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igitaledgeasia-my.sharepoint.com/personal/isaac_shin_digitaledgedc_com/Documents/문서/UiPath/.repositories/DEK_RPA/Git_BOSS통합버전+아웃룩일정추출/BMS_Report/"/>
    </mc:Choice>
  </mc:AlternateContent>
  <xr:revisionPtr revIDLastSave="23" documentId="13_ncr:1_{7E6A377B-0A16-4971-8F80-FA0D1339D3FD}" xr6:coauthVersionLast="47" xr6:coauthVersionMax="47" xr10:uidLastSave="{28DC7627-C46F-47E9-BCA4-14D3D4D5E600}"/>
  <bookViews>
    <workbookView minimized="1" xWindow="49080" yWindow="4515" windowWidth="22155" windowHeight="17760" tabRatio="788" activeTab="7" xr2:uid="{00000000-000D-0000-FFFF-FFFF00000000}"/>
  </bookViews>
  <sheets>
    <sheet name="7층_랙별_계통_및_부하량" sheetId="112" r:id="rId1"/>
    <sheet name="6층_랙별_계통 및_부하량" sheetId="96" r:id="rId2"/>
    <sheet name="5층_랙별_계통 및_부하량" sheetId="103" r:id="rId3"/>
    <sheet name="4층_랙별_계통 및_부하량" sheetId="102" r:id="rId4"/>
    <sheet name="각층분기별_유효전력량(전월)" sheetId="116" r:id="rId5"/>
    <sheet name="8층 사무실 분전반" sheetId="114" r:id="rId6"/>
    <sheet name="7층_부하량(월간_MAX)" sheetId="122" r:id="rId7"/>
    <sheet name="7층_부하량(월간_AVG)" sheetId="115" r:id="rId8"/>
    <sheet name="7F_current" sheetId="120" state="hidden" r:id="rId9"/>
    <sheet name="6층_부하량(월간_MAX)" sheetId="126" r:id="rId10"/>
    <sheet name="6층_부하량(월간_AVG)" sheetId="117" r:id="rId11"/>
    <sheet name="6F_current" sheetId="124" state="hidden" r:id="rId12"/>
    <sheet name="5층_부하량(월간_MAX)" sheetId="129" r:id="rId13"/>
    <sheet name="5층_부하량(월간_AVG)" sheetId="118" r:id="rId14"/>
    <sheet name="5F_current" sheetId="123" state="hidden" r:id="rId15"/>
    <sheet name="4층_부하량(월간_MAX)" sheetId="127" r:id="rId16"/>
    <sheet name="4층_부하량(월간_AVG)" sheetId="119" r:id="rId17"/>
    <sheet name="4F_current" sheetId="125" state="hidden" r:id="rId18"/>
    <sheet name="각_층_분전반_부하량" sheetId="95" state="hidden" r:id="rId19"/>
    <sheet name="세분화" sheetId="113" state="hidden" r:id="rId20"/>
    <sheet name="SJT설비_7층_IPD" sheetId="110" state="hidden" r:id="rId21"/>
  </sheets>
  <definedNames>
    <definedName name="_xlnm._FilterDatabase" localSheetId="0" hidden="1">'7층_랙별_계통_및_부하량'!$A$5:$AK$277</definedName>
    <definedName name="_xlnm.Print_Area" localSheetId="16">'4층_부하량(월간_AVG)'!$A$1:$U$91</definedName>
    <definedName name="_xlnm.Print_Area" localSheetId="15">'4층_부하량(월간_MAX)'!$A$1:$U$91</definedName>
    <definedName name="_xlnm.Print_Area" localSheetId="13">'5층_부하량(월간_AVG)'!$A$1:$T$554</definedName>
    <definedName name="_xlnm.Print_Area" localSheetId="12">'5층_부하량(월간_MAX)'!$A$1:$T$554</definedName>
    <definedName name="_xlnm.Print_Area" localSheetId="1">'6층_랙별_계통 및_부하량'!$B$1:$Y$341</definedName>
    <definedName name="_xlnm.Print_Area" localSheetId="10">'6층_부하량(월간_AVG)'!$A$1:$R$445</definedName>
    <definedName name="_xlnm.Print_Area" localSheetId="9">'6층_부하량(월간_MAX)'!$A$1:$R$445</definedName>
    <definedName name="_xlnm.Print_Area" localSheetId="7">'7층_부하량(월간_AVG)'!$A$1:$T$170</definedName>
    <definedName name="_xlnm.Print_Area" localSheetId="6">'7층_부하량(월간_MAX)'!$A$1:$T$170</definedName>
    <definedName name="_xlnm.Print_Area" localSheetId="20">SJT설비_7층_IPD!$A$1:$P$469</definedName>
    <definedName name="_xlnm.Print_Titles" localSheetId="1">'6층_랙별_계통 및_부하량'!$1:$4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" i="102" l="1" a="1"/>
  <c r="AA16" i="102" s="1"/>
  <c r="E83" i="127"/>
  <c r="F80" i="127" s="1"/>
  <c r="F82" i="127"/>
  <c r="E82" i="127"/>
  <c r="E80" i="127"/>
  <c r="E79" i="127"/>
  <c r="F79" i="127" s="1"/>
  <c r="F83" i="127" s="1"/>
  <c r="F76" i="127"/>
  <c r="E76" i="127"/>
  <c r="D76" i="127"/>
  <c r="P67" i="127"/>
  <c r="O67" i="127"/>
  <c r="N67" i="127"/>
  <c r="P60" i="127"/>
  <c r="O60" i="127"/>
  <c r="N60" i="127"/>
  <c r="F57" i="127"/>
  <c r="E57" i="127"/>
  <c r="D57" i="127"/>
  <c r="P44" i="127"/>
  <c r="O44" i="127"/>
  <c r="N44" i="127"/>
  <c r="G38" i="127"/>
  <c r="F38" i="127"/>
  <c r="E38" i="127"/>
  <c r="D38" i="127"/>
  <c r="P31" i="127"/>
  <c r="O31" i="127"/>
  <c r="N31" i="127"/>
  <c r="F31" i="127"/>
  <c r="E31" i="127"/>
  <c r="D31" i="127"/>
  <c r="P15" i="127"/>
  <c r="O15" i="127"/>
  <c r="N15" i="127"/>
  <c r="F15" i="127"/>
  <c r="E15" i="127"/>
  <c r="D15" i="127"/>
  <c r="E82" i="119"/>
  <c r="E80" i="119"/>
  <c r="E79" i="119"/>
  <c r="E83" i="119" s="1"/>
  <c r="F76" i="119"/>
  <c r="E76" i="119"/>
  <c r="D76" i="119"/>
  <c r="P67" i="119"/>
  <c r="O67" i="119"/>
  <c r="N67" i="119"/>
  <c r="P60" i="119"/>
  <c r="O60" i="119"/>
  <c r="N60" i="119"/>
  <c r="F57" i="119"/>
  <c r="E57" i="119"/>
  <c r="D57" i="119"/>
  <c r="G38" i="119"/>
  <c r="F38" i="119"/>
  <c r="E38" i="119"/>
  <c r="D38" i="119"/>
  <c r="F80" i="119" l="1"/>
  <c r="F82" i="119"/>
  <c r="F79" i="119"/>
  <c r="F83" i="119" s="1"/>
  <c r="Q580" i="129" l="1"/>
  <c r="N565" i="129"/>
  <c r="D562" i="129"/>
  <c r="D559" i="129"/>
  <c r="P558" i="129"/>
  <c r="D558" i="129"/>
  <c r="D557" i="129"/>
  <c r="P548" i="129"/>
  <c r="P578" i="129" s="1"/>
  <c r="O548" i="129"/>
  <c r="O578" i="129" s="1"/>
  <c r="N548" i="129"/>
  <c r="N578" i="129" s="1"/>
  <c r="P532" i="129"/>
  <c r="P577" i="129" s="1"/>
  <c r="O532" i="129"/>
  <c r="O577" i="129" s="1"/>
  <c r="N532" i="129"/>
  <c r="N577" i="129" s="1"/>
  <c r="P516" i="129"/>
  <c r="P576" i="129" s="1"/>
  <c r="O516" i="129"/>
  <c r="O576" i="129" s="1"/>
  <c r="N516" i="129"/>
  <c r="N576" i="129" s="1"/>
  <c r="P500" i="129"/>
  <c r="P575" i="129" s="1"/>
  <c r="O500" i="129"/>
  <c r="O575" i="129" s="1"/>
  <c r="N500" i="129"/>
  <c r="N575" i="129" s="1"/>
  <c r="P484" i="129"/>
  <c r="P574" i="129" s="1"/>
  <c r="O484" i="129"/>
  <c r="O574" i="129" s="1"/>
  <c r="N484" i="129"/>
  <c r="N574" i="129" s="1"/>
  <c r="Q574" i="129" s="1"/>
  <c r="P463" i="129"/>
  <c r="P573" i="129" s="1"/>
  <c r="O463" i="129"/>
  <c r="O573" i="129" s="1"/>
  <c r="N463" i="129"/>
  <c r="P442" i="129"/>
  <c r="O442" i="129"/>
  <c r="N442" i="129"/>
  <c r="P430" i="129"/>
  <c r="P572" i="129" s="1"/>
  <c r="O430" i="129"/>
  <c r="O572" i="129" s="1"/>
  <c r="N430" i="129"/>
  <c r="N572" i="129" s="1"/>
  <c r="P411" i="129"/>
  <c r="P570" i="129" s="1"/>
  <c r="O411" i="129"/>
  <c r="O570" i="129" s="1"/>
  <c r="N411" i="129"/>
  <c r="N570" i="129" s="1"/>
  <c r="P391" i="129"/>
  <c r="P568" i="129" s="1"/>
  <c r="O391" i="129"/>
  <c r="O568" i="129" s="1"/>
  <c r="N391" i="129"/>
  <c r="N568" i="129" s="1"/>
  <c r="P371" i="129"/>
  <c r="P571" i="129" s="1"/>
  <c r="O371" i="129"/>
  <c r="O571" i="129" s="1"/>
  <c r="N371" i="129"/>
  <c r="N571" i="129" s="1"/>
  <c r="P352" i="129"/>
  <c r="P569" i="129" s="1"/>
  <c r="O352" i="129"/>
  <c r="O569" i="129" s="1"/>
  <c r="N352" i="129"/>
  <c r="N569" i="129" s="1"/>
  <c r="P332" i="129"/>
  <c r="P567" i="129" s="1"/>
  <c r="O332" i="129"/>
  <c r="O567" i="129" s="1"/>
  <c r="N332" i="129"/>
  <c r="N567" i="129" s="1"/>
  <c r="P312" i="129"/>
  <c r="P566" i="129" s="1"/>
  <c r="O312" i="129"/>
  <c r="O566" i="129" s="1"/>
  <c r="N312" i="129"/>
  <c r="N566" i="129" s="1"/>
  <c r="P289" i="129"/>
  <c r="P564" i="129" s="1"/>
  <c r="O289" i="129"/>
  <c r="O564" i="129" s="1"/>
  <c r="N289" i="129"/>
  <c r="N564" i="129" s="1"/>
  <c r="P267" i="129"/>
  <c r="P565" i="129" s="1"/>
  <c r="O267" i="129"/>
  <c r="O565" i="129" s="1"/>
  <c r="N267" i="129"/>
  <c r="P244" i="129"/>
  <c r="P563" i="129" s="1"/>
  <c r="O244" i="129"/>
  <c r="O563" i="129" s="1"/>
  <c r="N244" i="129"/>
  <c r="N563" i="129" s="1"/>
  <c r="P222" i="129"/>
  <c r="P562" i="129" s="1"/>
  <c r="O222" i="129"/>
  <c r="O562" i="129" s="1"/>
  <c r="N222" i="129"/>
  <c r="N562" i="129" s="1"/>
  <c r="P191" i="129"/>
  <c r="P561" i="129" s="1"/>
  <c r="O191" i="129"/>
  <c r="O561" i="129" s="1"/>
  <c r="N191" i="129"/>
  <c r="N561" i="129" s="1"/>
  <c r="P160" i="129"/>
  <c r="O160" i="129"/>
  <c r="N160" i="129"/>
  <c r="P143" i="129"/>
  <c r="P560" i="129" s="1"/>
  <c r="O143" i="129"/>
  <c r="O560" i="129" s="1"/>
  <c r="N143" i="129"/>
  <c r="N560" i="129" s="1"/>
  <c r="P113" i="129"/>
  <c r="P559" i="129" s="1"/>
  <c r="O113" i="129"/>
  <c r="O559" i="129" s="1"/>
  <c r="N113" i="129"/>
  <c r="N559" i="129" s="1"/>
  <c r="P83" i="129"/>
  <c r="O83" i="129"/>
  <c r="O558" i="129" s="1"/>
  <c r="N83" i="129"/>
  <c r="N558" i="129" s="1"/>
  <c r="P53" i="129"/>
  <c r="P557" i="129" s="1"/>
  <c r="O53" i="129"/>
  <c r="O557" i="129" s="1"/>
  <c r="N53" i="129"/>
  <c r="N557" i="129" s="1"/>
  <c r="P23" i="129"/>
  <c r="O23" i="129"/>
  <c r="N23" i="129"/>
  <c r="P15" i="129"/>
  <c r="O15" i="129"/>
  <c r="N15" i="129"/>
  <c r="O91" i="127"/>
  <c r="N91" i="127"/>
  <c r="M91" i="127"/>
  <c r="C447" i="126"/>
  <c r="N445" i="126"/>
  <c r="M445" i="126"/>
  <c r="L445" i="126"/>
  <c r="N413" i="126"/>
  <c r="M413" i="126"/>
  <c r="L413" i="126"/>
  <c r="N381" i="126"/>
  <c r="M381" i="126"/>
  <c r="L381" i="126"/>
  <c r="N349" i="126"/>
  <c r="M349" i="126"/>
  <c r="L349" i="126"/>
  <c r="N317" i="126"/>
  <c r="M317" i="126"/>
  <c r="L317" i="126"/>
  <c r="N287" i="126"/>
  <c r="M287" i="126"/>
  <c r="L287" i="126"/>
  <c r="N257" i="126"/>
  <c r="M257" i="126"/>
  <c r="L257" i="126"/>
  <c r="N227" i="126"/>
  <c r="M227" i="126"/>
  <c r="L227" i="126"/>
  <c r="N198" i="126"/>
  <c r="M198" i="126"/>
  <c r="L198" i="126"/>
  <c r="N169" i="126"/>
  <c r="M169" i="126"/>
  <c r="L169" i="126"/>
  <c r="N139" i="126"/>
  <c r="M139" i="126"/>
  <c r="L139" i="126"/>
  <c r="O109" i="126"/>
  <c r="N109" i="126"/>
  <c r="M109" i="126"/>
  <c r="L109" i="126"/>
  <c r="N79" i="126"/>
  <c r="M79" i="126"/>
  <c r="L79" i="126"/>
  <c r="N47" i="126"/>
  <c r="M47" i="126"/>
  <c r="L47" i="126"/>
  <c r="M16" i="126"/>
  <c r="O15" i="126"/>
  <c r="N15" i="126"/>
  <c r="M15" i="126"/>
  <c r="L15" i="126"/>
  <c r="D15" i="126"/>
  <c r="D563" i="129" l="1"/>
  <c r="D560" i="129"/>
  <c r="N573" i="129"/>
  <c r="Q573" i="129" s="1"/>
  <c r="L16" i="126"/>
  <c r="N16" i="126" s="1"/>
  <c r="R578" i="129"/>
  <c r="O579" i="129"/>
  <c r="N579" i="129"/>
  <c r="P579" i="129"/>
  <c r="D561" i="129"/>
  <c r="Q579" i="129" l="1"/>
  <c r="Q581" i="129" s="1"/>
  <c r="D564" i="129"/>
  <c r="E557" i="129" l="1"/>
  <c r="E558" i="129"/>
  <c r="E564" i="129"/>
  <c r="E560" i="129"/>
  <c r="E563" i="129"/>
  <c r="E562" i="129"/>
  <c r="E559" i="129"/>
  <c r="E561" i="129"/>
  <c r="G561" i="129" l="1"/>
  <c r="P172" i="122" l="1"/>
  <c r="O172" i="122"/>
  <c r="N172" i="122"/>
  <c r="P171" i="122"/>
  <c r="O171" i="122"/>
  <c r="N171" i="122"/>
  <c r="D170" i="122"/>
  <c r="D169" i="122"/>
  <c r="D168" i="122"/>
  <c r="D167" i="122"/>
  <c r="D166" i="122"/>
  <c r="P163" i="122"/>
  <c r="O163" i="122"/>
  <c r="N163" i="122"/>
  <c r="P148" i="122"/>
  <c r="O148" i="122"/>
  <c r="N148" i="122"/>
  <c r="P133" i="122"/>
  <c r="P168" i="122" s="1"/>
  <c r="O133" i="122"/>
  <c r="O168" i="122" s="1"/>
  <c r="N133" i="122"/>
  <c r="N168" i="122" s="1"/>
  <c r="P125" i="122"/>
  <c r="P167" i="122" s="1"/>
  <c r="O125" i="122"/>
  <c r="O167" i="122" s="1"/>
  <c r="N125" i="122"/>
  <c r="N167" i="122" s="1"/>
  <c r="P115" i="122"/>
  <c r="P166" i="122" s="1"/>
  <c r="O115" i="122"/>
  <c r="O166" i="122" s="1"/>
  <c r="N115" i="122"/>
  <c r="N166" i="122" s="1"/>
  <c r="Q90" i="122"/>
  <c r="P90" i="122"/>
  <c r="P169" i="122" s="1"/>
  <c r="O90" i="122"/>
  <c r="O169" i="122" s="1"/>
  <c r="N90" i="122"/>
  <c r="N169" i="122" s="1"/>
  <c r="Q58" i="122"/>
  <c r="P58" i="122"/>
  <c r="P170" i="122" s="1"/>
  <c r="O58" i="122"/>
  <c r="O170" i="122" s="1"/>
  <c r="N58" i="122"/>
  <c r="N170" i="122" s="1"/>
  <c r="P26" i="122"/>
  <c r="P165" i="122" s="1"/>
  <c r="O26" i="122"/>
  <c r="O165" i="122" s="1"/>
  <c r="N26" i="122"/>
  <c r="N165" i="122" s="1"/>
  <c r="N173" i="122" l="1"/>
  <c r="O91" i="119"/>
  <c r="N91" i="119"/>
  <c r="M91" i="119"/>
  <c r="P44" i="119"/>
  <c r="O44" i="119"/>
  <c r="N44" i="119"/>
  <c r="P31" i="119"/>
  <c r="O31" i="119"/>
  <c r="N31" i="119"/>
  <c r="F31" i="119"/>
  <c r="E31" i="119"/>
  <c r="D31" i="119"/>
  <c r="P15" i="119"/>
  <c r="O15" i="119"/>
  <c r="N15" i="119"/>
  <c r="F15" i="119"/>
  <c r="E15" i="119"/>
  <c r="D15" i="119"/>
  <c r="Q580" i="118"/>
  <c r="D562" i="118"/>
  <c r="D559" i="118"/>
  <c r="D558" i="118"/>
  <c r="D557" i="118"/>
  <c r="P548" i="118"/>
  <c r="P578" i="118" s="1"/>
  <c r="O548" i="118"/>
  <c r="O578" i="118" s="1"/>
  <c r="N548" i="118"/>
  <c r="N578" i="118" s="1"/>
  <c r="P532" i="118"/>
  <c r="P577" i="118" s="1"/>
  <c r="O532" i="118"/>
  <c r="O577" i="118" s="1"/>
  <c r="N532" i="118"/>
  <c r="N577" i="118" s="1"/>
  <c r="P516" i="118"/>
  <c r="P576" i="118" s="1"/>
  <c r="O516" i="118"/>
  <c r="O576" i="118" s="1"/>
  <c r="N516" i="118"/>
  <c r="N576" i="118" s="1"/>
  <c r="P500" i="118"/>
  <c r="P575" i="118" s="1"/>
  <c r="O500" i="118"/>
  <c r="O575" i="118" s="1"/>
  <c r="N500" i="118"/>
  <c r="N575" i="118" s="1"/>
  <c r="P484" i="118"/>
  <c r="P574" i="118" s="1"/>
  <c r="O484" i="118"/>
  <c r="O574" i="118" s="1"/>
  <c r="N484" i="118"/>
  <c r="N574" i="118" s="1"/>
  <c r="P463" i="118"/>
  <c r="P573" i="118" s="1"/>
  <c r="O463" i="118"/>
  <c r="O573" i="118" s="1"/>
  <c r="N463" i="118"/>
  <c r="N573" i="118" s="1"/>
  <c r="P442" i="118"/>
  <c r="O442" i="118"/>
  <c r="N442" i="118"/>
  <c r="P430" i="118"/>
  <c r="P572" i="118" s="1"/>
  <c r="O430" i="118"/>
  <c r="O572" i="118" s="1"/>
  <c r="N430" i="118"/>
  <c r="N572" i="118" s="1"/>
  <c r="P411" i="118"/>
  <c r="P570" i="118" s="1"/>
  <c r="O411" i="118"/>
  <c r="O570" i="118" s="1"/>
  <c r="N411" i="118"/>
  <c r="N570" i="118" s="1"/>
  <c r="P391" i="118"/>
  <c r="P568" i="118" s="1"/>
  <c r="O391" i="118"/>
  <c r="O568" i="118" s="1"/>
  <c r="N391" i="118"/>
  <c r="N568" i="118" s="1"/>
  <c r="P371" i="118"/>
  <c r="P571" i="118" s="1"/>
  <c r="O371" i="118"/>
  <c r="O571" i="118" s="1"/>
  <c r="N371" i="118"/>
  <c r="N571" i="118" s="1"/>
  <c r="P352" i="118"/>
  <c r="P569" i="118" s="1"/>
  <c r="O352" i="118"/>
  <c r="O569" i="118" s="1"/>
  <c r="N352" i="118"/>
  <c r="N569" i="118" s="1"/>
  <c r="P332" i="118"/>
  <c r="P567" i="118" s="1"/>
  <c r="O332" i="118"/>
  <c r="O567" i="118" s="1"/>
  <c r="N332" i="118"/>
  <c r="N567" i="118" s="1"/>
  <c r="P312" i="118"/>
  <c r="P566" i="118" s="1"/>
  <c r="O312" i="118"/>
  <c r="O566" i="118" s="1"/>
  <c r="N312" i="118"/>
  <c r="N566" i="118" s="1"/>
  <c r="P289" i="118"/>
  <c r="P564" i="118" s="1"/>
  <c r="O289" i="118"/>
  <c r="O564" i="118" s="1"/>
  <c r="N289" i="118"/>
  <c r="N564" i="118" s="1"/>
  <c r="P267" i="118"/>
  <c r="P565" i="118" s="1"/>
  <c r="O267" i="118"/>
  <c r="O565" i="118" s="1"/>
  <c r="N267" i="118"/>
  <c r="N565" i="118" s="1"/>
  <c r="P244" i="118"/>
  <c r="P563" i="118" s="1"/>
  <c r="O244" i="118"/>
  <c r="O563" i="118" s="1"/>
  <c r="N244" i="118"/>
  <c r="N563" i="118" s="1"/>
  <c r="P222" i="118"/>
  <c r="P562" i="118" s="1"/>
  <c r="O222" i="118"/>
  <c r="O562" i="118" s="1"/>
  <c r="N222" i="118"/>
  <c r="N562" i="118" s="1"/>
  <c r="P191" i="118"/>
  <c r="P561" i="118" s="1"/>
  <c r="O191" i="118"/>
  <c r="O561" i="118" s="1"/>
  <c r="N191" i="118"/>
  <c r="N561" i="118" s="1"/>
  <c r="P160" i="118"/>
  <c r="O160" i="118"/>
  <c r="N160" i="118"/>
  <c r="P143" i="118"/>
  <c r="P560" i="118" s="1"/>
  <c r="O143" i="118"/>
  <c r="O560" i="118" s="1"/>
  <c r="N143" i="118"/>
  <c r="N560" i="118" s="1"/>
  <c r="P113" i="118"/>
  <c r="P559" i="118" s="1"/>
  <c r="O113" i="118"/>
  <c r="O559" i="118" s="1"/>
  <c r="N113" i="118"/>
  <c r="N559" i="118" s="1"/>
  <c r="P83" i="118"/>
  <c r="P558" i="118" s="1"/>
  <c r="O83" i="118"/>
  <c r="O558" i="118" s="1"/>
  <c r="N83" i="118"/>
  <c r="N558" i="118" s="1"/>
  <c r="P53" i="118"/>
  <c r="P557" i="118" s="1"/>
  <c r="O53" i="118"/>
  <c r="O557" i="118" s="1"/>
  <c r="N53" i="118"/>
  <c r="N557" i="118" s="1"/>
  <c r="P23" i="118"/>
  <c r="O23" i="118"/>
  <c r="N23" i="118"/>
  <c r="P15" i="118"/>
  <c r="O15" i="118"/>
  <c r="N15" i="118"/>
  <c r="C447" i="117"/>
  <c r="N445" i="117"/>
  <c r="M445" i="117"/>
  <c r="L445" i="117"/>
  <c r="N413" i="117"/>
  <c r="M413" i="117"/>
  <c r="L413" i="117"/>
  <c r="N381" i="117"/>
  <c r="M381" i="117"/>
  <c r="L381" i="117"/>
  <c r="N349" i="117"/>
  <c r="M349" i="117"/>
  <c r="L349" i="117"/>
  <c r="N317" i="117"/>
  <c r="M317" i="117"/>
  <c r="L317" i="117"/>
  <c r="N287" i="117"/>
  <c r="M287" i="117"/>
  <c r="L287" i="117"/>
  <c r="N257" i="117"/>
  <c r="M257" i="117"/>
  <c r="L257" i="117"/>
  <c r="N227" i="117"/>
  <c r="M227" i="117"/>
  <c r="L227" i="117"/>
  <c r="N198" i="117"/>
  <c r="M198" i="117"/>
  <c r="L198" i="117"/>
  <c r="N169" i="117"/>
  <c r="M169" i="117"/>
  <c r="L169" i="117"/>
  <c r="N139" i="117"/>
  <c r="M139" i="117"/>
  <c r="L139" i="117"/>
  <c r="O109" i="117"/>
  <c r="N109" i="117"/>
  <c r="M109" i="117"/>
  <c r="L109" i="117"/>
  <c r="N79" i="117"/>
  <c r="M79" i="117"/>
  <c r="L79" i="117"/>
  <c r="N47" i="117"/>
  <c r="M47" i="117"/>
  <c r="L47" i="117"/>
  <c r="M16" i="117"/>
  <c r="O15" i="117"/>
  <c r="N15" i="117"/>
  <c r="M15" i="117"/>
  <c r="L15" i="117"/>
  <c r="D15" i="117"/>
  <c r="G28" i="102"/>
  <c r="G10" i="102"/>
  <c r="P172" i="115"/>
  <c r="O172" i="115"/>
  <c r="N172" i="115"/>
  <c r="P171" i="115"/>
  <c r="O171" i="115"/>
  <c r="N171" i="115"/>
  <c r="D170" i="115"/>
  <c r="D169" i="115"/>
  <c r="D168" i="115"/>
  <c r="D167" i="115"/>
  <c r="D166" i="115"/>
  <c r="P163" i="115"/>
  <c r="O163" i="115"/>
  <c r="N163" i="115"/>
  <c r="P148" i="115"/>
  <c r="O148" i="115"/>
  <c r="N148" i="115"/>
  <c r="P133" i="115"/>
  <c r="P168" i="115" s="1"/>
  <c r="O133" i="115"/>
  <c r="O168" i="115" s="1"/>
  <c r="N133" i="115"/>
  <c r="N168" i="115" s="1"/>
  <c r="P125" i="115"/>
  <c r="P167" i="115" s="1"/>
  <c r="O125" i="115"/>
  <c r="O167" i="115" s="1"/>
  <c r="N125" i="115"/>
  <c r="N167" i="115" s="1"/>
  <c r="P115" i="115"/>
  <c r="P166" i="115" s="1"/>
  <c r="O115" i="115"/>
  <c r="O166" i="115" s="1"/>
  <c r="N115" i="115"/>
  <c r="N166" i="115" s="1"/>
  <c r="Q90" i="115"/>
  <c r="P90" i="115"/>
  <c r="P169" i="115" s="1"/>
  <c r="O90" i="115"/>
  <c r="O169" i="115" s="1"/>
  <c r="N90" i="115"/>
  <c r="N169" i="115" s="1"/>
  <c r="Q58" i="115"/>
  <c r="P58" i="115"/>
  <c r="P170" i="115" s="1"/>
  <c r="O58" i="115"/>
  <c r="O170" i="115" s="1"/>
  <c r="N58" i="115"/>
  <c r="N170" i="115" s="1"/>
  <c r="P26" i="115"/>
  <c r="P165" i="115" s="1"/>
  <c r="O26" i="115"/>
  <c r="O165" i="115" s="1"/>
  <c r="N26" i="115"/>
  <c r="N165" i="115" s="1"/>
  <c r="H6" i="113"/>
  <c r="H210" i="112"/>
  <c r="G210" i="112"/>
  <c r="H277" i="112"/>
  <c r="H276" i="112"/>
  <c r="H275" i="112"/>
  <c r="H274" i="112"/>
  <c r="H273" i="112"/>
  <c r="H272" i="112"/>
  <c r="H271" i="112"/>
  <c r="H270" i="112"/>
  <c r="H269" i="112"/>
  <c r="H268" i="112"/>
  <c r="H267" i="112"/>
  <c r="H266" i="112"/>
  <c r="G261" i="112"/>
  <c r="G260" i="112"/>
  <c r="G259" i="112"/>
  <c r="G258" i="112"/>
  <c r="G257" i="112"/>
  <c r="G256" i="112"/>
  <c r="G255" i="112"/>
  <c r="G254" i="112"/>
  <c r="G253" i="112"/>
  <c r="G252" i="112"/>
  <c r="G251" i="112"/>
  <c r="G250" i="112"/>
  <c r="G249" i="112"/>
  <c r="H245" i="112"/>
  <c r="G245" i="112"/>
  <c r="H244" i="112"/>
  <c r="G244" i="112"/>
  <c r="H243" i="112"/>
  <c r="G243" i="112"/>
  <c r="H242" i="112"/>
  <c r="G242" i="112"/>
  <c r="H239" i="112"/>
  <c r="G239" i="112"/>
  <c r="H238" i="112"/>
  <c r="G238" i="112"/>
  <c r="H237" i="112"/>
  <c r="G237" i="112"/>
  <c r="H236" i="112"/>
  <c r="G236" i="112"/>
  <c r="H218" i="112"/>
  <c r="G218" i="112"/>
  <c r="H217" i="112"/>
  <c r="G217" i="112"/>
  <c r="H211" i="112"/>
  <c r="H207" i="112"/>
  <c r="G207" i="112"/>
  <c r="H206" i="112"/>
  <c r="G206" i="112"/>
  <c r="H205" i="112"/>
  <c r="H202" i="112"/>
  <c r="G201" i="112"/>
  <c r="G200" i="112"/>
  <c r="G196" i="112"/>
  <c r="G195" i="112"/>
  <c r="G191" i="112"/>
  <c r="H199" i="112"/>
  <c r="H198" i="112"/>
  <c r="H197" i="112"/>
  <c r="H196" i="112"/>
  <c r="H195" i="112"/>
  <c r="H191" i="112"/>
  <c r="H189" i="112"/>
  <c r="H188" i="112"/>
  <c r="H186" i="112"/>
  <c r="H184" i="112"/>
  <c r="G187" i="112"/>
  <c r="G182" i="112"/>
  <c r="G180" i="112"/>
  <c r="H177" i="112"/>
  <c r="G177" i="112"/>
  <c r="H176" i="112"/>
  <c r="G176" i="112"/>
  <c r="H175" i="112"/>
  <c r="G175" i="112"/>
  <c r="H170" i="112"/>
  <c r="G170" i="112"/>
  <c r="G149" i="112"/>
  <c r="G265" i="112"/>
  <c r="H264" i="112"/>
  <c r="H263" i="112"/>
  <c r="H262" i="112"/>
  <c r="H247" i="112"/>
  <c r="H246" i="112"/>
  <c r="H230" i="112"/>
  <c r="G230" i="112"/>
  <c r="H229" i="112"/>
  <c r="G229" i="112"/>
  <c r="H228" i="112"/>
  <c r="G228" i="112"/>
  <c r="H227" i="112"/>
  <c r="G227" i="112"/>
  <c r="H225" i="112"/>
  <c r="G225" i="112"/>
  <c r="H223" i="112"/>
  <c r="G223" i="112"/>
  <c r="H220" i="112"/>
  <c r="G220" i="112"/>
  <c r="H219" i="112"/>
  <c r="G219" i="112"/>
  <c r="H213" i="112"/>
  <c r="G213" i="112"/>
  <c r="H208" i="112"/>
  <c r="G208" i="112"/>
  <c r="G189" i="112"/>
  <c r="H187" i="112"/>
  <c r="H179" i="112"/>
  <c r="G179" i="112"/>
  <c r="H178" i="112"/>
  <c r="G178" i="112"/>
  <c r="H174" i="112"/>
  <c r="G174" i="112"/>
  <c r="H172" i="112"/>
  <c r="G172" i="112"/>
  <c r="H171" i="112"/>
  <c r="G171" i="112"/>
  <c r="H169" i="112"/>
  <c r="G169" i="112"/>
  <c r="H100" i="112"/>
  <c r="H95" i="112"/>
  <c r="G95" i="112"/>
  <c r="H89" i="112"/>
  <c r="G75" i="112"/>
  <c r="H73" i="112"/>
  <c r="G73" i="112"/>
  <c r="H72" i="112"/>
  <c r="G72" i="112"/>
  <c r="H71" i="112"/>
  <c r="G71" i="112"/>
  <c r="H70" i="112"/>
  <c r="G70" i="112"/>
  <c r="H69" i="112"/>
  <c r="G69" i="112"/>
  <c r="H68" i="112"/>
  <c r="G68" i="112"/>
  <c r="H58" i="112"/>
  <c r="G58" i="112"/>
  <c r="H55" i="112"/>
  <c r="G55" i="112"/>
  <c r="H54" i="112"/>
  <c r="G54" i="112"/>
  <c r="H34" i="112"/>
  <c r="G34" i="112"/>
  <c r="H33" i="112"/>
  <c r="G33" i="112"/>
  <c r="H27" i="112"/>
  <c r="G27" i="112"/>
  <c r="H26" i="112"/>
  <c r="G26" i="112"/>
  <c r="H25" i="112"/>
  <c r="G25" i="112"/>
  <c r="H24" i="112"/>
  <c r="G24" i="112"/>
  <c r="H23" i="112"/>
  <c r="G23" i="112"/>
  <c r="H22" i="112"/>
  <c r="G22" i="112"/>
  <c r="H21" i="112"/>
  <c r="G21" i="112"/>
  <c r="H20" i="112"/>
  <c r="G20" i="112"/>
  <c r="H19" i="112"/>
  <c r="G19" i="112"/>
  <c r="H18" i="112"/>
  <c r="G18" i="112"/>
  <c r="H6" i="112"/>
  <c r="G5" i="112"/>
  <c r="H107" i="112"/>
  <c r="G107" i="112"/>
  <c r="H105" i="112"/>
  <c r="H104" i="112"/>
  <c r="H102" i="112"/>
  <c r="G105" i="112"/>
  <c r="G104" i="112"/>
  <c r="G102" i="112"/>
  <c r="G100" i="112"/>
  <c r="H94" i="112"/>
  <c r="G94" i="112"/>
  <c r="H93" i="112"/>
  <c r="G93" i="112"/>
  <c r="H228" i="102"/>
  <c r="G228" i="102"/>
  <c r="H225" i="102"/>
  <c r="G225" i="102"/>
  <c r="H220" i="102"/>
  <c r="G220" i="102"/>
  <c r="H214" i="102"/>
  <c r="G214" i="102"/>
  <c r="H210" i="102"/>
  <c r="G210" i="102"/>
  <c r="H207" i="102"/>
  <c r="G207" i="102"/>
  <c r="H204" i="102"/>
  <c r="G204" i="102"/>
  <c r="H198" i="102"/>
  <c r="G198" i="102"/>
  <c r="H195" i="102"/>
  <c r="G195" i="102"/>
  <c r="H187" i="102"/>
  <c r="G187" i="102"/>
  <c r="H177" i="102"/>
  <c r="G177" i="102"/>
  <c r="H167" i="102"/>
  <c r="G167" i="102"/>
  <c r="H157" i="102"/>
  <c r="G157" i="102"/>
  <c r="H147" i="102"/>
  <c r="G147" i="102"/>
  <c r="H135" i="102"/>
  <c r="G135" i="102"/>
  <c r="H127" i="102"/>
  <c r="G127" i="102"/>
  <c r="H116" i="102"/>
  <c r="G116" i="102"/>
  <c r="H105" i="102"/>
  <c r="G105" i="102"/>
  <c r="H95" i="102"/>
  <c r="G95" i="102"/>
  <c r="H85" i="102"/>
  <c r="G85" i="102"/>
  <c r="H75" i="102"/>
  <c r="G75" i="102"/>
  <c r="H64" i="102"/>
  <c r="G64" i="102"/>
  <c r="H52" i="102"/>
  <c r="G52" i="102"/>
  <c r="H40" i="102"/>
  <c r="G40" i="102"/>
  <c r="H28" i="102"/>
  <c r="H16" i="102"/>
  <c r="G16" i="102"/>
  <c r="H14" i="102"/>
  <c r="G14" i="102"/>
  <c r="H13" i="102"/>
  <c r="G13" i="102"/>
  <c r="H12" i="102"/>
  <c r="G12" i="102"/>
  <c r="H11" i="102"/>
  <c r="G11" i="102"/>
  <c r="H10" i="102"/>
  <c r="H9" i="102"/>
  <c r="G9" i="102"/>
  <c r="G8" i="102"/>
  <c r="G7" i="102"/>
  <c r="H6" i="102"/>
  <c r="G5" i="102"/>
  <c r="I309" i="103"/>
  <c r="I308" i="103"/>
  <c r="I307" i="103"/>
  <c r="H307" i="103"/>
  <c r="I306" i="103"/>
  <c r="H306" i="103"/>
  <c r="I305" i="103"/>
  <c r="H305" i="103"/>
  <c r="I304" i="103"/>
  <c r="H304" i="103"/>
  <c r="I303" i="103"/>
  <c r="H303" i="103"/>
  <c r="I302" i="103"/>
  <c r="H302" i="103"/>
  <c r="I301" i="103"/>
  <c r="H301" i="103"/>
  <c r="I300" i="103"/>
  <c r="H300" i="103"/>
  <c r="I299" i="103"/>
  <c r="H299" i="103"/>
  <c r="I298" i="103"/>
  <c r="H298" i="103"/>
  <c r="I297" i="103"/>
  <c r="H297" i="103"/>
  <c r="I296" i="103"/>
  <c r="H296" i="103"/>
  <c r="I295" i="103"/>
  <c r="H295" i="103"/>
  <c r="I294" i="103"/>
  <c r="H294" i="103"/>
  <c r="I293" i="103"/>
  <c r="H293" i="103"/>
  <c r="I292" i="103"/>
  <c r="H292" i="103"/>
  <c r="I291" i="103"/>
  <c r="H291" i="103"/>
  <c r="I290" i="103"/>
  <c r="H290" i="103"/>
  <c r="I289" i="103"/>
  <c r="H289" i="103"/>
  <c r="I288" i="103"/>
  <c r="H288" i="103"/>
  <c r="I287" i="103"/>
  <c r="H287" i="103"/>
  <c r="I286" i="103"/>
  <c r="H286" i="103"/>
  <c r="I285" i="103"/>
  <c r="H285" i="103"/>
  <c r="I284" i="103"/>
  <c r="H284" i="103"/>
  <c r="I283" i="103"/>
  <c r="H283" i="103"/>
  <c r="I282" i="103"/>
  <c r="H282" i="103"/>
  <c r="I281" i="103"/>
  <c r="H281" i="103"/>
  <c r="I280" i="103"/>
  <c r="H280" i="103"/>
  <c r="I279" i="103"/>
  <c r="H279" i="103"/>
  <c r="I278" i="103"/>
  <c r="H278" i="103"/>
  <c r="I277" i="103"/>
  <c r="H277" i="103"/>
  <c r="I276" i="103"/>
  <c r="H276" i="103"/>
  <c r="I275" i="103"/>
  <c r="H275" i="103"/>
  <c r="I274" i="103"/>
  <c r="H274" i="103"/>
  <c r="I273" i="103"/>
  <c r="H273" i="103"/>
  <c r="I272" i="103"/>
  <c r="H272" i="103"/>
  <c r="I271" i="103"/>
  <c r="H271" i="103"/>
  <c r="I270" i="103"/>
  <c r="H270" i="103"/>
  <c r="I269" i="103"/>
  <c r="H269" i="103"/>
  <c r="I268" i="103"/>
  <c r="H268" i="103"/>
  <c r="I267" i="103"/>
  <c r="H267" i="103"/>
  <c r="I266" i="103"/>
  <c r="H266" i="103"/>
  <c r="I265" i="103"/>
  <c r="I264" i="103"/>
  <c r="I263" i="103"/>
  <c r="H262" i="103"/>
  <c r="H261" i="103"/>
  <c r="I258" i="103"/>
  <c r="I257" i="103"/>
  <c r="I256" i="103"/>
  <c r="I255" i="103"/>
  <c r="I254" i="103"/>
  <c r="I253" i="103"/>
  <c r="I252" i="103"/>
  <c r="I251" i="103"/>
  <c r="I250" i="103"/>
  <c r="H249" i="103"/>
  <c r="H248" i="103"/>
  <c r="I247" i="103"/>
  <c r="H247" i="103"/>
  <c r="I244" i="103"/>
  <c r="I243" i="103"/>
  <c r="H243" i="103"/>
  <c r="I242" i="103"/>
  <c r="H242" i="103"/>
  <c r="I241" i="103"/>
  <c r="H241" i="103"/>
  <c r="I240" i="103"/>
  <c r="H240" i="103"/>
  <c r="I239" i="103"/>
  <c r="H239" i="103"/>
  <c r="I238" i="103"/>
  <c r="I237" i="103"/>
  <c r="H237" i="103"/>
  <c r="I236" i="103"/>
  <c r="H236" i="103"/>
  <c r="I235" i="103"/>
  <c r="H235" i="103"/>
  <c r="I234" i="103"/>
  <c r="H234" i="103"/>
  <c r="I233" i="103"/>
  <c r="H233" i="103"/>
  <c r="I232" i="103"/>
  <c r="H232" i="103"/>
  <c r="I231" i="103"/>
  <c r="H231" i="103"/>
  <c r="I230" i="103"/>
  <c r="H230" i="103"/>
  <c r="I229" i="103"/>
  <c r="H229" i="103"/>
  <c r="I228" i="103"/>
  <c r="H228" i="103"/>
  <c r="I227" i="103"/>
  <c r="H227" i="103"/>
  <c r="I226" i="103"/>
  <c r="H226" i="103"/>
  <c r="I225" i="103"/>
  <c r="H225" i="103"/>
  <c r="I224" i="103"/>
  <c r="H224" i="103"/>
  <c r="I223" i="103"/>
  <c r="H223" i="103"/>
  <c r="I222" i="103"/>
  <c r="H222" i="103"/>
  <c r="I221" i="103"/>
  <c r="H221" i="103"/>
  <c r="I220" i="103"/>
  <c r="H220" i="103"/>
  <c r="I219" i="103"/>
  <c r="H219" i="103"/>
  <c r="I218" i="103"/>
  <c r="H218" i="103"/>
  <c r="I217" i="103"/>
  <c r="H217" i="103"/>
  <c r="I216" i="103"/>
  <c r="H216" i="103"/>
  <c r="I215" i="103"/>
  <c r="H215" i="103"/>
  <c r="I214" i="103"/>
  <c r="H214" i="103"/>
  <c r="I213" i="103"/>
  <c r="H213" i="103"/>
  <c r="I212" i="103"/>
  <c r="H212" i="103"/>
  <c r="I210" i="103"/>
  <c r="H209" i="103"/>
  <c r="I208" i="103"/>
  <c r="H208" i="103"/>
  <c r="I207" i="103"/>
  <c r="H207" i="103"/>
  <c r="I206" i="103"/>
  <c r="H206" i="103"/>
  <c r="H205" i="103"/>
  <c r="I204" i="103"/>
  <c r="H204" i="103"/>
  <c r="I203" i="103"/>
  <c r="H203" i="103"/>
  <c r="I202" i="103"/>
  <c r="H202" i="103"/>
  <c r="I201" i="103"/>
  <c r="H201" i="103"/>
  <c r="I200" i="103"/>
  <c r="H200" i="103"/>
  <c r="I199" i="103"/>
  <c r="H199" i="103"/>
  <c r="I198" i="103"/>
  <c r="H198" i="103"/>
  <c r="I197" i="103"/>
  <c r="H197" i="103"/>
  <c r="I196" i="103"/>
  <c r="H196" i="103"/>
  <c r="I195" i="103"/>
  <c r="H195" i="103"/>
  <c r="I194" i="103"/>
  <c r="H194" i="103"/>
  <c r="I193" i="103"/>
  <c r="H193" i="103"/>
  <c r="I192" i="103"/>
  <c r="H192" i="103"/>
  <c r="I191" i="103"/>
  <c r="H191" i="103"/>
  <c r="I190" i="103"/>
  <c r="H190" i="103"/>
  <c r="I189" i="103"/>
  <c r="H189" i="103"/>
  <c r="I188" i="103"/>
  <c r="H188" i="103"/>
  <c r="I187" i="103"/>
  <c r="H187" i="103"/>
  <c r="I186" i="103"/>
  <c r="H186" i="103"/>
  <c r="I185" i="103"/>
  <c r="H185" i="103"/>
  <c r="I184" i="103"/>
  <c r="H184" i="103"/>
  <c r="I183" i="103"/>
  <c r="H183" i="103"/>
  <c r="I180" i="103"/>
  <c r="H180" i="103"/>
  <c r="I179" i="103"/>
  <c r="H179" i="103"/>
  <c r="I178" i="103"/>
  <c r="H178" i="103"/>
  <c r="I177" i="103"/>
  <c r="H177" i="103"/>
  <c r="I176" i="103"/>
  <c r="H176" i="103"/>
  <c r="I175" i="103"/>
  <c r="H175" i="103"/>
  <c r="I174" i="103"/>
  <c r="H174" i="103"/>
  <c r="I173" i="103"/>
  <c r="H173" i="103"/>
  <c r="I170" i="103"/>
  <c r="H170" i="103"/>
  <c r="I169" i="103"/>
  <c r="H169" i="103"/>
  <c r="I168" i="103"/>
  <c r="H168" i="103"/>
  <c r="I167" i="103"/>
  <c r="H167" i="103"/>
  <c r="I166" i="103"/>
  <c r="H166" i="103"/>
  <c r="I165" i="103"/>
  <c r="H165" i="103"/>
  <c r="I164" i="103"/>
  <c r="H164" i="103"/>
  <c r="I163" i="103"/>
  <c r="H163" i="103"/>
  <c r="I160" i="103"/>
  <c r="H160" i="103"/>
  <c r="I159" i="103"/>
  <c r="H159" i="103"/>
  <c r="I158" i="103"/>
  <c r="H158" i="103"/>
  <c r="I157" i="103"/>
  <c r="H157" i="103"/>
  <c r="I156" i="103"/>
  <c r="H156" i="103"/>
  <c r="I155" i="103"/>
  <c r="H155" i="103"/>
  <c r="I154" i="103"/>
  <c r="H154" i="103"/>
  <c r="I153" i="103"/>
  <c r="H153" i="103"/>
  <c r="I150" i="103"/>
  <c r="H150" i="103"/>
  <c r="I149" i="103"/>
  <c r="H149" i="103"/>
  <c r="I148" i="103"/>
  <c r="H148" i="103"/>
  <c r="I147" i="103"/>
  <c r="H147" i="103"/>
  <c r="I146" i="103"/>
  <c r="H146" i="103"/>
  <c r="I145" i="103"/>
  <c r="H145" i="103"/>
  <c r="I144" i="103"/>
  <c r="H144" i="103"/>
  <c r="I143" i="103"/>
  <c r="H143" i="103"/>
  <c r="I140" i="103"/>
  <c r="H140" i="103"/>
  <c r="I139" i="103"/>
  <c r="H139" i="103"/>
  <c r="I138" i="103"/>
  <c r="H138" i="103"/>
  <c r="I137" i="103"/>
  <c r="H137" i="103"/>
  <c r="I136" i="103"/>
  <c r="H136" i="103"/>
  <c r="I135" i="103"/>
  <c r="H135" i="103"/>
  <c r="I134" i="103"/>
  <c r="H134" i="103"/>
  <c r="I133" i="103"/>
  <c r="H133" i="103"/>
  <c r="I113" i="103"/>
  <c r="H113" i="103"/>
  <c r="I109" i="103"/>
  <c r="H109" i="103"/>
  <c r="I108" i="103"/>
  <c r="H108" i="103"/>
  <c r="I107" i="103"/>
  <c r="H107" i="103"/>
  <c r="I106" i="103"/>
  <c r="H106" i="103"/>
  <c r="I105" i="103"/>
  <c r="H105" i="103"/>
  <c r="I104" i="103"/>
  <c r="H104" i="103"/>
  <c r="I103" i="103"/>
  <c r="H103" i="103"/>
  <c r="I102" i="103"/>
  <c r="H102" i="103"/>
  <c r="I101" i="103"/>
  <c r="H101" i="103"/>
  <c r="I100" i="103"/>
  <c r="H100" i="103"/>
  <c r="I99" i="103"/>
  <c r="H99" i="103"/>
  <c r="I98" i="103"/>
  <c r="H98" i="103"/>
  <c r="I97" i="103"/>
  <c r="H97" i="103"/>
  <c r="I96" i="103"/>
  <c r="H96" i="103"/>
  <c r="I95" i="103"/>
  <c r="H95" i="103"/>
  <c r="I94" i="103"/>
  <c r="H94" i="103"/>
  <c r="I93" i="103"/>
  <c r="H93" i="103"/>
  <c r="I92" i="103"/>
  <c r="H92" i="103"/>
  <c r="I91" i="103"/>
  <c r="H91" i="103"/>
  <c r="I90" i="103"/>
  <c r="H90" i="103"/>
  <c r="I89" i="103"/>
  <c r="H89" i="103"/>
  <c r="I88" i="103"/>
  <c r="H88" i="103"/>
  <c r="I87" i="103"/>
  <c r="H87" i="103"/>
  <c r="I86" i="103"/>
  <c r="H86" i="103"/>
  <c r="I85" i="103"/>
  <c r="H85" i="103"/>
  <c r="I84" i="103"/>
  <c r="H84" i="103"/>
  <c r="I83" i="103"/>
  <c r="H83" i="103"/>
  <c r="I82" i="103"/>
  <c r="H82" i="103"/>
  <c r="I81" i="103"/>
  <c r="H81" i="103"/>
  <c r="I80" i="103"/>
  <c r="H80" i="103"/>
  <c r="I79" i="103"/>
  <c r="H79" i="103"/>
  <c r="I78" i="103"/>
  <c r="H78" i="103"/>
  <c r="I77" i="103"/>
  <c r="H77" i="103"/>
  <c r="I76" i="103"/>
  <c r="H76" i="103"/>
  <c r="I75" i="103"/>
  <c r="H75" i="103"/>
  <c r="I74" i="103"/>
  <c r="H74" i="103"/>
  <c r="I73" i="103"/>
  <c r="H73" i="103"/>
  <c r="I72" i="103"/>
  <c r="H72" i="103"/>
  <c r="I71" i="103"/>
  <c r="H71" i="103"/>
  <c r="I70" i="103"/>
  <c r="H70" i="103"/>
  <c r="I69" i="103"/>
  <c r="H69" i="103"/>
  <c r="I68" i="103"/>
  <c r="H68" i="103"/>
  <c r="I67" i="103"/>
  <c r="H67" i="103"/>
  <c r="I66" i="103"/>
  <c r="H66" i="103"/>
  <c r="I65" i="103"/>
  <c r="H65" i="103"/>
  <c r="I64" i="103"/>
  <c r="H64" i="103"/>
  <c r="I63" i="103"/>
  <c r="H63" i="103"/>
  <c r="I62" i="103"/>
  <c r="H62" i="103"/>
  <c r="I61" i="103"/>
  <c r="H61" i="103"/>
  <c r="I60" i="103"/>
  <c r="H60" i="103"/>
  <c r="I59" i="103"/>
  <c r="H59" i="103"/>
  <c r="I58" i="103"/>
  <c r="H58" i="103"/>
  <c r="I57" i="103"/>
  <c r="H57" i="103"/>
  <c r="I56" i="103"/>
  <c r="H56" i="103"/>
  <c r="I55" i="103"/>
  <c r="H55" i="103"/>
  <c r="I54" i="103"/>
  <c r="H54" i="103"/>
  <c r="I53" i="103"/>
  <c r="H53" i="103"/>
  <c r="I52" i="103"/>
  <c r="H52" i="103"/>
  <c r="H51" i="103"/>
  <c r="I50" i="103"/>
  <c r="H50" i="103"/>
  <c r="I49" i="103"/>
  <c r="H49" i="103"/>
  <c r="I48" i="103"/>
  <c r="H48" i="103"/>
  <c r="I47" i="103"/>
  <c r="H47" i="103"/>
  <c r="I46" i="103"/>
  <c r="H46" i="103"/>
  <c r="I45" i="103"/>
  <c r="H45" i="103"/>
  <c r="I44" i="103"/>
  <c r="H44" i="103"/>
  <c r="I43" i="103"/>
  <c r="H43" i="103"/>
  <c r="I42" i="103"/>
  <c r="H42" i="103"/>
  <c r="I41" i="103"/>
  <c r="H41" i="103"/>
  <c r="I40" i="103"/>
  <c r="H40" i="103"/>
  <c r="I39" i="103"/>
  <c r="H39" i="103"/>
  <c r="I38" i="103"/>
  <c r="H38" i="103"/>
  <c r="I37" i="103"/>
  <c r="H37" i="103"/>
  <c r="I36" i="103"/>
  <c r="H36" i="103"/>
  <c r="I35" i="103"/>
  <c r="H35" i="103"/>
  <c r="I34" i="103"/>
  <c r="H34" i="103"/>
  <c r="I32" i="103"/>
  <c r="H32" i="103"/>
  <c r="I31" i="103"/>
  <c r="H31" i="103"/>
  <c r="I30" i="103"/>
  <c r="H30" i="103"/>
  <c r="I29" i="103"/>
  <c r="H29" i="103"/>
  <c r="I28" i="103"/>
  <c r="H28" i="103"/>
  <c r="I27" i="103"/>
  <c r="H27" i="103"/>
  <c r="I26" i="103"/>
  <c r="H26" i="103"/>
  <c r="I25" i="103"/>
  <c r="H25" i="103"/>
  <c r="I24" i="103"/>
  <c r="H24" i="103"/>
  <c r="I23" i="103"/>
  <c r="H23" i="103"/>
  <c r="I22" i="103"/>
  <c r="H22" i="103"/>
  <c r="I21" i="103"/>
  <c r="H21" i="103"/>
  <c r="I20" i="103"/>
  <c r="H20" i="103"/>
  <c r="I19" i="103"/>
  <c r="H19" i="103"/>
  <c r="I18" i="103"/>
  <c r="H18" i="103"/>
  <c r="I17" i="103"/>
  <c r="H17" i="103"/>
  <c r="I16" i="103"/>
  <c r="H16" i="103"/>
  <c r="I15" i="103"/>
  <c r="H15" i="103"/>
  <c r="I14" i="103"/>
  <c r="H14" i="103"/>
  <c r="I13" i="103"/>
  <c r="H13" i="103"/>
  <c r="I12" i="103"/>
  <c r="H12" i="103"/>
  <c r="I11" i="103"/>
  <c r="H11" i="103"/>
  <c r="I10" i="103"/>
  <c r="H10" i="103"/>
  <c r="I9" i="103"/>
  <c r="H9" i="103"/>
  <c r="I8" i="103"/>
  <c r="H8" i="103"/>
  <c r="I7" i="103"/>
  <c r="H7" i="103"/>
  <c r="I6" i="103"/>
  <c r="H6" i="103"/>
  <c r="I5" i="103"/>
  <c r="H5" i="103"/>
  <c r="H342" i="96"/>
  <c r="H341" i="96"/>
  <c r="H340" i="96"/>
  <c r="I339" i="96"/>
  <c r="I338" i="96"/>
  <c r="I337" i="96"/>
  <c r="H336" i="96"/>
  <c r="H335" i="96"/>
  <c r="I334" i="96"/>
  <c r="H334" i="96"/>
  <c r="I333" i="96"/>
  <c r="H333" i="96"/>
  <c r="I332" i="96"/>
  <c r="H332" i="96"/>
  <c r="I331" i="96"/>
  <c r="H331" i="96"/>
  <c r="I330" i="96"/>
  <c r="H330" i="96"/>
  <c r="I329" i="96"/>
  <c r="H329" i="96"/>
  <c r="I328" i="96"/>
  <c r="H328" i="96"/>
  <c r="I327" i="96"/>
  <c r="H327" i="96"/>
  <c r="I326" i="96"/>
  <c r="H326" i="96"/>
  <c r="I325" i="96"/>
  <c r="H325" i="96"/>
  <c r="I324" i="96"/>
  <c r="H324" i="96"/>
  <c r="I323" i="96"/>
  <c r="H323" i="96"/>
  <c r="I322" i="96"/>
  <c r="H322" i="96"/>
  <c r="I321" i="96"/>
  <c r="H321" i="96"/>
  <c r="I320" i="96"/>
  <c r="H320" i="96"/>
  <c r="I319" i="96"/>
  <c r="H319" i="96"/>
  <c r="I318" i="96"/>
  <c r="H318" i="96"/>
  <c r="I317" i="96"/>
  <c r="H317" i="96"/>
  <c r="I316" i="96"/>
  <c r="H316" i="96"/>
  <c r="I315" i="96"/>
  <c r="H315" i="96"/>
  <c r="I314" i="96"/>
  <c r="H314" i="96"/>
  <c r="I313" i="96"/>
  <c r="H313" i="96"/>
  <c r="I312" i="96"/>
  <c r="H312" i="96"/>
  <c r="I311" i="96"/>
  <c r="H311" i="96"/>
  <c r="I310" i="96"/>
  <c r="H310" i="96"/>
  <c r="I309" i="96"/>
  <c r="H309" i="96"/>
  <c r="I308" i="96"/>
  <c r="H308" i="96"/>
  <c r="I305" i="96"/>
  <c r="H305" i="96"/>
  <c r="I304" i="96"/>
  <c r="H304" i="96"/>
  <c r="I303" i="96"/>
  <c r="H303" i="96"/>
  <c r="I302" i="96"/>
  <c r="H302" i="96"/>
  <c r="I301" i="96"/>
  <c r="H301" i="96"/>
  <c r="I300" i="96"/>
  <c r="H300" i="96"/>
  <c r="I295" i="96"/>
  <c r="H295" i="96"/>
  <c r="I294" i="96"/>
  <c r="H294" i="96"/>
  <c r="I293" i="96"/>
  <c r="H293" i="96"/>
  <c r="I292" i="96"/>
  <c r="H292" i="96"/>
  <c r="I291" i="96"/>
  <c r="H291" i="96"/>
  <c r="I290" i="96"/>
  <c r="H290" i="96"/>
  <c r="I285" i="96"/>
  <c r="H285" i="96"/>
  <c r="I284" i="96"/>
  <c r="H284" i="96"/>
  <c r="I283" i="96"/>
  <c r="H283" i="96"/>
  <c r="I282" i="96"/>
  <c r="H282" i="96"/>
  <c r="I281" i="96"/>
  <c r="H281" i="96"/>
  <c r="I280" i="96"/>
  <c r="H280" i="96"/>
  <c r="I277" i="96"/>
  <c r="H277" i="96"/>
  <c r="I276" i="96"/>
  <c r="H276" i="96"/>
  <c r="I275" i="96"/>
  <c r="H275" i="96"/>
  <c r="I274" i="96"/>
  <c r="H274" i="96"/>
  <c r="I273" i="96"/>
  <c r="H273" i="96"/>
  <c r="I272" i="96"/>
  <c r="H272" i="96"/>
  <c r="I271" i="96"/>
  <c r="H271" i="96"/>
  <c r="I270" i="96"/>
  <c r="H270" i="96"/>
  <c r="I267" i="96"/>
  <c r="H267" i="96"/>
  <c r="I266" i="96"/>
  <c r="H266" i="96"/>
  <c r="I265" i="96"/>
  <c r="H265" i="96"/>
  <c r="I264" i="96"/>
  <c r="H264" i="96"/>
  <c r="I263" i="96"/>
  <c r="H263" i="96"/>
  <c r="I262" i="96"/>
  <c r="H262" i="96"/>
  <c r="I261" i="96"/>
  <c r="H261" i="96"/>
  <c r="I258" i="96"/>
  <c r="H258" i="96"/>
  <c r="I257" i="96"/>
  <c r="H257" i="96"/>
  <c r="I256" i="96"/>
  <c r="H256" i="96"/>
  <c r="I255" i="96"/>
  <c r="H255" i="96"/>
  <c r="I254" i="96"/>
  <c r="H254" i="96"/>
  <c r="I253" i="96"/>
  <c r="H253" i="96"/>
  <c r="I252" i="96"/>
  <c r="H252" i="96"/>
  <c r="I251" i="96"/>
  <c r="H251" i="96"/>
  <c r="I250" i="96"/>
  <c r="H250" i="96"/>
  <c r="I249" i="96"/>
  <c r="H249" i="96"/>
  <c r="I246" i="96"/>
  <c r="H246" i="96"/>
  <c r="I245" i="96"/>
  <c r="H245" i="96"/>
  <c r="I244" i="96"/>
  <c r="H244" i="96"/>
  <c r="I243" i="96"/>
  <c r="H243" i="96"/>
  <c r="I242" i="96"/>
  <c r="H242" i="96"/>
  <c r="I241" i="96"/>
  <c r="H241" i="96"/>
  <c r="I240" i="96"/>
  <c r="H240" i="96"/>
  <c r="I239" i="96"/>
  <c r="H239" i="96"/>
  <c r="I238" i="96"/>
  <c r="H238" i="96"/>
  <c r="I236" i="96"/>
  <c r="H236" i="96"/>
  <c r="I235" i="96"/>
  <c r="H235" i="96"/>
  <c r="I234" i="96"/>
  <c r="H234" i="96"/>
  <c r="I233" i="96"/>
  <c r="H233" i="96"/>
  <c r="I232" i="96"/>
  <c r="H232" i="96"/>
  <c r="I231" i="96"/>
  <c r="H231" i="96"/>
  <c r="I230" i="96"/>
  <c r="H230" i="96"/>
  <c r="I229" i="96"/>
  <c r="H229" i="96"/>
  <c r="I228" i="96"/>
  <c r="H228" i="96"/>
  <c r="I227" i="96"/>
  <c r="H227" i="96"/>
  <c r="I226" i="96"/>
  <c r="H226" i="96"/>
  <c r="I225" i="96"/>
  <c r="H225" i="96"/>
  <c r="I224" i="96"/>
  <c r="H224" i="96"/>
  <c r="I223" i="96"/>
  <c r="H223" i="96"/>
  <c r="I222" i="96"/>
  <c r="H222" i="96"/>
  <c r="I221" i="96"/>
  <c r="H221" i="96"/>
  <c r="I220" i="96"/>
  <c r="H220" i="96"/>
  <c r="I219" i="96"/>
  <c r="H219" i="96"/>
  <c r="I218" i="96"/>
  <c r="H218" i="96"/>
  <c r="I217" i="96"/>
  <c r="H217" i="96"/>
  <c r="I216" i="96"/>
  <c r="H216" i="96"/>
  <c r="I215" i="96"/>
  <c r="H215" i="96"/>
  <c r="I214" i="96"/>
  <c r="H214" i="96"/>
  <c r="I213" i="96"/>
  <c r="H213" i="96"/>
  <c r="I212" i="96"/>
  <c r="H212" i="96"/>
  <c r="I211" i="96"/>
  <c r="H211" i="96"/>
  <c r="I210" i="96"/>
  <c r="H210" i="96"/>
  <c r="I209" i="96"/>
  <c r="H209" i="96"/>
  <c r="I208" i="96"/>
  <c r="H208" i="96"/>
  <c r="I207" i="96"/>
  <c r="H207" i="96"/>
  <c r="I206" i="96"/>
  <c r="H206" i="96"/>
  <c r="I205" i="96"/>
  <c r="H205" i="96"/>
  <c r="I204" i="96"/>
  <c r="H204" i="96"/>
  <c r="I203" i="96"/>
  <c r="H203" i="96"/>
  <c r="I202" i="96"/>
  <c r="H202" i="96"/>
  <c r="I201" i="96"/>
  <c r="H201" i="96"/>
  <c r="I200" i="96"/>
  <c r="H200" i="96"/>
  <c r="I199" i="96"/>
  <c r="H199" i="96"/>
  <c r="I198" i="96"/>
  <c r="H198" i="96"/>
  <c r="I197" i="96"/>
  <c r="H197" i="96"/>
  <c r="I192" i="96"/>
  <c r="H192" i="96"/>
  <c r="I191" i="96"/>
  <c r="H191" i="96"/>
  <c r="I190" i="96"/>
  <c r="H190" i="96"/>
  <c r="I189" i="96"/>
  <c r="H189" i="96"/>
  <c r="I188" i="96"/>
  <c r="H188" i="96"/>
  <c r="I187" i="96"/>
  <c r="H187" i="96"/>
  <c r="I186" i="96"/>
  <c r="H186" i="96"/>
  <c r="I185" i="96"/>
  <c r="H185" i="96"/>
  <c r="I182" i="96"/>
  <c r="H182" i="96"/>
  <c r="I181" i="96"/>
  <c r="H181" i="96"/>
  <c r="I180" i="96"/>
  <c r="H180" i="96"/>
  <c r="I179" i="96"/>
  <c r="H179" i="96"/>
  <c r="I178" i="96"/>
  <c r="H178" i="96"/>
  <c r="I177" i="96"/>
  <c r="H177" i="96"/>
  <c r="I176" i="96"/>
  <c r="H176" i="96"/>
  <c r="I175" i="96"/>
  <c r="H175" i="96"/>
  <c r="I174" i="96"/>
  <c r="H174" i="96"/>
  <c r="I171" i="96"/>
  <c r="H171" i="96"/>
  <c r="I170" i="96"/>
  <c r="H170" i="96"/>
  <c r="I169" i="96"/>
  <c r="H169" i="96"/>
  <c r="I168" i="96"/>
  <c r="H168" i="96"/>
  <c r="I167" i="96"/>
  <c r="H167" i="96"/>
  <c r="I166" i="96"/>
  <c r="H166" i="96"/>
  <c r="I165" i="96"/>
  <c r="H165" i="96"/>
  <c r="I164" i="96"/>
  <c r="H164" i="96"/>
  <c r="I163" i="96"/>
  <c r="H163" i="96"/>
  <c r="I160" i="96"/>
  <c r="H160" i="96"/>
  <c r="I159" i="96"/>
  <c r="H159" i="96"/>
  <c r="I158" i="96"/>
  <c r="H158" i="96"/>
  <c r="I157" i="96"/>
  <c r="H157" i="96"/>
  <c r="I156" i="96"/>
  <c r="H156" i="96"/>
  <c r="I155" i="96"/>
  <c r="H155" i="96"/>
  <c r="I154" i="96"/>
  <c r="H154" i="96"/>
  <c r="I153" i="96"/>
  <c r="H153" i="96"/>
  <c r="I152" i="96"/>
  <c r="H152" i="96"/>
  <c r="I150" i="96"/>
  <c r="H150" i="96"/>
  <c r="I149" i="96"/>
  <c r="H149" i="96"/>
  <c r="I148" i="96"/>
  <c r="H148" i="96"/>
  <c r="I147" i="96"/>
  <c r="H147" i="96"/>
  <c r="I146" i="96"/>
  <c r="H146" i="96"/>
  <c r="I145" i="96"/>
  <c r="H145" i="96"/>
  <c r="I144" i="96"/>
  <c r="H144" i="96"/>
  <c r="I143" i="96"/>
  <c r="H143" i="96"/>
  <c r="I142" i="96"/>
  <c r="H142" i="96"/>
  <c r="I140" i="96"/>
  <c r="H140" i="96"/>
  <c r="I139" i="96"/>
  <c r="H139" i="96"/>
  <c r="I138" i="96"/>
  <c r="H138" i="96"/>
  <c r="I137" i="96"/>
  <c r="H137" i="96"/>
  <c r="I136" i="96"/>
  <c r="H136" i="96"/>
  <c r="I135" i="96"/>
  <c r="H135" i="96"/>
  <c r="I134" i="96"/>
  <c r="H134" i="96"/>
  <c r="I133" i="96"/>
  <c r="H133" i="96"/>
  <c r="I132" i="96"/>
  <c r="H132" i="96"/>
  <c r="I130" i="96"/>
  <c r="H130" i="96"/>
  <c r="I129" i="96"/>
  <c r="H129" i="96"/>
  <c r="I128" i="96"/>
  <c r="H128" i="96"/>
  <c r="I127" i="96"/>
  <c r="H127" i="96"/>
  <c r="I126" i="96"/>
  <c r="H126" i="96"/>
  <c r="I125" i="96"/>
  <c r="H125" i="96"/>
  <c r="I124" i="96"/>
  <c r="H124" i="96"/>
  <c r="I123" i="96"/>
  <c r="H123" i="96"/>
  <c r="I122" i="96"/>
  <c r="H122" i="96"/>
  <c r="I121" i="96"/>
  <c r="H121" i="96"/>
  <c r="I120" i="96"/>
  <c r="H120" i="96"/>
  <c r="I119" i="96"/>
  <c r="H119" i="96"/>
  <c r="I118" i="96"/>
  <c r="H118" i="96"/>
  <c r="I116" i="96"/>
  <c r="H116" i="96"/>
  <c r="I115" i="96"/>
  <c r="H115" i="96"/>
  <c r="I114" i="96"/>
  <c r="H114" i="96"/>
  <c r="I113" i="96"/>
  <c r="H113" i="96"/>
  <c r="I112" i="96"/>
  <c r="H112" i="96"/>
  <c r="I111" i="96"/>
  <c r="H111" i="96"/>
  <c r="I110" i="96"/>
  <c r="H110" i="96"/>
  <c r="I109" i="96"/>
  <c r="H109" i="96"/>
  <c r="I108" i="96"/>
  <c r="H108" i="96"/>
  <c r="I106" i="96"/>
  <c r="H106" i="96"/>
  <c r="I105" i="96"/>
  <c r="H105" i="96"/>
  <c r="I104" i="96"/>
  <c r="H104" i="96"/>
  <c r="I103" i="96"/>
  <c r="H103" i="96"/>
  <c r="I102" i="96"/>
  <c r="H102" i="96"/>
  <c r="I101" i="96"/>
  <c r="H101" i="96"/>
  <c r="I100" i="96"/>
  <c r="H100" i="96"/>
  <c r="I99" i="96"/>
  <c r="H99" i="96"/>
  <c r="I98" i="96"/>
  <c r="H98" i="96"/>
  <c r="AM25" i="112"/>
  <c r="AM277" i="112"/>
  <c r="AM276" i="112"/>
  <c r="AM275" i="112"/>
  <c r="AM274" i="112"/>
  <c r="AM273" i="112"/>
  <c r="AM272" i="112"/>
  <c r="AM271" i="112"/>
  <c r="AM270" i="112"/>
  <c r="AM269" i="112"/>
  <c r="AM268" i="112"/>
  <c r="AM267" i="112"/>
  <c r="AM266" i="112"/>
  <c r="AM265" i="112"/>
  <c r="AM264" i="112"/>
  <c r="AM263" i="112"/>
  <c r="AM262" i="112"/>
  <c r="AM261" i="112"/>
  <c r="AM260" i="112"/>
  <c r="AM259" i="112"/>
  <c r="AM258" i="112"/>
  <c r="AM257" i="112"/>
  <c r="AM256" i="112"/>
  <c r="AM255" i="112"/>
  <c r="AM254" i="112"/>
  <c r="AM253" i="112"/>
  <c r="AM252" i="112"/>
  <c r="AM251" i="112"/>
  <c r="AM250" i="112"/>
  <c r="AM249" i="112"/>
  <c r="AM247" i="112"/>
  <c r="AM246" i="112"/>
  <c r="AM245" i="112"/>
  <c r="AM244" i="112"/>
  <c r="AM243" i="112"/>
  <c r="AM242" i="112"/>
  <c r="AM239" i="112"/>
  <c r="AM238" i="112"/>
  <c r="AM237" i="112"/>
  <c r="AM236" i="112"/>
  <c r="AM230" i="112"/>
  <c r="AM229" i="112"/>
  <c r="AM228" i="112"/>
  <c r="AM227" i="112"/>
  <c r="AM225" i="112"/>
  <c r="AM223" i="112"/>
  <c r="AM220" i="112"/>
  <c r="AM219" i="112"/>
  <c r="AM218" i="112"/>
  <c r="AM217" i="112"/>
  <c r="AM213" i="112"/>
  <c r="AM212" i="112"/>
  <c r="AM211" i="112"/>
  <c r="AM210" i="112"/>
  <c r="AM208" i="112"/>
  <c r="AM207" i="112"/>
  <c r="AM206" i="112"/>
  <c r="AM205" i="112"/>
  <c r="AN203" i="112"/>
  <c r="AM203" i="112"/>
  <c r="AM202" i="112"/>
  <c r="AM201" i="112"/>
  <c r="AM200" i="112"/>
  <c r="AM199" i="112"/>
  <c r="AM198" i="112"/>
  <c r="AM197" i="112"/>
  <c r="AM196" i="112"/>
  <c r="AM195" i="112"/>
  <c r="AM191" i="112"/>
  <c r="AM189" i="112"/>
  <c r="AM188" i="112"/>
  <c r="AM187" i="112"/>
  <c r="AM186" i="112"/>
  <c r="AM184" i="112"/>
  <c r="AM182" i="112"/>
  <c r="AM180" i="112"/>
  <c r="AM179" i="112"/>
  <c r="AM178" i="112"/>
  <c r="AM177" i="112"/>
  <c r="AM176" i="112"/>
  <c r="AM175" i="112"/>
  <c r="AM174" i="112"/>
  <c r="AM172" i="112"/>
  <c r="AM171" i="112"/>
  <c r="AM170" i="112"/>
  <c r="AM169" i="112"/>
  <c r="AM153" i="112"/>
  <c r="AM151" i="112"/>
  <c r="AM149" i="112"/>
  <c r="AM145" i="112"/>
  <c r="AM141" i="112"/>
  <c r="AM114" i="112"/>
  <c r="AN111" i="112"/>
  <c r="AM111" i="112"/>
  <c r="AN110" i="112"/>
  <c r="AM110" i="112"/>
  <c r="AM108" i="112"/>
  <c r="AM107" i="112"/>
  <c r="AM106" i="112"/>
  <c r="AM105" i="112"/>
  <c r="AM104" i="112"/>
  <c r="AM102" i="112"/>
  <c r="AM100" i="112"/>
  <c r="AM99" i="112"/>
  <c r="AM98" i="112"/>
  <c r="AM97" i="112"/>
  <c r="AM95" i="112"/>
  <c r="AM94" i="112"/>
  <c r="AM93" i="112"/>
  <c r="AM91" i="112"/>
  <c r="AM89" i="112"/>
  <c r="AM75" i="112"/>
  <c r="AM73" i="112"/>
  <c r="AM72" i="112"/>
  <c r="AM71" i="112"/>
  <c r="AM70" i="112"/>
  <c r="AM69" i="112"/>
  <c r="AM68" i="112"/>
  <c r="AM67" i="112"/>
  <c r="AM66" i="112"/>
  <c r="AM65" i="112"/>
  <c r="AM58" i="112"/>
  <c r="AM55" i="112"/>
  <c r="AM54" i="112"/>
  <c r="AM34" i="112"/>
  <c r="AM33" i="112"/>
  <c r="AM27" i="112"/>
  <c r="AM26" i="112"/>
  <c r="AM24" i="112"/>
  <c r="AM23" i="112"/>
  <c r="AM22" i="112"/>
  <c r="AM21" i="112"/>
  <c r="AM20" i="112"/>
  <c r="AM19" i="112"/>
  <c r="AM18" i="112"/>
  <c r="L16" i="117" l="1"/>
  <c r="N16" i="117" s="1"/>
  <c r="D561" i="118"/>
  <c r="D165" i="122"/>
  <c r="N175" i="122"/>
  <c r="N579" i="118"/>
  <c r="O579" i="118"/>
  <c r="Q574" i="118"/>
  <c r="P579" i="118"/>
  <c r="R578" i="118"/>
  <c r="Q573" i="118"/>
  <c r="D560" i="118"/>
  <c r="D563" i="118"/>
  <c r="N173" i="115"/>
  <c r="AE15" i="102"/>
  <c r="AE17" i="102"/>
  <c r="AE18" i="102"/>
  <c r="AE19" i="102"/>
  <c r="AE20" i="102"/>
  <c r="AE21" i="102"/>
  <c r="AE22" i="102"/>
  <c r="AE23" i="102"/>
  <c r="AE24" i="102"/>
  <c r="AE25" i="102"/>
  <c r="AE26" i="102"/>
  <c r="AE27" i="102"/>
  <c r="AE29" i="102"/>
  <c r="AE30" i="102"/>
  <c r="AE31" i="102"/>
  <c r="AE32" i="102"/>
  <c r="AE33" i="102"/>
  <c r="AE34" i="102"/>
  <c r="AE35" i="102"/>
  <c r="AE36" i="102"/>
  <c r="AE37" i="102"/>
  <c r="AE38" i="102"/>
  <c r="AE39" i="102"/>
  <c r="AE41" i="102"/>
  <c r="AE42" i="102"/>
  <c r="AE43" i="102"/>
  <c r="AE44" i="102"/>
  <c r="AE45" i="102"/>
  <c r="AE46" i="102"/>
  <c r="AE47" i="102"/>
  <c r="AE48" i="102"/>
  <c r="AE49" i="102"/>
  <c r="AE50" i="102"/>
  <c r="AE51" i="102"/>
  <c r="AE53" i="102"/>
  <c r="AE54" i="102"/>
  <c r="AE55" i="102"/>
  <c r="AE56" i="102"/>
  <c r="AE57" i="102"/>
  <c r="AE58" i="102"/>
  <c r="AE59" i="102"/>
  <c r="AE60" i="102"/>
  <c r="AE61" i="102"/>
  <c r="AE62" i="102"/>
  <c r="AE63" i="102"/>
  <c r="AE65" i="102"/>
  <c r="AE66" i="102"/>
  <c r="AE67" i="102"/>
  <c r="AE68" i="102"/>
  <c r="AE69" i="102"/>
  <c r="AE70" i="102"/>
  <c r="AE71" i="102"/>
  <c r="AE72" i="102"/>
  <c r="AE73" i="102"/>
  <c r="AE74" i="102"/>
  <c r="AE76" i="102"/>
  <c r="AE77" i="102"/>
  <c r="AE78" i="102"/>
  <c r="AE79" i="102"/>
  <c r="AE80" i="102"/>
  <c r="AE81" i="102"/>
  <c r="AE82" i="102"/>
  <c r="AE83" i="102"/>
  <c r="AE84" i="102"/>
  <c r="AE86" i="102"/>
  <c r="AE87" i="102"/>
  <c r="AE88" i="102"/>
  <c r="AE89" i="102"/>
  <c r="AE90" i="102"/>
  <c r="AE91" i="102"/>
  <c r="AE92" i="102"/>
  <c r="AE93" i="102"/>
  <c r="AE94" i="102"/>
  <c r="AE96" i="102"/>
  <c r="AE97" i="102"/>
  <c r="AE98" i="102"/>
  <c r="AE99" i="102"/>
  <c r="AE100" i="102"/>
  <c r="AE101" i="102"/>
  <c r="AE102" i="102"/>
  <c r="AE103" i="102"/>
  <c r="AE104" i="102"/>
  <c r="AE106" i="102"/>
  <c r="AE107" i="102"/>
  <c r="AE108" i="102"/>
  <c r="AE109" i="102"/>
  <c r="AE110" i="102"/>
  <c r="AE111" i="102"/>
  <c r="AE112" i="102"/>
  <c r="AE113" i="102"/>
  <c r="AE114" i="102"/>
  <c r="AE115" i="102"/>
  <c r="AE117" i="102"/>
  <c r="AE118" i="102"/>
  <c r="AE119" i="102"/>
  <c r="AE120" i="102"/>
  <c r="AE121" i="102"/>
  <c r="AE122" i="102"/>
  <c r="AE123" i="102"/>
  <c r="AE124" i="102"/>
  <c r="AE125" i="102"/>
  <c r="AE126" i="102"/>
  <c r="AE128" i="102"/>
  <c r="AE129" i="102"/>
  <c r="AE130" i="102"/>
  <c r="AE131" i="102"/>
  <c r="AE132" i="102"/>
  <c r="AE133" i="102"/>
  <c r="AE134" i="102"/>
  <c r="AE136" i="102"/>
  <c r="AE137" i="102"/>
  <c r="AE138" i="102"/>
  <c r="AE139" i="102"/>
  <c r="AE140" i="102"/>
  <c r="AE141" i="102"/>
  <c r="AE142" i="102"/>
  <c r="AE143" i="102"/>
  <c r="AE144" i="102"/>
  <c r="AE145" i="102"/>
  <c r="AE146" i="102"/>
  <c r="AE148" i="102"/>
  <c r="AE149" i="102"/>
  <c r="AE150" i="102"/>
  <c r="AE151" i="102"/>
  <c r="AE152" i="102"/>
  <c r="AE153" i="102"/>
  <c r="AE154" i="102"/>
  <c r="AE155" i="102"/>
  <c r="AE156" i="102"/>
  <c r="AE158" i="102"/>
  <c r="AE159" i="102"/>
  <c r="AE160" i="102"/>
  <c r="AE161" i="102"/>
  <c r="AE162" i="102"/>
  <c r="AE163" i="102"/>
  <c r="AE164" i="102"/>
  <c r="AE165" i="102"/>
  <c r="AE166" i="102"/>
  <c r="AE168" i="102"/>
  <c r="AE169" i="102"/>
  <c r="AE170" i="102"/>
  <c r="AE171" i="102"/>
  <c r="AE172" i="102"/>
  <c r="AE173" i="102"/>
  <c r="AE174" i="102"/>
  <c r="AE175" i="102"/>
  <c r="AE176" i="102"/>
  <c r="AE178" i="102"/>
  <c r="AE179" i="102"/>
  <c r="AE180" i="102"/>
  <c r="AE181" i="102"/>
  <c r="AE182" i="102"/>
  <c r="AE183" i="102"/>
  <c r="AE184" i="102"/>
  <c r="AE185" i="102"/>
  <c r="AE186" i="102"/>
  <c r="AE188" i="102"/>
  <c r="AE189" i="102"/>
  <c r="AE190" i="102"/>
  <c r="AE191" i="102"/>
  <c r="AE192" i="102"/>
  <c r="AE193" i="102"/>
  <c r="AE194" i="102"/>
  <c r="AE196" i="102"/>
  <c r="AE197" i="102"/>
  <c r="AE199" i="102"/>
  <c r="AE200" i="102"/>
  <c r="AE201" i="102"/>
  <c r="AE202" i="102"/>
  <c r="AE203" i="102"/>
  <c r="AE205" i="102"/>
  <c r="AE206" i="102"/>
  <c r="AE208" i="102"/>
  <c r="AE209" i="102"/>
  <c r="AE211" i="102"/>
  <c r="AE212" i="102"/>
  <c r="AE213" i="102"/>
  <c r="AE215" i="102"/>
  <c r="AE216" i="102"/>
  <c r="AE217" i="102"/>
  <c r="AE218" i="102"/>
  <c r="AE219" i="102"/>
  <c r="AE221" i="102"/>
  <c r="AE222" i="102"/>
  <c r="AE223" i="102"/>
  <c r="AE224" i="102"/>
  <c r="AE226" i="102"/>
  <c r="AE227" i="102"/>
  <c r="AE229" i="102"/>
  <c r="AE230" i="102"/>
  <c r="AE231" i="102"/>
  <c r="AE232" i="102"/>
  <c r="AE233" i="102"/>
  <c r="AI307" i="103"/>
  <c r="AG8" i="103"/>
  <c r="AG10" i="103"/>
  <c r="AG15" i="103"/>
  <c r="AG21" i="103"/>
  <c r="AG26" i="103"/>
  <c r="AG29" i="103"/>
  <c r="AG30" i="103"/>
  <c r="AG33" i="103"/>
  <c r="AG48" i="103"/>
  <c r="AG51" i="103"/>
  <c r="AG61" i="103"/>
  <c r="AG84" i="103"/>
  <c r="AG85" i="103"/>
  <c r="AG87" i="103"/>
  <c r="AG88" i="103"/>
  <c r="AG90" i="103"/>
  <c r="AG91" i="103"/>
  <c r="AG93" i="103"/>
  <c r="AG95" i="103"/>
  <c r="AG110" i="103"/>
  <c r="AG111" i="103"/>
  <c r="AG112" i="103"/>
  <c r="AG114" i="103"/>
  <c r="AG115" i="103"/>
  <c r="AG116" i="103"/>
  <c r="AG117" i="103"/>
  <c r="AG118" i="103"/>
  <c r="AG119" i="103"/>
  <c r="AG120" i="103"/>
  <c r="AG121" i="103"/>
  <c r="AG122" i="103"/>
  <c r="AG123" i="103"/>
  <c r="AG124" i="103"/>
  <c r="AG125" i="103"/>
  <c r="AG126" i="103"/>
  <c r="AG127" i="103"/>
  <c r="AG128" i="103"/>
  <c r="AG129" i="103"/>
  <c r="AG130" i="103"/>
  <c r="AG131" i="103"/>
  <c r="AG132" i="103"/>
  <c r="AG141" i="103"/>
  <c r="AG142" i="103"/>
  <c r="AG151" i="103"/>
  <c r="AG152" i="103"/>
  <c r="AG161" i="103"/>
  <c r="AG162" i="103"/>
  <c r="AG171" i="103"/>
  <c r="AG172" i="103"/>
  <c r="AG181" i="103"/>
  <c r="AG182" i="103"/>
  <c r="AG214" i="103"/>
  <c r="AG262" i="103"/>
  <c r="AG264" i="103"/>
  <c r="AG267" i="103"/>
  <c r="AG269" i="103"/>
  <c r="AG271" i="103"/>
  <c r="AG273" i="103"/>
  <c r="AG275" i="103"/>
  <c r="AG277" i="103"/>
  <c r="AG279" i="103"/>
  <c r="AG281" i="103"/>
  <c r="AG283" i="103"/>
  <c r="AG285" i="103"/>
  <c r="AG287" i="103"/>
  <c r="AG289" i="103"/>
  <c r="AG291" i="103"/>
  <c r="AG293" i="103"/>
  <c r="AG295" i="103"/>
  <c r="AG297" i="103"/>
  <c r="AG299" i="103"/>
  <c r="AG301" i="103"/>
  <c r="AG303" i="103"/>
  <c r="AG305" i="103"/>
  <c r="AG307" i="103"/>
  <c r="Q579" i="118" l="1"/>
  <c r="Q581" i="118" s="1"/>
  <c r="D171" i="122"/>
  <c r="E165" i="122" s="1"/>
  <c r="D564" i="118"/>
  <c r="N175" i="115"/>
  <c r="D165" i="115"/>
  <c r="E169" i="122" l="1"/>
  <c r="E171" i="122"/>
  <c r="E166" i="122"/>
  <c r="E167" i="122"/>
  <c r="E170" i="122"/>
  <c r="E168" i="122"/>
  <c r="E562" i="118"/>
  <c r="E559" i="118"/>
  <c r="E558" i="118"/>
  <c r="E564" i="118"/>
  <c r="E557" i="118"/>
  <c r="E561" i="118"/>
  <c r="E560" i="118"/>
  <c r="E563" i="118"/>
  <c r="D171" i="115"/>
  <c r="E165" i="115" s="1"/>
  <c r="U81" i="113"/>
  <c r="R81" i="113"/>
  <c r="X85" i="113"/>
  <c r="X84" i="113"/>
  <c r="X83" i="113"/>
  <c r="X81" i="113"/>
  <c r="G561" i="118" l="1"/>
  <c r="E171" i="115"/>
  <c r="E169" i="115"/>
  <c r="E168" i="115"/>
  <c r="E166" i="115"/>
  <c r="E170" i="115"/>
  <c r="E167" i="115"/>
  <c r="AA83" i="113"/>
  <c r="AC83" i="113" s="1"/>
  <c r="AE83" i="113" s="1"/>
  <c r="G84" i="113" s="1"/>
  <c r="AC81" i="113"/>
  <c r="X82" i="113" l="1"/>
  <c r="AC82" i="113" s="1"/>
  <c r="AE82" i="113" s="1"/>
  <c r="G85" i="113" s="1"/>
  <c r="Y309" i="103" l="1"/>
  <c r="Y308" i="103"/>
  <c r="Y183" i="103" l="1"/>
  <c r="X183" i="103"/>
  <c r="Z183" i="103" s="1"/>
  <c r="AA183" i="103" l="1"/>
  <c r="AG183" i="103"/>
  <c r="X5" i="103" l="1"/>
  <c r="Y5" i="103"/>
  <c r="X6" i="103"/>
  <c r="Z6" i="103" s="1"/>
  <c r="AG6" i="103" s="1"/>
  <c r="Y6" i="103"/>
  <c r="X7" i="103"/>
  <c r="Y7" i="103"/>
  <c r="X8" i="103"/>
  <c r="Y8" i="103"/>
  <c r="X9" i="103"/>
  <c r="Y9" i="103"/>
  <c r="X10" i="103"/>
  <c r="Y10" i="103"/>
  <c r="X11" i="103"/>
  <c r="Y11" i="103"/>
  <c r="X12" i="103"/>
  <c r="Z12" i="103" s="1"/>
  <c r="AG12" i="103" s="1"/>
  <c r="Y12" i="103"/>
  <c r="X13" i="103"/>
  <c r="Y13" i="103"/>
  <c r="X14" i="103"/>
  <c r="Z14" i="103" s="1"/>
  <c r="AG14" i="103" s="1"/>
  <c r="Y14" i="103"/>
  <c r="X15" i="103"/>
  <c r="Y15" i="103"/>
  <c r="X16" i="103"/>
  <c r="Y16" i="103"/>
  <c r="X17" i="103"/>
  <c r="Y17" i="103"/>
  <c r="X18" i="103"/>
  <c r="Z18" i="103" s="1"/>
  <c r="AG18" i="103" s="1"/>
  <c r="Y18" i="103"/>
  <c r="X19" i="103"/>
  <c r="Z19" i="103" s="1"/>
  <c r="AG19" i="103" s="1"/>
  <c r="Y19" i="103"/>
  <c r="X20" i="103"/>
  <c r="Y20" i="103"/>
  <c r="X21" i="103"/>
  <c r="Y21" i="103"/>
  <c r="X22" i="103"/>
  <c r="Z22" i="103" s="1"/>
  <c r="AG22" i="103" s="1"/>
  <c r="Y22" i="103"/>
  <c r="X23" i="103"/>
  <c r="Y23" i="103"/>
  <c r="X24" i="103"/>
  <c r="Y24" i="103"/>
  <c r="X25" i="103"/>
  <c r="Y25" i="103"/>
  <c r="X26" i="103"/>
  <c r="Y26" i="103"/>
  <c r="X27" i="103"/>
  <c r="Y27" i="103"/>
  <c r="X28" i="103"/>
  <c r="Y28" i="103"/>
  <c r="X29" i="103"/>
  <c r="Y29" i="103"/>
  <c r="X30" i="103"/>
  <c r="Y30" i="103"/>
  <c r="X31" i="103"/>
  <c r="Y31" i="103"/>
  <c r="Z31" i="103"/>
  <c r="AG31" i="103" s="1"/>
  <c r="X32" i="103"/>
  <c r="Z32" i="103" s="1"/>
  <c r="AG32" i="103" s="1"/>
  <c r="Y32" i="103"/>
  <c r="X34" i="103"/>
  <c r="Y34" i="103"/>
  <c r="Z34" i="103" s="1"/>
  <c r="AG34" i="103" s="1"/>
  <c r="X35" i="103"/>
  <c r="Y35" i="103"/>
  <c r="X36" i="103"/>
  <c r="Y36" i="103"/>
  <c r="Z36" i="103" s="1"/>
  <c r="AG36" i="103" s="1"/>
  <c r="X37" i="103"/>
  <c r="Z37" i="103" s="1"/>
  <c r="AG37" i="103" s="1"/>
  <c r="Y37" i="103"/>
  <c r="X38" i="103"/>
  <c r="Y38" i="103"/>
  <c r="X39" i="103"/>
  <c r="Z39" i="103" s="1"/>
  <c r="AG39" i="103" s="1"/>
  <c r="Y39" i="103"/>
  <c r="X40" i="103"/>
  <c r="Z40" i="103" s="1"/>
  <c r="AG40" i="103" s="1"/>
  <c r="Y40" i="103"/>
  <c r="X41" i="103"/>
  <c r="Y41" i="103"/>
  <c r="X42" i="103"/>
  <c r="Y42" i="103"/>
  <c r="X43" i="103"/>
  <c r="Y43" i="103"/>
  <c r="X44" i="103"/>
  <c r="Z44" i="103" s="1"/>
  <c r="AG44" i="103" s="1"/>
  <c r="Y44" i="103"/>
  <c r="X45" i="103"/>
  <c r="Y45" i="103"/>
  <c r="X46" i="103"/>
  <c r="Y46" i="103"/>
  <c r="X47" i="103"/>
  <c r="Y47" i="103"/>
  <c r="Z47" i="103"/>
  <c r="AG47" i="103" s="1"/>
  <c r="X48" i="103"/>
  <c r="Y48" i="103"/>
  <c r="X49" i="103"/>
  <c r="Z49" i="103" s="1"/>
  <c r="AG49" i="103" s="1"/>
  <c r="Y49" i="103"/>
  <c r="X50" i="103"/>
  <c r="Y50" i="103"/>
  <c r="X51" i="103"/>
  <c r="X52" i="103"/>
  <c r="Y52" i="103"/>
  <c r="X53" i="103"/>
  <c r="Z53" i="103" s="1"/>
  <c r="AG53" i="103" s="1"/>
  <c r="Y53" i="103"/>
  <c r="X54" i="103"/>
  <c r="Y54" i="103"/>
  <c r="X55" i="103"/>
  <c r="Y55" i="103"/>
  <c r="X56" i="103"/>
  <c r="Z56" i="103" s="1"/>
  <c r="AG56" i="103" s="1"/>
  <c r="Y56" i="103"/>
  <c r="X57" i="103"/>
  <c r="Y57" i="103"/>
  <c r="Z57" i="103"/>
  <c r="AG57" i="103" s="1"/>
  <c r="X58" i="103"/>
  <c r="Y58" i="103"/>
  <c r="X59" i="103"/>
  <c r="Y59" i="103"/>
  <c r="X60" i="103"/>
  <c r="Y60" i="103"/>
  <c r="X61" i="103"/>
  <c r="Y61" i="103"/>
  <c r="X62" i="103"/>
  <c r="Y62" i="103"/>
  <c r="X63" i="103"/>
  <c r="Y63" i="103"/>
  <c r="X64" i="103"/>
  <c r="Z64" i="103" s="1"/>
  <c r="AG64" i="103" s="1"/>
  <c r="Y64" i="103"/>
  <c r="X65" i="103"/>
  <c r="Y65" i="103"/>
  <c r="X66" i="103"/>
  <c r="Y66" i="103"/>
  <c r="X67" i="103"/>
  <c r="Z67" i="103" s="1"/>
  <c r="AG67" i="103" s="1"/>
  <c r="Y67" i="103"/>
  <c r="X68" i="103"/>
  <c r="Z68" i="103" s="1"/>
  <c r="AG68" i="103" s="1"/>
  <c r="Y68" i="103"/>
  <c r="X69" i="103"/>
  <c r="Y69" i="103"/>
  <c r="X70" i="103"/>
  <c r="Y70" i="103"/>
  <c r="X71" i="103"/>
  <c r="Y71" i="103"/>
  <c r="X72" i="103"/>
  <c r="Y72" i="103"/>
  <c r="X73" i="103"/>
  <c r="Y73" i="103"/>
  <c r="X74" i="103"/>
  <c r="Y74" i="103"/>
  <c r="X75" i="103"/>
  <c r="Z75" i="103" s="1"/>
  <c r="AG75" i="103" s="1"/>
  <c r="Y75" i="103"/>
  <c r="X76" i="103"/>
  <c r="Z76" i="103" s="1"/>
  <c r="AG76" i="103" s="1"/>
  <c r="Y76" i="103"/>
  <c r="X77" i="103"/>
  <c r="Y77" i="103"/>
  <c r="X78" i="103"/>
  <c r="Y78" i="103"/>
  <c r="X79" i="103"/>
  <c r="Y79" i="103"/>
  <c r="X80" i="103"/>
  <c r="Y80" i="103"/>
  <c r="X81" i="103"/>
  <c r="Y81" i="103"/>
  <c r="X82" i="103"/>
  <c r="Z82" i="103" s="1"/>
  <c r="AG82" i="103" s="1"/>
  <c r="Y82" i="103"/>
  <c r="X83" i="103"/>
  <c r="Y83" i="103"/>
  <c r="X84" i="103"/>
  <c r="Y84" i="103"/>
  <c r="X85" i="103"/>
  <c r="Y85" i="103"/>
  <c r="X86" i="103"/>
  <c r="Y86" i="103"/>
  <c r="X87" i="103"/>
  <c r="Y87" i="103"/>
  <c r="X88" i="103"/>
  <c r="Y88" i="103"/>
  <c r="X89" i="103"/>
  <c r="Y89" i="103"/>
  <c r="X90" i="103"/>
  <c r="Y90" i="103"/>
  <c r="X91" i="103"/>
  <c r="Y91" i="103"/>
  <c r="X92" i="103"/>
  <c r="Z92" i="103" s="1"/>
  <c r="AG92" i="103" s="1"/>
  <c r="Y92" i="103"/>
  <c r="X93" i="103"/>
  <c r="Y93" i="103"/>
  <c r="X94" i="103"/>
  <c r="Y94" i="103"/>
  <c r="X95" i="103"/>
  <c r="Y95" i="103"/>
  <c r="X96" i="103"/>
  <c r="Z96" i="103" s="1"/>
  <c r="AG96" i="103" s="1"/>
  <c r="Y96" i="103"/>
  <c r="X97" i="103"/>
  <c r="Y97" i="103"/>
  <c r="X98" i="103"/>
  <c r="Y98" i="103"/>
  <c r="X99" i="103"/>
  <c r="Z99" i="103" s="1"/>
  <c r="AG99" i="103" s="1"/>
  <c r="Y99" i="103"/>
  <c r="X100" i="103"/>
  <c r="Y100" i="103"/>
  <c r="Z100" i="103"/>
  <c r="AG100" i="103" s="1"/>
  <c r="X101" i="103"/>
  <c r="Y101" i="103"/>
  <c r="Z101" i="103" s="1"/>
  <c r="AG101" i="103" s="1"/>
  <c r="X102" i="103"/>
  <c r="Y102" i="103"/>
  <c r="X103" i="103"/>
  <c r="Y103" i="103"/>
  <c r="X104" i="103"/>
  <c r="Z104" i="103" s="1"/>
  <c r="AG104" i="103" s="1"/>
  <c r="Y104" i="103"/>
  <c r="X105" i="103"/>
  <c r="Z105" i="103" s="1"/>
  <c r="AG105" i="103" s="1"/>
  <c r="Y105" i="103"/>
  <c r="X106" i="103"/>
  <c r="Y106" i="103"/>
  <c r="X107" i="103"/>
  <c r="Z107" i="103" s="1"/>
  <c r="AG107" i="103" s="1"/>
  <c r="Y107" i="103"/>
  <c r="X108" i="103"/>
  <c r="Y108" i="103"/>
  <c r="X109" i="103"/>
  <c r="Z109" i="103" s="1"/>
  <c r="AG109" i="103" s="1"/>
  <c r="Y109" i="103"/>
  <c r="X113" i="103"/>
  <c r="Y113" i="103"/>
  <c r="X133" i="103"/>
  <c r="Y133" i="103"/>
  <c r="Z133" i="103" s="1"/>
  <c r="AG133" i="103" s="1"/>
  <c r="X134" i="103"/>
  <c r="Y134" i="103"/>
  <c r="X135" i="103"/>
  <c r="Z135" i="103" s="1"/>
  <c r="AG135" i="103" s="1"/>
  <c r="Y135" i="103"/>
  <c r="X136" i="103"/>
  <c r="Y136" i="103"/>
  <c r="X137" i="103"/>
  <c r="Y137" i="103"/>
  <c r="Z137" i="103" s="1"/>
  <c r="AG137" i="103" s="1"/>
  <c r="X138" i="103"/>
  <c r="Z138" i="103" s="1"/>
  <c r="AG138" i="103" s="1"/>
  <c r="Y138" i="103"/>
  <c r="X139" i="103"/>
  <c r="Z139" i="103" s="1"/>
  <c r="AG139" i="103" s="1"/>
  <c r="Y139" i="103"/>
  <c r="X140" i="103"/>
  <c r="Y140" i="103"/>
  <c r="X143" i="103"/>
  <c r="Y143" i="103"/>
  <c r="Z143" i="103" s="1"/>
  <c r="AG143" i="103" s="1"/>
  <c r="X144" i="103"/>
  <c r="Y144" i="103"/>
  <c r="X145" i="103"/>
  <c r="Z145" i="103" s="1"/>
  <c r="AG145" i="103" s="1"/>
  <c r="Y145" i="103"/>
  <c r="X146" i="103"/>
  <c r="Z146" i="103" s="1"/>
  <c r="AG146" i="103" s="1"/>
  <c r="Y146" i="103"/>
  <c r="X147" i="103"/>
  <c r="Z147" i="103" s="1"/>
  <c r="AG147" i="103" s="1"/>
  <c r="Y147" i="103"/>
  <c r="X148" i="103"/>
  <c r="Z148" i="103" s="1"/>
  <c r="AG148" i="103" s="1"/>
  <c r="Y148" i="103"/>
  <c r="X149" i="103"/>
  <c r="Z149" i="103" s="1"/>
  <c r="AG149" i="103" s="1"/>
  <c r="Y149" i="103"/>
  <c r="X150" i="103"/>
  <c r="Y150" i="103"/>
  <c r="X153" i="103"/>
  <c r="Y153" i="103"/>
  <c r="Z153" i="103" s="1"/>
  <c r="AG153" i="103" s="1"/>
  <c r="X154" i="103"/>
  <c r="Y154" i="103"/>
  <c r="X155" i="103"/>
  <c r="Z155" i="103" s="1"/>
  <c r="AG155" i="103" s="1"/>
  <c r="Y155" i="103"/>
  <c r="X156" i="103"/>
  <c r="Y156" i="103"/>
  <c r="X157" i="103"/>
  <c r="Y157" i="103"/>
  <c r="Z157" i="103"/>
  <c r="AG157" i="103" s="1"/>
  <c r="X158" i="103"/>
  <c r="Y158" i="103"/>
  <c r="Z158" i="103" s="1"/>
  <c r="AG158" i="103" s="1"/>
  <c r="X159" i="103"/>
  <c r="Y159" i="103"/>
  <c r="X160" i="103"/>
  <c r="Y160" i="103"/>
  <c r="X163" i="103"/>
  <c r="Y163" i="103"/>
  <c r="X164" i="103"/>
  <c r="Y164" i="103"/>
  <c r="X165" i="103"/>
  <c r="Y165" i="103"/>
  <c r="X166" i="103"/>
  <c r="Y166" i="103"/>
  <c r="X167" i="103"/>
  <c r="Z167" i="103" s="1"/>
  <c r="AG167" i="103" s="1"/>
  <c r="Y167" i="103"/>
  <c r="X168" i="103"/>
  <c r="Z168" i="103" s="1"/>
  <c r="AG168" i="103" s="1"/>
  <c r="Y168" i="103"/>
  <c r="X169" i="103"/>
  <c r="Y169" i="103"/>
  <c r="X170" i="103"/>
  <c r="Y170" i="103"/>
  <c r="X173" i="103"/>
  <c r="Y173" i="103"/>
  <c r="X174" i="103"/>
  <c r="Y174" i="103"/>
  <c r="X175" i="103"/>
  <c r="Y175" i="103"/>
  <c r="X176" i="103"/>
  <c r="Z176" i="103" s="1"/>
  <c r="AG176" i="103" s="1"/>
  <c r="Y176" i="103"/>
  <c r="X177" i="103"/>
  <c r="Z177" i="103" s="1"/>
  <c r="AG177" i="103" s="1"/>
  <c r="Y177" i="103"/>
  <c r="X178" i="103"/>
  <c r="Z178" i="103" s="1"/>
  <c r="AG178" i="103" s="1"/>
  <c r="Y178" i="103"/>
  <c r="X179" i="103"/>
  <c r="Z179" i="103" s="1"/>
  <c r="AG179" i="103" s="1"/>
  <c r="Y179" i="103"/>
  <c r="X180" i="103"/>
  <c r="Y180" i="103"/>
  <c r="Z180" i="103" s="1"/>
  <c r="AG180" i="103" s="1"/>
  <c r="X184" i="103"/>
  <c r="Y184" i="103"/>
  <c r="X185" i="103"/>
  <c r="Y185" i="103"/>
  <c r="X186" i="103"/>
  <c r="Y186" i="103"/>
  <c r="X187" i="103"/>
  <c r="Y187" i="103"/>
  <c r="X188" i="103"/>
  <c r="Z188" i="103" s="1"/>
  <c r="AG188" i="103" s="1"/>
  <c r="Y188" i="103"/>
  <c r="X189" i="103"/>
  <c r="Z189" i="103" s="1"/>
  <c r="AG189" i="103" s="1"/>
  <c r="Y189" i="103"/>
  <c r="X190" i="103"/>
  <c r="Z190" i="103" s="1"/>
  <c r="AG190" i="103" s="1"/>
  <c r="Y190" i="103"/>
  <c r="X191" i="103"/>
  <c r="Y191" i="103"/>
  <c r="X192" i="103"/>
  <c r="Y192" i="103"/>
  <c r="X193" i="103"/>
  <c r="Z193" i="103" s="1"/>
  <c r="AG193" i="103" s="1"/>
  <c r="Y193" i="103"/>
  <c r="X194" i="103"/>
  <c r="Y194" i="103"/>
  <c r="X195" i="103"/>
  <c r="Y195" i="103"/>
  <c r="X196" i="103"/>
  <c r="Z196" i="103" s="1"/>
  <c r="AG196" i="103" s="1"/>
  <c r="Y196" i="103"/>
  <c r="X197" i="103"/>
  <c r="Z197" i="103" s="1"/>
  <c r="AG197" i="103" s="1"/>
  <c r="Y197" i="103"/>
  <c r="X198" i="103"/>
  <c r="Z198" i="103" s="1"/>
  <c r="AG198" i="103" s="1"/>
  <c r="Y198" i="103"/>
  <c r="X199" i="103"/>
  <c r="Y199" i="103"/>
  <c r="X200" i="103"/>
  <c r="Y200" i="103"/>
  <c r="X201" i="103"/>
  <c r="Z201" i="103" s="1"/>
  <c r="AG201" i="103" s="1"/>
  <c r="Y201" i="103"/>
  <c r="X202" i="103"/>
  <c r="Y202" i="103"/>
  <c r="X203" i="103"/>
  <c r="Y203" i="103"/>
  <c r="X204" i="103"/>
  <c r="Y204" i="103"/>
  <c r="Z204" i="103"/>
  <c r="AG204" i="103" s="1"/>
  <c r="X205" i="103"/>
  <c r="Z205" i="103" s="1"/>
  <c r="AG205" i="103" s="1"/>
  <c r="X206" i="103"/>
  <c r="Z206" i="103" s="1"/>
  <c r="AG206" i="103" s="1"/>
  <c r="Y206" i="103"/>
  <c r="X207" i="103"/>
  <c r="Z207" i="103" s="1"/>
  <c r="AG207" i="103" s="1"/>
  <c r="Y207" i="103"/>
  <c r="X208" i="103"/>
  <c r="Z208" i="103" s="1"/>
  <c r="AG208" i="103" s="1"/>
  <c r="Y208" i="103"/>
  <c r="X209" i="103"/>
  <c r="Z209" i="103" s="1"/>
  <c r="AG209" i="103" s="1"/>
  <c r="Y210" i="103"/>
  <c r="Z210" i="103" s="1"/>
  <c r="AG210" i="103" s="1"/>
  <c r="Z211" i="103"/>
  <c r="AG211" i="103" s="1"/>
  <c r="X212" i="103"/>
  <c r="Z212" i="103" s="1"/>
  <c r="AG212" i="103" s="1"/>
  <c r="Y212" i="103"/>
  <c r="X213" i="103"/>
  <c r="Y213" i="103"/>
  <c r="X214" i="103"/>
  <c r="Y214" i="103"/>
  <c r="X215" i="103"/>
  <c r="Z215" i="103" s="1"/>
  <c r="AG215" i="103" s="1"/>
  <c r="Y215" i="103"/>
  <c r="X216" i="103"/>
  <c r="Z216" i="103" s="1"/>
  <c r="AG216" i="103" s="1"/>
  <c r="Y216" i="103"/>
  <c r="X217" i="103"/>
  <c r="Y217" i="103"/>
  <c r="X218" i="103"/>
  <c r="Y218" i="103"/>
  <c r="X219" i="103"/>
  <c r="Y219" i="103"/>
  <c r="X220" i="103"/>
  <c r="Y220" i="103"/>
  <c r="X221" i="103"/>
  <c r="Z221" i="103" s="1"/>
  <c r="AG221" i="103" s="1"/>
  <c r="Y221" i="103"/>
  <c r="X222" i="103"/>
  <c r="Z222" i="103" s="1"/>
  <c r="AG222" i="103" s="1"/>
  <c r="Y222" i="103"/>
  <c r="X223" i="103"/>
  <c r="Z223" i="103" s="1"/>
  <c r="AG223" i="103" s="1"/>
  <c r="Y223" i="103"/>
  <c r="X224" i="103"/>
  <c r="Z224" i="103" s="1"/>
  <c r="AG224" i="103" s="1"/>
  <c r="Y224" i="103"/>
  <c r="X225" i="103"/>
  <c r="Y225" i="103"/>
  <c r="X226" i="103"/>
  <c r="Y226" i="103"/>
  <c r="X227" i="103"/>
  <c r="Y227" i="103"/>
  <c r="Z227" i="103" s="1"/>
  <c r="AG227" i="103" s="1"/>
  <c r="X228" i="103"/>
  <c r="Y228" i="103"/>
  <c r="X229" i="103"/>
  <c r="Y229" i="103"/>
  <c r="X230" i="103"/>
  <c r="Z230" i="103" s="1"/>
  <c r="AG230" i="103" s="1"/>
  <c r="Y230" i="103"/>
  <c r="X231" i="103"/>
  <c r="Z231" i="103" s="1"/>
  <c r="AG231" i="103" s="1"/>
  <c r="Y231" i="103"/>
  <c r="X232" i="103"/>
  <c r="Z232" i="103" s="1"/>
  <c r="AG232" i="103" s="1"/>
  <c r="Y232" i="103"/>
  <c r="X233" i="103"/>
  <c r="Y233" i="103"/>
  <c r="X234" i="103"/>
  <c r="Y234" i="103"/>
  <c r="X235" i="103"/>
  <c r="Z235" i="103" s="1"/>
  <c r="AG235" i="103" s="1"/>
  <c r="Y235" i="103"/>
  <c r="X236" i="103"/>
  <c r="Y236" i="103"/>
  <c r="X237" i="103"/>
  <c r="Y237" i="103"/>
  <c r="Y238" i="103"/>
  <c r="Z238" i="103" s="1"/>
  <c r="AG238" i="103" s="1"/>
  <c r="X239" i="103"/>
  <c r="Y239" i="103"/>
  <c r="X240" i="103"/>
  <c r="Y240" i="103"/>
  <c r="X241" i="103"/>
  <c r="Z241" i="103" s="1"/>
  <c r="AG241" i="103" s="1"/>
  <c r="Y241" i="103"/>
  <c r="X242" i="103"/>
  <c r="Z242" i="103" s="1"/>
  <c r="AG242" i="103" s="1"/>
  <c r="Y242" i="103"/>
  <c r="X243" i="103"/>
  <c r="Y243" i="103"/>
  <c r="Y244" i="103"/>
  <c r="Z244" i="103" s="1"/>
  <c r="AG244" i="103" s="1"/>
  <c r="X245" i="103"/>
  <c r="Z245" i="103" s="1"/>
  <c r="AG245" i="103" s="1"/>
  <c r="Y246" i="103"/>
  <c r="Z246" i="103" s="1"/>
  <c r="AG246" i="103" s="1"/>
  <c r="X247" i="103"/>
  <c r="Y247" i="103"/>
  <c r="X248" i="103"/>
  <c r="Z248" i="103" s="1"/>
  <c r="AG248" i="103" s="1"/>
  <c r="X249" i="103"/>
  <c r="Z249" i="103"/>
  <c r="AG249" i="103" s="1"/>
  <c r="Y250" i="103"/>
  <c r="Z250" i="103" s="1"/>
  <c r="AG250" i="103" s="1"/>
  <c r="Y251" i="103"/>
  <c r="Z251" i="103" s="1"/>
  <c r="AG251" i="103" s="1"/>
  <c r="Y252" i="103"/>
  <c r="Z252" i="103" s="1"/>
  <c r="AG252" i="103" s="1"/>
  <c r="Y253" i="103"/>
  <c r="Z253" i="103" s="1"/>
  <c r="AG253" i="103" s="1"/>
  <c r="Y254" i="103"/>
  <c r="Z254" i="103" s="1"/>
  <c r="AG254" i="103" s="1"/>
  <c r="Y255" i="103"/>
  <c r="Z255" i="103" s="1"/>
  <c r="AG255" i="103" s="1"/>
  <c r="Y256" i="103"/>
  <c r="Z256" i="103" s="1"/>
  <c r="AG256" i="103" s="1"/>
  <c r="Y257" i="103"/>
  <c r="Z257" i="103" s="1"/>
  <c r="AG257" i="103" s="1"/>
  <c r="Y258" i="103"/>
  <c r="Z258" i="103" s="1"/>
  <c r="AG258" i="103" s="1"/>
  <c r="X259" i="103"/>
  <c r="Y259" i="103"/>
  <c r="Z259" i="103" s="1"/>
  <c r="AG259" i="103" s="1"/>
  <c r="X260" i="103"/>
  <c r="Z260" i="103" s="1"/>
  <c r="AG260" i="103" s="1"/>
  <c r="Y260" i="103"/>
  <c r="X261" i="103"/>
  <c r="X262" i="103"/>
  <c r="Y263" i="103"/>
  <c r="Z263" i="103" s="1"/>
  <c r="AG263" i="103" s="1"/>
  <c r="Y264" i="103"/>
  <c r="Y265" i="103"/>
  <c r="Z265" i="103" s="1"/>
  <c r="AG265" i="103" s="1"/>
  <c r="X266" i="103"/>
  <c r="Y266" i="103"/>
  <c r="X267" i="103"/>
  <c r="Y267" i="103"/>
  <c r="X268" i="103"/>
  <c r="Y268" i="103"/>
  <c r="X269" i="103"/>
  <c r="Y269" i="103"/>
  <c r="X270" i="103"/>
  <c r="Y270" i="103"/>
  <c r="Z270" i="103" s="1"/>
  <c r="AG270" i="103" s="1"/>
  <c r="X271" i="103"/>
  <c r="Y271" i="103"/>
  <c r="X272" i="103"/>
  <c r="Y272" i="103"/>
  <c r="X273" i="103"/>
  <c r="Y273" i="103"/>
  <c r="X274" i="103"/>
  <c r="Z274" i="103" s="1"/>
  <c r="AG274" i="103" s="1"/>
  <c r="Y274" i="103"/>
  <c r="X275" i="103"/>
  <c r="Y275" i="103"/>
  <c r="X276" i="103"/>
  <c r="Y276" i="103"/>
  <c r="X277" i="103"/>
  <c r="Y277" i="103"/>
  <c r="X278" i="103"/>
  <c r="Y278" i="103"/>
  <c r="X279" i="103"/>
  <c r="Y279" i="103"/>
  <c r="X280" i="103"/>
  <c r="Y280" i="103"/>
  <c r="X281" i="103"/>
  <c r="Y281" i="103"/>
  <c r="X282" i="103"/>
  <c r="Y282" i="103"/>
  <c r="X283" i="103"/>
  <c r="Y283" i="103"/>
  <c r="X284" i="103"/>
  <c r="Z284" i="103" s="1"/>
  <c r="AG284" i="103" s="1"/>
  <c r="Y284" i="103"/>
  <c r="X285" i="103"/>
  <c r="Y285" i="103"/>
  <c r="X286" i="103"/>
  <c r="Y286" i="103"/>
  <c r="Z286" i="103" s="1"/>
  <c r="AG286" i="103" s="1"/>
  <c r="X287" i="103"/>
  <c r="Y287" i="103"/>
  <c r="X288" i="103"/>
  <c r="Y288" i="103"/>
  <c r="X289" i="103"/>
  <c r="Y289" i="103"/>
  <c r="X290" i="103"/>
  <c r="Y290" i="103"/>
  <c r="X291" i="103"/>
  <c r="Y291" i="103"/>
  <c r="X292" i="103"/>
  <c r="Y292" i="103"/>
  <c r="X293" i="103"/>
  <c r="Y293" i="103"/>
  <c r="X294" i="103"/>
  <c r="Y294" i="103"/>
  <c r="X295" i="103"/>
  <c r="Y295" i="103"/>
  <c r="X296" i="103"/>
  <c r="Y296" i="103"/>
  <c r="X297" i="103"/>
  <c r="Y297" i="103"/>
  <c r="X298" i="103"/>
  <c r="Y298" i="103"/>
  <c r="X299" i="103"/>
  <c r="Y299" i="103"/>
  <c r="X300" i="103"/>
  <c r="Z300" i="103" s="1"/>
  <c r="AG300" i="103" s="1"/>
  <c r="Y300" i="103"/>
  <c r="X301" i="103"/>
  <c r="Y301" i="103"/>
  <c r="X302" i="103"/>
  <c r="Z302" i="103" s="1"/>
  <c r="AG302" i="103" s="1"/>
  <c r="Y302" i="103"/>
  <c r="X303" i="103"/>
  <c r="Y303" i="103"/>
  <c r="X304" i="103"/>
  <c r="Z304" i="103" s="1"/>
  <c r="AG304" i="103" s="1"/>
  <c r="Y304" i="103"/>
  <c r="X305" i="103"/>
  <c r="Y305" i="103"/>
  <c r="X306" i="103"/>
  <c r="Y306" i="103"/>
  <c r="X307" i="103"/>
  <c r="Y307" i="103"/>
  <c r="Z308" i="103"/>
  <c r="AG308" i="103" s="1"/>
  <c r="Z309" i="103"/>
  <c r="AG309" i="103" s="1"/>
  <c r="Z174" i="103" l="1"/>
  <c r="AG174" i="103" s="1"/>
  <c r="Z27" i="103"/>
  <c r="AG27" i="103" s="1"/>
  <c r="Z62" i="103"/>
  <c r="AG62" i="103" s="1"/>
  <c r="Z247" i="103"/>
  <c r="AG247" i="103" s="1"/>
  <c r="Z233" i="103"/>
  <c r="AG233" i="103" s="1"/>
  <c r="Z268" i="103"/>
  <c r="AG268" i="103" s="1"/>
  <c r="Z35" i="103"/>
  <c r="AG35" i="103" s="1"/>
  <c r="Z199" i="103"/>
  <c r="AG199" i="103" s="1"/>
  <c r="Z160" i="103"/>
  <c r="AG160" i="103" s="1"/>
  <c r="Z103" i="103"/>
  <c r="AG103" i="103" s="1"/>
  <c r="Z50" i="103"/>
  <c r="AG50" i="103" s="1"/>
  <c r="Z200" i="103"/>
  <c r="AG200" i="103" s="1"/>
  <c r="Z150" i="103"/>
  <c r="AG150" i="103" s="1"/>
  <c r="Z113" i="103"/>
  <c r="AG113" i="103" s="1"/>
  <c r="Z83" i="103"/>
  <c r="AG83" i="103" s="1"/>
  <c r="Z42" i="103"/>
  <c r="AG42" i="103" s="1"/>
  <c r="Z102" i="103"/>
  <c r="AG102" i="103" s="1"/>
  <c r="Z79" i="103"/>
  <c r="AG79" i="103" s="1"/>
  <c r="Z280" i="103"/>
  <c r="AG280" i="103" s="1"/>
  <c r="Z225" i="103"/>
  <c r="AG225" i="103" s="1"/>
  <c r="Z191" i="103"/>
  <c r="AG191" i="103" s="1"/>
  <c r="Z144" i="103"/>
  <c r="AG144" i="103" s="1"/>
  <c r="Z134" i="103"/>
  <c r="AG134" i="103" s="1"/>
  <c r="Z108" i="103"/>
  <c r="AG108" i="103" s="1"/>
  <c r="Z70" i="103"/>
  <c r="AG70" i="103" s="1"/>
  <c r="Z63" i="103"/>
  <c r="AG63" i="103" s="1"/>
  <c r="Z59" i="103"/>
  <c r="AG59" i="103" s="1"/>
  <c r="Z52" i="103"/>
  <c r="AG52" i="103" s="1"/>
  <c r="Z24" i="103"/>
  <c r="AG24" i="103" s="1"/>
  <c r="Z296" i="103"/>
  <c r="AG296" i="103" s="1"/>
  <c r="Z261" i="103"/>
  <c r="AG261" i="103" s="1"/>
  <c r="Z202" i="103"/>
  <c r="AG202" i="103" s="1"/>
  <c r="Z185" i="103"/>
  <c r="AG185" i="103" s="1"/>
  <c r="Z136" i="103"/>
  <c r="AG136" i="103" s="1"/>
  <c r="Z97" i="103"/>
  <c r="AG97" i="103" s="1"/>
  <c r="Z45" i="103"/>
  <c r="AG45" i="103" s="1"/>
  <c r="Z41" i="103"/>
  <c r="AG41" i="103" s="1"/>
  <c r="Z38" i="103"/>
  <c r="AG38" i="103" s="1"/>
  <c r="Z11" i="103"/>
  <c r="AG11" i="103" s="1"/>
  <c r="Z292" i="103"/>
  <c r="AG292" i="103" s="1"/>
  <c r="Z288" i="103"/>
  <c r="AG288" i="103" s="1"/>
  <c r="Z266" i="103"/>
  <c r="Z237" i="103"/>
  <c r="AG237" i="103" s="1"/>
  <c r="Z226" i="103"/>
  <c r="AG226" i="103" s="1"/>
  <c r="Z220" i="103"/>
  <c r="AG220" i="103" s="1"/>
  <c r="Z195" i="103"/>
  <c r="AG195" i="103" s="1"/>
  <c r="Z184" i="103"/>
  <c r="AG184" i="103" s="1"/>
  <c r="Z175" i="103"/>
  <c r="AG175" i="103" s="1"/>
  <c r="Z169" i="103"/>
  <c r="AG169" i="103" s="1"/>
  <c r="Z166" i="103"/>
  <c r="AG166" i="103" s="1"/>
  <c r="Z81" i="103"/>
  <c r="AG81" i="103" s="1"/>
  <c r="Z77" i="103"/>
  <c r="AG77" i="103" s="1"/>
  <c r="Z74" i="103"/>
  <c r="AG74" i="103" s="1"/>
  <c r="Z25" i="103"/>
  <c r="AG25" i="103" s="1"/>
  <c r="Z7" i="103"/>
  <c r="AG7" i="103" s="1"/>
  <c r="Z80" i="103"/>
  <c r="AG80" i="103" s="1"/>
  <c r="Z73" i="103"/>
  <c r="AG73" i="103" s="1"/>
  <c r="Z69" i="103"/>
  <c r="AG69" i="103" s="1"/>
  <c r="Z66" i="103"/>
  <c r="AG66" i="103" s="1"/>
  <c r="Z58" i="103"/>
  <c r="AG58" i="103" s="1"/>
  <c r="Z55" i="103"/>
  <c r="AG55" i="103" s="1"/>
  <c r="Z43" i="103"/>
  <c r="AG43" i="103" s="1"/>
  <c r="Z28" i="103"/>
  <c r="AG28" i="103" s="1"/>
  <c r="Z9" i="103"/>
  <c r="AG9" i="103" s="1"/>
  <c r="Z306" i="103"/>
  <c r="AG306" i="103" s="1"/>
  <c r="Z276" i="103"/>
  <c r="AG276" i="103" s="1"/>
  <c r="Z272" i="103"/>
  <c r="AG272" i="103" s="1"/>
  <c r="Z236" i="103"/>
  <c r="AG236" i="103" s="1"/>
  <c r="Z219" i="103"/>
  <c r="AG219" i="103" s="1"/>
  <c r="Z194" i="103"/>
  <c r="AG194" i="103" s="1"/>
  <c r="Z165" i="103"/>
  <c r="AG165" i="103" s="1"/>
  <c r="Z159" i="103"/>
  <c r="AG159" i="103" s="1"/>
  <c r="Z156" i="103"/>
  <c r="AG156" i="103" s="1"/>
  <c r="Z106" i="103"/>
  <c r="AG106" i="103" s="1"/>
  <c r="Z294" i="103"/>
  <c r="AG294" i="103" s="1"/>
  <c r="Z282" i="103"/>
  <c r="AG282" i="103" s="1"/>
  <c r="Z243" i="103"/>
  <c r="AG243" i="103" s="1"/>
  <c r="Z240" i="103"/>
  <c r="AG240" i="103" s="1"/>
  <c r="Z229" i="103"/>
  <c r="AG229" i="103" s="1"/>
  <c r="Z218" i="103"/>
  <c r="AG218" i="103" s="1"/>
  <c r="Z187" i="103"/>
  <c r="AG187" i="103" s="1"/>
  <c r="AH196" i="103" s="1"/>
  <c r="Z173" i="103"/>
  <c r="AG173" i="103" s="1"/>
  <c r="Z164" i="103"/>
  <c r="AG164" i="103" s="1"/>
  <c r="Z140" i="103"/>
  <c r="AG140" i="103" s="1"/>
  <c r="Z20" i="103"/>
  <c r="AG20" i="103" s="1"/>
  <c r="Z17" i="103"/>
  <c r="AG17" i="103" s="1"/>
  <c r="Z13" i="103"/>
  <c r="AG13" i="103" s="1"/>
  <c r="Z89" i="103"/>
  <c r="AG89" i="103" s="1"/>
  <c r="Z72" i="103"/>
  <c r="AG72" i="103" s="1"/>
  <c r="Z65" i="103"/>
  <c r="AG65" i="103" s="1"/>
  <c r="Z54" i="103"/>
  <c r="AG54" i="103" s="1"/>
  <c r="Z23" i="103"/>
  <c r="AG23" i="103" s="1"/>
  <c r="Z298" i="103"/>
  <c r="AG298" i="103" s="1"/>
  <c r="Z290" i="103"/>
  <c r="AG290" i="103" s="1"/>
  <c r="Z278" i="103"/>
  <c r="AG278" i="103" s="1"/>
  <c r="Z239" i="103"/>
  <c r="AG239" i="103" s="1"/>
  <c r="Z234" i="103"/>
  <c r="AG234" i="103" s="1"/>
  <c r="Z228" i="103"/>
  <c r="AG228" i="103" s="1"/>
  <c r="Z217" i="103"/>
  <c r="AG217" i="103" s="1"/>
  <c r="Z213" i="103"/>
  <c r="AG213" i="103" s="1"/>
  <c r="Z203" i="103"/>
  <c r="AG203" i="103" s="1"/>
  <c r="Z192" i="103"/>
  <c r="AG192" i="103" s="1"/>
  <c r="Z186" i="103"/>
  <c r="AG186" i="103" s="1"/>
  <c r="Z170" i="103"/>
  <c r="AG170" i="103" s="1"/>
  <c r="Z163" i="103"/>
  <c r="AG163" i="103" s="1"/>
  <c r="Z154" i="103"/>
  <c r="AG154" i="103" s="1"/>
  <c r="Z98" i="103"/>
  <c r="AG98" i="103" s="1"/>
  <c r="Z94" i="103"/>
  <c r="AG94" i="103" s="1"/>
  <c r="Z86" i="103"/>
  <c r="AG86" i="103" s="1"/>
  <c r="Z78" i="103"/>
  <c r="AG78" i="103" s="1"/>
  <c r="Z71" i="103"/>
  <c r="AG71" i="103" s="1"/>
  <c r="Z60" i="103"/>
  <c r="AG60" i="103" s="1"/>
  <c r="Z46" i="103"/>
  <c r="AG46" i="103" s="1"/>
  <c r="Z16" i="103"/>
  <c r="AG16" i="103" s="1"/>
  <c r="Z5" i="103"/>
  <c r="AE34" i="112"/>
  <c r="AF34" i="112"/>
  <c r="AF33" i="112"/>
  <c r="AE33" i="112"/>
  <c r="AA265" i="103"/>
  <c r="N34" i="114"/>
  <c r="M34" i="114"/>
  <c r="L34" i="114"/>
  <c r="N20" i="114"/>
  <c r="M20" i="114"/>
  <c r="L20" i="114"/>
  <c r="Y236" i="96"/>
  <c r="X236" i="96"/>
  <c r="Z236" i="96" s="1"/>
  <c r="AA236" i="96" s="1"/>
  <c r="X342" i="96"/>
  <c r="Z342" i="96" s="1"/>
  <c r="AA342" i="96" s="1"/>
  <c r="AF247" i="112"/>
  <c r="AG247" i="112" s="1"/>
  <c r="AH247" i="112" s="1"/>
  <c r="AN247" i="112" s="1"/>
  <c r="AF246" i="112"/>
  <c r="AG246" i="112" s="1"/>
  <c r="AH246" i="112" s="1"/>
  <c r="AN246" i="112" s="1"/>
  <c r="AE248" i="112"/>
  <c r="AG248" i="112" s="1"/>
  <c r="AH248" i="112" s="1"/>
  <c r="G248" i="112"/>
  <c r="AF18" i="112"/>
  <c r="AE18" i="112"/>
  <c r="AF6" i="112"/>
  <c r="AG6" i="112" s="1"/>
  <c r="AE5" i="112"/>
  <c r="AG5" i="112" s="1"/>
  <c r="AH5" i="112" s="1"/>
  <c r="AA67" i="103"/>
  <c r="AA309" i="103"/>
  <c r="AA308" i="103"/>
  <c r="Y274" i="96"/>
  <c r="X274" i="96"/>
  <c r="AA101" i="103"/>
  <c r="AA73" i="103"/>
  <c r="E69" i="113"/>
  <c r="AF174" i="112"/>
  <c r="AE174" i="112"/>
  <c r="AF172" i="112"/>
  <c r="AE172" i="112"/>
  <c r="AF171" i="112"/>
  <c r="AE171" i="112"/>
  <c r="Y207" i="96"/>
  <c r="X207" i="96"/>
  <c r="Y206" i="96"/>
  <c r="X206" i="96"/>
  <c r="Y197" i="96"/>
  <c r="X197" i="96"/>
  <c r="AG171" i="112" l="1"/>
  <c r="AH171" i="112" s="1"/>
  <c r="AN171" i="112" s="1"/>
  <c r="AG172" i="112"/>
  <c r="AH172" i="112" s="1"/>
  <c r="AN172" i="112" s="1"/>
  <c r="AG5" i="103"/>
  <c r="AG310" i="103" s="1"/>
  <c r="Z310" i="103"/>
  <c r="AG266" i="103"/>
  <c r="AH307" i="103"/>
  <c r="AJ307" i="103" s="1"/>
  <c r="AD307" i="103"/>
  <c r="AA65" i="103"/>
  <c r="AA77" i="103"/>
  <c r="AA81" i="103"/>
  <c r="AH102" i="103"/>
  <c r="AA97" i="103"/>
  <c r="AG174" i="112"/>
  <c r="AH174" i="112" s="1"/>
  <c r="AN174" i="112" s="1"/>
  <c r="AH6" i="112"/>
  <c r="AA20" i="103"/>
  <c r="AA74" i="103"/>
  <c r="AA78" i="103"/>
  <c r="AA82" i="103"/>
  <c r="AA98" i="103"/>
  <c r="AA102" i="103"/>
  <c r="AA79" i="103"/>
  <c r="Z197" i="96"/>
  <c r="AA197" i="96" s="1"/>
  <c r="AG18" i="112"/>
  <c r="AH18" i="112" s="1"/>
  <c r="AN18" i="112" s="1"/>
  <c r="AA72" i="103"/>
  <c r="AA76" i="103"/>
  <c r="AA92" i="103"/>
  <c r="AA96" i="103"/>
  <c r="AA100" i="103"/>
  <c r="AA71" i="103"/>
  <c r="AA75" i="103"/>
  <c r="AA83" i="103"/>
  <c r="AA99" i="103"/>
  <c r="AA86" i="103"/>
  <c r="AA89" i="103"/>
  <c r="AA94" i="103"/>
  <c r="Z207" i="96"/>
  <c r="AA207" i="96" s="1"/>
  <c r="G82" i="113"/>
  <c r="G82" i="95"/>
  <c r="G83" i="113"/>
  <c r="G83" i="95"/>
  <c r="G80" i="113"/>
  <c r="G80" i="95"/>
  <c r="G81" i="113"/>
  <c r="G81" i="95"/>
  <c r="AF277" i="112"/>
  <c r="AG277" i="112" s="1"/>
  <c r="AH277" i="112" s="1"/>
  <c r="AN277" i="112" s="1"/>
  <c r="AF275" i="112"/>
  <c r="AF274" i="112"/>
  <c r="AG274" i="112" s="1"/>
  <c r="AH274" i="112" s="1"/>
  <c r="AN274" i="112" s="1"/>
  <c r="AF273" i="112"/>
  <c r="AF272" i="112"/>
  <c r="AF271" i="112"/>
  <c r="AF270" i="112"/>
  <c r="AG270" i="112" s="1"/>
  <c r="AH270" i="112" s="1"/>
  <c r="AN270" i="112" s="1"/>
  <c r="AF269" i="112"/>
  <c r="AG269" i="112" s="1"/>
  <c r="AH269" i="112" s="1"/>
  <c r="AN269" i="112" s="1"/>
  <c r="AF268" i="112"/>
  <c r="AG268" i="112" s="1"/>
  <c r="AH268" i="112" s="1"/>
  <c r="AN268" i="112" s="1"/>
  <c r="AF267" i="112"/>
  <c r="AG267" i="112" s="1"/>
  <c r="AH267" i="112" s="1"/>
  <c r="AN267" i="112" s="1"/>
  <c r="AF266" i="112"/>
  <c r="AG266" i="112" s="1"/>
  <c r="AH266" i="112" s="1"/>
  <c r="AN266" i="112" s="1"/>
  <c r="AE265" i="112"/>
  <c r="AG265" i="112" s="1"/>
  <c r="AH265" i="112" s="1"/>
  <c r="AN265" i="112" s="1"/>
  <c r="AF264" i="112"/>
  <c r="AG264" i="112" s="1"/>
  <c r="AH264" i="112" s="1"/>
  <c r="AN264" i="112" s="1"/>
  <c r="AF263" i="112"/>
  <c r="AG263" i="112" s="1"/>
  <c r="AH263" i="112" s="1"/>
  <c r="AN263" i="112" s="1"/>
  <c r="AF262" i="112"/>
  <c r="AG262" i="112" s="1"/>
  <c r="AH262" i="112" s="1"/>
  <c r="AN262" i="112" s="1"/>
  <c r="AE261" i="112"/>
  <c r="AG261" i="112" s="1"/>
  <c r="AH261" i="112" s="1"/>
  <c r="AN261" i="112" s="1"/>
  <c r="AE260" i="112"/>
  <c r="AG260" i="112" s="1"/>
  <c r="AH260" i="112" s="1"/>
  <c r="AN260" i="112" s="1"/>
  <c r="AE259" i="112"/>
  <c r="AG259" i="112" s="1"/>
  <c r="AH259" i="112" s="1"/>
  <c r="AN259" i="112" s="1"/>
  <c r="AE258" i="112"/>
  <c r="AG258" i="112" s="1"/>
  <c r="AH258" i="112" s="1"/>
  <c r="AN258" i="112" s="1"/>
  <c r="AE257" i="112"/>
  <c r="AG257" i="112" s="1"/>
  <c r="AH257" i="112" s="1"/>
  <c r="AN257" i="112" s="1"/>
  <c r="AE256" i="112"/>
  <c r="AG256" i="112" s="1"/>
  <c r="AH256" i="112" s="1"/>
  <c r="AN256" i="112" s="1"/>
  <c r="AE255" i="112"/>
  <c r="AG255" i="112" s="1"/>
  <c r="AH255" i="112" s="1"/>
  <c r="AN255" i="112" s="1"/>
  <c r="AE254" i="112"/>
  <c r="AG254" i="112" s="1"/>
  <c r="AH254" i="112" s="1"/>
  <c r="AN254" i="112" s="1"/>
  <c r="AE253" i="112"/>
  <c r="AG253" i="112" s="1"/>
  <c r="AH253" i="112" s="1"/>
  <c r="AN253" i="112" s="1"/>
  <c r="AE252" i="112"/>
  <c r="AG252" i="112" s="1"/>
  <c r="AH252" i="112" s="1"/>
  <c r="AN252" i="112" s="1"/>
  <c r="AE251" i="112"/>
  <c r="AG251" i="112" s="1"/>
  <c r="AH251" i="112" s="1"/>
  <c r="AN251" i="112" s="1"/>
  <c r="AE250" i="112"/>
  <c r="AG250" i="112" s="1"/>
  <c r="AH250" i="112" s="1"/>
  <c r="AN250" i="112" s="1"/>
  <c r="AE249" i="112"/>
  <c r="AG249" i="112" s="1"/>
  <c r="AH249" i="112" s="1"/>
  <c r="AN249" i="112" s="1"/>
  <c r="AF245" i="112"/>
  <c r="AE245" i="112"/>
  <c r="AF244" i="112"/>
  <c r="AE244" i="112"/>
  <c r="AF243" i="112"/>
  <c r="AE243" i="112"/>
  <c r="AF242" i="112"/>
  <c r="AE242" i="112"/>
  <c r="AF241" i="112"/>
  <c r="AE241" i="112"/>
  <c r="AF240" i="112"/>
  <c r="AE240" i="112"/>
  <c r="AF239" i="112"/>
  <c r="AE239" i="112"/>
  <c r="AF238" i="112"/>
  <c r="AE238" i="112"/>
  <c r="AF237" i="112"/>
  <c r="AE237" i="112"/>
  <c r="AF236" i="112"/>
  <c r="AE236" i="112"/>
  <c r="AF230" i="112"/>
  <c r="AE230" i="112"/>
  <c r="AF229" i="112"/>
  <c r="AE229" i="112"/>
  <c r="AF228" i="112"/>
  <c r="AE228" i="112"/>
  <c r="AF227" i="112"/>
  <c r="AE227" i="112"/>
  <c r="AF225" i="112"/>
  <c r="AE225" i="112"/>
  <c r="AF224" i="112"/>
  <c r="AE224" i="112"/>
  <c r="AF223" i="112"/>
  <c r="AE223" i="112"/>
  <c r="AF220" i="112"/>
  <c r="AE220" i="112"/>
  <c r="AF219" i="112"/>
  <c r="AE219" i="112"/>
  <c r="AF218" i="112"/>
  <c r="AE218" i="112"/>
  <c r="AF217" i="112"/>
  <c r="AE217" i="112"/>
  <c r="AF213" i="112"/>
  <c r="AE213" i="112"/>
  <c r="AF211" i="112"/>
  <c r="AG211" i="112" s="1"/>
  <c r="AH211" i="112" s="1"/>
  <c r="AN211" i="112" s="1"/>
  <c r="AF210" i="112"/>
  <c r="AE210" i="112"/>
  <c r="AF209" i="112"/>
  <c r="AE209" i="112"/>
  <c r="AF208" i="112"/>
  <c r="AE208" i="112"/>
  <c r="AF207" i="112"/>
  <c r="AE207" i="112"/>
  <c r="AF206" i="112"/>
  <c r="AE206" i="112"/>
  <c r="AF205" i="112"/>
  <c r="AF202" i="112"/>
  <c r="AE201" i="112"/>
  <c r="AG201" i="112" s="1"/>
  <c r="AH201" i="112" s="1"/>
  <c r="AN201" i="112" s="1"/>
  <c r="AE200" i="112"/>
  <c r="AG200" i="112" s="1"/>
  <c r="AH200" i="112" s="1"/>
  <c r="AN200" i="112" s="1"/>
  <c r="AF199" i="112"/>
  <c r="AG199" i="112" s="1"/>
  <c r="AH199" i="112" s="1"/>
  <c r="AN199" i="112" s="1"/>
  <c r="AF198" i="112"/>
  <c r="AG198" i="112" s="1"/>
  <c r="AH198" i="112" s="1"/>
  <c r="AN198" i="112" s="1"/>
  <c r="AF197" i="112"/>
  <c r="AG197" i="112" s="1"/>
  <c r="AH197" i="112" s="1"/>
  <c r="AN197" i="112" s="1"/>
  <c r="AF196" i="112"/>
  <c r="AE196" i="112"/>
  <c r="AF195" i="112"/>
  <c r="AE195" i="112"/>
  <c r="AF193" i="112"/>
  <c r="AE193" i="112"/>
  <c r="AG193" i="112" s="1"/>
  <c r="AH193" i="112" s="1"/>
  <c r="AF192" i="112"/>
  <c r="AE192" i="112"/>
  <c r="AF191" i="112"/>
  <c r="AE191" i="112"/>
  <c r="AF189" i="112"/>
  <c r="AE189" i="112"/>
  <c r="AF188" i="112"/>
  <c r="AG188" i="112" s="1"/>
  <c r="AH188" i="112" s="1"/>
  <c r="AN188" i="112" s="1"/>
  <c r="AF187" i="112"/>
  <c r="AE187" i="112"/>
  <c r="AF186" i="112"/>
  <c r="AG186" i="112" s="1"/>
  <c r="AH186" i="112" s="1"/>
  <c r="AN186" i="112" s="1"/>
  <c r="AF185" i="112"/>
  <c r="AE185" i="112"/>
  <c r="AF184" i="112"/>
  <c r="AG184" i="112" s="1"/>
  <c r="AH184" i="112" s="1"/>
  <c r="AN184" i="112" s="1"/>
  <c r="AE182" i="112"/>
  <c r="AG182" i="112" s="1"/>
  <c r="AH182" i="112" s="1"/>
  <c r="AN182" i="112" s="1"/>
  <c r="AE180" i="112"/>
  <c r="AG180" i="112" s="1"/>
  <c r="AH180" i="112" s="1"/>
  <c r="AN180" i="112" s="1"/>
  <c r="AF179" i="112"/>
  <c r="AE179" i="112"/>
  <c r="AF178" i="112"/>
  <c r="AE178" i="112"/>
  <c r="AF177" i="112"/>
  <c r="AE177" i="112"/>
  <c r="AF176" i="112"/>
  <c r="AE176" i="112"/>
  <c r="AF175" i="112"/>
  <c r="AE175" i="112"/>
  <c r="AF173" i="112"/>
  <c r="AE173" i="112"/>
  <c r="AF170" i="112"/>
  <c r="AE170" i="112"/>
  <c r="AF169" i="112"/>
  <c r="AE169" i="112"/>
  <c r="AF168" i="112"/>
  <c r="AG168" i="112" s="1"/>
  <c r="AH168" i="112" s="1"/>
  <c r="AE168" i="112"/>
  <c r="AF167" i="112"/>
  <c r="AE167" i="112"/>
  <c r="AF166" i="112"/>
  <c r="AE166" i="112"/>
  <c r="AF165" i="112"/>
  <c r="AE165" i="112"/>
  <c r="AF164" i="112"/>
  <c r="AE164" i="112"/>
  <c r="AF163" i="112"/>
  <c r="AE163" i="112"/>
  <c r="AF162" i="112"/>
  <c r="AE162" i="112"/>
  <c r="AF161" i="112"/>
  <c r="AE161" i="112"/>
  <c r="AF160" i="112"/>
  <c r="AE160" i="112"/>
  <c r="AF159" i="112"/>
  <c r="AE159" i="112"/>
  <c r="AF158" i="112"/>
  <c r="AE158" i="112"/>
  <c r="AF157" i="112"/>
  <c r="AE157" i="112"/>
  <c r="AF156" i="112"/>
  <c r="AE156" i="112"/>
  <c r="AF155" i="112"/>
  <c r="AE155" i="112"/>
  <c r="AF154" i="112"/>
  <c r="AE154" i="112"/>
  <c r="AF152" i="112"/>
  <c r="AE152" i="112"/>
  <c r="AF150" i="112"/>
  <c r="AG150" i="112" s="1"/>
  <c r="AH150" i="112" s="1"/>
  <c r="AE150" i="112"/>
  <c r="AE149" i="112"/>
  <c r="AG149" i="112" s="1"/>
  <c r="AH149" i="112" s="1"/>
  <c r="AN149" i="112" s="1"/>
  <c r="AF148" i="112"/>
  <c r="AG148" i="112" s="1"/>
  <c r="AH148" i="112" s="1"/>
  <c r="AE148" i="112"/>
  <c r="AF147" i="112"/>
  <c r="AE147" i="112"/>
  <c r="AG147" i="112" s="1"/>
  <c r="AH147" i="112" s="1"/>
  <c r="AF146" i="112"/>
  <c r="AE146" i="112"/>
  <c r="AG146" i="112" s="1"/>
  <c r="AH146" i="112" s="1"/>
  <c r="AF144" i="112"/>
  <c r="AE144" i="112"/>
  <c r="AF143" i="112"/>
  <c r="AE143" i="112"/>
  <c r="AF140" i="112"/>
  <c r="AE140" i="112"/>
  <c r="AG140" i="112" s="1"/>
  <c r="AH140" i="112" s="1"/>
  <c r="AF139" i="112"/>
  <c r="AE139" i="112"/>
  <c r="AF138" i="112"/>
  <c r="AE138" i="112"/>
  <c r="AF136" i="112"/>
  <c r="AG136" i="112" s="1"/>
  <c r="AH136" i="112" s="1"/>
  <c r="AE136" i="112"/>
  <c r="AF135" i="112"/>
  <c r="AE135" i="112"/>
  <c r="AG135" i="112" s="1"/>
  <c r="AH135" i="112" s="1"/>
  <c r="AF134" i="112"/>
  <c r="AE134" i="112"/>
  <c r="AF133" i="112"/>
  <c r="AE133" i="112"/>
  <c r="AF129" i="112"/>
  <c r="AG129" i="112" s="1"/>
  <c r="AH129" i="112" s="1"/>
  <c r="AE129" i="112"/>
  <c r="AF128" i="112"/>
  <c r="AE128" i="112"/>
  <c r="AF127" i="112"/>
  <c r="AE127" i="112"/>
  <c r="AF126" i="112"/>
  <c r="AE126" i="112"/>
  <c r="AF125" i="112"/>
  <c r="AG125" i="112" s="1"/>
  <c r="AH125" i="112" s="1"/>
  <c r="AE125" i="112"/>
  <c r="AF124" i="112"/>
  <c r="AE124" i="112"/>
  <c r="AG124" i="112" s="1"/>
  <c r="AH124" i="112" s="1"/>
  <c r="AF123" i="112"/>
  <c r="AE123" i="112"/>
  <c r="AF122" i="112"/>
  <c r="AE122" i="112"/>
  <c r="AF121" i="112"/>
  <c r="AG121" i="112" s="1"/>
  <c r="AH121" i="112" s="1"/>
  <c r="AE121" i="112"/>
  <c r="AF120" i="112"/>
  <c r="AE120" i="112"/>
  <c r="AG120" i="112" s="1"/>
  <c r="AH120" i="112" s="1"/>
  <c r="AF119" i="112"/>
  <c r="AE119" i="112"/>
  <c r="AF118" i="112"/>
  <c r="AE118" i="112"/>
  <c r="AF117" i="112"/>
  <c r="AG117" i="112" s="1"/>
  <c r="AH117" i="112" s="1"/>
  <c r="AE117" i="112"/>
  <c r="AF116" i="112"/>
  <c r="AE116" i="112"/>
  <c r="AG116" i="112" s="1"/>
  <c r="AH116" i="112" s="1"/>
  <c r="AF115" i="112"/>
  <c r="AE115" i="112"/>
  <c r="AF113" i="112"/>
  <c r="AE113" i="112"/>
  <c r="AF112" i="112"/>
  <c r="AG112" i="112" s="1"/>
  <c r="AH112" i="112" s="1"/>
  <c r="AE112" i="112"/>
  <c r="AF109" i="112"/>
  <c r="AE109" i="112"/>
  <c r="AG109" i="112" s="1"/>
  <c r="AH109" i="112" s="1"/>
  <c r="AF107" i="112"/>
  <c r="AE107" i="112"/>
  <c r="AF105" i="112"/>
  <c r="AE105" i="112"/>
  <c r="AF104" i="112"/>
  <c r="AE104" i="112"/>
  <c r="AF103" i="112"/>
  <c r="AE103" i="112"/>
  <c r="AF102" i="112"/>
  <c r="AE102" i="112"/>
  <c r="AF101" i="112"/>
  <c r="AE101" i="112"/>
  <c r="AF100" i="112"/>
  <c r="AE100" i="112"/>
  <c r="AF96" i="112"/>
  <c r="AE96" i="112"/>
  <c r="AG96" i="112" s="1"/>
  <c r="AH96" i="112" s="1"/>
  <c r="AF95" i="112"/>
  <c r="AE95" i="112"/>
  <c r="AF94" i="112"/>
  <c r="AE94" i="112"/>
  <c r="AF93" i="112"/>
  <c r="AE93" i="112"/>
  <c r="AF92" i="112"/>
  <c r="AE92" i="112"/>
  <c r="AF90" i="112"/>
  <c r="AE90" i="112"/>
  <c r="AF89" i="112"/>
  <c r="AG89" i="112" s="1"/>
  <c r="AH89" i="112" s="1"/>
  <c r="AN89" i="112" s="1"/>
  <c r="AF88" i="112"/>
  <c r="AE88" i="112"/>
  <c r="AF87" i="112"/>
  <c r="AE87" i="112"/>
  <c r="AF86" i="112"/>
  <c r="AE86" i="112"/>
  <c r="AF85" i="112"/>
  <c r="AE85" i="112"/>
  <c r="AF84" i="112"/>
  <c r="AE84" i="112"/>
  <c r="AF83" i="112"/>
  <c r="AE83" i="112"/>
  <c r="AF82" i="112"/>
  <c r="AE82" i="112"/>
  <c r="AF81" i="112"/>
  <c r="AE81" i="112"/>
  <c r="AF80" i="112"/>
  <c r="AE80" i="112"/>
  <c r="AF79" i="112"/>
  <c r="AE79" i="112"/>
  <c r="AF78" i="112"/>
  <c r="AE78" i="112"/>
  <c r="AE75" i="112"/>
  <c r="AG75" i="112" s="1"/>
  <c r="AH75" i="112" s="1"/>
  <c r="AN75" i="112" s="1"/>
  <c r="AF73" i="112"/>
  <c r="AE73" i="112"/>
  <c r="AF72" i="112"/>
  <c r="AE72" i="112"/>
  <c r="AF71" i="112"/>
  <c r="AE71" i="112"/>
  <c r="AF70" i="112"/>
  <c r="AE70" i="112"/>
  <c r="AF69" i="112"/>
  <c r="AE69" i="112"/>
  <c r="AF68" i="112"/>
  <c r="AE68" i="112"/>
  <c r="AF67" i="112"/>
  <c r="AE67" i="112"/>
  <c r="AF66" i="112"/>
  <c r="AE66" i="112"/>
  <c r="AF65" i="112"/>
  <c r="AE65" i="112"/>
  <c r="AF64" i="112"/>
  <c r="AE64" i="112"/>
  <c r="AF63" i="112"/>
  <c r="AE63" i="112"/>
  <c r="AG63" i="112" s="1"/>
  <c r="AH63" i="112" s="1"/>
  <c r="AF62" i="112"/>
  <c r="AE62" i="112"/>
  <c r="AF61" i="112"/>
  <c r="AE61" i="112"/>
  <c r="AF60" i="112"/>
  <c r="AE60" i="112"/>
  <c r="AF59" i="112"/>
  <c r="AE59" i="112"/>
  <c r="AG59" i="112" s="1"/>
  <c r="AH59" i="112" s="1"/>
  <c r="AF58" i="112"/>
  <c r="AE58" i="112"/>
  <c r="AF57" i="112"/>
  <c r="AE57" i="112"/>
  <c r="AF56" i="112"/>
  <c r="AE56" i="112"/>
  <c r="AF55" i="112"/>
  <c r="AE55" i="112"/>
  <c r="AF54" i="112"/>
  <c r="AE54" i="112"/>
  <c r="AF53" i="112"/>
  <c r="AE53" i="112"/>
  <c r="AF52" i="112"/>
  <c r="AE52" i="112"/>
  <c r="AF51" i="112"/>
  <c r="AE51" i="112"/>
  <c r="AF50" i="112"/>
  <c r="AE50" i="112"/>
  <c r="AF49" i="112"/>
  <c r="AE49" i="112"/>
  <c r="AF48" i="112"/>
  <c r="AE48" i="112"/>
  <c r="AF47" i="112"/>
  <c r="AE47" i="112"/>
  <c r="AG47" i="112" s="1"/>
  <c r="AH47" i="112" s="1"/>
  <c r="AF46" i="112"/>
  <c r="AE46" i="112"/>
  <c r="AF45" i="112"/>
  <c r="AE45" i="112"/>
  <c r="AF44" i="112"/>
  <c r="AE44" i="112"/>
  <c r="AF43" i="112"/>
  <c r="AE43" i="112"/>
  <c r="AG43" i="112" s="1"/>
  <c r="AH43" i="112" s="1"/>
  <c r="AF42" i="112"/>
  <c r="AE42" i="112"/>
  <c r="AF41" i="112"/>
  <c r="AE41" i="112"/>
  <c r="AF40" i="112"/>
  <c r="AE40" i="112"/>
  <c r="AF39" i="112"/>
  <c r="AE39" i="112"/>
  <c r="AG39" i="112" s="1"/>
  <c r="AH39" i="112" s="1"/>
  <c r="AF38" i="112"/>
  <c r="AE38" i="112"/>
  <c r="AF37" i="112"/>
  <c r="AE37" i="112"/>
  <c r="AF36" i="112"/>
  <c r="AE36" i="112"/>
  <c r="AF35" i="112"/>
  <c r="AE35" i="112"/>
  <c r="AG35" i="112" s="1"/>
  <c r="AH35" i="112" s="1"/>
  <c r="AF28" i="112"/>
  <c r="AE28" i="112"/>
  <c r="AF27" i="112"/>
  <c r="AE27" i="112"/>
  <c r="AF26" i="112"/>
  <c r="AE26" i="112"/>
  <c r="AF25" i="112"/>
  <c r="AE25" i="112"/>
  <c r="AF24" i="112"/>
  <c r="AE24" i="112"/>
  <c r="AF23" i="112"/>
  <c r="AE23" i="112"/>
  <c r="AF22" i="112"/>
  <c r="AE22" i="112"/>
  <c r="AF21" i="112"/>
  <c r="AE21" i="112"/>
  <c r="AF20" i="112"/>
  <c r="AE20" i="112"/>
  <c r="AF19" i="112"/>
  <c r="AE19" i="112"/>
  <c r="AF17" i="112"/>
  <c r="AE17" i="112"/>
  <c r="AF16" i="112"/>
  <c r="AE16" i="112"/>
  <c r="AF15" i="112"/>
  <c r="AE15" i="112"/>
  <c r="AF14" i="112"/>
  <c r="AE14" i="112"/>
  <c r="AF13" i="112"/>
  <c r="AE13" i="112"/>
  <c r="AF12" i="112"/>
  <c r="AE12" i="112"/>
  <c r="AG12" i="112" s="1"/>
  <c r="AH12" i="112" s="1"/>
  <c r="AF11" i="112"/>
  <c r="AE11" i="112"/>
  <c r="AF10" i="112"/>
  <c r="AE10" i="112"/>
  <c r="AF9" i="112"/>
  <c r="AE9" i="112"/>
  <c r="AF8" i="112"/>
  <c r="AE8" i="112"/>
  <c r="AF7" i="112"/>
  <c r="AE7" i="112"/>
  <c r="AG276" i="112"/>
  <c r="AH276" i="112" s="1"/>
  <c r="AN276" i="112" s="1"/>
  <c r="AG275" i="112"/>
  <c r="AH275" i="112" s="1"/>
  <c r="AN275" i="112" s="1"/>
  <c r="AG273" i="112"/>
  <c r="AH273" i="112" s="1"/>
  <c r="AN273" i="112" s="1"/>
  <c r="AG272" i="112"/>
  <c r="AH272" i="112" s="1"/>
  <c r="AN272" i="112" s="1"/>
  <c r="AG271" i="112"/>
  <c r="AH271" i="112" s="1"/>
  <c r="AN271" i="112" s="1"/>
  <c r="H241" i="112"/>
  <c r="G241" i="112"/>
  <c r="H240" i="112"/>
  <c r="G240" i="112"/>
  <c r="H224" i="112"/>
  <c r="G224" i="112"/>
  <c r="AG212" i="112"/>
  <c r="AH212" i="112" s="1"/>
  <c r="AN212" i="112" s="1"/>
  <c r="AH209" i="112"/>
  <c r="H209" i="112"/>
  <c r="G209" i="112"/>
  <c r="AH206" i="112"/>
  <c r="AN206" i="112" s="1"/>
  <c r="AG202" i="112"/>
  <c r="AH202" i="112" s="1"/>
  <c r="AN202" i="112" s="1"/>
  <c r="H193" i="112"/>
  <c r="G193" i="112"/>
  <c r="H185" i="112"/>
  <c r="G185" i="112"/>
  <c r="AH181" i="112"/>
  <c r="G181" i="112"/>
  <c r="H173" i="112"/>
  <c r="G173" i="112"/>
  <c r="H168" i="112"/>
  <c r="G168" i="112"/>
  <c r="H167" i="112"/>
  <c r="G167" i="112"/>
  <c r="AG166" i="112"/>
  <c r="AH166" i="112" s="1"/>
  <c r="H166" i="112"/>
  <c r="G166" i="112"/>
  <c r="H165" i="112"/>
  <c r="G165" i="112"/>
  <c r="H164" i="112"/>
  <c r="G164" i="112"/>
  <c r="H163" i="112"/>
  <c r="G163" i="112"/>
  <c r="AG162" i="112"/>
  <c r="AH162" i="112" s="1"/>
  <c r="H162" i="112"/>
  <c r="G162" i="112"/>
  <c r="H161" i="112"/>
  <c r="G161" i="112"/>
  <c r="H160" i="112"/>
  <c r="G160" i="112"/>
  <c r="H159" i="112"/>
  <c r="G159" i="112"/>
  <c r="AG158" i="112"/>
  <c r="AH158" i="112" s="1"/>
  <c r="H158" i="112"/>
  <c r="G158" i="112"/>
  <c r="H157" i="112"/>
  <c r="G157" i="112"/>
  <c r="H156" i="112"/>
  <c r="G156" i="112"/>
  <c r="H155" i="112"/>
  <c r="G155" i="112"/>
  <c r="AG154" i="112"/>
  <c r="AH154" i="112" s="1"/>
  <c r="H154" i="112"/>
  <c r="G154" i="112"/>
  <c r="AH153" i="112"/>
  <c r="AN153" i="112" s="1"/>
  <c r="H152" i="112"/>
  <c r="G152" i="112"/>
  <c r="AH151" i="112"/>
  <c r="AN151" i="112" s="1"/>
  <c r="H150" i="112"/>
  <c r="G150" i="112"/>
  <c r="H148" i="112"/>
  <c r="G148" i="112"/>
  <c r="H147" i="112"/>
  <c r="G147" i="112"/>
  <c r="H146" i="112"/>
  <c r="G146" i="112"/>
  <c r="AG145" i="112"/>
  <c r="AH145" i="112" s="1"/>
  <c r="AN145" i="112" s="1"/>
  <c r="AH144" i="112"/>
  <c r="H144" i="112"/>
  <c r="G144" i="112"/>
  <c r="H143" i="112"/>
  <c r="G143" i="112"/>
  <c r="AG141" i="112"/>
  <c r="AH141" i="112" s="1"/>
  <c r="AN141" i="112" s="1"/>
  <c r="H140" i="112"/>
  <c r="G140" i="112"/>
  <c r="AH139" i="112"/>
  <c r="H139" i="112"/>
  <c r="G139" i="112"/>
  <c r="H138" i="112"/>
  <c r="G138" i="112"/>
  <c r="H136" i="112"/>
  <c r="G136" i="112"/>
  <c r="H135" i="112"/>
  <c r="G135" i="112"/>
  <c r="H134" i="112"/>
  <c r="G134" i="112"/>
  <c r="H133" i="112"/>
  <c r="G133" i="112"/>
  <c r="H129" i="112"/>
  <c r="G129" i="112"/>
  <c r="AG128" i="112"/>
  <c r="AH128" i="112" s="1"/>
  <c r="H128" i="112"/>
  <c r="G128" i="112"/>
  <c r="AH127" i="112"/>
  <c r="H127" i="112"/>
  <c r="G127" i="112"/>
  <c r="H126" i="112"/>
  <c r="G126" i="112"/>
  <c r="H125" i="112"/>
  <c r="G125" i="112"/>
  <c r="H124" i="112"/>
  <c r="G124" i="112"/>
  <c r="H123" i="112"/>
  <c r="G123" i="112"/>
  <c r="H122" i="112"/>
  <c r="G122" i="112"/>
  <c r="H121" i="112"/>
  <c r="G121" i="112"/>
  <c r="H120" i="112"/>
  <c r="G120" i="112"/>
  <c r="AG119" i="112"/>
  <c r="AH119" i="112" s="1"/>
  <c r="H119" i="112"/>
  <c r="G119" i="112"/>
  <c r="H118" i="112"/>
  <c r="G118" i="112"/>
  <c r="H117" i="112"/>
  <c r="G117" i="112"/>
  <c r="H116" i="112"/>
  <c r="G116" i="112"/>
  <c r="H115" i="112"/>
  <c r="G115" i="112"/>
  <c r="AG114" i="112"/>
  <c r="AH114" i="112" s="1"/>
  <c r="AN114" i="112" s="1"/>
  <c r="H113" i="112"/>
  <c r="G113" i="112"/>
  <c r="H112" i="112"/>
  <c r="G112" i="112"/>
  <c r="H109" i="112"/>
  <c r="G109" i="112"/>
  <c r="AH108" i="112"/>
  <c r="AN108" i="112" s="1"/>
  <c r="AH106" i="112"/>
  <c r="AN106" i="112" s="1"/>
  <c r="H103" i="112"/>
  <c r="G103" i="112"/>
  <c r="H101" i="112"/>
  <c r="G101" i="112"/>
  <c r="AG99" i="112"/>
  <c r="AH99" i="112" s="1"/>
  <c r="AN99" i="112" s="1"/>
  <c r="AG98" i="112"/>
  <c r="AH98" i="112" s="1"/>
  <c r="AN98" i="112" s="1"/>
  <c r="AH97" i="112"/>
  <c r="AN97" i="112" s="1"/>
  <c r="H96" i="112"/>
  <c r="G96" i="112"/>
  <c r="AG92" i="112"/>
  <c r="AH92" i="112" s="1"/>
  <c r="H92" i="112"/>
  <c r="G92" i="112"/>
  <c r="AH91" i="112"/>
  <c r="AN91" i="112" s="1"/>
  <c r="H90" i="112"/>
  <c r="G90" i="112"/>
  <c r="H88" i="112"/>
  <c r="G88" i="112"/>
  <c r="AG87" i="112"/>
  <c r="AH87" i="112" s="1"/>
  <c r="H87" i="112"/>
  <c r="G87" i="112"/>
  <c r="H86" i="112"/>
  <c r="G86" i="112"/>
  <c r="H85" i="112"/>
  <c r="G85" i="112"/>
  <c r="H84" i="112"/>
  <c r="G84" i="112"/>
  <c r="AG83" i="112"/>
  <c r="AH83" i="112" s="1"/>
  <c r="H83" i="112"/>
  <c r="G83" i="112"/>
  <c r="H82" i="112"/>
  <c r="G82" i="112"/>
  <c r="H81" i="112"/>
  <c r="G81" i="112"/>
  <c r="AG80" i="112"/>
  <c r="AH80" i="112" s="1"/>
  <c r="H80" i="112"/>
  <c r="G80" i="112"/>
  <c r="AG79" i="112"/>
  <c r="AH79" i="112" s="1"/>
  <c r="H79" i="112"/>
  <c r="G79" i="112"/>
  <c r="H78" i="112"/>
  <c r="G78" i="112"/>
  <c r="H64" i="112"/>
  <c r="G64" i="112"/>
  <c r="H63" i="112"/>
  <c r="G63" i="112"/>
  <c r="H62" i="112"/>
  <c r="G62" i="112"/>
  <c r="H61" i="112"/>
  <c r="G61" i="112"/>
  <c r="AG60" i="112"/>
  <c r="AH60" i="112" s="1"/>
  <c r="H60" i="112"/>
  <c r="G60" i="112"/>
  <c r="H59" i="112"/>
  <c r="G59" i="112"/>
  <c r="H57" i="112"/>
  <c r="G57" i="112"/>
  <c r="H56" i="112"/>
  <c r="G56" i="112"/>
  <c r="H53" i="112"/>
  <c r="G53" i="112"/>
  <c r="H52" i="112"/>
  <c r="G52" i="112"/>
  <c r="AG51" i="112"/>
  <c r="AH51" i="112" s="1"/>
  <c r="H51" i="112"/>
  <c r="G51" i="112"/>
  <c r="H50" i="112"/>
  <c r="G50" i="112"/>
  <c r="H49" i="112"/>
  <c r="G49" i="112"/>
  <c r="H48" i="112"/>
  <c r="G48" i="112"/>
  <c r="H47" i="112"/>
  <c r="G47" i="112"/>
  <c r="H46" i="112"/>
  <c r="G46" i="112"/>
  <c r="H45" i="112"/>
  <c r="G45" i="112"/>
  <c r="H44" i="112"/>
  <c r="G44" i="112"/>
  <c r="H43" i="112"/>
  <c r="G43" i="112"/>
  <c r="H42" i="112"/>
  <c r="G42" i="112"/>
  <c r="H41" i="112"/>
  <c r="G41" i="112"/>
  <c r="H40" i="112"/>
  <c r="G40" i="112"/>
  <c r="H39" i="112"/>
  <c r="G39" i="112"/>
  <c r="H38" i="112"/>
  <c r="G38" i="112"/>
  <c r="H37" i="112"/>
  <c r="G37" i="112"/>
  <c r="H36" i="112"/>
  <c r="G36" i="112"/>
  <c r="H35" i="112"/>
  <c r="G35" i="112"/>
  <c r="H28" i="112"/>
  <c r="G28" i="112"/>
  <c r="AH25" i="112"/>
  <c r="AN25" i="112" s="1"/>
  <c r="H17" i="112"/>
  <c r="G17" i="112"/>
  <c r="H16" i="112"/>
  <c r="G16" i="112"/>
  <c r="H15" i="112"/>
  <c r="G15" i="112"/>
  <c r="AG14" i="112"/>
  <c r="AH14" i="112" s="1"/>
  <c r="H14" i="112"/>
  <c r="G14" i="112"/>
  <c r="H13" i="112"/>
  <c r="G13" i="112"/>
  <c r="H12" i="112"/>
  <c r="G12" i="112"/>
  <c r="H11" i="112"/>
  <c r="G11" i="112"/>
  <c r="AG10" i="112"/>
  <c r="AH10" i="112" s="1"/>
  <c r="H10" i="112"/>
  <c r="G10" i="112"/>
  <c r="H9" i="112"/>
  <c r="G9" i="112"/>
  <c r="H8" i="112"/>
  <c r="G8" i="112"/>
  <c r="H7" i="112"/>
  <c r="G7" i="112"/>
  <c r="X341" i="96"/>
  <c r="Z341" i="96" s="1"/>
  <c r="AA341" i="96" s="1"/>
  <c r="X340" i="96"/>
  <c r="Z340" i="96" s="1"/>
  <c r="AA340" i="96" s="1"/>
  <c r="Y339" i="96"/>
  <c r="Z339" i="96" s="1"/>
  <c r="AA339" i="96" s="1"/>
  <c r="Y338" i="96"/>
  <c r="Z338" i="96" s="1"/>
  <c r="AA338" i="96" s="1"/>
  <c r="Y337" i="96"/>
  <c r="Z337" i="96" s="1"/>
  <c r="AA337" i="96" s="1"/>
  <c r="X336" i="96"/>
  <c r="Z336" i="96" s="1"/>
  <c r="AA336" i="96" s="1"/>
  <c r="X335" i="96"/>
  <c r="Z335" i="96" s="1"/>
  <c r="AA335" i="96" s="1"/>
  <c r="Y334" i="96"/>
  <c r="X334" i="96"/>
  <c r="Y333" i="96"/>
  <c r="X333" i="96"/>
  <c r="Y332" i="96"/>
  <c r="X332" i="96"/>
  <c r="Y331" i="96"/>
  <c r="X331" i="96"/>
  <c r="Y330" i="96"/>
  <c r="X330" i="96"/>
  <c r="Y329" i="96"/>
  <c r="X329" i="96"/>
  <c r="Y328" i="96"/>
  <c r="X328" i="96"/>
  <c r="Y327" i="96"/>
  <c r="X327" i="96"/>
  <c r="Y326" i="96"/>
  <c r="X326" i="96"/>
  <c r="Y325" i="96"/>
  <c r="X325" i="96"/>
  <c r="Y324" i="96"/>
  <c r="X324" i="96"/>
  <c r="Y323" i="96"/>
  <c r="X323" i="96"/>
  <c r="Y313" i="96"/>
  <c r="X313" i="96"/>
  <c r="Y312" i="96"/>
  <c r="X312" i="96"/>
  <c r="Y311" i="96"/>
  <c r="X311" i="96"/>
  <c r="Y310" i="96"/>
  <c r="X310" i="96"/>
  <c r="Y309" i="96"/>
  <c r="X309" i="96"/>
  <c r="Y308" i="96"/>
  <c r="X308" i="96"/>
  <c r="Y305" i="96"/>
  <c r="X305" i="96"/>
  <c r="Y304" i="96"/>
  <c r="X304" i="96"/>
  <c r="Y303" i="96"/>
  <c r="X303" i="96"/>
  <c r="Y302" i="96"/>
  <c r="X302" i="96"/>
  <c r="Y301" i="96"/>
  <c r="X301" i="96"/>
  <c r="Y300" i="96"/>
  <c r="X300" i="96"/>
  <c r="Y295" i="96"/>
  <c r="X295" i="96"/>
  <c r="Y294" i="96"/>
  <c r="X294" i="96"/>
  <c r="Y293" i="96"/>
  <c r="X293" i="96"/>
  <c r="Y292" i="96"/>
  <c r="X292" i="96"/>
  <c r="Y291" i="96"/>
  <c r="X291" i="96"/>
  <c r="Y290" i="96"/>
  <c r="X290" i="96"/>
  <c r="Y285" i="96"/>
  <c r="X285" i="96"/>
  <c r="Y284" i="96"/>
  <c r="X284" i="96"/>
  <c r="Y283" i="96"/>
  <c r="X283" i="96"/>
  <c r="Y282" i="96"/>
  <c r="X282" i="96"/>
  <c r="Y281" i="96"/>
  <c r="X281" i="96"/>
  <c r="Y280" i="96"/>
  <c r="X280" i="96"/>
  <c r="Y277" i="96"/>
  <c r="X277" i="96"/>
  <c r="Y276" i="96"/>
  <c r="X276" i="96"/>
  <c r="Y275" i="96"/>
  <c r="X275" i="96"/>
  <c r="Y273" i="96"/>
  <c r="X273" i="96"/>
  <c r="Y272" i="96"/>
  <c r="X272" i="96"/>
  <c r="Y271" i="96"/>
  <c r="X271" i="96"/>
  <c r="Z271" i="96" s="1"/>
  <c r="Z270" i="96"/>
  <c r="AA270" i="96" s="1"/>
  <c r="Y267" i="96"/>
  <c r="X267" i="96"/>
  <c r="Y266" i="96"/>
  <c r="X266" i="96"/>
  <c r="Y265" i="96"/>
  <c r="X265" i="96"/>
  <c r="Y264" i="96"/>
  <c r="X264" i="96"/>
  <c r="Z264" i="96" s="1"/>
  <c r="AA264" i="96" s="1"/>
  <c r="Y263" i="96"/>
  <c r="X263" i="96"/>
  <c r="Z263" i="96" s="1"/>
  <c r="AA263" i="96" s="1"/>
  <c r="Y262" i="96"/>
  <c r="X262" i="96"/>
  <c r="Y261" i="96"/>
  <c r="X261" i="96"/>
  <c r="Y258" i="96"/>
  <c r="X258" i="96"/>
  <c r="Y257" i="96"/>
  <c r="X257" i="96"/>
  <c r="Y256" i="96"/>
  <c r="X256" i="96"/>
  <c r="Y255" i="96"/>
  <c r="X255" i="96"/>
  <c r="Y254" i="96"/>
  <c r="X254" i="96"/>
  <c r="Y253" i="96"/>
  <c r="X253" i="96"/>
  <c r="Y252" i="96"/>
  <c r="X252" i="96"/>
  <c r="Y251" i="96"/>
  <c r="X251" i="96"/>
  <c r="Y250" i="96"/>
  <c r="X250" i="96"/>
  <c r="Y249" i="96"/>
  <c r="X249" i="96"/>
  <c r="Z249" i="96" s="1"/>
  <c r="AA249" i="96" s="1"/>
  <c r="Y246" i="96"/>
  <c r="X246" i="96"/>
  <c r="Y245" i="96"/>
  <c r="X245" i="96"/>
  <c r="Y244" i="96"/>
  <c r="X244" i="96"/>
  <c r="Y243" i="96"/>
  <c r="X243" i="96"/>
  <c r="Z243" i="96" s="1"/>
  <c r="AA243" i="96" s="1"/>
  <c r="Y242" i="96"/>
  <c r="X242" i="96"/>
  <c r="Y241" i="96"/>
  <c r="X241" i="96"/>
  <c r="Y240" i="96"/>
  <c r="X240" i="96"/>
  <c r="Y239" i="96"/>
  <c r="X239" i="96"/>
  <c r="Y238" i="96"/>
  <c r="X238" i="96"/>
  <c r="Y235" i="96"/>
  <c r="X235" i="96"/>
  <c r="Z235" i="96" s="1"/>
  <c r="Y234" i="96"/>
  <c r="X234" i="96"/>
  <c r="Y233" i="96"/>
  <c r="X233" i="96"/>
  <c r="Z233" i="96" s="1"/>
  <c r="AA233" i="96" s="1"/>
  <c r="Y232" i="96"/>
  <c r="X232" i="96"/>
  <c r="Y231" i="96"/>
  <c r="X231" i="96"/>
  <c r="Y230" i="96"/>
  <c r="X230" i="96"/>
  <c r="Y229" i="96"/>
  <c r="X229" i="96"/>
  <c r="Z229" i="96" s="1"/>
  <c r="AA229" i="96" s="1"/>
  <c r="Y228" i="96"/>
  <c r="X228" i="96"/>
  <c r="Z228" i="96" s="1"/>
  <c r="AA228" i="96" s="1"/>
  <c r="Y227" i="96"/>
  <c r="X227" i="96"/>
  <c r="Y226" i="96"/>
  <c r="X226" i="96"/>
  <c r="Y225" i="96"/>
  <c r="X225" i="96"/>
  <c r="Y224" i="96"/>
  <c r="X224" i="96"/>
  <c r="Y223" i="96"/>
  <c r="X223" i="96"/>
  <c r="Y222" i="96"/>
  <c r="X222" i="96"/>
  <c r="Y221" i="96"/>
  <c r="X221" i="96"/>
  <c r="Y220" i="96"/>
  <c r="X220" i="96"/>
  <c r="Y219" i="96"/>
  <c r="X219" i="96"/>
  <c r="Y218" i="96"/>
  <c r="X218" i="96"/>
  <c r="Y217" i="96"/>
  <c r="X217" i="96"/>
  <c r="Y216" i="96"/>
  <c r="X216" i="96"/>
  <c r="Z216" i="96" s="1"/>
  <c r="AA216" i="96" s="1"/>
  <c r="Y215" i="96"/>
  <c r="X215" i="96"/>
  <c r="Y214" i="96"/>
  <c r="X214" i="96"/>
  <c r="Y213" i="96"/>
  <c r="X213" i="96"/>
  <c r="Y212" i="96"/>
  <c r="X212" i="96"/>
  <c r="Z212" i="96" s="1"/>
  <c r="AA212" i="96" s="1"/>
  <c r="Y211" i="96"/>
  <c r="X211" i="96"/>
  <c r="Y210" i="96"/>
  <c r="X210" i="96"/>
  <c r="Y209" i="96"/>
  <c r="X209" i="96"/>
  <c r="Z209" i="96" s="1"/>
  <c r="AA209" i="96" s="1"/>
  <c r="Y208" i="96"/>
  <c r="X208" i="96"/>
  <c r="Z208" i="96" s="1"/>
  <c r="AA208" i="96" s="1"/>
  <c r="Y205" i="96"/>
  <c r="X205" i="96"/>
  <c r="Y204" i="96"/>
  <c r="X204" i="96"/>
  <c r="Y203" i="96"/>
  <c r="X203" i="96"/>
  <c r="Z203" i="96" s="1"/>
  <c r="AA203" i="96" s="1"/>
  <c r="Y202" i="96"/>
  <c r="X202" i="96"/>
  <c r="Z202" i="96" s="1"/>
  <c r="AA202" i="96" s="1"/>
  <c r="Y201" i="96"/>
  <c r="X201" i="96"/>
  <c r="Y200" i="96"/>
  <c r="X200" i="96"/>
  <c r="Y199" i="96"/>
  <c r="X199" i="96"/>
  <c r="Z199" i="96" s="1"/>
  <c r="AA199" i="96" s="1"/>
  <c r="Y198" i="96"/>
  <c r="X198" i="96"/>
  <c r="Z198" i="96" s="1"/>
  <c r="AA198" i="96" s="1"/>
  <c r="Y192" i="96"/>
  <c r="X192" i="96"/>
  <c r="Y191" i="96"/>
  <c r="X191" i="96"/>
  <c r="Y190" i="96"/>
  <c r="X190" i="96"/>
  <c r="Z190" i="96" s="1"/>
  <c r="AA190" i="96" s="1"/>
  <c r="Y189" i="96"/>
  <c r="X189" i="96"/>
  <c r="Z189" i="96" s="1"/>
  <c r="AA189" i="96" s="1"/>
  <c r="Y188" i="96"/>
  <c r="X188" i="96"/>
  <c r="Y187" i="96"/>
  <c r="X187" i="96"/>
  <c r="Y186" i="96"/>
  <c r="X186" i="96"/>
  <c r="Z186" i="96" s="1"/>
  <c r="AA186" i="96" s="1"/>
  <c r="Y185" i="96"/>
  <c r="X185" i="96"/>
  <c r="Z185" i="96" s="1"/>
  <c r="AA185" i="96" s="1"/>
  <c r="Y182" i="96"/>
  <c r="X182" i="96"/>
  <c r="Y181" i="96"/>
  <c r="X181" i="96"/>
  <c r="Y180" i="96"/>
  <c r="X180" i="96"/>
  <c r="Z180" i="96" s="1"/>
  <c r="AA180" i="96" s="1"/>
  <c r="Y179" i="96"/>
  <c r="X179" i="96"/>
  <c r="Z179" i="96" s="1"/>
  <c r="AA179" i="96" s="1"/>
  <c r="Y178" i="96"/>
  <c r="X178" i="96"/>
  <c r="Y177" i="96"/>
  <c r="X177" i="96"/>
  <c r="Y176" i="96"/>
  <c r="X176" i="96"/>
  <c r="Z176" i="96" s="1"/>
  <c r="AA176" i="96" s="1"/>
  <c r="Y175" i="96"/>
  <c r="X175" i="96"/>
  <c r="Z175" i="96" s="1"/>
  <c r="AA175" i="96" s="1"/>
  <c r="Y174" i="96"/>
  <c r="X174" i="96"/>
  <c r="Y171" i="96"/>
  <c r="X171" i="96"/>
  <c r="Y170" i="96"/>
  <c r="X170" i="96"/>
  <c r="Z170" i="96" s="1"/>
  <c r="AA170" i="96" s="1"/>
  <c r="Y169" i="96"/>
  <c r="X169" i="96"/>
  <c r="Z169" i="96" s="1"/>
  <c r="AA169" i="96" s="1"/>
  <c r="Y168" i="96"/>
  <c r="X168" i="96"/>
  <c r="Y167" i="96"/>
  <c r="X167" i="96"/>
  <c r="Y166" i="96"/>
  <c r="X166" i="96"/>
  <c r="Z166" i="96" s="1"/>
  <c r="AA166" i="96" s="1"/>
  <c r="Y165" i="96"/>
  <c r="X165" i="96"/>
  <c r="Z165" i="96" s="1"/>
  <c r="AA165" i="96" s="1"/>
  <c r="Y164" i="96"/>
  <c r="X164" i="96"/>
  <c r="Y163" i="96"/>
  <c r="X163" i="96"/>
  <c r="Y160" i="96"/>
  <c r="X160" i="96"/>
  <c r="Z160" i="96" s="1"/>
  <c r="AA160" i="96" s="1"/>
  <c r="Y159" i="96"/>
  <c r="X159" i="96"/>
  <c r="Z159" i="96" s="1"/>
  <c r="AA159" i="96" s="1"/>
  <c r="Y158" i="96"/>
  <c r="X158" i="96"/>
  <c r="Y157" i="96"/>
  <c r="X157" i="96"/>
  <c r="Y156" i="96"/>
  <c r="X156" i="96"/>
  <c r="Z156" i="96" s="1"/>
  <c r="AA156" i="96" s="1"/>
  <c r="Y155" i="96"/>
  <c r="X155" i="96"/>
  <c r="Z155" i="96" s="1"/>
  <c r="AA155" i="96" s="1"/>
  <c r="Y154" i="96"/>
  <c r="X154" i="96"/>
  <c r="Y153" i="96"/>
  <c r="X153" i="96"/>
  <c r="Y152" i="96"/>
  <c r="X152" i="96"/>
  <c r="Z152" i="96" s="1"/>
  <c r="AA152" i="96" s="1"/>
  <c r="Y150" i="96"/>
  <c r="X150" i="96"/>
  <c r="Z150" i="96" s="1"/>
  <c r="AA150" i="96" s="1"/>
  <c r="Y149" i="96"/>
  <c r="X149" i="96"/>
  <c r="Y148" i="96"/>
  <c r="X148" i="96"/>
  <c r="Y147" i="96"/>
  <c r="X147" i="96"/>
  <c r="Z147" i="96" s="1"/>
  <c r="AA147" i="96" s="1"/>
  <c r="Y146" i="96"/>
  <c r="X146" i="96"/>
  <c r="Z146" i="96" s="1"/>
  <c r="AA146" i="96" s="1"/>
  <c r="Y145" i="96"/>
  <c r="X145" i="96"/>
  <c r="Y144" i="96"/>
  <c r="X144" i="96"/>
  <c r="Y143" i="96"/>
  <c r="X143" i="96"/>
  <c r="Z143" i="96" s="1"/>
  <c r="AA143" i="96" s="1"/>
  <c r="Y142" i="96"/>
  <c r="X142" i="96"/>
  <c r="Z142" i="96" s="1"/>
  <c r="AA142" i="96" s="1"/>
  <c r="Y140" i="96"/>
  <c r="X140" i="96"/>
  <c r="Y139" i="96"/>
  <c r="X139" i="96"/>
  <c r="Y138" i="96"/>
  <c r="X138" i="96"/>
  <c r="Z138" i="96" s="1"/>
  <c r="AA138" i="96" s="1"/>
  <c r="Y137" i="96"/>
  <c r="X137" i="96"/>
  <c r="Z137" i="96" s="1"/>
  <c r="AA137" i="96" s="1"/>
  <c r="Y136" i="96"/>
  <c r="X136" i="96"/>
  <c r="Y135" i="96"/>
  <c r="X135" i="96"/>
  <c r="Y134" i="96"/>
  <c r="X134" i="96"/>
  <c r="Z134" i="96" s="1"/>
  <c r="AA134" i="96" s="1"/>
  <c r="Y133" i="96"/>
  <c r="X133" i="96"/>
  <c r="Z133" i="96" s="1"/>
  <c r="AA133" i="96" s="1"/>
  <c r="Y132" i="96"/>
  <c r="X132" i="96"/>
  <c r="Y130" i="96"/>
  <c r="X130" i="96"/>
  <c r="Z130" i="96" s="1"/>
  <c r="AA130" i="96" s="1"/>
  <c r="Y129" i="96"/>
  <c r="X129" i="96"/>
  <c r="Z129" i="96" s="1"/>
  <c r="AA129" i="96" s="1"/>
  <c r="Y128" i="96"/>
  <c r="X128" i="96"/>
  <c r="Z128" i="96" s="1"/>
  <c r="AA128" i="96" s="1"/>
  <c r="Y127" i="96"/>
  <c r="X127" i="96"/>
  <c r="Y126" i="96"/>
  <c r="X126" i="96"/>
  <c r="Y125" i="96"/>
  <c r="X125" i="96"/>
  <c r="Y124" i="96"/>
  <c r="X124" i="96"/>
  <c r="Y123" i="96"/>
  <c r="X123" i="96"/>
  <c r="Y122" i="96"/>
  <c r="X122" i="96"/>
  <c r="Y121" i="96"/>
  <c r="X121" i="96"/>
  <c r="Y120" i="96"/>
  <c r="X120" i="96"/>
  <c r="Y119" i="96"/>
  <c r="X119" i="96"/>
  <c r="Y118" i="96"/>
  <c r="X118" i="96"/>
  <c r="Y116" i="96"/>
  <c r="X116" i="96"/>
  <c r="Z116" i="96" s="1"/>
  <c r="AA116" i="96" s="1"/>
  <c r="Y115" i="96"/>
  <c r="X115" i="96"/>
  <c r="Z115" i="96" s="1"/>
  <c r="AA115" i="96" s="1"/>
  <c r="Y114" i="96"/>
  <c r="X114" i="96"/>
  <c r="Y113" i="96"/>
  <c r="X113" i="96"/>
  <c r="Y112" i="96"/>
  <c r="X112" i="96"/>
  <c r="Z112" i="96" s="1"/>
  <c r="AA112" i="96" s="1"/>
  <c r="Y111" i="96"/>
  <c r="X111" i="96"/>
  <c r="Z111" i="96" s="1"/>
  <c r="AA111" i="96" s="1"/>
  <c r="Y110" i="96"/>
  <c r="X110" i="96"/>
  <c r="Y109" i="96"/>
  <c r="X109" i="96"/>
  <c r="Y108" i="96"/>
  <c r="X108" i="96"/>
  <c r="Z108" i="96" s="1"/>
  <c r="AA108" i="96" s="1"/>
  <c r="Y106" i="96"/>
  <c r="X106" i="96"/>
  <c r="Z106" i="96" s="1"/>
  <c r="AA106" i="96" s="1"/>
  <c r="Y105" i="96"/>
  <c r="X105" i="96"/>
  <c r="Y104" i="96"/>
  <c r="X104" i="96"/>
  <c r="Y103" i="96"/>
  <c r="X103" i="96"/>
  <c r="Z103" i="96" s="1"/>
  <c r="AA103" i="96" s="1"/>
  <c r="Y102" i="96"/>
  <c r="X102" i="96"/>
  <c r="Z102" i="96" s="1"/>
  <c r="AA102" i="96" s="1"/>
  <c r="Y101" i="96"/>
  <c r="X101" i="96"/>
  <c r="Y100" i="96"/>
  <c r="X100" i="96"/>
  <c r="Y99" i="96"/>
  <c r="X99" i="96"/>
  <c r="Z99" i="96" s="1"/>
  <c r="AA99" i="96" s="1"/>
  <c r="Y98" i="96"/>
  <c r="X98" i="96"/>
  <c r="Z98" i="96" s="1"/>
  <c r="AA98" i="96" s="1"/>
  <c r="Y96" i="96"/>
  <c r="X96" i="96"/>
  <c r="Y95" i="96"/>
  <c r="X95" i="96"/>
  <c r="Y94" i="96"/>
  <c r="X94" i="96"/>
  <c r="Z94" i="96" s="1"/>
  <c r="AA94" i="96" s="1"/>
  <c r="Y93" i="96"/>
  <c r="X93" i="96"/>
  <c r="Y92" i="96"/>
  <c r="X92" i="96"/>
  <c r="Y91" i="96"/>
  <c r="X91" i="96"/>
  <c r="Y90" i="96"/>
  <c r="X90" i="96"/>
  <c r="Z90" i="96" s="1"/>
  <c r="AA90" i="96" s="1"/>
  <c r="Y89" i="96"/>
  <c r="X89" i="96"/>
  <c r="Z89" i="96" s="1"/>
  <c r="AA89" i="96" s="1"/>
  <c r="Y88" i="96"/>
  <c r="X88" i="96"/>
  <c r="Y87" i="96"/>
  <c r="X87" i="96"/>
  <c r="Y86" i="96"/>
  <c r="X86" i="96"/>
  <c r="Z86" i="96" s="1"/>
  <c r="AA86" i="96" s="1"/>
  <c r="Y85" i="96"/>
  <c r="X85" i="96"/>
  <c r="Y84" i="96"/>
  <c r="X84" i="96"/>
  <c r="Y83" i="96"/>
  <c r="X83" i="96"/>
  <c r="Y82" i="96"/>
  <c r="X82" i="96"/>
  <c r="Z82" i="96" s="1"/>
  <c r="AA82" i="96" s="1"/>
  <c r="Y81" i="96"/>
  <c r="X81" i="96"/>
  <c r="Z81" i="96" s="1"/>
  <c r="AA81" i="96" s="1"/>
  <c r="Y80" i="96"/>
  <c r="X80" i="96"/>
  <c r="Y79" i="96"/>
  <c r="X79" i="96"/>
  <c r="Y78" i="96"/>
  <c r="X78" i="96"/>
  <c r="Y77" i="96"/>
  <c r="X77" i="96"/>
  <c r="Y76" i="96"/>
  <c r="X76" i="96"/>
  <c r="Y75" i="96"/>
  <c r="X75" i="96"/>
  <c r="Y74" i="96"/>
  <c r="X74" i="96"/>
  <c r="Z74" i="96" s="1"/>
  <c r="AA74" i="96" s="1"/>
  <c r="Y73" i="96"/>
  <c r="X73" i="96"/>
  <c r="Z73" i="96" s="1"/>
  <c r="AA73" i="96" s="1"/>
  <c r="Y72" i="96"/>
  <c r="X72" i="96"/>
  <c r="Y71" i="96"/>
  <c r="X71" i="96"/>
  <c r="Y70" i="96"/>
  <c r="X70" i="96"/>
  <c r="Z70" i="96" s="1"/>
  <c r="AA70" i="96" s="1"/>
  <c r="Y69" i="96"/>
  <c r="X69" i="96"/>
  <c r="Z69" i="96" s="1"/>
  <c r="AA69" i="96" s="1"/>
  <c r="Y68" i="96"/>
  <c r="X68" i="96"/>
  <c r="Y67" i="96"/>
  <c r="X67" i="96"/>
  <c r="Y66" i="96"/>
  <c r="X66" i="96"/>
  <c r="Z66" i="96" s="1"/>
  <c r="AA66" i="96" s="1"/>
  <c r="Y65" i="96"/>
  <c r="X65" i="96"/>
  <c r="Z65" i="96" s="1"/>
  <c r="AA65" i="96" s="1"/>
  <c r="Y64" i="96"/>
  <c r="X64" i="96"/>
  <c r="Y63" i="96"/>
  <c r="X63" i="96"/>
  <c r="Y62" i="96"/>
  <c r="X62" i="96"/>
  <c r="Z62" i="96" s="1"/>
  <c r="AA62" i="96" s="1"/>
  <c r="Y61" i="96"/>
  <c r="X61" i="96"/>
  <c r="Z61" i="96" s="1"/>
  <c r="AA61" i="96" s="1"/>
  <c r="Y60" i="96"/>
  <c r="X60" i="96"/>
  <c r="Y59" i="96"/>
  <c r="X59" i="96"/>
  <c r="Y58" i="96"/>
  <c r="X58" i="96"/>
  <c r="Z58" i="96" s="1"/>
  <c r="AA58" i="96" s="1"/>
  <c r="Y57" i="96"/>
  <c r="X57" i="96"/>
  <c r="Z57" i="96" s="1"/>
  <c r="AA57" i="96" s="1"/>
  <c r="Y56" i="96"/>
  <c r="X56" i="96"/>
  <c r="Y55" i="96"/>
  <c r="X55" i="96"/>
  <c r="Y54" i="96"/>
  <c r="X54" i="96"/>
  <c r="Z54" i="96" s="1"/>
  <c r="AA54" i="96" s="1"/>
  <c r="Y53" i="96"/>
  <c r="X53" i="96"/>
  <c r="Z53" i="96" s="1"/>
  <c r="AA53" i="96" s="1"/>
  <c r="Y52" i="96"/>
  <c r="X52" i="96"/>
  <c r="Y51" i="96"/>
  <c r="X51" i="96"/>
  <c r="Y49" i="96"/>
  <c r="Z49" i="96" s="1"/>
  <c r="AA49" i="96" s="1"/>
  <c r="Y48" i="96"/>
  <c r="X48" i="96"/>
  <c r="Y47" i="96"/>
  <c r="X47" i="96"/>
  <c r="Y46" i="96"/>
  <c r="X46" i="96"/>
  <c r="Y45" i="96"/>
  <c r="X45" i="96"/>
  <c r="Y44" i="96"/>
  <c r="X44" i="96"/>
  <c r="Y43" i="96"/>
  <c r="X43" i="96"/>
  <c r="Z43" i="96" s="1"/>
  <c r="AA43" i="96" s="1"/>
  <c r="Y42" i="96"/>
  <c r="X42" i="96"/>
  <c r="Y39" i="96"/>
  <c r="X39" i="96"/>
  <c r="Y38" i="96"/>
  <c r="X38" i="96"/>
  <c r="Y37" i="96"/>
  <c r="X37" i="96"/>
  <c r="Y36" i="96"/>
  <c r="X36" i="96"/>
  <c r="Y35" i="96"/>
  <c r="X35" i="96"/>
  <c r="Y34" i="96"/>
  <c r="X34" i="96"/>
  <c r="Y31" i="96"/>
  <c r="X31" i="96"/>
  <c r="Y30" i="96"/>
  <c r="X30" i="96"/>
  <c r="Y29" i="96"/>
  <c r="X29" i="96"/>
  <c r="Y28" i="96"/>
  <c r="X28" i="96"/>
  <c r="Y27" i="96"/>
  <c r="X27" i="96"/>
  <c r="Y26" i="96"/>
  <c r="X26" i="96"/>
  <c r="Y25" i="96"/>
  <c r="X25" i="96"/>
  <c r="Z334" i="96"/>
  <c r="AA334" i="96" s="1"/>
  <c r="Z322" i="96"/>
  <c r="AA322" i="96" s="1"/>
  <c r="Z321" i="96"/>
  <c r="AA321" i="96" s="1"/>
  <c r="Z320" i="96"/>
  <c r="AA320" i="96" s="1"/>
  <c r="Z289" i="96"/>
  <c r="AA289" i="96" s="1"/>
  <c r="Z288" i="96"/>
  <c r="AA288" i="96" s="1"/>
  <c r="Z287" i="96"/>
  <c r="AA287" i="96" s="1"/>
  <c r="Z269" i="96"/>
  <c r="AA269" i="96" s="1"/>
  <c r="Z268" i="96"/>
  <c r="AA268" i="96" s="1"/>
  <c r="Z266" i="96"/>
  <c r="AA266" i="96" s="1"/>
  <c r="Z260" i="96"/>
  <c r="AA260" i="96" s="1"/>
  <c r="Z259" i="96"/>
  <c r="AA259" i="96" s="1"/>
  <c r="Z248" i="96"/>
  <c r="AA248" i="96" s="1"/>
  <c r="Z247" i="96"/>
  <c r="AA247" i="96" s="1"/>
  <c r="Z237" i="96"/>
  <c r="AA237" i="96" s="1"/>
  <c r="Z232" i="96"/>
  <c r="AA232" i="96" s="1"/>
  <c r="Z206" i="96"/>
  <c r="AA206" i="96" s="1"/>
  <c r="Z50" i="96"/>
  <c r="AA50" i="96" s="1"/>
  <c r="Z41" i="96"/>
  <c r="AA41" i="96" s="1"/>
  <c r="Z33" i="96"/>
  <c r="AA33" i="96" s="1"/>
  <c r="Z32" i="96"/>
  <c r="AA32" i="96" s="1"/>
  <c r="Z26" i="96"/>
  <c r="AA26" i="96" s="1"/>
  <c r="Z23" i="96"/>
  <c r="AA23" i="96" s="1"/>
  <c r="Z22" i="96"/>
  <c r="AA22" i="96" s="1"/>
  <c r="Z21" i="96"/>
  <c r="AA21" i="96" s="1"/>
  <c r="Z20" i="96"/>
  <c r="AA20" i="96" s="1"/>
  <c r="Z19" i="96"/>
  <c r="AA19" i="96" s="1"/>
  <c r="Z18" i="96"/>
  <c r="AA18" i="96" s="1"/>
  <c r="Z17" i="96"/>
  <c r="AA17" i="96" s="1"/>
  <c r="Z16" i="96"/>
  <c r="AA16" i="96" s="1"/>
  <c r="Z15" i="96"/>
  <c r="AA15" i="96" s="1"/>
  <c r="Z14" i="96"/>
  <c r="AA14" i="96" s="1"/>
  <c r="Z13" i="96"/>
  <c r="AA13" i="96" s="1"/>
  <c r="Z12" i="96"/>
  <c r="AA12" i="96" s="1"/>
  <c r="Z11" i="96"/>
  <c r="AA11" i="96" s="1"/>
  <c r="Z10" i="96"/>
  <c r="AA10" i="96" s="1"/>
  <c r="Z9" i="96"/>
  <c r="AA9" i="96" s="1"/>
  <c r="Z8" i="96"/>
  <c r="AA8" i="96" s="1"/>
  <c r="Z7" i="96"/>
  <c r="AA7" i="96" s="1"/>
  <c r="Z6" i="96"/>
  <c r="AA6" i="96" s="1"/>
  <c r="Z5" i="96"/>
  <c r="AA5" i="96" s="1"/>
  <c r="AA259" i="103"/>
  <c r="AA258" i="103"/>
  <c r="AA257" i="103"/>
  <c r="AA256" i="103"/>
  <c r="AA254" i="103"/>
  <c r="AA252" i="103"/>
  <c r="AA251" i="103"/>
  <c r="AA250" i="103"/>
  <c r="AA248" i="103"/>
  <c r="AA241" i="103"/>
  <c r="AA238" i="103"/>
  <c r="AA234" i="103"/>
  <c r="AA230" i="103"/>
  <c r="AA226" i="103"/>
  <c r="AA221" i="103"/>
  <c r="AA218" i="103"/>
  <c r="AA210" i="103"/>
  <c r="AA208" i="103"/>
  <c r="AA205" i="103"/>
  <c r="AA202" i="103"/>
  <c r="AA198" i="103"/>
  <c r="AA175" i="103"/>
  <c r="AA169" i="103"/>
  <c r="AA165" i="103"/>
  <c r="AA159" i="103"/>
  <c r="AA155" i="103"/>
  <c r="AA149" i="103"/>
  <c r="AA145" i="103"/>
  <c r="AA139" i="103"/>
  <c r="AA135" i="103"/>
  <c r="AA50" i="103"/>
  <c r="AA46" i="103"/>
  <c r="AA42" i="103"/>
  <c r="AA38" i="103"/>
  <c r="AA34" i="103"/>
  <c r="AA25" i="103"/>
  <c r="AA19" i="103"/>
  <c r="AA11" i="103"/>
  <c r="AA7" i="103"/>
  <c r="AA255" i="103"/>
  <c r="AA253" i="103"/>
  <c r="AA249" i="103"/>
  <c r="AA244" i="103"/>
  <c r="AA243" i="103"/>
  <c r="AA239" i="103"/>
  <c r="AA231" i="103"/>
  <c r="AA222" i="103"/>
  <c r="AA211" i="103"/>
  <c r="AA209" i="103"/>
  <c r="AA204" i="103"/>
  <c r="AA200" i="103"/>
  <c r="AA173" i="103"/>
  <c r="AA167" i="103"/>
  <c r="AA163" i="103"/>
  <c r="AA157" i="103"/>
  <c r="AA153" i="103"/>
  <c r="AA147" i="103"/>
  <c r="AA143" i="103"/>
  <c r="AA137" i="103"/>
  <c r="AA133" i="103"/>
  <c r="AA106" i="103"/>
  <c r="AA70" i="103"/>
  <c r="AA64" i="103"/>
  <c r="AA56" i="103"/>
  <c r="AA52" i="103"/>
  <c r="AA43" i="103"/>
  <c r="AA22" i="103"/>
  <c r="AA16" i="103"/>
  <c r="AA12" i="103"/>
  <c r="X228" i="102"/>
  <c r="W228" i="102"/>
  <c r="X225" i="102"/>
  <c r="W225" i="102"/>
  <c r="X220" i="102"/>
  <c r="W220" i="102"/>
  <c r="X214" i="102"/>
  <c r="W214" i="102"/>
  <c r="X210" i="102"/>
  <c r="W210" i="102"/>
  <c r="X207" i="102"/>
  <c r="W207" i="102"/>
  <c r="X204" i="102"/>
  <c r="W204" i="102"/>
  <c r="X198" i="102"/>
  <c r="W198" i="102"/>
  <c r="X195" i="102"/>
  <c r="W195" i="102"/>
  <c r="X187" i="102"/>
  <c r="W187" i="102"/>
  <c r="X177" i="102"/>
  <c r="W177" i="102"/>
  <c r="X167" i="102"/>
  <c r="W167" i="102"/>
  <c r="X157" i="102"/>
  <c r="W157" i="102"/>
  <c r="X147" i="102"/>
  <c r="W147" i="102"/>
  <c r="X135" i="102"/>
  <c r="W135" i="102"/>
  <c r="X127" i="102"/>
  <c r="W127" i="102"/>
  <c r="X116" i="102"/>
  <c r="W116" i="102"/>
  <c r="X105" i="102"/>
  <c r="W105" i="102"/>
  <c r="X95" i="102"/>
  <c r="W95" i="102"/>
  <c r="X85" i="102"/>
  <c r="W85" i="102"/>
  <c r="X75" i="102"/>
  <c r="W75" i="102"/>
  <c r="X64" i="102"/>
  <c r="W64" i="102"/>
  <c r="X52" i="102"/>
  <c r="W52" i="102"/>
  <c r="X40" i="102"/>
  <c r="W40" i="102"/>
  <c r="X28" i="102"/>
  <c r="W28" i="102"/>
  <c r="X16" i="102"/>
  <c r="W16" i="102"/>
  <c r="X14" i="102"/>
  <c r="W14" i="102"/>
  <c r="X13" i="102"/>
  <c r="W13" i="102"/>
  <c r="X12" i="102"/>
  <c r="W12" i="102"/>
  <c r="X11" i="102"/>
  <c r="W11" i="102"/>
  <c r="X10" i="102"/>
  <c r="W10" i="102"/>
  <c r="X9" i="102"/>
  <c r="W9" i="102"/>
  <c r="W8" i="102"/>
  <c r="Y8" i="102" s="1"/>
  <c r="W7" i="102"/>
  <c r="Y7" i="102" s="1"/>
  <c r="X6" i="102"/>
  <c r="Y6" i="102" s="1"/>
  <c r="W5" i="102"/>
  <c r="Y5" i="102" s="1"/>
  <c r="AE5" i="102" s="1"/>
  <c r="H74" i="113"/>
  <c r="G74" i="113"/>
  <c r="Q63" i="113"/>
  <c r="P63" i="113"/>
  <c r="H63" i="113"/>
  <c r="K62" i="113"/>
  <c r="J62" i="113"/>
  <c r="K61" i="113"/>
  <c r="J61" i="113"/>
  <c r="K60" i="113"/>
  <c r="J60" i="113"/>
  <c r="K59" i="113"/>
  <c r="J59" i="113"/>
  <c r="Q68" i="113"/>
  <c r="P68" i="113"/>
  <c r="K67" i="113"/>
  <c r="J67" i="113"/>
  <c r="K66" i="113"/>
  <c r="J66" i="113"/>
  <c r="K65" i="113"/>
  <c r="J65" i="113"/>
  <c r="K64" i="113"/>
  <c r="J64" i="113"/>
  <c r="N53" i="113"/>
  <c r="M53" i="113"/>
  <c r="K53" i="113"/>
  <c r="J53" i="113"/>
  <c r="N42" i="113"/>
  <c r="M42" i="113"/>
  <c r="K42" i="113"/>
  <c r="J42" i="113"/>
  <c r="N52" i="113"/>
  <c r="M52" i="113"/>
  <c r="K52" i="113"/>
  <c r="J52" i="113"/>
  <c r="N41" i="113"/>
  <c r="M41" i="113"/>
  <c r="K41" i="113"/>
  <c r="J41" i="113"/>
  <c r="K51" i="113"/>
  <c r="J51" i="113"/>
  <c r="K40" i="113"/>
  <c r="J40" i="113"/>
  <c r="W55" i="113"/>
  <c r="V55" i="113"/>
  <c r="T55" i="113"/>
  <c r="S55" i="113"/>
  <c r="Z50" i="113"/>
  <c r="Y50" i="113"/>
  <c r="W50" i="113"/>
  <c r="V50" i="113"/>
  <c r="T50" i="113"/>
  <c r="S50" i="113"/>
  <c r="W49" i="113"/>
  <c r="V49" i="113"/>
  <c r="T49" i="113"/>
  <c r="U49" i="113" s="1"/>
  <c r="S49" i="113"/>
  <c r="W48" i="113"/>
  <c r="V48" i="113"/>
  <c r="T48" i="113"/>
  <c r="S48" i="113"/>
  <c r="Z39" i="113"/>
  <c r="Y39" i="113"/>
  <c r="W39" i="113"/>
  <c r="V39" i="113"/>
  <c r="T39" i="113"/>
  <c r="S39" i="113"/>
  <c r="W38" i="113"/>
  <c r="V38" i="113"/>
  <c r="T38" i="113"/>
  <c r="S38" i="113"/>
  <c r="W37" i="113"/>
  <c r="V37" i="113"/>
  <c r="T37" i="113"/>
  <c r="S37" i="113"/>
  <c r="W47" i="113"/>
  <c r="V47" i="113"/>
  <c r="T47" i="113"/>
  <c r="S47" i="113"/>
  <c r="H47" i="113"/>
  <c r="W46" i="113"/>
  <c r="V46" i="113"/>
  <c r="T46" i="113"/>
  <c r="S46" i="113"/>
  <c r="W36" i="113"/>
  <c r="V36" i="113"/>
  <c r="T36" i="113"/>
  <c r="S36" i="113"/>
  <c r="H36" i="113"/>
  <c r="W35" i="113"/>
  <c r="V35" i="113"/>
  <c r="T35" i="113"/>
  <c r="S35" i="113"/>
  <c r="K45" i="113"/>
  <c r="J45" i="113"/>
  <c r="H45" i="113"/>
  <c r="K34" i="113"/>
  <c r="J34" i="113"/>
  <c r="H34" i="113"/>
  <c r="W54" i="113"/>
  <c r="V54" i="113"/>
  <c r="T54" i="113"/>
  <c r="S54" i="113"/>
  <c r="H54" i="113"/>
  <c r="K44" i="113"/>
  <c r="J44" i="113"/>
  <c r="K33" i="113"/>
  <c r="J33" i="113"/>
  <c r="K43" i="113"/>
  <c r="J43" i="113"/>
  <c r="K32" i="113"/>
  <c r="J32" i="113"/>
  <c r="K25" i="113"/>
  <c r="J25" i="113"/>
  <c r="K18" i="113"/>
  <c r="J18" i="113"/>
  <c r="K24" i="113"/>
  <c r="J24" i="113"/>
  <c r="K17" i="113"/>
  <c r="J17" i="113"/>
  <c r="K23" i="113"/>
  <c r="J23" i="113"/>
  <c r="K16" i="113"/>
  <c r="J16" i="113"/>
  <c r="K22" i="113"/>
  <c r="J22" i="113"/>
  <c r="K15" i="113"/>
  <c r="J15" i="113"/>
  <c r="K27" i="113"/>
  <c r="J27" i="113"/>
  <c r="K20" i="113"/>
  <c r="J20" i="113"/>
  <c r="K26" i="113"/>
  <c r="J26" i="113"/>
  <c r="K19" i="113"/>
  <c r="J19" i="113"/>
  <c r="K28" i="113"/>
  <c r="J28" i="113"/>
  <c r="K21" i="113"/>
  <c r="J21" i="113"/>
  <c r="AC12" i="113"/>
  <c r="AB12" i="113"/>
  <c r="Z11" i="113"/>
  <c r="Y11" i="113"/>
  <c r="W11" i="113"/>
  <c r="V11" i="113"/>
  <c r="W7" i="113"/>
  <c r="V7" i="113"/>
  <c r="T7" i="113"/>
  <c r="S7" i="113"/>
  <c r="Q10" i="113"/>
  <c r="P10" i="113"/>
  <c r="Q6" i="113"/>
  <c r="P6" i="113"/>
  <c r="N8" i="113"/>
  <c r="M8" i="113"/>
  <c r="K8" i="113"/>
  <c r="J8" i="113"/>
  <c r="N5" i="113"/>
  <c r="M5" i="113"/>
  <c r="N9" i="113"/>
  <c r="M9" i="113"/>
  <c r="N4" i="113"/>
  <c r="M4" i="113"/>
  <c r="K4" i="113"/>
  <c r="J4" i="113"/>
  <c r="H74" i="95"/>
  <c r="G74" i="95"/>
  <c r="Q68" i="95"/>
  <c r="P68" i="95"/>
  <c r="Q67" i="95"/>
  <c r="P67" i="95"/>
  <c r="H67" i="95"/>
  <c r="K66" i="95"/>
  <c r="J66" i="95"/>
  <c r="K65" i="95"/>
  <c r="J65" i="95"/>
  <c r="K64" i="95"/>
  <c r="J64" i="95"/>
  <c r="K63" i="95"/>
  <c r="J63" i="95"/>
  <c r="K62" i="95"/>
  <c r="J62" i="95"/>
  <c r="K61" i="95"/>
  <c r="J61" i="95"/>
  <c r="K60" i="95"/>
  <c r="J60" i="95"/>
  <c r="K59" i="95"/>
  <c r="J59" i="95"/>
  <c r="W55" i="95"/>
  <c r="V55" i="95"/>
  <c r="T55" i="95"/>
  <c r="S55" i="95"/>
  <c r="W54" i="95"/>
  <c r="V54" i="95"/>
  <c r="T54" i="95"/>
  <c r="S54" i="95"/>
  <c r="H54" i="95"/>
  <c r="Z53" i="95"/>
  <c r="Y53" i="95"/>
  <c r="W53" i="95"/>
  <c r="V53" i="95"/>
  <c r="T53" i="95"/>
  <c r="S53" i="95"/>
  <c r="U53" i="95" s="1"/>
  <c r="N53" i="95"/>
  <c r="M53" i="95"/>
  <c r="K53" i="95"/>
  <c r="J53" i="95"/>
  <c r="W52" i="95"/>
  <c r="V52" i="95"/>
  <c r="T52" i="95"/>
  <c r="S52" i="95"/>
  <c r="N52" i="95"/>
  <c r="M52" i="95"/>
  <c r="K52" i="95"/>
  <c r="J52" i="95"/>
  <c r="W51" i="95"/>
  <c r="V51" i="95"/>
  <c r="T51" i="95"/>
  <c r="S51" i="95"/>
  <c r="N51" i="95"/>
  <c r="M51" i="95"/>
  <c r="K51" i="95"/>
  <c r="J51" i="95"/>
  <c r="Z50" i="95"/>
  <c r="Y50" i="95"/>
  <c r="W50" i="95"/>
  <c r="V50" i="95"/>
  <c r="T50" i="95"/>
  <c r="S50" i="95"/>
  <c r="U50" i="95" s="1"/>
  <c r="N50" i="95"/>
  <c r="M50" i="95"/>
  <c r="K50" i="95"/>
  <c r="J50" i="95"/>
  <c r="K49" i="95"/>
  <c r="J49" i="95"/>
  <c r="K48" i="95"/>
  <c r="J48" i="95"/>
  <c r="Z47" i="95"/>
  <c r="Y47" i="95"/>
  <c r="W47" i="95"/>
  <c r="X47" i="95" s="1"/>
  <c r="V47" i="95"/>
  <c r="T47" i="95"/>
  <c r="S47" i="95"/>
  <c r="Z46" i="95"/>
  <c r="Y46" i="95"/>
  <c r="W46" i="95"/>
  <c r="V46" i="95"/>
  <c r="T46" i="95"/>
  <c r="S46" i="95"/>
  <c r="W45" i="95"/>
  <c r="V45" i="95"/>
  <c r="T45" i="95"/>
  <c r="S45" i="95"/>
  <c r="W44" i="95"/>
  <c r="V44" i="95"/>
  <c r="T44" i="95"/>
  <c r="U44" i="95" s="1"/>
  <c r="S44" i="95"/>
  <c r="W43" i="95"/>
  <c r="V43" i="95"/>
  <c r="T43" i="95"/>
  <c r="S43" i="95"/>
  <c r="W42" i="95"/>
  <c r="V42" i="95"/>
  <c r="T42" i="95"/>
  <c r="S42" i="95"/>
  <c r="W41" i="95"/>
  <c r="V41" i="95"/>
  <c r="T41" i="95"/>
  <c r="S41" i="95"/>
  <c r="H41" i="95"/>
  <c r="W40" i="95"/>
  <c r="X40" i="95" s="1"/>
  <c r="V40" i="95"/>
  <c r="T40" i="95"/>
  <c r="S40" i="95"/>
  <c r="H40" i="95"/>
  <c r="W39" i="95"/>
  <c r="V39" i="95"/>
  <c r="T39" i="95"/>
  <c r="S39" i="95"/>
  <c r="W38" i="95"/>
  <c r="V38" i="95"/>
  <c r="T38" i="95"/>
  <c r="S38" i="95"/>
  <c r="K37" i="95"/>
  <c r="J37" i="95"/>
  <c r="H37" i="95"/>
  <c r="K36" i="95"/>
  <c r="J36" i="95"/>
  <c r="H36" i="95"/>
  <c r="K35" i="95"/>
  <c r="J35" i="95"/>
  <c r="K34" i="95"/>
  <c r="J34" i="95"/>
  <c r="K33" i="95"/>
  <c r="J33" i="95"/>
  <c r="K32" i="95"/>
  <c r="J32" i="95"/>
  <c r="K28" i="95"/>
  <c r="J28" i="95"/>
  <c r="K27" i="95"/>
  <c r="J27" i="95"/>
  <c r="K26" i="95"/>
  <c r="J26" i="95"/>
  <c r="K25" i="95"/>
  <c r="J25" i="95"/>
  <c r="K24" i="95"/>
  <c r="J24" i="95"/>
  <c r="K23" i="95"/>
  <c r="J23" i="95"/>
  <c r="K22" i="95"/>
  <c r="J22" i="95"/>
  <c r="K21" i="95"/>
  <c r="J21" i="95"/>
  <c r="K20" i="95"/>
  <c r="J20" i="95"/>
  <c r="K19" i="95"/>
  <c r="J19" i="95"/>
  <c r="K18" i="95"/>
  <c r="J18" i="95"/>
  <c r="K17" i="95"/>
  <c r="J17" i="95"/>
  <c r="K16" i="95"/>
  <c r="J16" i="95"/>
  <c r="K15" i="95"/>
  <c r="J15" i="95"/>
  <c r="AC12" i="95"/>
  <c r="AB12" i="95"/>
  <c r="Z11" i="95"/>
  <c r="Y11" i="95"/>
  <c r="W11" i="95"/>
  <c r="V11" i="95"/>
  <c r="W10" i="95"/>
  <c r="V10" i="95"/>
  <c r="T10" i="95"/>
  <c r="S10" i="95"/>
  <c r="Q9" i="95"/>
  <c r="P9" i="95"/>
  <c r="Q8" i="95"/>
  <c r="P8" i="95"/>
  <c r="N7" i="95"/>
  <c r="M7" i="95"/>
  <c r="N6" i="95"/>
  <c r="M6" i="95"/>
  <c r="N5" i="95"/>
  <c r="M5" i="95"/>
  <c r="K5" i="95"/>
  <c r="J5" i="95"/>
  <c r="N4" i="95"/>
  <c r="M4" i="95"/>
  <c r="K4" i="95"/>
  <c r="J4" i="95"/>
  <c r="G68" i="113"/>
  <c r="F63" i="113"/>
  <c r="F62" i="113"/>
  <c r="F61" i="113"/>
  <c r="F60" i="113"/>
  <c r="F59" i="113"/>
  <c r="F68" i="113"/>
  <c r="F67" i="113"/>
  <c r="F66" i="113"/>
  <c r="F65" i="113"/>
  <c r="F64" i="113"/>
  <c r="E56" i="113"/>
  <c r="G53" i="113" s="1"/>
  <c r="F53" i="113"/>
  <c r="F42" i="113"/>
  <c r="F52" i="113"/>
  <c r="F41" i="113"/>
  <c r="F51" i="113"/>
  <c r="F40" i="113"/>
  <c r="F55" i="113"/>
  <c r="F50" i="113"/>
  <c r="F49" i="113"/>
  <c r="F48" i="113"/>
  <c r="F39" i="113"/>
  <c r="F38" i="113"/>
  <c r="F37" i="113"/>
  <c r="F47" i="113"/>
  <c r="F46" i="113"/>
  <c r="F36" i="113"/>
  <c r="F35" i="113"/>
  <c r="F45" i="113"/>
  <c r="F34" i="113"/>
  <c r="F54" i="113"/>
  <c r="F44" i="113"/>
  <c r="F33" i="113"/>
  <c r="F43" i="113"/>
  <c r="F32" i="113"/>
  <c r="E29" i="113"/>
  <c r="G24" i="113" s="1"/>
  <c r="F25" i="113"/>
  <c r="F18" i="113"/>
  <c r="F24" i="113"/>
  <c r="F17" i="113"/>
  <c r="F23" i="113"/>
  <c r="F16" i="113"/>
  <c r="F22" i="113"/>
  <c r="F15" i="113"/>
  <c r="F27" i="113"/>
  <c r="F20" i="113"/>
  <c r="F26" i="113"/>
  <c r="F19" i="113"/>
  <c r="F28" i="113"/>
  <c r="F21" i="113"/>
  <c r="E12" i="113"/>
  <c r="G11" i="113" s="1"/>
  <c r="F11" i="113"/>
  <c r="F7" i="113"/>
  <c r="F10" i="113"/>
  <c r="F6" i="113"/>
  <c r="F8" i="113"/>
  <c r="F5" i="113"/>
  <c r="F9" i="113"/>
  <c r="F4" i="113"/>
  <c r="E69" i="95"/>
  <c r="G68" i="95" s="1"/>
  <c r="F68" i="95"/>
  <c r="G67" i="95"/>
  <c r="F67" i="95"/>
  <c r="G66" i="95"/>
  <c r="F66" i="95"/>
  <c r="F65" i="95"/>
  <c r="G64" i="95"/>
  <c r="F64" i="95"/>
  <c r="G63" i="95"/>
  <c r="F63" i="95"/>
  <c r="F62" i="95"/>
  <c r="G61" i="95"/>
  <c r="F61" i="95"/>
  <c r="G60" i="95"/>
  <c r="F60" i="95"/>
  <c r="G59" i="95"/>
  <c r="F59" i="95"/>
  <c r="E56" i="95"/>
  <c r="G55" i="95" s="1"/>
  <c r="U55" i="95"/>
  <c r="F55" i="95"/>
  <c r="F54" i="95"/>
  <c r="F53" i="95"/>
  <c r="X52" i="95"/>
  <c r="F52" i="95"/>
  <c r="F51" i="95"/>
  <c r="AA50" i="95"/>
  <c r="L50" i="95"/>
  <c r="F50" i="95"/>
  <c r="G49" i="95"/>
  <c r="F49" i="95"/>
  <c r="F48" i="95"/>
  <c r="F47" i="95"/>
  <c r="F46" i="95"/>
  <c r="F45" i="95"/>
  <c r="G44" i="95"/>
  <c r="F44" i="95"/>
  <c r="F43" i="95"/>
  <c r="U42" i="95"/>
  <c r="F42" i="95"/>
  <c r="F41" i="95"/>
  <c r="F40" i="95"/>
  <c r="F39" i="95"/>
  <c r="F38" i="95"/>
  <c r="F37" i="95"/>
  <c r="F36" i="95"/>
  <c r="F35" i="95"/>
  <c r="F34" i="95"/>
  <c r="F33" i="95"/>
  <c r="L32" i="95"/>
  <c r="F32" i="95"/>
  <c r="E29" i="95"/>
  <c r="G23" i="95" s="1"/>
  <c r="F28" i="95"/>
  <c r="G27" i="95"/>
  <c r="F27" i="95"/>
  <c r="F26" i="95"/>
  <c r="F25" i="95"/>
  <c r="G24" i="95"/>
  <c r="F24" i="95"/>
  <c r="F23" i="95"/>
  <c r="G22" i="95"/>
  <c r="F22" i="95"/>
  <c r="F21" i="95"/>
  <c r="F20" i="95"/>
  <c r="F19" i="95"/>
  <c r="F18" i="95"/>
  <c r="F17" i="95"/>
  <c r="G16" i="95"/>
  <c r="F16" i="95"/>
  <c r="F15" i="95"/>
  <c r="E12" i="95"/>
  <c r="G9" i="95" s="1"/>
  <c r="G11" i="95"/>
  <c r="F11" i="95"/>
  <c r="G10" i="95"/>
  <c r="F10" i="95"/>
  <c r="F9" i="95"/>
  <c r="F8" i="95"/>
  <c r="G7" i="95"/>
  <c r="F7" i="95"/>
  <c r="G6" i="95"/>
  <c r="F6" i="95"/>
  <c r="G5" i="95"/>
  <c r="F5" i="95"/>
  <c r="G4" i="95"/>
  <c r="F4" i="95"/>
  <c r="L49" i="95" l="1"/>
  <c r="X44" i="95"/>
  <c r="O50" i="95"/>
  <c r="L52" i="95"/>
  <c r="L53" i="95"/>
  <c r="L62" i="95"/>
  <c r="L41" i="113"/>
  <c r="X41" i="95"/>
  <c r="U52" i="95"/>
  <c r="L19" i="95"/>
  <c r="L37" i="95"/>
  <c r="U41" i="95"/>
  <c r="U43" i="95"/>
  <c r="AA46" i="95"/>
  <c r="L48" i="95"/>
  <c r="O51" i="95"/>
  <c r="L23" i="95"/>
  <c r="X51" i="95"/>
  <c r="L26" i="95"/>
  <c r="L33" i="95"/>
  <c r="U39" i="95"/>
  <c r="L51" i="95"/>
  <c r="AA53" i="95"/>
  <c r="X39" i="95"/>
  <c r="U45" i="95"/>
  <c r="O53" i="95"/>
  <c r="AA39" i="113"/>
  <c r="L42" i="113"/>
  <c r="U38" i="95"/>
  <c r="X45" i="95"/>
  <c r="O41" i="113"/>
  <c r="O42" i="113"/>
  <c r="X53" i="95"/>
  <c r="L61" i="95"/>
  <c r="L65" i="95"/>
  <c r="L67" i="113"/>
  <c r="X42" i="95"/>
  <c r="R68" i="95"/>
  <c r="L59" i="113"/>
  <c r="I67" i="95"/>
  <c r="L60" i="95"/>
  <c r="L64" i="95"/>
  <c r="R67" i="95"/>
  <c r="L66" i="113"/>
  <c r="Z277" i="96"/>
  <c r="AA277" i="96" s="1"/>
  <c r="L17" i="95"/>
  <c r="L22" i="95"/>
  <c r="L59" i="95"/>
  <c r="L62" i="113"/>
  <c r="L24" i="95"/>
  <c r="Z28" i="96"/>
  <c r="AA28" i="96" s="1"/>
  <c r="Z34" i="96"/>
  <c r="AA34" i="96" s="1"/>
  <c r="Z44" i="96"/>
  <c r="AA44" i="96" s="1"/>
  <c r="Z48" i="96"/>
  <c r="AA48" i="96" s="1"/>
  <c r="Z29" i="96"/>
  <c r="AA29" i="96" s="1"/>
  <c r="Z35" i="96"/>
  <c r="AA35" i="96" s="1"/>
  <c r="Z39" i="96"/>
  <c r="AA39" i="96" s="1"/>
  <c r="AG102" i="112"/>
  <c r="AH102" i="112" s="1"/>
  <c r="AN102" i="112" s="1"/>
  <c r="L21" i="95"/>
  <c r="AG213" i="112"/>
  <c r="AH213" i="112" s="1"/>
  <c r="AN213" i="112" s="1"/>
  <c r="AG68" i="112"/>
  <c r="AH68" i="112" s="1"/>
  <c r="AN68" i="112" s="1"/>
  <c r="AG100" i="112"/>
  <c r="AH100" i="112" s="1"/>
  <c r="AN100" i="112" s="1"/>
  <c r="AG170" i="112"/>
  <c r="AH170" i="112" s="1"/>
  <c r="AN170" i="112" s="1"/>
  <c r="AG185" i="112"/>
  <c r="AH185" i="112" s="1"/>
  <c r="U10" i="95"/>
  <c r="AG95" i="112"/>
  <c r="AH95" i="112" s="1"/>
  <c r="AN95" i="112" s="1"/>
  <c r="AG220" i="112"/>
  <c r="AH220" i="112" s="1"/>
  <c r="AN220" i="112" s="1"/>
  <c r="AG227" i="112"/>
  <c r="AH227" i="112" s="1"/>
  <c r="AN227" i="112" s="1"/>
  <c r="AG236" i="112"/>
  <c r="AH236" i="112" s="1"/>
  <c r="AN236" i="112" s="1"/>
  <c r="AG244" i="112"/>
  <c r="AH244" i="112" s="1"/>
  <c r="AN244" i="112" s="1"/>
  <c r="X11" i="95"/>
  <c r="AG21" i="112"/>
  <c r="AH21" i="112" s="1"/>
  <c r="AN21" i="112" s="1"/>
  <c r="AG55" i="112"/>
  <c r="AH55" i="112" s="1"/>
  <c r="AN55" i="112" s="1"/>
  <c r="AG67" i="112"/>
  <c r="AH67" i="112" s="1"/>
  <c r="AN67" i="112" s="1"/>
  <c r="AG71" i="112"/>
  <c r="AH71" i="112" s="1"/>
  <c r="AN71" i="112" s="1"/>
  <c r="AG103" i="112"/>
  <c r="AH103" i="112" s="1"/>
  <c r="L5" i="95"/>
  <c r="Z6" i="102"/>
  <c r="AE6" i="102"/>
  <c r="Z7" i="102"/>
  <c r="AE7" i="102"/>
  <c r="Z8" i="102"/>
  <c r="AE8" i="102"/>
  <c r="Y187" i="102"/>
  <c r="Y225" i="102"/>
  <c r="Z47" i="96"/>
  <c r="AA47" i="96" s="1"/>
  <c r="Z267" i="96"/>
  <c r="AA267" i="96" s="1"/>
  <c r="Z45" i="96"/>
  <c r="AA45" i="96" s="1"/>
  <c r="AG7" i="112"/>
  <c r="AH7" i="112" s="1"/>
  <c r="AG11" i="112"/>
  <c r="AH11" i="112" s="1"/>
  <c r="AG15" i="112"/>
  <c r="AH15" i="112" s="1"/>
  <c r="AG28" i="112"/>
  <c r="AH28" i="112" s="1"/>
  <c r="AG78" i="112"/>
  <c r="AH78" i="112" s="1"/>
  <c r="AG82" i="112"/>
  <c r="AH82" i="112" s="1"/>
  <c r="AG86" i="112"/>
  <c r="AH86" i="112" s="1"/>
  <c r="AG152" i="112"/>
  <c r="AH152" i="112" s="1"/>
  <c r="AG157" i="112"/>
  <c r="AH157" i="112" s="1"/>
  <c r="AG161" i="112"/>
  <c r="AH161" i="112" s="1"/>
  <c r="AG165" i="112"/>
  <c r="AH165" i="112" s="1"/>
  <c r="AG177" i="112"/>
  <c r="AH177" i="112" s="1"/>
  <c r="AN177" i="112" s="1"/>
  <c r="AG36" i="112"/>
  <c r="AH36" i="112" s="1"/>
  <c r="AG40" i="112"/>
  <c r="AH40" i="112" s="1"/>
  <c r="AG44" i="112"/>
  <c r="AH44" i="112" s="1"/>
  <c r="AG48" i="112"/>
  <c r="AH48" i="112" s="1"/>
  <c r="AG52" i="112"/>
  <c r="AH52" i="112" s="1"/>
  <c r="AG56" i="112"/>
  <c r="AH56" i="112" s="1"/>
  <c r="AG64" i="112"/>
  <c r="AH64" i="112" s="1"/>
  <c r="AG224" i="112"/>
  <c r="AH224" i="112" s="1"/>
  <c r="AG49" i="112"/>
  <c r="AH49" i="112" s="1"/>
  <c r="AG118" i="112"/>
  <c r="AH118" i="112" s="1"/>
  <c r="AG133" i="112"/>
  <c r="AH133" i="112" s="1"/>
  <c r="AG173" i="112"/>
  <c r="AH173" i="112" s="1"/>
  <c r="G19" i="95"/>
  <c r="G33" i="95"/>
  <c r="G37" i="95"/>
  <c r="I37" i="95" s="1"/>
  <c r="G42" i="95"/>
  <c r="L28" i="95"/>
  <c r="L35" i="95"/>
  <c r="X43" i="95"/>
  <c r="U51" i="95"/>
  <c r="G8" i="95"/>
  <c r="G40" i="95"/>
  <c r="I40" i="95" s="1"/>
  <c r="G50" i="95"/>
  <c r="G62" i="95"/>
  <c r="G65" i="95"/>
  <c r="AA11" i="95"/>
  <c r="X50" i="113"/>
  <c r="G34" i="95"/>
  <c r="G38" i="95"/>
  <c r="F56" i="95"/>
  <c r="G43" i="95"/>
  <c r="G48" i="95"/>
  <c r="AA47" i="95"/>
  <c r="F29" i="95"/>
  <c r="G47" i="95"/>
  <c r="X55" i="95"/>
  <c r="L66" i="95"/>
  <c r="G32" i="95"/>
  <c r="G36" i="95"/>
  <c r="I36" i="95" s="1"/>
  <c r="G39" i="95"/>
  <c r="G46" i="95"/>
  <c r="X54" i="95"/>
  <c r="U54" i="95"/>
  <c r="Y12" i="102"/>
  <c r="Y28" i="102"/>
  <c r="Y75" i="102"/>
  <c r="Y116" i="102"/>
  <c r="Y157" i="102"/>
  <c r="Y195" i="102"/>
  <c r="Y210" i="102"/>
  <c r="Y228" i="102"/>
  <c r="Y9" i="102"/>
  <c r="Y13" i="102"/>
  <c r="Y40" i="102"/>
  <c r="Y85" i="102"/>
  <c r="Y127" i="102"/>
  <c r="Y167" i="102"/>
  <c r="Y198" i="102"/>
  <c r="Y10" i="102"/>
  <c r="Y14" i="102"/>
  <c r="Y52" i="102"/>
  <c r="Y95" i="102"/>
  <c r="Y135" i="102"/>
  <c r="Y177" i="102"/>
  <c r="Y204" i="102"/>
  <c r="Y220" i="102"/>
  <c r="L60" i="113"/>
  <c r="X35" i="113"/>
  <c r="U46" i="113"/>
  <c r="L27" i="113"/>
  <c r="L25" i="113"/>
  <c r="L34" i="113"/>
  <c r="F69" i="113"/>
  <c r="AA11" i="113"/>
  <c r="L19" i="113"/>
  <c r="U47" i="113"/>
  <c r="U38" i="113"/>
  <c r="Y207" i="102"/>
  <c r="Y214" i="102"/>
  <c r="Y147" i="102"/>
  <c r="Y105" i="102"/>
  <c r="Y16" i="102"/>
  <c r="Y64" i="102"/>
  <c r="Y11" i="102"/>
  <c r="AG238" i="112"/>
  <c r="AH238" i="112" s="1"/>
  <c r="AN238" i="112" s="1"/>
  <c r="AG242" i="112"/>
  <c r="AH242" i="112" s="1"/>
  <c r="AN242" i="112" s="1"/>
  <c r="AG243" i="112"/>
  <c r="AH243" i="112" s="1"/>
  <c r="AN243" i="112" s="1"/>
  <c r="AG191" i="112"/>
  <c r="AH191" i="112" s="1"/>
  <c r="AN191" i="112" s="1"/>
  <c r="AG196" i="112"/>
  <c r="AH196" i="112" s="1"/>
  <c r="AN196" i="112" s="1"/>
  <c r="AG72" i="112"/>
  <c r="AH72" i="112" s="1"/>
  <c r="AN72" i="112" s="1"/>
  <c r="AG229" i="112"/>
  <c r="AH229" i="112" s="1"/>
  <c r="AN229" i="112" s="1"/>
  <c r="AG27" i="112"/>
  <c r="AH27" i="112" s="1"/>
  <c r="AN27" i="112" s="1"/>
  <c r="AG104" i="112"/>
  <c r="AH104" i="112" s="1"/>
  <c r="AN104" i="112" s="1"/>
  <c r="AG218" i="112"/>
  <c r="AH218" i="112" s="1"/>
  <c r="AN218" i="112" s="1"/>
  <c r="AG93" i="112"/>
  <c r="AH93" i="112" s="1"/>
  <c r="AN93" i="112" s="1"/>
  <c r="Z301" i="96"/>
  <c r="AA301" i="96" s="1"/>
  <c r="Z293" i="96"/>
  <c r="AA293" i="96" s="1"/>
  <c r="Z281" i="96"/>
  <c r="AA281" i="96" s="1"/>
  <c r="Z211" i="96"/>
  <c r="AA211" i="96" s="1"/>
  <c r="Z265" i="96"/>
  <c r="AA265" i="96" s="1"/>
  <c r="Z261" i="96"/>
  <c r="AA261" i="96" s="1"/>
  <c r="Z205" i="96"/>
  <c r="AA205" i="96" s="1"/>
  <c r="Z285" i="96"/>
  <c r="AA285" i="96" s="1"/>
  <c r="Z224" i="96"/>
  <c r="AA224" i="96" s="1"/>
  <c r="Z251" i="96"/>
  <c r="AA251" i="96" s="1"/>
  <c r="Z245" i="96"/>
  <c r="AA245" i="96" s="1"/>
  <c r="Z227" i="96"/>
  <c r="AA227" i="96" s="1"/>
  <c r="Z332" i="96"/>
  <c r="AA332" i="96" s="1"/>
  <c r="AG19" i="112"/>
  <c r="AH19" i="112" s="1"/>
  <c r="AN19" i="112" s="1"/>
  <c r="AG23" i="112"/>
  <c r="AH23" i="112" s="1"/>
  <c r="AN23" i="112" s="1"/>
  <c r="O5" i="95"/>
  <c r="R9" i="95"/>
  <c r="O7" i="95"/>
  <c r="AD12" i="95"/>
  <c r="AG57" i="112"/>
  <c r="AH57" i="112" s="1"/>
  <c r="AG225" i="112"/>
  <c r="AH225" i="112" s="1"/>
  <c r="AN225" i="112" s="1"/>
  <c r="AG239" i="112"/>
  <c r="AH239" i="112" s="1"/>
  <c r="AN239" i="112" s="1"/>
  <c r="AG20" i="112"/>
  <c r="AH20" i="112" s="1"/>
  <c r="AN20" i="112" s="1"/>
  <c r="AG176" i="112"/>
  <c r="AH176" i="112" s="1"/>
  <c r="AN176" i="112" s="1"/>
  <c r="AG24" i="112"/>
  <c r="AH24" i="112" s="1"/>
  <c r="AN24" i="112" s="1"/>
  <c r="AA9" i="103"/>
  <c r="AA13" i="103"/>
  <c r="AA17" i="103"/>
  <c r="AA23" i="103"/>
  <c r="AA27" i="103"/>
  <c r="AA31" i="103"/>
  <c r="AA40" i="103"/>
  <c r="AA44" i="103"/>
  <c r="AA47" i="103"/>
  <c r="AA212" i="103"/>
  <c r="AA216" i="103"/>
  <c r="AA220" i="103"/>
  <c r="AA224" i="103"/>
  <c r="AA228" i="103"/>
  <c r="AA260" i="103"/>
  <c r="AE265" i="103" s="1"/>
  <c r="AA235" i="96"/>
  <c r="U47" i="95"/>
  <c r="U46" i="95"/>
  <c r="AA272" i="103"/>
  <c r="AA304" i="103"/>
  <c r="AA54" i="103"/>
  <c r="AA58" i="103"/>
  <c r="AA62" i="103"/>
  <c r="AA68" i="103"/>
  <c r="AA104" i="103"/>
  <c r="AA108" i="103"/>
  <c r="AA136" i="103"/>
  <c r="AA140" i="103"/>
  <c r="AA146" i="103"/>
  <c r="AA150" i="103"/>
  <c r="AA156" i="103"/>
  <c r="AA160" i="103"/>
  <c r="AA187" i="103"/>
  <c r="AA199" i="103"/>
  <c r="AA203" i="103"/>
  <c r="AA242" i="103"/>
  <c r="Z276" i="96"/>
  <c r="AA276" i="96" s="1"/>
  <c r="Z282" i="96"/>
  <c r="AA282" i="96" s="1"/>
  <c r="Z290" i="96"/>
  <c r="AA290" i="96" s="1"/>
  <c r="Z294" i="96"/>
  <c r="AA294" i="96" s="1"/>
  <c r="Z302" i="96"/>
  <c r="AA302" i="96" s="1"/>
  <c r="Z308" i="96"/>
  <c r="AA308" i="96" s="1"/>
  <c r="Z312" i="96"/>
  <c r="AA312" i="96" s="1"/>
  <c r="Z329" i="96"/>
  <c r="AA329" i="96" s="1"/>
  <c r="Z333" i="96"/>
  <c r="AA333" i="96" s="1"/>
  <c r="Z273" i="96"/>
  <c r="Z280" i="96"/>
  <c r="AA280" i="96" s="1"/>
  <c r="Z284" i="96"/>
  <c r="AA284" i="96" s="1"/>
  <c r="Z292" i="96"/>
  <c r="AA292" i="96" s="1"/>
  <c r="Z300" i="96"/>
  <c r="AA300" i="96" s="1"/>
  <c r="Z304" i="96"/>
  <c r="AA304" i="96" s="1"/>
  <c r="Z310" i="96"/>
  <c r="AA310" i="96" s="1"/>
  <c r="Z323" i="96"/>
  <c r="AA323" i="96" s="1"/>
  <c r="Z327" i="96"/>
  <c r="AA327" i="96" s="1"/>
  <c r="Z331" i="96"/>
  <c r="AA331" i="96" s="1"/>
  <c r="AG8" i="112"/>
  <c r="AH8" i="112" s="1"/>
  <c r="AG16" i="112"/>
  <c r="AH16" i="112" s="1"/>
  <c r="AG33" i="112"/>
  <c r="AH33" i="112" s="1"/>
  <c r="AN33" i="112" s="1"/>
  <c r="AG37" i="112"/>
  <c r="AH37" i="112" s="1"/>
  <c r="AG41" i="112"/>
  <c r="AH41" i="112" s="1"/>
  <c r="AG45" i="112"/>
  <c r="AH45" i="112" s="1"/>
  <c r="AG53" i="112"/>
  <c r="AH53" i="112" s="1"/>
  <c r="AG61" i="112"/>
  <c r="AH61" i="112" s="1"/>
  <c r="AG65" i="112"/>
  <c r="AH65" i="112" s="1"/>
  <c r="AN65" i="112" s="1"/>
  <c r="AG69" i="112"/>
  <c r="AH69" i="112" s="1"/>
  <c r="AN69" i="112" s="1"/>
  <c r="AG73" i="112"/>
  <c r="AH73" i="112" s="1"/>
  <c r="AN73" i="112" s="1"/>
  <c r="AG81" i="112"/>
  <c r="AH81" i="112" s="1"/>
  <c r="AG85" i="112"/>
  <c r="AH85" i="112" s="1"/>
  <c r="AG94" i="112"/>
  <c r="AH94" i="112" s="1"/>
  <c r="AN94" i="112" s="1"/>
  <c r="AG101" i="112"/>
  <c r="AH101" i="112" s="1"/>
  <c r="AG105" i="112"/>
  <c r="AH105" i="112" s="1"/>
  <c r="AN105" i="112" s="1"/>
  <c r="AG113" i="112"/>
  <c r="AH113" i="112" s="1"/>
  <c r="AG122" i="112"/>
  <c r="AH122" i="112" s="1"/>
  <c r="AG156" i="112"/>
  <c r="AH156" i="112" s="1"/>
  <c r="AG160" i="112"/>
  <c r="AH160" i="112" s="1"/>
  <c r="AG164" i="112"/>
  <c r="AH164" i="112" s="1"/>
  <c r="AG175" i="112"/>
  <c r="AH175" i="112" s="1"/>
  <c r="AN175" i="112" s="1"/>
  <c r="AG179" i="112"/>
  <c r="AH179" i="112" s="1"/>
  <c r="AN179" i="112" s="1"/>
  <c r="AG187" i="112"/>
  <c r="AH187" i="112" s="1"/>
  <c r="AN187" i="112" s="1"/>
  <c r="AG192" i="112"/>
  <c r="AH192" i="112" s="1"/>
  <c r="AG207" i="112"/>
  <c r="AH207" i="112" s="1"/>
  <c r="AN207" i="112" s="1"/>
  <c r="AG219" i="112"/>
  <c r="AH219" i="112" s="1"/>
  <c r="AN219" i="112" s="1"/>
  <c r="AG230" i="112"/>
  <c r="AH230" i="112" s="1"/>
  <c r="AN230" i="112" s="1"/>
  <c r="AG84" i="112"/>
  <c r="AH84" i="112" s="1"/>
  <c r="AG88" i="112"/>
  <c r="AH88" i="112" s="1"/>
  <c r="AG143" i="112"/>
  <c r="AH143" i="112" s="1"/>
  <c r="AG155" i="112"/>
  <c r="AH155" i="112" s="1"/>
  <c r="AG159" i="112"/>
  <c r="AH159" i="112" s="1"/>
  <c r="AG163" i="112"/>
  <c r="AH163" i="112" s="1"/>
  <c r="AG167" i="112"/>
  <c r="AH167" i="112" s="1"/>
  <c r="AG178" i="112"/>
  <c r="AH178" i="112" s="1"/>
  <c r="AN178" i="112" s="1"/>
  <c r="AG205" i="112"/>
  <c r="AH205" i="112" s="1"/>
  <c r="AN205" i="112" s="1"/>
  <c r="AG210" i="112"/>
  <c r="AH210" i="112" s="1"/>
  <c r="AN210" i="112" s="1"/>
  <c r="AG169" i="112"/>
  <c r="AH169" i="112" s="1"/>
  <c r="AN169" i="112" s="1"/>
  <c r="AA213" i="103"/>
  <c r="AA217" i="103"/>
  <c r="AA225" i="103"/>
  <c r="AA229" i="103"/>
  <c r="AA247" i="103"/>
  <c r="AA276" i="103"/>
  <c r="AA284" i="103"/>
  <c r="AA288" i="103"/>
  <c r="AA292" i="103"/>
  <c r="AA300" i="103"/>
  <c r="AA134" i="103"/>
  <c r="AA138" i="103"/>
  <c r="AA144" i="103"/>
  <c r="AA148" i="103"/>
  <c r="AA154" i="103"/>
  <c r="AA158" i="103"/>
  <c r="AA164" i="103"/>
  <c r="AA168" i="103"/>
  <c r="AA174" i="103"/>
  <c r="AA178" i="103"/>
  <c r="AA185" i="103"/>
  <c r="AA189" i="103"/>
  <c r="AA193" i="103"/>
  <c r="AA197" i="103"/>
  <c r="AA201" i="103"/>
  <c r="AE210" i="103" s="1"/>
  <c r="AA240" i="103"/>
  <c r="AA207" i="103"/>
  <c r="AA261" i="103"/>
  <c r="AA268" i="103"/>
  <c r="AA280" i="103"/>
  <c r="AA296" i="103"/>
  <c r="AA35" i="103"/>
  <c r="AA39" i="103"/>
  <c r="AA266" i="103"/>
  <c r="AA270" i="103"/>
  <c r="AA274" i="103"/>
  <c r="AA278" i="103"/>
  <c r="AA282" i="103"/>
  <c r="AA286" i="103"/>
  <c r="AA290" i="103"/>
  <c r="AA294" i="103"/>
  <c r="AA298" i="103"/>
  <c r="AA302" i="103"/>
  <c r="AA306" i="103"/>
  <c r="AA36" i="103"/>
  <c r="AA206" i="103"/>
  <c r="AA232" i="103"/>
  <c r="AA236" i="103"/>
  <c r="O5" i="113"/>
  <c r="AG9" i="112"/>
  <c r="AH9" i="112" s="1"/>
  <c r="AG13" i="112"/>
  <c r="AH13" i="112" s="1"/>
  <c r="AG17" i="112"/>
  <c r="AH17" i="112" s="1"/>
  <c r="AG38" i="112"/>
  <c r="AH38" i="112" s="1"/>
  <c r="AG42" i="112"/>
  <c r="AH42" i="112" s="1"/>
  <c r="AG46" i="112"/>
  <c r="AH46" i="112" s="1"/>
  <c r="AG50" i="112"/>
  <c r="AH50" i="112" s="1"/>
  <c r="AG62" i="112"/>
  <c r="AH62" i="112" s="1"/>
  <c r="AG90" i="112"/>
  <c r="AH90" i="112" s="1"/>
  <c r="AG115" i="112"/>
  <c r="AH115" i="112" s="1"/>
  <c r="AG123" i="112"/>
  <c r="AH123" i="112" s="1"/>
  <c r="AG126" i="112"/>
  <c r="AH126" i="112" s="1"/>
  <c r="AG134" i="112"/>
  <c r="AH134" i="112" s="1"/>
  <c r="AG138" i="112"/>
  <c r="AH138" i="112" s="1"/>
  <c r="AG240" i="112"/>
  <c r="AH240" i="112" s="1"/>
  <c r="L15" i="95"/>
  <c r="Z30" i="96"/>
  <c r="AA30" i="96" s="1"/>
  <c r="Z36" i="96"/>
  <c r="AA36" i="96" s="1"/>
  <c r="Z42" i="96"/>
  <c r="AA42" i="96" s="1"/>
  <c r="Z46" i="96"/>
  <c r="AA46" i="96" s="1"/>
  <c r="Z52" i="96"/>
  <c r="AA52" i="96" s="1"/>
  <c r="Z56" i="96"/>
  <c r="AA56" i="96" s="1"/>
  <c r="Z60" i="96"/>
  <c r="AA60" i="96" s="1"/>
  <c r="Z64" i="96"/>
  <c r="AA64" i="96" s="1"/>
  <c r="Z68" i="96"/>
  <c r="AA68" i="96" s="1"/>
  <c r="Z72" i="96"/>
  <c r="AA72" i="96" s="1"/>
  <c r="Z80" i="96"/>
  <c r="AA80" i="96" s="1"/>
  <c r="Z84" i="96"/>
  <c r="AA84" i="96" s="1"/>
  <c r="Z88" i="96"/>
  <c r="AA88" i="96" s="1"/>
  <c r="Z92" i="96"/>
  <c r="AA92" i="96" s="1"/>
  <c r="Z96" i="96"/>
  <c r="AA96" i="96" s="1"/>
  <c r="Z101" i="96"/>
  <c r="AA101" i="96" s="1"/>
  <c r="Z105" i="96"/>
  <c r="AA105" i="96" s="1"/>
  <c r="Z110" i="96"/>
  <c r="AA110" i="96" s="1"/>
  <c r="Z114" i="96"/>
  <c r="AA114" i="96" s="1"/>
  <c r="Z119" i="96"/>
  <c r="AA119" i="96" s="1"/>
  <c r="Z127" i="96"/>
  <c r="AA127" i="96" s="1"/>
  <c r="Z132" i="96"/>
  <c r="AA132" i="96" s="1"/>
  <c r="Z136" i="96"/>
  <c r="AA136" i="96" s="1"/>
  <c r="Z140" i="96"/>
  <c r="AA140" i="96" s="1"/>
  <c r="Z145" i="96"/>
  <c r="AA145" i="96" s="1"/>
  <c r="Z149" i="96"/>
  <c r="AA149" i="96" s="1"/>
  <c r="Z154" i="96"/>
  <c r="AA154" i="96" s="1"/>
  <c r="Z158" i="96"/>
  <c r="AA158" i="96" s="1"/>
  <c r="Z164" i="96"/>
  <c r="AA164" i="96" s="1"/>
  <c r="Z168" i="96"/>
  <c r="AA168" i="96" s="1"/>
  <c r="Z174" i="96"/>
  <c r="AA174" i="96" s="1"/>
  <c r="Z178" i="96"/>
  <c r="AA178" i="96" s="1"/>
  <c r="Z182" i="96"/>
  <c r="AA182" i="96" s="1"/>
  <c r="Z188" i="96"/>
  <c r="AA188" i="96" s="1"/>
  <c r="Z192" i="96"/>
  <c r="AA192" i="96" s="1"/>
  <c r="Z201" i="96"/>
  <c r="AA201" i="96" s="1"/>
  <c r="Z231" i="96"/>
  <c r="AA231" i="96" s="1"/>
  <c r="Z31" i="96"/>
  <c r="AA31" i="96" s="1"/>
  <c r="Z37" i="96"/>
  <c r="AA37" i="96" s="1"/>
  <c r="Z51" i="96"/>
  <c r="AA51" i="96" s="1"/>
  <c r="Z55" i="96"/>
  <c r="AA55" i="96" s="1"/>
  <c r="Z59" i="96"/>
  <c r="AA59" i="96" s="1"/>
  <c r="Z63" i="96"/>
  <c r="AA63" i="96" s="1"/>
  <c r="Z67" i="96"/>
  <c r="AA67" i="96" s="1"/>
  <c r="Z71" i="96"/>
  <c r="AA71" i="96" s="1"/>
  <c r="Z79" i="96"/>
  <c r="AA79" i="96" s="1"/>
  <c r="Z83" i="96"/>
  <c r="AA83" i="96" s="1"/>
  <c r="Z87" i="96"/>
  <c r="AA87" i="96" s="1"/>
  <c r="Z91" i="96"/>
  <c r="AA91" i="96" s="1"/>
  <c r="Z95" i="96"/>
  <c r="AA95" i="96" s="1"/>
  <c r="Z100" i="96"/>
  <c r="AA100" i="96" s="1"/>
  <c r="Z104" i="96"/>
  <c r="AA104" i="96" s="1"/>
  <c r="Z109" i="96"/>
  <c r="AA109" i="96" s="1"/>
  <c r="Z113" i="96"/>
  <c r="AA113" i="96" s="1"/>
  <c r="Z118" i="96"/>
  <c r="AA118" i="96" s="1"/>
  <c r="Z126" i="96"/>
  <c r="AA126" i="96" s="1"/>
  <c r="Z135" i="96"/>
  <c r="AA135" i="96" s="1"/>
  <c r="Z139" i="96"/>
  <c r="AA139" i="96" s="1"/>
  <c r="Z144" i="96"/>
  <c r="AA144" i="96" s="1"/>
  <c r="Z148" i="96"/>
  <c r="AA148" i="96" s="1"/>
  <c r="Z153" i="96"/>
  <c r="AA153" i="96" s="1"/>
  <c r="Z157" i="96"/>
  <c r="AA157" i="96" s="1"/>
  <c r="Z163" i="96"/>
  <c r="AA163" i="96" s="1"/>
  <c r="Z167" i="96"/>
  <c r="AA167" i="96" s="1"/>
  <c r="Z171" i="96"/>
  <c r="AA171" i="96" s="1"/>
  <c r="Z177" i="96"/>
  <c r="AA177" i="96" s="1"/>
  <c r="Z181" i="96"/>
  <c r="AA181" i="96" s="1"/>
  <c r="Z187" i="96"/>
  <c r="AA187" i="96" s="1"/>
  <c r="Z191" i="96"/>
  <c r="AA191" i="96" s="1"/>
  <c r="Z200" i="96"/>
  <c r="AA200" i="96" s="1"/>
  <c r="Z204" i="96"/>
  <c r="AA204" i="96" s="1"/>
  <c r="Z210" i="96"/>
  <c r="AA210" i="96" s="1"/>
  <c r="Z222" i="96"/>
  <c r="AA222" i="96" s="1"/>
  <c r="Z226" i="96"/>
  <c r="AA226" i="96" s="1"/>
  <c r="Z230" i="96"/>
  <c r="AA230" i="96" s="1"/>
  <c r="Z234" i="96"/>
  <c r="AA234" i="96" s="1"/>
  <c r="Z240" i="96"/>
  <c r="AA240" i="96" s="1"/>
  <c r="Z244" i="96"/>
  <c r="AA244" i="96" s="1"/>
  <c r="Z250" i="96"/>
  <c r="AA250" i="96" s="1"/>
  <c r="Z275" i="96"/>
  <c r="AA275" i="96" s="1"/>
  <c r="Z305" i="96"/>
  <c r="AA305" i="96" s="1"/>
  <c r="Z311" i="96"/>
  <c r="AA311" i="96" s="1"/>
  <c r="Z328" i="96"/>
  <c r="AA328" i="96" s="1"/>
  <c r="R6" i="113"/>
  <c r="O9" i="113"/>
  <c r="L17" i="113"/>
  <c r="L51" i="113"/>
  <c r="X38" i="113"/>
  <c r="G49" i="113"/>
  <c r="G37" i="113"/>
  <c r="G44" i="113"/>
  <c r="G50" i="113"/>
  <c r="G34" i="113"/>
  <c r="I34" i="113" s="1"/>
  <c r="G47" i="113"/>
  <c r="I47" i="113" s="1"/>
  <c r="G48" i="113"/>
  <c r="G40" i="113"/>
  <c r="G43" i="113"/>
  <c r="G45" i="113"/>
  <c r="I45" i="113" s="1"/>
  <c r="G46" i="113"/>
  <c r="U54" i="113"/>
  <c r="L4" i="113"/>
  <c r="X46" i="113"/>
  <c r="U37" i="113"/>
  <c r="X49" i="113"/>
  <c r="AA50" i="113"/>
  <c r="L40" i="113"/>
  <c r="L52" i="113"/>
  <c r="L53" i="113"/>
  <c r="L65" i="113"/>
  <c r="U48" i="113"/>
  <c r="U55" i="113"/>
  <c r="O52" i="113"/>
  <c r="O53" i="113"/>
  <c r="L61" i="113"/>
  <c r="G35" i="113"/>
  <c r="G22" i="113"/>
  <c r="G21" i="113"/>
  <c r="X7" i="113"/>
  <c r="L18" i="113"/>
  <c r="O8" i="113"/>
  <c r="G41" i="113"/>
  <c r="X47" i="113"/>
  <c r="G28" i="113"/>
  <c r="U7" i="113"/>
  <c r="AD12" i="113"/>
  <c r="R63" i="113"/>
  <c r="G19" i="113"/>
  <c r="G23" i="113"/>
  <c r="L28" i="113"/>
  <c r="X36" i="113"/>
  <c r="X39" i="113"/>
  <c r="L64" i="113"/>
  <c r="G39" i="113"/>
  <c r="G36" i="113"/>
  <c r="I36" i="113" s="1"/>
  <c r="G26" i="113"/>
  <c r="G16" i="113"/>
  <c r="G33" i="113"/>
  <c r="L20" i="113"/>
  <c r="L43" i="113"/>
  <c r="L45" i="113"/>
  <c r="U36" i="113"/>
  <c r="X37" i="113"/>
  <c r="U39" i="113"/>
  <c r="R68" i="113"/>
  <c r="G62" i="113"/>
  <c r="L23" i="113"/>
  <c r="F56" i="113"/>
  <c r="G15" i="113"/>
  <c r="G17" i="113"/>
  <c r="G32" i="113"/>
  <c r="G54" i="113"/>
  <c r="I54" i="113" s="1"/>
  <c r="G42" i="113"/>
  <c r="L32" i="113"/>
  <c r="L16" i="95"/>
  <c r="Z253" i="96"/>
  <c r="AA253" i="96" s="1"/>
  <c r="Z324" i="96"/>
  <c r="AA324" i="96" s="1"/>
  <c r="Z85" i="96"/>
  <c r="AA85" i="96" s="1"/>
  <c r="Z93" i="96"/>
  <c r="AA93" i="96" s="1"/>
  <c r="Z242" i="96"/>
  <c r="AA242" i="96" s="1"/>
  <c r="Z246" i="96"/>
  <c r="Z252" i="96"/>
  <c r="AA252" i="96" s="1"/>
  <c r="Z262" i="96"/>
  <c r="AA262" i="96" s="1"/>
  <c r="Z272" i="96"/>
  <c r="AA271" i="96" s="1"/>
  <c r="Z283" i="96"/>
  <c r="AA283" i="96" s="1"/>
  <c r="Z295" i="96"/>
  <c r="AA295" i="96" s="1"/>
  <c r="Z303" i="96"/>
  <c r="AA303" i="96" s="1"/>
  <c r="Z326" i="96"/>
  <c r="AA326" i="96" s="1"/>
  <c r="Z330" i="96"/>
  <c r="AA330" i="96" s="1"/>
  <c r="L44" i="113"/>
  <c r="L15" i="113"/>
  <c r="Z213" i="96"/>
  <c r="AA213" i="96" s="1"/>
  <c r="Z255" i="96"/>
  <c r="AA255" i="96" s="1"/>
  <c r="AG237" i="112"/>
  <c r="AH237" i="112" s="1"/>
  <c r="AN237" i="112" s="1"/>
  <c r="AG245" i="112"/>
  <c r="AH245" i="112" s="1"/>
  <c r="AN245" i="112" s="1"/>
  <c r="AG195" i="112"/>
  <c r="AH195" i="112" s="1"/>
  <c r="AN195" i="112" s="1"/>
  <c r="Z220" i="96"/>
  <c r="AA220" i="96" s="1"/>
  <c r="AG228" i="112"/>
  <c r="AH228" i="112" s="1"/>
  <c r="AN228" i="112" s="1"/>
  <c r="AG22" i="112"/>
  <c r="AH22" i="112" s="1"/>
  <c r="AN22" i="112" s="1"/>
  <c r="AG26" i="112"/>
  <c r="AH26" i="112" s="1"/>
  <c r="AN26" i="112" s="1"/>
  <c r="AG54" i="112"/>
  <c r="AH54" i="112" s="1"/>
  <c r="AN54" i="112" s="1"/>
  <c r="AG189" i="112"/>
  <c r="AH189" i="112" s="1"/>
  <c r="AN189" i="112" s="1"/>
  <c r="AG66" i="112"/>
  <c r="AH66" i="112" s="1"/>
  <c r="AN66" i="112" s="1"/>
  <c r="AG223" i="112"/>
  <c r="AH223" i="112" s="1"/>
  <c r="AN223" i="112" s="1"/>
  <c r="AG58" i="112"/>
  <c r="AH58" i="112" s="1"/>
  <c r="AN58" i="112" s="1"/>
  <c r="AG70" i="112"/>
  <c r="AH70" i="112" s="1"/>
  <c r="AN70" i="112" s="1"/>
  <c r="AG34" i="112"/>
  <c r="AH34" i="112" s="1"/>
  <c r="AN34" i="112" s="1"/>
  <c r="AG208" i="112"/>
  <c r="AH208" i="112" s="1"/>
  <c r="AN208" i="112" s="1"/>
  <c r="AG217" i="112"/>
  <c r="AH217" i="112" s="1"/>
  <c r="AN217" i="112" s="1"/>
  <c r="AG107" i="112"/>
  <c r="AH107" i="112" s="1"/>
  <c r="AN107" i="112" s="1"/>
  <c r="Z120" i="96"/>
  <c r="AA120" i="96" s="1"/>
  <c r="Z238" i="96"/>
  <c r="AA238" i="96" s="1"/>
  <c r="Z123" i="96"/>
  <c r="AA123" i="96" s="1"/>
  <c r="F12" i="113"/>
  <c r="G66" i="113"/>
  <c r="L16" i="113"/>
  <c r="F29" i="113"/>
  <c r="G64" i="113"/>
  <c r="L8" i="113"/>
  <c r="R10" i="113"/>
  <c r="X11" i="113"/>
  <c r="L21" i="113"/>
  <c r="L26" i="113"/>
  <c r="U35" i="113"/>
  <c r="U50" i="113"/>
  <c r="X55" i="113"/>
  <c r="G60" i="113"/>
  <c r="G67" i="113"/>
  <c r="G63" i="113"/>
  <c r="I63" i="113" s="1"/>
  <c r="G38" i="113"/>
  <c r="G55" i="113"/>
  <c r="G51" i="113"/>
  <c r="G52" i="113"/>
  <c r="G65" i="113"/>
  <c r="F12" i="95"/>
  <c r="F69" i="95"/>
  <c r="L4" i="95"/>
  <c r="O4" i="95"/>
  <c r="O6" i="95"/>
  <c r="R8" i="95"/>
  <c r="X10" i="95"/>
  <c r="L18" i="95"/>
  <c r="L20" i="95"/>
  <c r="L25" i="95"/>
  <c r="L27" i="95"/>
  <c r="L36" i="95"/>
  <c r="X38" i="95"/>
  <c r="U40" i="95"/>
  <c r="X46" i="95"/>
  <c r="X50" i="95"/>
  <c r="O52" i="95"/>
  <c r="L63" i="95"/>
  <c r="O4" i="113"/>
  <c r="X54" i="113"/>
  <c r="X48" i="113"/>
  <c r="AA6" i="103"/>
  <c r="AA14" i="103"/>
  <c r="AA18" i="103"/>
  <c r="AA24" i="103"/>
  <c r="AA28" i="103"/>
  <c r="AA41" i="103"/>
  <c r="AA45" i="103"/>
  <c r="AA49" i="103"/>
  <c r="AA53" i="103"/>
  <c r="AA55" i="103"/>
  <c r="AA57" i="103"/>
  <c r="AA59" i="103"/>
  <c r="AA63" i="103"/>
  <c r="AA66" i="103"/>
  <c r="AA69" i="103"/>
  <c r="AA103" i="103"/>
  <c r="AA105" i="103"/>
  <c r="AA107" i="103"/>
  <c r="AA109" i="103"/>
  <c r="AA177" i="103"/>
  <c r="AA184" i="103"/>
  <c r="AA188" i="103"/>
  <c r="AA192" i="103"/>
  <c r="AA196" i="103"/>
  <c r="AA215" i="103"/>
  <c r="AA219" i="103"/>
  <c r="AA223" i="103"/>
  <c r="AA227" i="103"/>
  <c r="AA263" i="103"/>
  <c r="AA32" i="103"/>
  <c r="AA37" i="103"/>
  <c r="AA235" i="103"/>
  <c r="AA179" i="103"/>
  <c r="AA186" i="103"/>
  <c r="AA190" i="103"/>
  <c r="AA194" i="103"/>
  <c r="AA233" i="103"/>
  <c r="AA237" i="103"/>
  <c r="AA60" i="103"/>
  <c r="AA113" i="103"/>
  <c r="AA166" i="103"/>
  <c r="AA170" i="103"/>
  <c r="AA176" i="103"/>
  <c r="AA180" i="103"/>
  <c r="AA191" i="103"/>
  <c r="AA195" i="103"/>
  <c r="Z38" i="96"/>
  <c r="AA38" i="96" s="1"/>
  <c r="Z75" i="96"/>
  <c r="AA75" i="96" s="1"/>
  <c r="Z257" i="96"/>
  <c r="AA257" i="96" s="1"/>
  <c r="AA273" i="96"/>
  <c r="Z217" i="96"/>
  <c r="AA217" i="96" s="1"/>
  <c r="Z27" i="96"/>
  <c r="AA27" i="96" s="1"/>
  <c r="Z309" i="96"/>
  <c r="AA309" i="96" s="1"/>
  <c r="Z25" i="96"/>
  <c r="AA25" i="96" s="1"/>
  <c r="Z77" i="96"/>
  <c r="AA77" i="96" s="1"/>
  <c r="Z291" i="96"/>
  <c r="AA291" i="96" s="1"/>
  <c r="Z313" i="96"/>
  <c r="AA313" i="96" s="1"/>
  <c r="AA5" i="103"/>
  <c r="Z5" i="102"/>
  <c r="L34" i="95"/>
  <c r="L33" i="113"/>
  <c r="L22" i="113"/>
  <c r="L24" i="113"/>
  <c r="G61" i="113"/>
  <c r="G27" i="113"/>
  <c r="G25" i="113"/>
  <c r="G59" i="113"/>
  <c r="G20" i="113"/>
  <c r="G18" i="113"/>
  <c r="G4" i="113"/>
  <c r="G8" i="113"/>
  <c r="G7" i="113"/>
  <c r="G5" i="113"/>
  <c r="G10" i="113"/>
  <c r="G9" i="113"/>
  <c r="G6" i="113"/>
  <c r="G21" i="95"/>
  <c r="G20" i="95"/>
  <c r="G28" i="95"/>
  <c r="G35" i="95"/>
  <c r="G51" i="95"/>
  <c r="G52" i="95"/>
  <c r="G53" i="95"/>
  <c r="G18" i="95"/>
  <c r="G26" i="95"/>
  <c r="G17" i="95"/>
  <c r="G25" i="95"/>
  <c r="G41" i="95"/>
  <c r="I41" i="95" s="1"/>
  <c r="G45" i="95"/>
  <c r="G54" i="95"/>
  <c r="I54" i="95" s="1"/>
  <c r="G15" i="95"/>
  <c r="Z177" i="102" l="1"/>
  <c r="AE177" i="102"/>
  <c r="Z127" i="102"/>
  <c r="AE127" i="102"/>
  <c r="Z157" i="102"/>
  <c r="AE157" i="102"/>
  <c r="Z187" i="102"/>
  <c r="AE187" i="102"/>
  <c r="Z214" i="102"/>
  <c r="AE214" i="102"/>
  <c r="Z135" i="102"/>
  <c r="AE135" i="102"/>
  <c r="Z85" i="102"/>
  <c r="AE85" i="102"/>
  <c r="Z116" i="102"/>
  <c r="AE116" i="102"/>
  <c r="Z207" i="102"/>
  <c r="AE207" i="102"/>
  <c r="Z95" i="102"/>
  <c r="AE95" i="102"/>
  <c r="Z40" i="102"/>
  <c r="AE40" i="102"/>
  <c r="Z75" i="102"/>
  <c r="AE75" i="102"/>
  <c r="Z52" i="102"/>
  <c r="AE52" i="102"/>
  <c r="Z13" i="102"/>
  <c r="AE13" i="102"/>
  <c r="Z28" i="102"/>
  <c r="AE28" i="102"/>
  <c r="Z11" i="102"/>
  <c r="Z235" i="102" s="1"/>
  <c r="AE11" i="102"/>
  <c r="Z14" i="102"/>
  <c r="AE14" i="102"/>
  <c r="Z9" i="102"/>
  <c r="AE9" i="102"/>
  <c r="Z12" i="102"/>
  <c r="AE12" i="102"/>
  <c r="Z147" i="102"/>
  <c r="AE147" i="102"/>
  <c r="Z64" i="102"/>
  <c r="AE64" i="102"/>
  <c r="Z10" i="102"/>
  <c r="AE10" i="102"/>
  <c r="Z228" i="102"/>
  <c r="AE228" i="102"/>
  <c r="Z16" i="102"/>
  <c r="AE16" i="102"/>
  <c r="Z220" i="102"/>
  <c r="AE220" i="102"/>
  <c r="Z198" i="102"/>
  <c r="AE198" i="102"/>
  <c r="Z210" i="102"/>
  <c r="AE210" i="102"/>
  <c r="Z105" i="102"/>
  <c r="AE105" i="102"/>
  <c r="Z204" i="102"/>
  <c r="AE204" i="102"/>
  <c r="Z167" i="102"/>
  <c r="AE167" i="102"/>
  <c r="Z195" i="102"/>
  <c r="AE195" i="102"/>
  <c r="Z225" i="102"/>
  <c r="AE225" i="102"/>
  <c r="AE196" i="103"/>
  <c r="AE307" i="103"/>
  <c r="AG278" i="112"/>
  <c r="Y235" i="102"/>
  <c r="AA246" i="96"/>
  <c r="Z344" i="96"/>
  <c r="AH278" i="112"/>
  <c r="AA344" i="96"/>
  <c r="AE234" i="102" l="1"/>
  <c r="I469" i="110" l="1"/>
  <c r="G469" i="110"/>
  <c r="J467" i="110"/>
  <c r="J425" i="110"/>
  <c r="J361" i="110"/>
  <c r="J316" i="110"/>
  <c r="J271" i="110"/>
  <c r="J226" i="110"/>
  <c r="J181" i="110"/>
  <c r="J136" i="110"/>
  <c r="J91" i="110"/>
  <c r="J46" i="110"/>
  <c r="H11" i="113" l="1"/>
  <c r="I11" i="113" s="1"/>
  <c r="H11" i="95"/>
  <c r="I11" i="95" s="1"/>
  <c r="H7" i="113"/>
  <c r="I7" i="113" s="1"/>
  <c r="H10" i="95"/>
  <c r="I10" i="95" s="1"/>
  <c r="H10" i="113"/>
  <c r="I10" i="113" s="1"/>
  <c r="H9" i="95"/>
  <c r="I9" i="95" s="1"/>
  <c r="I6" i="113"/>
  <c r="H8" i="95"/>
  <c r="I8" i="95" s="1"/>
  <c r="H8" i="113"/>
  <c r="I8" i="113" s="1"/>
  <c r="H5" i="95"/>
  <c r="I5" i="95" s="1"/>
  <c r="H5" i="113"/>
  <c r="I5" i="113" s="1"/>
  <c r="H6" i="95"/>
  <c r="I6" i="95" s="1"/>
  <c r="H9" i="113"/>
  <c r="H7" i="95"/>
  <c r="H4" i="113"/>
  <c r="I4" i="113" s="1"/>
  <c r="H4" i="95"/>
  <c r="I4" i="95" s="1"/>
  <c r="J469" i="110"/>
  <c r="H12" i="95" l="1"/>
  <c r="I12" i="95" s="1"/>
  <c r="I7" i="95"/>
  <c r="H12" i="113"/>
  <c r="I12" i="113" s="1"/>
  <c r="I9" i="113"/>
  <c r="G73" i="113" l="1"/>
  <c r="G73" i="95"/>
  <c r="G72" i="113"/>
  <c r="G72" i="95"/>
  <c r="G75" i="113"/>
  <c r="G75" i="95"/>
  <c r="AA246" i="103" l="1"/>
  <c r="H51" i="113"/>
  <c r="I51" i="113" s="1"/>
  <c r="H49" i="95"/>
  <c r="I49" i="95" s="1"/>
  <c r="AA245" i="103"/>
  <c r="AE258" i="103" s="1"/>
  <c r="H40" i="113"/>
  <c r="I40" i="113" s="1"/>
  <c r="H48" i="95"/>
  <c r="I48" i="95" s="1"/>
  <c r="H84" i="95"/>
  <c r="G84" i="95"/>
  <c r="G79" i="113"/>
  <c r="G88" i="113" s="1"/>
  <c r="H79" i="113"/>
  <c r="G79" i="95"/>
  <c r="G86" i="113"/>
  <c r="H79" i="95"/>
  <c r="H80" i="95"/>
  <c r="H81" i="113"/>
  <c r="H82" i="113"/>
  <c r="H82" i="95"/>
  <c r="H83" i="113"/>
  <c r="H83" i="95"/>
  <c r="H84" i="113" l="1"/>
  <c r="H85" i="113"/>
  <c r="G89" i="113"/>
  <c r="H80" i="113"/>
  <c r="H81" i="95"/>
  <c r="H86" i="113"/>
  <c r="H53" i="113" l="1"/>
  <c r="I53" i="113" s="1"/>
  <c r="H53" i="95"/>
  <c r="I53" i="95" s="1"/>
  <c r="H42" i="113"/>
  <c r="I42" i="113" s="1"/>
  <c r="H52" i="95"/>
  <c r="I52" i="95" s="1"/>
  <c r="H41" i="113"/>
  <c r="I41" i="113" s="1"/>
  <c r="H50" i="95"/>
  <c r="I50" i="95" s="1"/>
  <c r="H52" i="113"/>
  <c r="I52" i="113" s="1"/>
  <c r="H51" i="95"/>
  <c r="I51" i="95" s="1"/>
  <c r="Z311" i="103" l="1"/>
  <c r="G77" i="95"/>
  <c r="G77" i="113"/>
  <c r="Z345" i="96" l="1"/>
  <c r="H62" i="113" l="1"/>
  <c r="I62" i="113" s="1"/>
  <c r="H65" i="95"/>
  <c r="I65" i="95" s="1"/>
  <c r="H61" i="113"/>
  <c r="I61" i="113" s="1"/>
  <c r="H63" i="95"/>
  <c r="I63" i="95" s="1"/>
  <c r="H60" i="113"/>
  <c r="I60" i="113" s="1"/>
  <c r="H61" i="95"/>
  <c r="I61" i="95" s="1"/>
  <c r="H68" i="113"/>
  <c r="I68" i="113" s="1"/>
  <c r="H68" i="95"/>
  <c r="I68" i="95" s="1"/>
  <c r="H67" i="113"/>
  <c r="I67" i="113" s="1"/>
  <c r="H66" i="95"/>
  <c r="I66" i="95" s="1"/>
  <c r="H66" i="113"/>
  <c r="I66" i="113" s="1"/>
  <c r="H64" i="95"/>
  <c r="I64" i="95" s="1"/>
  <c r="H65" i="113"/>
  <c r="I65" i="113" s="1"/>
  <c r="H62" i="95"/>
  <c r="I62" i="95" s="1"/>
  <c r="H64" i="113"/>
  <c r="I64" i="113" s="1"/>
  <c r="H60" i="95"/>
  <c r="I60" i="95" s="1"/>
  <c r="H55" i="113"/>
  <c r="I55" i="113" s="1"/>
  <c r="H55" i="95"/>
  <c r="I55" i="95" s="1"/>
  <c r="H38" i="113"/>
  <c r="I38" i="113" s="1"/>
  <c r="H44" i="95"/>
  <c r="I44" i="95" s="1"/>
  <c r="H46" i="113"/>
  <c r="I46" i="113" s="1"/>
  <c r="H39" i="95"/>
  <c r="I39" i="95" s="1"/>
  <c r="H35" i="113"/>
  <c r="I35" i="113" s="1"/>
  <c r="H38" i="95"/>
  <c r="I38" i="95" s="1"/>
  <c r="H43" i="113"/>
  <c r="I43" i="113" s="1"/>
  <c r="H33" i="95"/>
  <c r="I33" i="95" s="1"/>
  <c r="H32" i="113"/>
  <c r="I32" i="113" s="1"/>
  <c r="H32" i="95"/>
  <c r="I32" i="95" s="1"/>
  <c r="H48" i="113"/>
  <c r="I48" i="113" s="1"/>
  <c r="H43" i="95"/>
  <c r="I43" i="95" s="1"/>
  <c r="H37" i="113"/>
  <c r="I37" i="113" s="1"/>
  <c r="H42" i="95"/>
  <c r="I42" i="95" s="1"/>
  <c r="H50" i="113"/>
  <c r="I50" i="113" s="1"/>
  <c r="H47" i="95"/>
  <c r="I47" i="95" s="1"/>
  <c r="H39" i="113"/>
  <c r="I39" i="113" s="1"/>
  <c r="H46" i="95"/>
  <c r="I46" i="95" s="1"/>
  <c r="H49" i="113"/>
  <c r="I49" i="113" s="1"/>
  <c r="H45" i="95"/>
  <c r="I45" i="95" s="1"/>
  <c r="H59" i="113"/>
  <c r="H59" i="95"/>
  <c r="AA80" i="103"/>
  <c r="H18" i="113"/>
  <c r="I18" i="113" s="1"/>
  <c r="H21" i="95"/>
  <c r="I21" i="95" s="1"/>
  <c r="H25" i="113"/>
  <c r="I25" i="113" s="1"/>
  <c r="H22" i="95"/>
  <c r="I22" i="95" s="1"/>
  <c r="H15" i="113"/>
  <c r="I15" i="113" s="1"/>
  <c r="H15" i="95"/>
  <c r="I15" i="95" s="1"/>
  <c r="H20" i="113"/>
  <c r="I20" i="113" s="1"/>
  <c r="H25" i="95"/>
  <c r="I25" i="95" s="1"/>
  <c r="H26" i="113"/>
  <c r="I26" i="113" s="1"/>
  <c r="H24" i="95"/>
  <c r="I24" i="95" s="1"/>
  <c r="H19" i="113"/>
  <c r="I19" i="113" s="1"/>
  <c r="H23" i="95"/>
  <c r="I23" i="95" s="1"/>
  <c r="H28" i="113"/>
  <c r="I28" i="113" s="1"/>
  <c r="H28" i="95"/>
  <c r="I28" i="95" s="1"/>
  <c r="H21" i="113"/>
  <c r="I21" i="113" s="1"/>
  <c r="H27" i="95"/>
  <c r="I27" i="95" s="1"/>
  <c r="H27" i="113"/>
  <c r="I27" i="113" s="1"/>
  <c r="H26" i="95"/>
  <c r="I26" i="95" s="1"/>
  <c r="G78" i="95"/>
  <c r="G78" i="113"/>
  <c r="H24" i="113"/>
  <c r="I24" i="113" s="1"/>
  <c r="H20" i="95"/>
  <c r="I20" i="95" s="1"/>
  <c r="H35" i="95"/>
  <c r="I35" i="95" s="1"/>
  <c r="H44" i="113"/>
  <c r="I44" i="113" s="1"/>
  <c r="H33" i="113"/>
  <c r="H34" i="95"/>
  <c r="H23" i="113"/>
  <c r="I23" i="113" s="1"/>
  <c r="H18" i="95"/>
  <c r="I18" i="95" s="1"/>
  <c r="H19" i="95"/>
  <c r="I19" i="95" s="1"/>
  <c r="H17" i="113"/>
  <c r="I17" i="113" s="1"/>
  <c r="H22" i="113"/>
  <c r="H16" i="95"/>
  <c r="H16" i="113"/>
  <c r="I16" i="113" s="1"/>
  <c r="H17" i="95"/>
  <c r="I17" i="95" s="1"/>
  <c r="AA310" i="103" l="1"/>
  <c r="AE102" i="103"/>
  <c r="G76" i="113"/>
  <c r="G76" i="95"/>
  <c r="Y236" i="102"/>
  <c r="G87" i="113"/>
  <c r="I59" i="95"/>
  <c r="H69" i="95"/>
  <c r="I69" i="95" s="1"/>
  <c r="H69" i="113"/>
  <c r="I69" i="113" s="1"/>
  <c r="I59" i="113"/>
  <c r="I34" i="95"/>
  <c r="H56" i="95"/>
  <c r="I56" i="95" s="1"/>
  <c r="I16" i="95"/>
  <c r="H29" i="95"/>
  <c r="I29" i="95" s="1"/>
  <c r="I22" i="113"/>
  <c r="H29" i="113"/>
  <c r="I29" i="113" s="1"/>
  <c r="I33" i="113"/>
  <c r="H56" i="113"/>
  <c r="I56" i="113" s="1"/>
  <c r="H75" i="113" l="1"/>
  <c r="H75" i="95"/>
  <c r="H72" i="113"/>
  <c r="H72" i="95"/>
  <c r="H73" i="113"/>
  <c r="H73" i="95"/>
  <c r="H76" i="113" l="1"/>
  <c r="H76" i="9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  <author>정원용</author>
  </authors>
  <commentList>
    <comment ref="C26" authorId="0" shapeId="0" xr:uid="{05D65638-9DAD-46CA-8953-9C7338A11D6F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인터넷에서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어마무시하게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중이라함
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(21.05.27)</t>
        </r>
      </text>
    </comment>
    <comment ref="I52" authorId="1" shapeId="0" xr:uid="{25A54C72-4FC8-48E5-ABE3-729CC191C295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2" authorId="1" shapeId="0" xr:uid="{4C1B9AFB-0B15-44E6-8EA3-2588844B97BB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2" authorId="1" shapeId="0" xr:uid="{F61C5C28-CCC3-407F-8E40-BE37B134458D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2" authorId="1" shapeId="0" xr:uid="{CA3346F4-2083-4035-B1C3-C9FC0780613E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2" authorId="1" shapeId="0" xr:uid="{FA0C3214-33FE-4990-B1B2-D58A86AE68BC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2" authorId="1" shapeId="0" xr:uid="{BA975E07-7F37-443E-818B-FE47C5E493EF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2" authorId="1" shapeId="0" xr:uid="{D471CA63-BC2D-48D5-9FB5-AC9B96513138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2" authorId="1" shapeId="0" xr:uid="{FF5D8E11-D1AC-468B-A520-6014D6A049BE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2" authorId="1" shapeId="0" xr:uid="{540E0423-C813-4DE0-99F6-E2C5AA6D7ACF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2" authorId="1" shapeId="0" xr:uid="{8135AE29-00B6-4DE2-9A72-53EC2308E821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" authorId="1" shapeId="0" xr:uid="{FA10E5B8-844F-4292-A27A-4B79392CD863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3" authorId="1" shapeId="0" xr:uid="{71CE16C3-E82B-43EA-B276-3E3E71FCF782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3" authorId="1" shapeId="0" xr:uid="{19637815-D767-4015-8ADE-65FDE6DC8AF4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3" authorId="1" shapeId="0" xr:uid="{490A0C41-8373-4B7D-98BC-E20EA0C6F91B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3" authorId="1" shapeId="0" xr:uid="{59F0E361-3F9B-4807-B2D3-62EAA6954C1C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3" authorId="1" shapeId="0" xr:uid="{442409DE-C078-4510-B501-4BA98C22672A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3" authorId="1" shapeId="0" xr:uid="{90A6C5DD-7B25-4C78-AD3A-5D8D205557F3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3" authorId="1" shapeId="0" xr:uid="{75953308-AB4E-4E06-BBE9-D43F3F62199A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3" authorId="1" shapeId="0" xr:uid="{5E1A1D85-C0FE-4436-A555-1B52B17DA775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3" authorId="1" shapeId="0" xr:uid="{0AAE1EE4-3089-4585-BDEB-034676D430E4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3" authorId="1" shapeId="0" xr:uid="{0C44BF3A-72E2-46A9-AA02-3322D61B5EA0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3" authorId="1" shapeId="0" xr:uid="{21A09EC2-7CF6-45A6-833F-DB4874008D2A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3" authorId="1" shapeId="0" xr:uid="{CFD2BC97-06F9-4073-9510-36D42B91B08C}">
      <text>
        <r>
          <rPr>
            <b/>
            <sz val="9"/>
            <color indexed="81"/>
            <rFont val="Tahoma"/>
            <family val="2"/>
          </rPr>
          <t xml:space="preserve">A-2-62 PDP
A-2-63 </t>
        </r>
        <r>
          <rPr>
            <b/>
            <sz val="9"/>
            <color indexed="81"/>
            <rFont val="돋움"/>
            <family val="3"/>
            <charset val="129"/>
          </rPr>
          <t>장비직결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3" authorId="1" shapeId="0" xr:uid="{30DEF92C-8466-4653-BE67-A1CF7A1532CE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4" authorId="1" shapeId="0" xr:uid="{CF89F8D0-F0ED-49EB-B2D3-D1FCC68BD91D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4" authorId="1" shapeId="0" xr:uid="{A3E2FB0A-B8B4-473C-9F01-4AE42D7F14E3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4" authorId="1" shapeId="0" xr:uid="{D1CF5F81-7EA9-4062-BE25-D5E41371975F}">
      <text>
        <r>
          <rPr>
            <b/>
            <sz val="9"/>
            <color indexed="81"/>
            <rFont val="Tahoma"/>
            <family val="2"/>
          </rPr>
          <t xml:space="preserve">A-2-62 PDP
A-2-63 </t>
        </r>
        <r>
          <rPr>
            <b/>
            <sz val="9"/>
            <color indexed="81"/>
            <rFont val="돋움"/>
            <family val="3"/>
            <charset val="129"/>
          </rPr>
          <t>장비직결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4" authorId="1" shapeId="0" xr:uid="{7428F9C4-7DCB-44F0-9358-240F4F6FF85F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24" authorId="0" shapeId="0" xr:uid="{9C6A4753-D006-4039-9051-45890E007DEE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B-5_P48
C-1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__A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정원용</t>
        </r>
        <r>
          <rPr>
            <sz val="9"/>
            <color indexed="81"/>
            <rFont val="Tahoma"/>
            <family val="2"/>
          </rPr>
          <t xml:space="preserve">M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...</t>
        </r>
      </text>
    </comment>
    <comment ref="R224" authorId="0" shapeId="0" xr:uid="{472EDADE-E1FE-45AB-91F9-2EB61AB08486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정확한건가</t>
        </r>
        <r>
          <rPr>
            <sz val="9"/>
            <color indexed="81"/>
            <rFont val="Tahoma"/>
            <family val="2"/>
          </rPr>
          <t xml:space="preserve">?  </t>
        </r>
        <r>
          <rPr>
            <sz val="9"/>
            <color indexed="81"/>
            <rFont val="돋움"/>
            <family val="3"/>
            <charset val="129"/>
          </rPr>
          <t>변익준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</t>
        </r>
      </text>
    </comment>
    <comment ref="Q240" authorId="0" shapeId="0" xr:uid="{D05BC5F5-37CB-4FFB-82AE-28AC3F7D225C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B-5_P42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_A(1)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정원용</t>
        </r>
        <r>
          <rPr>
            <sz val="9"/>
            <color indexed="81"/>
            <rFont val="Tahoma"/>
            <family val="2"/>
          </rPr>
          <t xml:space="preserve">M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</t>
        </r>
      </text>
    </comment>
    <comment ref="R240" authorId="0" shapeId="0" xr:uid="{E9A319B0-4B92-4903-A933-710FB3118EB8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B-5_P42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_B(1)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>?</t>
        </r>
      </text>
    </comment>
    <comment ref="Q241" authorId="0" shapeId="0" xr:uid="{F62E8DCB-63F0-49DF-A535-877EDFB3DDC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B-5_P43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_A(2)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정원용</t>
        </r>
        <r>
          <rPr>
            <sz val="9"/>
            <color indexed="81"/>
            <rFont val="Tahoma"/>
            <family val="2"/>
          </rPr>
          <t xml:space="preserve">M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</t>
        </r>
      </text>
    </comment>
    <comment ref="R241" authorId="0" shapeId="0" xr:uid="{D2AD2D50-D00E-4886-ABC6-5D3AB8E0614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B-5_P43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_B(2)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A127" authorId="0" shapeId="0" xr:uid="{2057167B-9F17-4B95-82EF-883324399620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참고하세요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K18" authorId="0" shapeId="0" xr:uid="{23C62C05-F8DE-4D15-A346-E48EA8C75162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변익준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돋움"/>
            <family val="3"/>
            <charset val="129"/>
          </rPr>
          <t>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(2021.03.05)</t>
        </r>
      </text>
    </comment>
    <comment ref="T21" authorId="0" shapeId="0" xr:uid="{D71D5799-3067-4E0D-9943-3D6B1F5679ED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 </t>
        </r>
        <r>
          <rPr>
            <sz val="9"/>
            <color indexed="81"/>
            <rFont val="돋움"/>
            <family val="3"/>
            <charset val="129"/>
          </rPr>
          <t>전산랙</t>
        </r>
        <r>
          <rPr>
            <sz val="9"/>
            <color indexed="81"/>
            <rFont val="Tahoma"/>
            <family val="2"/>
          </rPr>
          <t xml:space="preserve"> 440BAY(B)</t>
        </r>
      </text>
    </comment>
    <comment ref="A36" authorId="0" shapeId="0" xr:uid="{EB2900D1-34A5-4E09-BE9D-5BB74FE46B8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409BAY-B</t>
        </r>
      </text>
    </comment>
    <comment ref="A37" authorId="0" shapeId="0" xr:uid="{B11ACD1B-F351-4F56-93E6-B1C0F376E06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410BAY-B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68" authorId="0" shapeId="0" xr:uid="{90FA1829-0A9C-4147-959F-89D56E60AEC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409BAY-A</t>
        </r>
      </text>
    </comment>
    <comment ref="A69" authorId="0" shapeId="0" xr:uid="{4A445396-20C4-4F0B-AE19-CA31CFF93C0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Tahoma"/>
            <family val="2"/>
          </rPr>
          <t xml:space="preserve">410BAY-A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76" authorId="0" shapeId="0" xr:uid="{4F17C78F-9608-4DF6-817B-9FC608CC0328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부하명은</t>
        </r>
        <r>
          <rPr>
            <sz val="9"/>
            <color indexed="81"/>
            <rFont val="Tahoma"/>
            <family val="2"/>
          </rPr>
          <t xml:space="preserve"> 207BAY-A(2)</t>
        </r>
        <r>
          <rPr>
            <sz val="9"/>
            <color indexed="81"/>
            <rFont val="돋움"/>
            <family val="3"/>
            <charset val="129"/>
          </rPr>
          <t>이지만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실사용은</t>
        </r>
        <r>
          <rPr>
            <sz val="9"/>
            <color indexed="81"/>
            <rFont val="Tahoma"/>
            <family val="2"/>
          </rPr>
          <t xml:space="preserve"> 208BAY</t>
        </r>
        <r>
          <rPr>
            <sz val="9"/>
            <color indexed="81"/>
            <rFont val="돋움"/>
            <family val="3"/>
            <charset val="129"/>
          </rPr>
          <t>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K18" authorId="0" shapeId="0" xr:uid="{CCA40ABE-5B73-4AF1-A034-D6FC1994DF66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변익준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돋움"/>
            <family val="3"/>
            <charset val="129"/>
          </rPr>
          <t>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(2021.03.05)</t>
        </r>
      </text>
    </comment>
    <comment ref="T21" authorId="0" shapeId="0" xr:uid="{16EC8369-B2DB-4AD0-9755-E937FE59C5ED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 </t>
        </r>
        <r>
          <rPr>
            <sz val="9"/>
            <color indexed="81"/>
            <rFont val="돋움"/>
            <family val="3"/>
            <charset val="129"/>
          </rPr>
          <t>전산랙</t>
        </r>
        <r>
          <rPr>
            <sz val="9"/>
            <color indexed="81"/>
            <rFont val="Tahoma"/>
            <family val="2"/>
          </rPr>
          <t xml:space="preserve"> 440BAY(B)</t>
        </r>
      </text>
    </comment>
    <comment ref="A36" authorId="0" shapeId="0" xr:uid="{24F7A669-B369-45C8-B1AD-36D31705F228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409BAY-B</t>
        </r>
      </text>
    </comment>
    <comment ref="A37" authorId="0" shapeId="0" xr:uid="{6820DF1F-981E-459E-8FB4-5EDFF84E3DB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410BAY-B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68" authorId="0" shapeId="0" xr:uid="{54663441-DBC6-472B-887A-03B8F5424EBE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409BAY-A</t>
        </r>
      </text>
    </comment>
    <comment ref="A69" authorId="0" shapeId="0" xr:uid="{083A549F-BEE9-4150-81B6-3D17EFCFD1B3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Tahoma"/>
            <family val="2"/>
          </rPr>
          <t xml:space="preserve">410BAY-A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76" authorId="0" shapeId="0" xr:uid="{73947342-3562-4CD5-9A23-0B5F5C6F1437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부하명은</t>
        </r>
        <r>
          <rPr>
            <sz val="9"/>
            <color indexed="81"/>
            <rFont val="Tahoma"/>
            <family val="2"/>
          </rPr>
          <t xml:space="preserve"> 207BAY-A(2)</t>
        </r>
        <r>
          <rPr>
            <sz val="9"/>
            <color indexed="81"/>
            <rFont val="돋움"/>
            <family val="3"/>
            <charset val="129"/>
          </rPr>
          <t>이지만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실사용은</t>
        </r>
        <r>
          <rPr>
            <sz val="9"/>
            <color indexed="81"/>
            <rFont val="Tahoma"/>
            <family val="2"/>
          </rPr>
          <t xml:space="preserve"> 208BAY</t>
        </r>
        <r>
          <rPr>
            <sz val="9"/>
            <color indexed="81"/>
            <rFont val="돋움"/>
            <family val="3"/>
            <charset val="129"/>
          </rPr>
          <t>임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A226" authorId="0" shapeId="0" xr:uid="{B04211A0-2D6B-4CFD-A98E-9B828A0B1ABD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
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  <comment ref="A274" authorId="0" shapeId="0" xr:uid="{1E5FAA10-5814-4EA5-9C10-F6C6E722A847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A226" authorId="0" shapeId="0" xr:uid="{279F0306-EBA5-4501-910E-63D0E309C00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
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  <comment ref="A274" authorId="0" shapeId="0" xr:uid="{007B3593-452A-472A-AEC8-56DA9E78FD1A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C300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2021.09.14 </t>
        </r>
        <r>
          <rPr>
            <sz val="9"/>
            <color indexed="81"/>
            <rFont val="돋움"/>
            <family val="3"/>
            <charset val="129"/>
          </rPr>
          <t>전원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투입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<sst xmlns="http://schemas.openxmlformats.org/spreadsheetml/2006/main" count="42925" uniqueCount="9296">
  <si>
    <t>7층 전송 및 고객 랙별 부하 사용내역</t>
    <phoneticPr fontId="10" type="noConversion"/>
  </si>
  <si>
    <t>2023년 기준</t>
    <phoneticPr fontId="10" type="noConversion"/>
  </si>
  <si>
    <t>구분</t>
  </si>
  <si>
    <t>DEKR
NO.</t>
    <phoneticPr fontId="10" type="noConversion"/>
  </si>
  <si>
    <t>BAY
NAME</t>
  </si>
  <si>
    <t>RACK
NAME</t>
  </si>
  <si>
    <t>전원구성</t>
  </si>
  <si>
    <t>차단기 정보(수정)</t>
    <phoneticPr fontId="10" type="noConversion"/>
  </si>
  <si>
    <t>Fuse/차단기 정보</t>
    <phoneticPr fontId="10" type="noConversion"/>
  </si>
  <si>
    <t>IPD/2차분전반
사용정보</t>
    <phoneticPr fontId="10" type="noConversion"/>
  </si>
  <si>
    <t>2차 분전반/정류기
정보</t>
    <phoneticPr fontId="10" type="noConversion"/>
  </si>
  <si>
    <t>1차 분전반 사용정보</t>
    <phoneticPr fontId="10" type="noConversion"/>
  </si>
  <si>
    <t>1차 분전반 정보</t>
    <phoneticPr fontId="10" type="noConversion"/>
  </si>
  <si>
    <t>배전반 정보</t>
    <phoneticPr fontId="10" type="noConversion"/>
  </si>
  <si>
    <t>TR 정보</t>
    <phoneticPr fontId="10" type="noConversion"/>
  </si>
  <si>
    <t>전력량
[VA]</t>
    <phoneticPr fontId="10" type="noConversion"/>
  </si>
  <si>
    <t>RACK별 장비명</t>
  </si>
  <si>
    <t>비고</t>
  </si>
  <si>
    <t>AC</t>
  </si>
  <si>
    <t>DC</t>
  </si>
  <si>
    <t>A</t>
    <phoneticPr fontId="10" type="noConversion"/>
  </si>
  <si>
    <t>B</t>
    <phoneticPr fontId="10" type="noConversion"/>
  </si>
  <si>
    <t>A전원</t>
    <phoneticPr fontId="10" type="noConversion"/>
  </si>
  <si>
    <t>B전원</t>
    <phoneticPr fontId="10" type="noConversion"/>
  </si>
  <si>
    <t>합계</t>
    <phoneticPr fontId="10" type="noConversion"/>
  </si>
  <si>
    <t>SJT</t>
    <phoneticPr fontId="10" type="noConversion"/>
  </si>
  <si>
    <t>정류기실</t>
    <phoneticPr fontId="10" type="noConversion"/>
  </si>
  <si>
    <t>SJT 정류기1</t>
    <phoneticPr fontId="10" type="noConversion"/>
  </si>
  <si>
    <t>○</t>
  </si>
  <si>
    <t>A4</t>
    <phoneticPr fontId="10" type="noConversion"/>
  </si>
  <si>
    <t>7-1-A4-06 / 4P 225A</t>
    <phoneticPr fontId="10" type="noConversion"/>
  </si>
  <si>
    <t>7-1-A4
(4P 400A)</t>
    <phoneticPr fontId="10" type="noConversion"/>
  </si>
  <si>
    <t>LV-7A #06 / 3P 320A
(U7-6A)</t>
    <phoneticPr fontId="10" type="noConversion"/>
  </si>
  <si>
    <t>TR-7A 1000kVA</t>
    <phoneticPr fontId="10" type="noConversion"/>
  </si>
  <si>
    <t>SJT 정류기2</t>
    <phoneticPr fontId="10" type="noConversion"/>
  </si>
  <si>
    <t>7-1-B4-01 / 3P 150A</t>
    <phoneticPr fontId="10" type="noConversion"/>
  </si>
  <si>
    <t>7-1-B4
(4P 400A)</t>
    <phoneticPr fontId="10" type="noConversion"/>
  </si>
  <si>
    <t>LV-7B #07 / 3P 320A
(U7-7B)</t>
    <phoneticPr fontId="10" type="noConversion"/>
  </si>
  <si>
    <t>TR-7B 1000kVA</t>
    <phoneticPr fontId="10" type="noConversion"/>
  </si>
  <si>
    <t>1열</t>
  </si>
  <si>
    <t>B625</t>
    <phoneticPr fontId="10" type="noConversion"/>
  </si>
  <si>
    <t>111 BAY</t>
  </si>
  <si>
    <t>111B_ZTE325</t>
  </si>
  <si>
    <t>A-2</t>
  </si>
  <si>
    <t>B-2</t>
  </si>
  <si>
    <t>IPD A-2-57 / 35A</t>
    <phoneticPr fontId="10" type="noConversion"/>
  </si>
  <si>
    <t>IPD B-2-57 / 35A</t>
    <phoneticPr fontId="10" type="noConversion"/>
  </si>
  <si>
    <t>IPD A-2</t>
    <phoneticPr fontId="10" type="noConversion"/>
  </si>
  <si>
    <t>IPD B-2</t>
    <phoneticPr fontId="10" type="noConversion"/>
  </si>
  <si>
    <t>정류기 A
-48V 1400A</t>
    <phoneticPr fontId="10" type="noConversion"/>
  </si>
  <si>
    <t>정류기 B
-48V 1400A</t>
    <phoneticPr fontId="10" type="noConversion"/>
  </si>
  <si>
    <t>UPS 출력
배전반A,
#06 
4P 225A</t>
    <phoneticPr fontId="10" type="noConversion"/>
  </si>
  <si>
    <t>UPS 출력
배전반B,
 #01
3P 150A</t>
    <phoneticPr fontId="10" type="noConversion"/>
  </si>
  <si>
    <t>UPS 출력
배전반A,
4P 400A</t>
    <phoneticPr fontId="10" type="noConversion"/>
  </si>
  <si>
    <t>UPS 출력
배전반B,
4P 400A</t>
    <phoneticPr fontId="10" type="noConversion"/>
  </si>
  <si>
    <t>B624</t>
    <phoneticPr fontId="10" type="noConversion"/>
  </si>
  <si>
    <t>112 BAY</t>
  </si>
  <si>
    <t>112B_ZTE325</t>
  </si>
  <si>
    <t>IPD A-2-54 / 35A</t>
    <phoneticPr fontId="10" type="noConversion"/>
  </si>
  <si>
    <t>IPD B-2-54 / 35A</t>
    <phoneticPr fontId="10" type="noConversion"/>
  </si>
  <si>
    <t>B623</t>
    <phoneticPr fontId="10" type="noConversion"/>
  </si>
  <si>
    <t>113 BAY</t>
  </si>
  <si>
    <t>113B_ZTE325</t>
  </si>
  <si>
    <t>IPD A-2-55 / 35A</t>
    <phoneticPr fontId="10" type="noConversion"/>
  </si>
  <si>
    <t>IPD B-2-55 / 35A</t>
    <phoneticPr fontId="10" type="noConversion"/>
  </si>
  <si>
    <t>B622</t>
    <phoneticPr fontId="10" type="noConversion"/>
  </si>
  <si>
    <t>114 BAY</t>
  </si>
  <si>
    <t>114B_ZTE325</t>
  </si>
  <si>
    <t>IPD A-2-56 / 35A</t>
    <phoneticPr fontId="10" type="noConversion"/>
  </si>
  <si>
    <t>IPD B-2-56 / 35A</t>
    <phoneticPr fontId="10" type="noConversion"/>
  </si>
  <si>
    <t>B621</t>
    <phoneticPr fontId="10" type="noConversion"/>
  </si>
  <si>
    <t>115 BAY</t>
  </si>
  <si>
    <t>115B_ZTE325</t>
  </si>
  <si>
    <t>IPD A-2-59 / 35A</t>
    <phoneticPr fontId="10" type="noConversion"/>
  </si>
  <si>
    <t>IPD B-2-59 / 35A</t>
    <phoneticPr fontId="10" type="noConversion"/>
  </si>
  <si>
    <t>B620</t>
    <phoneticPr fontId="10" type="noConversion"/>
  </si>
  <si>
    <t>116 BAY</t>
  </si>
  <si>
    <t>116B_ZTE385</t>
  </si>
  <si>
    <t>IPD A-2-61 / 35A</t>
    <phoneticPr fontId="10" type="noConversion"/>
  </si>
  <si>
    <t>IPD B-2-61 / 35A</t>
    <phoneticPr fontId="10" type="noConversion"/>
  </si>
  <si>
    <t>B619</t>
    <phoneticPr fontId="10" type="noConversion"/>
  </si>
  <si>
    <t>117 BAY</t>
  </si>
  <si>
    <t>117B_ZTE385</t>
  </si>
  <si>
    <t>IPD A-2-60 / 35A</t>
    <phoneticPr fontId="10" type="noConversion"/>
  </si>
  <si>
    <t>IPD B-2-60 / 35A</t>
    <phoneticPr fontId="10" type="noConversion"/>
  </si>
  <si>
    <t>B618</t>
    <phoneticPr fontId="10" type="noConversion"/>
  </si>
  <si>
    <t>118 BAY</t>
  </si>
  <si>
    <t>118B_ZTE385</t>
  </si>
  <si>
    <t>IPD A-2-64 / 50A</t>
    <phoneticPr fontId="10" type="noConversion"/>
  </si>
  <si>
    <t>IPD B-2-64 / 50A</t>
    <phoneticPr fontId="10" type="noConversion"/>
  </si>
  <si>
    <t>B617</t>
    <phoneticPr fontId="10" type="noConversion"/>
  </si>
  <si>
    <t>119 BAY</t>
  </si>
  <si>
    <t>119B_우리넷</t>
  </si>
  <si>
    <t>IPD A-2-65 / 35A</t>
    <phoneticPr fontId="10" type="noConversion"/>
  </si>
  <si>
    <t>IPD B-2-65 / 35A</t>
    <phoneticPr fontId="10" type="noConversion"/>
  </si>
  <si>
    <t>B616</t>
    <phoneticPr fontId="10" type="noConversion"/>
  </si>
  <si>
    <t>120 BAY</t>
  </si>
  <si>
    <t>120B_ZTE325</t>
  </si>
  <si>
    <t>IPD A-2-67 / 50A</t>
    <phoneticPr fontId="10" type="noConversion"/>
  </si>
  <si>
    <t>IPD B-2-67 / 50A</t>
    <phoneticPr fontId="10" type="noConversion"/>
  </si>
  <si>
    <t>B615</t>
    <phoneticPr fontId="10" type="noConversion"/>
  </si>
  <si>
    <t>121 BAY</t>
  </si>
  <si>
    <t>121B_ZTE325</t>
  </si>
  <si>
    <t>IPD A-2-66 / 50A</t>
    <phoneticPr fontId="10" type="noConversion"/>
  </si>
  <si>
    <t>IPD B-2-66 / 50A</t>
    <phoneticPr fontId="10" type="noConversion"/>
  </si>
  <si>
    <t>2열</t>
  </si>
  <si>
    <t>C409</t>
    <phoneticPr fontId="10" type="noConversion"/>
  </si>
  <si>
    <t>202 BAY</t>
  </si>
  <si>
    <t>203B_인테넷팀</t>
  </si>
  <si>
    <t>A2</t>
  </si>
  <si>
    <t>B2</t>
  </si>
  <si>
    <t>U3-7A-32 / 2P 30A</t>
    <phoneticPr fontId="10" type="noConversion"/>
  </si>
  <si>
    <t>U3-7B-32 / 2P 30A</t>
  </si>
  <si>
    <t>U3-7A
(U7-5A)
4P 300A</t>
    <phoneticPr fontId="10" type="noConversion"/>
  </si>
  <si>
    <t>U3-7B
(U7-6B)
4P 300A</t>
    <phoneticPr fontId="10" type="noConversion"/>
  </si>
  <si>
    <t>LV-7A #05 / 3P 320A
(U7-5A)</t>
    <phoneticPr fontId="10" type="noConversion"/>
  </si>
  <si>
    <t>LV-7B #06 / 3P 320A
(U7-6B)</t>
  </si>
  <si>
    <t>'23.07. 31  전기투입/세종요청 1랙 증설</t>
  </si>
  <si>
    <t>C408</t>
    <phoneticPr fontId="10" type="noConversion"/>
  </si>
  <si>
    <t>203 BAY</t>
  </si>
  <si>
    <t>203B_세종/아톤AWS</t>
    <phoneticPr fontId="10" type="noConversion"/>
  </si>
  <si>
    <t>세종 긴급청약</t>
    <phoneticPr fontId="10" type="noConversion"/>
  </si>
  <si>
    <t>22.07.14 구성 및 전기투입</t>
    <phoneticPr fontId="30" type="noConversion"/>
  </si>
  <si>
    <t>C407</t>
    <phoneticPr fontId="10" type="noConversion"/>
  </si>
  <si>
    <t>204 BAY</t>
  </si>
  <si>
    <t>204B_인테넷팀</t>
  </si>
  <si>
    <t>U3-7A-25 / 2P 30A</t>
    <phoneticPr fontId="10" type="noConversion"/>
  </si>
  <si>
    <t>U3-7B-25 / 2P 30A</t>
    <phoneticPr fontId="10" type="noConversion"/>
  </si>
  <si>
    <t>인터넷팀 장비</t>
  </si>
  <si>
    <t>C406</t>
    <phoneticPr fontId="10" type="noConversion"/>
  </si>
  <si>
    <t>205 BAY</t>
  </si>
  <si>
    <t>205B_인테넷팀</t>
  </si>
  <si>
    <t>U3-7A-23 / 2P 30A</t>
    <phoneticPr fontId="10" type="noConversion"/>
  </si>
  <si>
    <t>U3-7B-23 / 2P 30A</t>
    <phoneticPr fontId="10" type="noConversion"/>
  </si>
  <si>
    <t>C405</t>
    <phoneticPr fontId="10" type="noConversion"/>
  </si>
  <si>
    <t>206 BAY</t>
  </si>
  <si>
    <t>206B_인테넷팀</t>
  </si>
  <si>
    <t>U3-7A-21 / 2P 30A</t>
    <phoneticPr fontId="10" type="noConversion"/>
  </si>
  <si>
    <t>U3-7B-21 / 2P 30A</t>
    <phoneticPr fontId="10" type="noConversion"/>
  </si>
  <si>
    <t>C404</t>
    <phoneticPr fontId="10" type="noConversion"/>
  </si>
  <si>
    <t>207 BAY</t>
  </si>
  <si>
    <t>207B_인테넷팀</t>
  </si>
  <si>
    <t>U3-7A-19 / 2P 30A</t>
    <phoneticPr fontId="10" type="noConversion"/>
  </si>
  <si>
    <t>U3-7B-19 / 2P 30A</t>
    <phoneticPr fontId="10" type="noConversion"/>
  </si>
  <si>
    <t>C403</t>
    <phoneticPr fontId="10" type="noConversion"/>
  </si>
  <si>
    <t>208 BAY</t>
  </si>
  <si>
    <t>208B_인테넷팀</t>
  </si>
  <si>
    <t>U3-7A-17 / 2P 30A</t>
    <phoneticPr fontId="10" type="noConversion"/>
  </si>
  <si>
    <t>U3-7B-17 / 2P 30A</t>
    <phoneticPr fontId="10" type="noConversion"/>
  </si>
  <si>
    <t>U3-7A-27 / 2P 30A</t>
    <phoneticPr fontId="10" type="noConversion"/>
  </si>
  <si>
    <t>U3-7B-27 / 2P 30A</t>
    <phoneticPr fontId="10" type="noConversion"/>
  </si>
  <si>
    <t>C402</t>
    <phoneticPr fontId="10" type="noConversion"/>
  </si>
  <si>
    <t>209 BAY</t>
  </si>
  <si>
    <t>209B_인테넷팀</t>
  </si>
  <si>
    <t>U3-7A-11 / 2P 30A</t>
    <phoneticPr fontId="10" type="noConversion"/>
  </si>
  <si>
    <t>U3-7B-11 / 2P 30A</t>
    <phoneticPr fontId="10" type="noConversion"/>
  </si>
  <si>
    <t>AC 콘센트 라벨 : 409Bay-A &amp; 409Bay-B</t>
    <phoneticPr fontId="30" type="noConversion"/>
  </si>
  <si>
    <t>C401</t>
    <phoneticPr fontId="10" type="noConversion"/>
  </si>
  <si>
    <t>210 BAY</t>
  </si>
  <si>
    <t>210B_인테넷팀</t>
  </si>
  <si>
    <t>U3-7A-13 / 2P 30A</t>
    <phoneticPr fontId="10" type="noConversion"/>
  </si>
  <si>
    <t>U3-7B-13 / 2P 30A</t>
    <phoneticPr fontId="10" type="noConversion"/>
  </si>
  <si>
    <t>AC 콘센트 라벨 : 410Bay-A &amp; 410Bay-B</t>
    <phoneticPr fontId="30" type="noConversion"/>
  </si>
  <si>
    <t>B524</t>
    <phoneticPr fontId="10" type="noConversion"/>
  </si>
  <si>
    <t>212 BAY</t>
  </si>
  <si>
    <t>212B_코위버155M</t>
  </si>
  <si>
    <t>IPD A-2-12 / 50A</t>
    <phoneticPr fontId="10" type="noConversion"/>
  </si>
  <si>
    <t>IPD B-2-12 / 50A</t>
    <phoneticPr fontId="10" type="noConversion"/>
  </si>
  <si>
    <t>213 BAY</t>
  </si>
  <si>
    <t>214 BAY</t>
  </si>
  <si>
    <t>215 BAY</t>
  </si>
  <si>
    <t>216 BAY</t>
  </si>
  <si>
    <t>B517</t>
    <phoneticPr fontId="10" type="noConversion"/>
  </si>
  <si>
    <t>217 BAY</t>
  </si>
  <si>
    <t>DEKR, Network Rack#1</t>
    <phoneticPr fontId="10" type="noConversion"/>
  </si>
  <si>
    <t>U3-7A-16 / 2P 30A</t>
    <phoneticPr fontId="10" type="noConversion"/>
  </si>
  <si>
    <t>U3-7B-16 / 2P 30A</t>
    <phoneticPr fontId="10" type="noConversion"/>
  </si>
  <si>
    <t>U3-7A(U7-5A)
4P 300A</t>
    <phoneticPr fontId="10" type="noConversion"/>
  </si>
  <si>
    <t>U3-7B(U7-6B)
4P 300A</t>
  </si>
  <si>
    <t>2022.01.12 전기투입</t>
    <phoneticPr fontId="10" type="noConversion"/>
  </si>
  <si>
    <t>B516</t>
    <phoneticPr fontId="10" type="noConversion"/>
  </si>
  <si>
    <t>218 BAY</t>
  </si>
  <si>
    <t>DEKR, Network Rack#2</t>
  </si>
  <si>
    <t>U3-7A-14 / 2P 30A</t>
    <phoneticPr fontId="10" type="noConversion"/>
  </si>
  <si>
    <t>U3-7B-14 / 2P 30A</t>
    <phoneticPr fontId="10" type="noConversion"/>
  </si>
  <si>
    <t>2022.01.12 전기투입</t>
  </si>
  <si>
    <t>B515</t>
    <phoneticPr fontId="10" type="noConversion"/>
  </si>
  <si>
    <t>219 BAY</t>
  </si>
  <si>
    <t>219B_코위버PTN</t>
  </si>
  <si>
    <t>IPD A-2-22 / 50A</t>
    <phoneticPr fontId="10" type="noConversion"/>
  </si>
  <si>
    <t>IPD B-2-22 / 50A</t>
    <phoneticPr fontId="10" type="noConversion"/>
  </si>
  <si>
    <t>B510</t>
    <phoneticPr fontId="10" type="noConversion"/>
  </si>
  <si>
    <t>223 BAY</t>
  </si>
  <si>
    <t>223B_코위버155M</t>
  </si>
  <si>
    <t>A-3</t>
  </si>
  <si>
    <t>B-3</t>
  </si>
  <si>
    <t>IPD A-3-18 / 35A</t>
    <phoneticPr fontId="10" type="noConversion"/>
  </si>
  <si>
    <t>IPD B-3-18 / 35A</t>
    <phoneticPr fontId="10" type="noConversion"/>
  </si>
  <si>
    <t>IPD A-3</t>
    <phoneticPr fontId="10" type="noConversion"/>
  </si>
  <si>
    <t>IPD B-3</t>
    <phoneticPr fontId="10" type="noConversion"/>
  </si>
  <si>
    <t>B509</t>
    <phoneticPr fontId="10" type="noConversion"/>
  </si>
  <si>
    <t>224 BAY</t>
  </si>
  <si>
    <t>224B_우리넷</t>
  </si>
  <si>
    <t>IPD A-3-19 / 35A</t>
    <phoneticPr fontId="10" type="noConversion"/>
  </si>
  <si>
    <t>IPD B-3-19 / 50A</t>
    <phoneticPr fontId="10" type="noConversion"/>
  </si>
  <si>
    <t>B508</t>
    <phoneticPr fontId="10" type="noConversion"/>
  </si>
  <si>
    <t>225 BAY</t>
  </si>
  <si>
    <t>225B_코위버622M</t>
  </si>
  <si>
    <t>IPD A-3-52 / 35A</t>
    <phoneticPr fontId="10" type="noConversion"/>
  </si>
  <si>
    <t>IPD B-3-23 / 35A</t>
    <phoneticPr fontId="10" type="noConversion"/>
  </si>
  <si>
    <t>PDP 2개</t>
  </si>
  <si>
    <t>IPD A-3-55 / 35A</t>
    <phoneticPr fontId="10" type="noConversion"/>
  </si>
  <si>
    <t>IPD B-3-54 / 35A</t>
    <phoneticPr fontId="10" type="noConversion"/>
  </si>
  <si>
    <t>B507</t>
    <phoneticPr fontId="10" type="noConversion"/>
  </si>
  <si>
    <t>226 BAY</t>
  </si>
  <si>
    <t>226B_코위버155M</t>
  </si>
  <si>
    <t>IPD A-3-20 / 35A</t>
    <phoneticPr fontId="10" type="noConversion"/>
  </si>
  <si>
    <t>IPD B-3-20 / 50A</t>
    <phoneticPr fontId="10" type="noConversion"/>
  </si>
  <si>
    <t>B506</t>
    <phoneticPr fontId="10" type="noConversion"/>
  </si>
  <si>
    <t>227 BAY</t>
  </si>
  <si>
    <t>227B_ZTE385</t>
  </si>
  <si>
    <t>IPD A-3-21 / 50A</t>
    <phoneticPr fontId="10" type="noConversion"/>
  </si>
  <si>
    <t>IPD B-3-21 / 50A</t>
    <phoneticPr fontId="10" type="noConversion"/>
  </si>
  <si>
    <t>B505</t>
    <phoneticPr fontId="10" type="noConversion"/>
  </si>
  <si>
    <t>228 BAY</t>
  </si>
  <si>
    <t>228B_ZTE385</t>
  </si>
  <si>
    <t>IPD A-3-49 / 50A</t>
    <phoneticPr fontId="10" type="noConversion"/>
  </si>
  <si>
    <t>IPD B-3-49 / 35A</t>
    <phoneticPr fontId="10" type="noConversion"/>
  </si>
  <si>
    <t>B504</t>
    <phoneticPr fontId="10" type="noConversion"/>
  </si>
  <si>
    <t>229 BAY</t>
  </si>
  <si>
    <t>229B_ZTE385</t>
  </si>
  <si>
    <t>IPD A-3-50 / 35A</t>
    <phoneticPr fontId="10" type="noConversion"/>
  </si>
  <si>
    <t>IPD B-3-50 / 35A</t>
    <phoneticPr fontId="10" type="noConversion"/>
  </si>
  <si>
    <t>B503</t>
    <phoneticPr fontId="10" type="noConversion"/>
  </si>
  <si>
    <t>230 BAY</t>
  </si>
  <si>
    <t>230B_ZTE385</t>
  </si>
  <si>
    <t>IPD A-3-51 / 35A</t>
    <phoneticPr fontId="10" type="noConversion"/>
  </si>
  <si>
    <t>IPD B-3-51 / 35A</t>
    <phoneticPr fontId="10" type="noConversion"/>
  </si>
  <si>
    <t>B502</t>
    <phoneticPr fontId="10" type="noConversion"/>
  </si>
  <si>
    <t>231 BAY</t>
  </si>
  <si>
    <t>231B_ZTE385</t>
  </si>
  <si>
    <t>IPD A-3-22 / 35A</t>
    <phoneticPr fontId="10" type="noConversion"/>
  </si>
  <si>
    <t>IPD B-3-22 / 35A</t>
    <phoneticPr fontId="10" type="noConversion"/>
  </si>
  <si>
    <t>A510</t>
    <phoneticPr fontId="10" type="noConversion"/>
  </si>
  <si>
    <t>236 BAY</t>
  </si>
  <si>
    <t>236B_CN4200</t>
  </si>
  <si>
    <t>A-4</t>
  </si>
  <si>
    <t>B-4</t>
  </si>
  <si>
    <t>IPD A-4-53 / 35A</t>
    <phoneticPr fontId="10" type="noConversion"/>
  </si>
  <si>
    <t>IPD B-4-53 / 35A</t>
    <phoneticPr fontId="10" type="noConversion"/>
  </si>
  <si>
    <t>IPD A-4</t>
    <phoneticPr fontId="10" type="noConversion"/>
  </si>
  <si>
    <t>IPD B-4</t>
    <phoneticPr fontId="10" type="noConversion"/>
  </si>
  <si>
    <t>A509</t>
    <phoneticPr fontId="10" type="noConversion"/>
  </si>
  <si>
    <t>237 BAY</t>
  </si>
  <si>
    <t>237B_CN4200</t>
  </si>
  <si>
    <t>IPD A-4-52 / 35A</t>
    <phoneticPr fontId="10" type="noConversion"/>
  </si>
  <si>
    <t>IPD B-4-52 / 35A</t>
    <phoneticPr fontId="10" type="noConversion"/>
  </si>
  <si>
    <t>A508</t>
    <phoneticPr fontId="10" type="noConversion"/>
  </si>
  <si>
    <t>238 BAY</t>
  </si>
  <si>
    <t>238B_동원DWDM</t>
  </si>
  <si>
    <t>IPD A-4-45 / 50A</t>
    <phoneticPr fontId="10" type="noConversion"/>
  </si>
  <si>
    <t>IPD B-4-51 / 50A</t>
    <phoneticPr fontId="10" type="noConversion"/>
  </si>
  <si>
    <t>A507</t>
    <phoneticPr fontId="10" type="noConversion"/>
  </si>
  <si>
    <t>239 BAY</t>
  </si>
  <si>
    <t>239B_OSN7500</t>
  </si>
  <si>
    <t>IPD A-4-10 / 50A</t>
    <phoneticPr fontId="10" type="noConversion"/>
  </si>
  <si>
    <t>IPD B-4-43 / 50A</t>
    <phoneticPr fontId="10" type="noConversion"/>
  </si>
  <si>
    <t>IPD 3개</t>
  </si>
  <si>
    <t>IPD A-4-11 / 50A</t>
    <phoneticPr fontId="10" type="noConversion"/>
  </si>
  <si>
    <t>IPD B-4-44 / 50A</t>
    <phoneticPr fontId="10" type="noConversion"/>
  </si>
  <si>
    <t>IPD A-4-18 / 50A</t>
    <phoneticPr fontId="10" type="noConversion"/>
  </si>
  <si>
    <t>IPD B-4-45 / 50A</t>
    <phoneticPr fontId="10" type="noConversion"/>
  </si>
  <si>
    <t>A506</t>
    <phoneticPr fontId="10" type="noConversion"/>
  </si>
  <si>
    <t>240 BAY</t>
  </si>
  <si>
    <t>240B_코위버CWDM</t>
  </si>
  <si>
    <t>IPD A-4-27 / 50A</t>
    <phoneticPr fontId="10" type="noConversion"/>
  </si>
  <si>
    <t>IPD B-4-57 / 50A</t>
    <phoneticPr fontId="10" type="noConversion"/>
  </si>
  <si>
    <t>IPD A-4-33 / 50A</t>
    <phoneticPr fontId="10" type="noConversion"/>
  </si>
  <si>
    <t>IPD B-4-33 / 50A</t>
    <phoneticPr fontId="10" type="noConversion"/>
  </si>
  <si>
    <t>A505</t>
    <phoneticPr fontId="10" type="noConversion"/>
  </si>
  <si>
    <t>241 BAY</t>
  </si>
  <si>
    <t>241B_인테넷팀</t>
  </si>
  <si>
    <t>U3-7A-07 / 2P 30A</t>
    <phoneticPr fontId="10" type="noConversion"/>
  </si>
  <si>
    <t>U3-7B-07 / 2P 30A</t>
    <phoneticPr fontId="10" type="noConversion"/>
  </si>
  <si>
    <t>A504</t>
    <phoneticPr fontId="10" type="noConversion"/>
  </si>
  <si>
    <t>242 BAY</t>
  </si>
  <si>
    <t>242B_인테넷팀</t>
  </si>
  <si>
    <t>U3-7A-09 / 2P 30A</t>
    <phoneticPr fontId="10" type="noConversion"/>
  </si>
  <si>
    <t>U3-7B-09 / 2P 30A</t>
    <phoneticPr fontId="10" type="noConversion"/>
  </si>
  <si>
    <t>A503</t>
    <phoneticPr fontId="10" type="noConversion"/>
  </si>
  <si>
    <t>243 BAY</t>
  </si>
  <si>
    <t>243B_코위버CWDM</t>
  </si>
  <si>
    <t>IPD A-4-28 / 50A</t>
    <phoneticPr fontId="10" type="noConversion"/>
  </si>
  <si>
    <t>IPD B-4-28 / 50A</t>
    <phoneticPr fontId="10" type="noConversion"/>
  </si>
  <si>
    <t>A502</t>
    <phoneticPr fontId="10" type="noConversion"/>
  </si>
  <si>
    <t>244 BAY</t>
  </si>
  <si>
    <t>244B_코위버CWDM</t>
  </si>
  <si>
    <t>IPD A-4-26 / 50A</t>
    <phoneticPr fontId="10" type="noConversion"/>
  </si>
  <si>
    <t>IPD B-4-26 / 50A</t>
    <phoneticPr fontId="10" type="noConversion"/>
  </si>
  <si>
    <t>3열</t>
  </si>
  <si>
    <t>C310</t>
    <phoneticPr fontId="10" type="noConversion"/>
  </si>
  <si>
    <t>301 BAY</t>
  </si>
  <si>
    <t>301B_드림라인</t>
    <phoneticPr fontId="10" type="noConversion"/>
  </si>
  <si>
    <t>U3-7A-30 / 2P 30A</t>
    <phoneticPr fontId="10" type="noConversion"/>
  </si>
  <si>
    <t>U3-7B-30 / 2P 30A</t>
    <phoneticPr fontId="10" type="noConversion"/>
  </si>
  <si>
    <t>LV-7B #06 / 3P 320A
(U7-6B)</t>
    <phoneticPr fontId="10" type="noConversion"/>
  </si>
  <si>
    <t>C309</t>
    <phoneticPr fontId="10" type="noConversion"/>
  </si>
  <si>
    <t>302 BAY</t>
  </si>
  <si>
    <t>302B_SKB</t>
    <phoneticPr fontId="10" type="noConversion"/>
  </si>
  <si>
    <t>A-1</t>
  </si>
  <si>
    <t>B-1</t>
  </si>
  <si>
    <t>IPD A-1-23 / 100A</t>
    <phoneticPr fontId="10" type="noConversion"/>
  </si>
  <si>
    <t>IPD B-1-23 / 100A</t>
    <phoneticPr fontId="10" type="noConversion"/>
  </si>
  <si>
    <t>IPD A-1</t>
    <phoneticPr fontId="10" type="noConversion"/>
  </si>
  <si>
    <t>IPD B-1</t>
    <phoneticPr fontId="10" type="noConversion"/>
  </si>
  <si>
    <t>C308</t>
    <phoneticPr fontId="10" type="noConversion"/>
  </si>
  <si>
    <t>303 BAY</t>
  </si>
  <si>
    <t>303B_NDCS</t>
  </si>
  <si>
    <t>IPD A-1-18 / 100A</t>
    <phoneticPr fontId="10" type="noConversion"/>
  </si>
  <si>
    <t>IPD B-1-18 / 100A</t>
    <phoneticPr fontId="10" type="noConversion"/>
  </si>
  <si>
    <t>C307</t>
    <phoneticPr fontId="10" type="noConversion"/>
  </si>
  <si>
    <t>304 BAY</t>
  </si>
  <si>
    <t>304B_KT장비</t>
  </si>
  <si>
    <t>IPD A-1-21 / 50A</t>
    <phoneticPr fontId="10" type="noConversion"/>
  </si>
  <si>
    <t>IPD B-1-21 / 50A</t>
    <phoneticPr fontId="10" type="noConversion"/>
  </si>
  <si>
    <t>KT장비</t>
  </si>
  <si>
    <t>C306</t>
    <phoneticPr fontId="10" type="noConversion"/>
  </si>
  <si>
    <t>305 BAY</t>
  </si>
  <si>
    <t>305B_LGU+장비</t>
  </si>
  <si>
    <t>IPD A-1-57 / 50A</t>
    <phoneticPr fontId="10" type="noConversion"/>
  </si>
  <si>
    <t>IPD B-1-57 / 50A</t>
    <phoneticPr fontId="10" type="noConversion"/>
  </si>
  <si>
    <t>LGU+장비</t>
  </si>
  <si>
    <t>C305</t>
    <phoneticPr fontId="10" type="noConversion"/>
  </si>
  <si>
    <t>306 BAY</t>
  </si>
  <si>
    <t>306B_SKB장비</t>
  </si>
  <si>
    <t>IPD A-1-07 / 100A</t>
    <phoneticPr fontId="10" type="noConversion"/>
  </si>
  <si>
    <t>IPD B-1-07 / 100A</t>
    <phoneticPr fontId="10" type="noConversion"/>
  </si>
  <si>
    <t>SKB장비</t>
  </si>
  <si>
    <t>C304</t>
    <phoneticPr fontId="10" type="noConversion"/>
  </si>
  <si>
    <t>307 BAY</t>
  </si>
  <si>
    <t>LGU+PDP</t>
    <phoneticPr fontId="10" type="noConversion"/>
  </si>
  <si>
    <t>IPD A-1-24 / 100A</t>
    <phoneticPr fontId="10" type="noConversion"/>
  </si>
  <si>
    <t>IPD B-1-24 / 100A</t>
    <phoneticPr fontId="10" type="noConversion"/>
  </si>
  <si>
    <t>LGU+ POP 장비</t>
    <phoneticPr fontId="10" type="noConversion"/>
  </si>
  <si>
    <t>B424</t>
  </si>
  <si>
    <t>　</t>
  </si>
  <si>
    <t xml:space="preserve">  220V</t>
  </si>
  <si>
    <t xml:space="preserve">    30AT</t>
  </si>
  <si>
    <t>B423</t>
  </si>
  <si>
    <t>311 BAY</t>
  </si>
  <si>
    <t>B422</t>
  </si>
  <si>
    <t>312 BAY</t>
  </si>
  <si>
    <t>B421</t>
    <phoneticPr fontId="10" type="noConversion"/>
  </si>
  <si>
    <t>313 BAY</t>
  </si>
  <si>
    <t>DEK Network Rack</t>
    <phoneticPr fontId="10" type="noConversion"/>
  </si>
  <si>
    <t>U3-7A-28 / 2P 30A</t>
    <phoneticPr fontId="10" type="noConversion"/>
  </si>
  <si>
    <t>U3-7B-28 / 2P 30A</t>
    <phoneticPr fontId="10" type="noConversion"/>
  </si>
  <si>
    <t>전기투입 : '22.02.24</t>
    <phoneticPr fontId="10" type="noConversion"/>
  </si>
  <si>
    <t>DEKR Networks Cabinet('22.02.09)</t>
    <phoneticPr fontId="10" type="noConversion"/>
  </si>
  <si>
    <t>B420</t>
    <phoneticPr fontId="10" type="noConversion"/>
  </si>
  <si>
    <t>314 BAY</t>
  </si>
  <si>
    <t>DEK Network Rack</t>
  </si>
  <si>
    <t>U3-7A-26 / 2P 30A</t>
    <phoneticPr fontId="10" type="noConversion"/>
  </si>
  <si>
    <t>U3-7B-26 / 2P 30A</t>
    <phoneticPr fontId="10" type="noConversion"/>
  </si>
  <si>
    <t>전기투입 : '22.02.24</t>
  </si>
  <si>
    <t>DEKR Networks Cabinet('22.02.09)</t>
  </si>
  <si>
    <t>B419</t>
    <phoneticPr fontId="10" type="noConversion"/>
  </si>
  <si>
    <t>315 BAY</t>
  </si>
  <si>
    <t>U3-7A-24 / 2P 30A</t>
    <phoneticPr fontId="10" type="noConversion"/>
  </si>
  <si>
    <t>U3-7B-24 / 2P 30A</t>
    <phoneticPr fontId="10" type="noConversion"/>
  </si>
  <si>
    <t>B418</t>
    <phoneticPr fontId="10" type="noConversion"/>
  </si>
  <si>
    <t>316 BAY</t>
  </si>
  <si>
    <t>U3-7A-22 / 2P 30A</t>
    <phoneticPr fontId="10" type="noConversion"/>
  </si>
  <si>
    <t>U3-7B-22 / 2P 30A</t>
    <phoneticPr fontId="10" type="noConversion"/>
  </si>
  <si>
    <t>B417</t>
    <phoneticPr fontId="10" type="noConversion"/>
  </si>
  <si>
    <t>317 BAY</t>
  </si>
  <si>
    <t>U3-7A-20 / 2P 30A</t>
    <phoneticPr fontId="10" type="noConversion"/>
  </si>
  <si>
    <t>U3-7B-20 / 2P 30A</t>
    <phoneticPr fontId="10" type="noConversion"/>
  </si>
  <si>
    <t>B416</t>
    <phoneticPr fontId="10" type="noConversion"/>
  </si>
  <si>
    <t>318 BAY</t>
  </si>
  <si>
    <t>U3-7A-18 / 2P 30A</t>
    <phoneticPr fontId="10" type="noConversion"/>
  </si>
  <si>
    <t>U3-7B-18 / 2P 30A</t>
    <phoneticPr fontId="10" type="noConversion"/>
  </si>
  <si>
    <t>B415</t>
    <phoneticPr fontId="10" type="noConversion"/>
  </si>
  <si>
    <t>B411</t>
    <phoneticPr fontId="10" type="noConversion"/>
  </si>
  <si>
    <t>322 BAY</t>
  </si>
  <si>
    <t>322B_7F_Patch</t>
  </si>
  <si>
    <t>U3-7A-29 / 2P 30A</t>
    <phoneticPr fontId="10" type="noConversion"/>
  </si>
  <si>
    <t>PTN 7200 UTP PATCH 예정</t>
  </si>
  <si>
    <t>B410</t>
    <phoneticPr fontId="10" type="noConversion"/>
  </si>
  <si>
    <t>323 BAY</t>
  </si>
  <si>
    <t>B409</t>
    <phoneticPr fontId="10" type="noConversion"/>
  </si>
  <si>
    <t>324 BAY</t>
  </si>
  <si>
    <t>B408</t>
    <phoneticPr fontId="10" type="noConversion"/>
  </si>
  <si>
    <t>325 BAY</t>
  </si>
  <si>
    <t>325B_코위버CWDM</t>
  </si>
  <si>
    <t>IPD A-3-59 / 100A</t>
    <phoneticPr fontId="10" type="noConversion"/>
  </si>
  <si>
    <t>IPD B-3-59 / 100A</t>
    <phoneticPr fontId="10" type="noConversion"/>
  </si>
  <si>
    <t>2012.02.09 설치</t>
  </si>
  <si>
    <t>B407</t>
    <phoneticPr fontId="10" type="noConversion"/>
  </si>
  <si>
    <t>326 BAY</t>
  </si>
  <si>
    <t>326B_코위버1664</t>
  </si>
  <si>
    <t>IPD A-3-23 / 35A</t>
    <phoneticPr fontId="10" type="noConversion"/>
  </si>
  <si>
    <t>IPD B-3-24 / 35A</t>
    <phoneticPr fontId="10" type="noConversion"/>
  </si>
  <si>
    <t>B406</t>
    <phoneticPr fontId="10" type="noConversion"/>
  </si>
  <si>
    <t>327 BAY</t>
  </si>
  <si>
    <t>327B_ZTE385</t>
  </si>
  <si>
    <t>IPD A-3-17 / 50A</t>
    <phoneticPr fontId="10" type="noConversion"/>
  </si>
  <si>
    <t>IPD B-3-17 / 50A</t>
    <phoneticPr fontId="10" type="noConversion"/>
  </si>
  <si>
    <t>B405</t>
    <phoneticPr fontId="10" type="noConversion"/>
  </si>
  <si>
    <t>328 BAY</t>
  </si>
  <si>
    <t>328B_ZTE385</t>
  </si>
  <si>
    <t>IPD A-3-16 / 50A</t>
    <phoneticPr fontId="10" type="noConversion"/>
  </si>
  <si>
    <t>IPD B-3-16 / 50A</t>
    <phoneticPr fontId="10" type="noConversion"/>
  </si>
  <si>
    <t>B404</t>
    <phoneticPr fontId="10" type="noConversion"/>
  </si>
  <si>
    <t>329 BAY</t>
  </si>
  <si>
    <t>329B_ZTE385</t>
  </si>
  <si>
    <t>IPD A-3-15 / 50A</t>
    <phoneticPr fontId="10" type="noConversion"/>
  </si>
  <si>
    <t>IPD B-3-15 / 50A</t>
    <phoneticPr fontId="10" type="noConversion"/>
  </si>
  <si>
    <t>B403</t>
    <phoneticPr fontId="10" type="noConversion"/>
  </si>
  <si>
    <t>330 BAY</t>
  </si>
  <si>
    <t>코위버 ROADM</t>
    <phoneticPr fontId="10" type="noConversion"/>
  </si>
  <si>
    <t>IPD A-3-28 / 100A</t>
    <phoneticPr fontId="10" type="noConversion"/>
  </si>
  <si>
    <t>IPD B-3-28 / 100A</t>
    <phoneticPr fontId="10" type="noConversion"/>
  </si>
  <si>
    <t>2022.02.10 전기구성</t>
    <phoneticPr fontId="10" type="noConversion"/>
  </si>
  <si>
    <t>B402</t>
    <phoneticPr fontId="10" type="noConversion"/>
  </si>
  <si>
    <t>331 BAY</t>
  </si>
  <si>
    <t>IPD A-3-60 / 100A</t>
    <phoneticPr fontId="10" type="noConversion"/>
  </si>
  <si>
    <t>IPD B-3-60 / 100A</t>
    <phoneticPr fontId="10" type="noConversion"/>
  </si>
  <si>
    <t>A411</t>
    <phoneticPr fontId="10" type="noConversion"/>
  </si>
  <si>
    <t>334 BAY</t>
  </si>
  <si>
    <t>334B_CN4200</t>
  </si>
  <si>
    <t>IPD A-4-54 / 35A</t>
    <phoneticPr fontId="10" type="noConversion"/>
  </si>
  <si>
    <t>IPD B-4-54 / 35A</t>
    <phoneticPr fontId="10" type="noConversion"/>
  </si>
  <si>
    <t>A410</t>
    <phoneticPr fontId="10" type="noConversion"/>
  </si>
  <si>
    <t>335 BAY</t>
  </si>
  <si>
    <t>335B_CN4200</t>
  </si>
  <si>
    <t>IPD A-4-46 / 50A</t>
    <phoneticPr fontId="10" type="noConversion"/>
  </si>
  <si>
    <t>IPD B-4-49 / 50A</t>
    <phoneticPr fontId="10" type="noConversion"/>
  </si>
  <si>
    <t>A409</t>
    <phoneticPr fontId="10" type="noConversion"/>
  </si>
  <si>
    <t>336 BAY</t>
  </si>
  <si>
    <t>336B_CN4200</t>
  </si>
  <si>
    <t>IPD A-4-50 / 35A</t>
    <phoneticPr fontId="10" type="noConversion"/>
  </si>
  <si>
    <t>IPD B-4-50 / 35A</t>
    <phoneticPr fontId="10" type="noConversion"/>
  </si>
  <si>
    <t>A408</t>
    <phoneticPr fontId="10" type="noConversion"/>
  </si>
  <si>
    <t>337 BAY</t>
  </si>
  <si>
    <t>337B_CN4200</t>
  </si>
  <si>
    <t>IPD A-4-44 / 35A</t>
    <phoneticPr fontId="10" type="noConversion"/>
  </si>
  <si>
    <t>IPD B-4-48 / 35A</t>
    <phoneticPr fontId="10" type="noConversion"/>
  </si>
  <si>
    <t>U3-7B-08 / 2P 30A</t>
    <phoneticPr fontId="10" type="noConversion"/>
  </si>
  <si>
    <t>A407</t>
    <phoneticPr fontId="10" type="noConversion"/>
  </si>
  <si>
    <t>338 BAY</t>
  </si>
  <si>
    <t>338B_CN4200</t>
  </si>
  <si>
    <t>IPD A-4-43 / 35A</t>
    <phoneticPr fontId="10" type="noConversion"/>
  </si>
  <si>
    <t>IPD B-4-47 / 50A</t>
    <phoneticPr fontId="10" type="noConversion"/>
  </si>
  <si>
    <t>IPD A-4</t>
  </si>
  <si>
    <t>IPD B-4</t>
  </si>
  <si>
    <t>정류기 A
-48V 1400A</t>
  </si>
  <si>
    <t>정류기 B
-48V 1400A</t>
  </si>
  <si>
    <t>UPS A1-25 / 2P 20A
(340Bay에서 인출)</t>
    <phoneticPr fontId="10" type="noConversion"/>
  </si>
  <si>
    <t>340Bay에서 1개 전원 인출사용 중</t>
    <phoneticPr fontId="10" type="noConversion"/>
  </si>
  <si>
    <t>A406</t>
    <phoneticPr fontId="10" type="noConversion"/>
  </si>
  <si>
    <t>339 BAY</t>
  </si>
  <si>
    <t>339B_CN4200</t>
  </si>
  <si>
    <t>IPD B-4-46 / 35A</t>
    <phoneticPr fontId="10" type="noConversion"/>
  </si>
  <si>
    <t>IPD A-4-42 / 35A</t>
    <phoneticPr fontId="10" type="noConversion"/>
  </si>
  <si>
    <t>A405</t>
    <phoneticPr fontId="10" type="noConversion"/>
  </si>
  <si>
    <t>340 BAY</t>
  </si>
  <si>
    <t>340B_인터넷팀</t>
    <phoneticPr fontId="10" type="noConversion"/>
  </si>
  <si>
    <t>UPS A1-25 / 2P 20A</t>
    <phoneticPr fontId="10" type="noConversion"/>
  </si>
  <si>
    <t>UPS A1-20 / 2P 30A</t>
    <phoneticPr fontId="10" type="noConversion"/>
  </si>
  <si>
    <t>UPS 출력분전반 A1 #25</t>
    <phoneticPr fontId="10" type="noConversion"/>
  </si>
  <si>
    <t>UPS 출력분전반 A1 #20</t>
    <phoneticPr fontId="10" type="noConversion"/>
  </si>
  <si>
    <t>UPS 출력
분전반A1,
4P 400A</t>
    <phoneticPr fontId="10" type="noConversion"/>
  </si>
  <si>
    <t>UPS 출력
분전반A, #01
4P 225A</t>
    <phoneticPr fontId="10" type="noConversion"/>
  </si>
  <si>
    <t>UPS 출력
배전반A,
4P 400A</t>
  </si>
  <si>
    <t>인터넷운영팀 MAN Rack #2, A &amp; B전원</t>
    <phoneticPr fontId="10" type="noConversion"/>
  </si>
  <si>
    <t>A404</t>
    <phoneticPr fontId="10" type="noConversion"/>
  </si>
  <si>
    <t>341 BAY</t>
  </si>
  <si>
    <t>341B_인터넷팀</t>
    <phoneticPr fontId="10" type="noConversion"/>
  </si>
  <si>
    <t>UPS A1-40 / 2P 30A</t>
    <phoneticPr fontId="10" type="noConversion"/>
  </si>
  <si>
    <t>UPS B1-38 / 2P 30A</t>
    <phoneticPr fontId="10" type="noConversion"/>
  </si>
  <si>
    <t>UPS 출력분전반 A1 #40</t>
    <phoneticPr fontId="10" type="noConversion"/>
  </si>
  <si>
    <t>UPS 출력분전반 B1 #38</t>
    <phoneticPr fontId="10" type="noConversion"/>
  </si>
  <si>
    <t>UPS 출력
분전반B1,
4P 400A</t>
    <phoneticPr fontId="10" type="noConversion"/>
  </si>
  <si>
    <t>UPS 출력
분전반B, #02
3P 150A</t>
    <phoneticPr fontId="10" type="noConversion"/>
  </si>
  <si>
    <t>UPS 출력
분전반B
4P 400A</t>
    <phoneticPr fontId="10" type="noConversion"/>
  </si>
  <si>
    <t>인터넷팀 장비(MAN POP)</t>
    <phoneticPr fontId="10" type="noConversion"/>
  </si>
  <si>
    <t>A403</t>
    <phoneticPr fontId="10" type="noConversion"/>
  </si>
  <si>
    <t>342 BAY</t>
  </si>
  <si>
    <t>342B_인터넷팀</t>
    <phoneticPr fontId="10" type="noConversion"/>
  </si>
  <si>
    <t>U3-7B-03 / 2P 30A</t>
    <phoneticPr fontId="10" type="noConversion"/>
  </si>
  <si>
    <t>U3-7A-05 / 2P 30A</t>
    <phoneticPr fontId="10" type="noConversion"/>
  </si>
  <si>
    <t>A402</t>
    <phoneticPr fontId="10" type="noConversion"/>
  </si>
  <si>
    <t>343 BAY</t>
  </si>
  <si>
    <t>343B_방송장비</t>
  </si>
  <si>
    <t>IPD A-4-41 / 50A</t>
    <phoneticPr fontId="10" type="noConversion"/>
  </si>
  <si>
    <t>IPD B-4-41 / 50A</t>
    <phoneticPr fontId="10" type="noConversion"/>
  </si>
  <si>
    <t>DC 전원 미사용</t>
  </si>
  <si>
    <t>U3-7A-05 / 2P 30A (342Bay 인출)</t>
    <phoneticPr fontId="10" type="noConversion"/>
  </si>
  <si>
    <t>342Bay에서 1개 전원 인출사용 중</t>
    <phoneticPr fontId="10" type="noConversion"/>
  </si>
  <si>
    <t>4열</t>
  </si>
  <si>
    <t>C208</t>
    <phoneticPr fontId="10" type="noConversion"/>
  </si>
  <si>
    <t>403 BAY</t>
  </si>
  <si>
    <t>403B_사내망</t>
  </si>
  <si>
    <t>라벨 없음(B1 PNL에서 인출 추정)</t>
    <phoneticPr fontId="10" type="noConversion"/>
  </si>
  <si>
    <t>C207</t>
    <phoneticPr fontId="10" type="noConversion"/>
  </si>
  <si>
    <t>404 BAY</t>
  </si>
  <si>
    <t>404B_사내망</t>
  </si>
  <si>
    <t>C206</t>
    <phoneticPr fontId="10" type="noConversion"/>
  </si>
  <si>
    <t>405 BAY</t>
  </si>
  <si>
    <t>405B_서버</t>
  </si>
  <si>
    <t>UPS B1-09 / 2P 20A</t>
    <phoneticPr fontId="10" type="noConversion"/>
  </si>
  <si>
    <t>U3-7A-08 / 2P 30A</t>
    <phoneticPr fontId="10" type="noConversion"/>
  </si>
  <si>
    <t>UPS 출력분전반 B1 #09</t>
    <phoneticPr fontId="10" type="noConversion"/>
  </si>
  <si>
    <t>C205</t>
    <phoneticPr fontId="10" type="noConversion"/>
  </si>
  <si>
    <t>406 BAY</t>
  </si>
  <si>
    <t>406B_DCN</t>
  </si>
  <si>
    <t>IPD A-1-43 / 35A</t>
    <phoneticPr fontId="10" type="noConversion"/>
  </si>
  <si>
    <t>IPD B-1-05 / 35A</t>
    <phoneticPr fontId="10" type="noConversion"/>
  </si>
  <si>
    <t>UPS A1-08 / 2P 30A</t>
    <phoneticPr fontId="10" type="noConversion"/>
  </si>
  <si>
    <t>UPS B1-13 / 2P 20A</t>
    <phoneticPr fontId="10" type="noConversion"/>
  </si>
  <si>
    <t>UPS 출력분전반 A1 #08</t>
    <phoneticPr fontId="10" type="noConversion"/>
  </si>
  <si>
    <t>UPS 출력분전반 B1 #13</t>
    <phoneticPr fontId="10" type="noConversion"/>
  </si>
  <si>
    <t>C204</t>
    <phoneticPr fontId="10" type="noConversion"/>
  </si>
  <si>
    <t>407 BAY</t>
  </si>
  <si>
    <t>407B_DCN</t>
  </si>
  <si>
    <t>IPD A-1-44 / 35A</t>
    <phoneticPr fontId="10" type="noConversion"/>
  </si>
  <si>
    <t>IPD B-1-06 / 35A</t>
    <phoneticPr fontId="10" type="noConversion"/>
  </si>
  <si>
    <t>UPS A1-10 / 2P 30A</t>
    <phoneticPr fontId="10" type="noConversion"/>
  </si>
  <si>
    <t>UPS B1-15 / 2P 20A</t>
    <phoneticPr fontId="10" type="noConversion"/>
  </si>
  <si>
    <t>UPS 출력분전반 A1 #10</t>
    <phoneticPr fontId="10" type="noConversion"/>
  </si>
  <si>
    <t>UPS 출력분전반 B1 #15</t>
    <phoneticPr fontId="10" type="noConversion"/>
  </si>
  <si>
    <t>C203</t>
    <phoneticPr fontId="10" type="noConversion"/>
  </si>
  <si>
    <t>408 BAY</t>
  </si>
  <si>
    <t>408B_DCN</t>
  </si>
  <si>
    <t>UPS A1-12 / 2P 30A</t>
    <phoneticPr fontId="10" type="noConversion"/>
  </si>
  <si>
    <t>UPS B1-17 / 2P 20A</t>
    <phoneticPr fontId="10" type="noConversion"/>
  </si>
  <si>
    <t>UPS 출력분전반 A1 #12</t>
    <phoneticPr fontId="10" type="noConversion"/>
  </si>
  <si>
    <t>UPS 출력분전반 B1 #17</t>
    <phoneticPr fontId="10" type="noConversion"/>
  </si>
  <si>
    <t>C202</t>
    <phoneticPr fontId="10" type="noConversion"/>
  </si>
  <si>
    <t>409 BAY</t>
  </si>
  <si>
    <t>409B_서버</t>
  </si>
  <si>
    <t>UPS A1-12 / 2P 30A (408Bay 인출)</t>
    <phoneticPr fontId="10" type="noConversion"/>
  </si>
  <si>
    <t>UPS B1-17 / 2P 20A (408Bay 인출)</t>
    <phoneticPr fontId="10" type="noConversion"/>
  </si>
  <si>
    <t>408Bay에서 멀티탭 2개 연결 사용 중</t>
    <phoneticPr fontId="10" type="noConversion"/>
  </si>
  <si>
    <t>C201</t>
    <phoneticPr fontId="10" type="noConversion"/>
  </si>
  <si>
    <t>410 BAY</t>
  </si>
  <si>
    <t>410B_전화PBX</t>
  </si>
  <si>
    <t>UPS A1-32 / 2P 30A</t>
    <phoneticPr fontId="10" type="noConversion"/>
  </si>
  <si>
    <t>UPS B1-26 / 2P 30A</t>
    <phoneticPr fontId="10" type="noConversion"/>
  </si>
  <si>
    <t>UPS 출력분전반 A1 #32</t>
    <phoneticPr fontId="10" type="noConversion"/>
  </si>
  <si>
    <t>UPS 출력분전반 B1 #26</t>
    <phoneticPr fontId="10" type="noConversion"/>
  </si>
  <si>
    <t>UPS 출력분전반B
4P 400A</t>
  </si>
  <si>
    <t>PBX 교환기</t>
    <phoneticPr fontId="10" type="noConversion"/>
  </si>
  <si>
    <t>B323</t>
    <phoneticPr fontId="10" type="noConversion"/>
  </si>
  <si>
    <t>413 BAY</t>
  </si>
  <si>
    <t>413B_Patch</t>
  </si>
  <si>
    <t>U3-7A-08 / 2P 30A (405Bay 인출)</t>
    <phoneticPr fontId="10" type="noConversion"/>
  </si>
  <si>
    <t>7F-5F UTP PATCH</t>
  </si>
  <si>
    <t>405Bay에서 1회로 연결 사용 중</t>
    <phoneticPr fontId="10" type="noConversion"/>
  </si>
  <si>
    <t>B322</t>
    <phoneticPr fontId="10" type="noConversion"/>
  </si>
  <si>
    <t>414 BAY</t>
  </si>
  <si>
    <t>414B_드림라인</t>
  </si>
  <si>
    <t>IPD A-2-10 / 35A</t>
    <phoneticPr fontId="10" type="noConversion"/>
  </si>
  <si>
    <t>IPD B-2-10 / 35A</t>
    <phoneticPr fontId="10" type="noConversion"/>
  </si>
  <si>
    <t>드림라인 장비</t>
  </si>
  <si>
    <t>B320</t>
    <phoneticPr fontId="10" type="noConversion"/>
  </si>
  <si>
    <t>415 BAY</t>
  </si>
  <si>
    <t>415B_Patch</t>
  </si>
  <si>
    <t>X</t>
  </si>
  <si>
    <t>7F-5F OJC PATCH</t>
  </si>
  <si>
    <t>B319</t>
    <phoneticPr fontId="10" type="noConversion"/>
  </si>
  <si>
    <t>416 BAY</t>
  </si>
  <si>
    <t>416B_Patch</t>
  </si>
  <si>
    <t>B317</t>
    <phoneticPr fontId="10" type="noConversion"/>
  </si>
  <si>
    <t>418 BAY</t>
  </si>
  <si>
    <t>418B_SKB장비</t>
  </si>
  <si>
    <t>IPD A-2-49 / 35A</t>
    <phoneticPr fontId="10" type="noConversion"/>
  </si>
  <si>
    <t>IPD B-2-49 / 35A</t>
    <phoneticPr fontId="10" type="noConversion"/>
  </si>
  <si>
    <t>B316</t>
    <phoneticPr fontId="10" type="noConversion"/>
  </si>
  <si>
    <t>419 BAY</t>
  </si>
  <si>
    <t>419B_SKB장비</t>
  </si>
  <si>
    <t>IPD A-2-52 / 35A</t>
    <phoneticPr fontId="10" type="noConversion"/>
  </si>
  <si>
    <t>IPD B-2-52 / 35A</t>
    <phoneticPr fontId="10" type="noConversion"/>
  </si>
  <si>
    <t>1회로 사용(차단기 정보 조사 실패</t>
    <phoneticPr fontId="10" type="noConversion"/>
  </si>
  <si>
    <t>1회로. 차단기 정보 파악 불가</t>
    <phoneticPr fontId="10" type="noConversion"/>
  </si>
  <si>
    <t>B315</t>
    <phoneticPr fontId="10" type="noConversion"/>
  </si>
  <si>
    <t>420 BAY</t>
  </si>
  <si>
    <t>420B_DOTS</t>
  </si>
  <si>
    <t>IPD A-3-53 / 35A</t>
    <phoneticPr fontId="10" type="noConversion"/>
  </si>
  <si>
    <t>IPD B-3-52 / 35A</t>
    <phoneticPr fontId="10" type="noConversion"/>
  </si>
  <si>
    <t>B310</t>
    <phoneticPr fontId="10" type="noConversion"/>
  </si>
  <si>
    <t>423 BAY</t>
  </si>
  <si>
    <t>423B_코위버1664</t>
  </si>
  <si>
    <t>IPD A-3-26 / 50A</t>
    <phoneticPr fontId="10" type="noConversion"/>
  </si>
  <si>
    <t>IPD B-3-26 / 50A</t>
    <phoneticPr fontId="10" type="noConversion"/>
  </si>
  <si>
    <t>B309</t>
    <phoneticPr fontId="10" type="noConversion"/>
  </si>
  <si>
    <t>424 BAY</t>
  </si>
  <si>
    <t>424B_ZTE385</t>
  </si>
  <si>
    <t>IPD A-3-27 / 50A</t>
    <phoneticPr fontId="10" type="noConversion"/>
  </si>
  <si>
    <t>IPD B-3-27 / 50A</t>
    <phoneticPr fontId="10" type="noConversion"/>
  </si>
  <si>
    <t>B308</t>
    <phoneticPr fontId="10" type="noConversion"/>
  </si>
  <si>
    <t>425 BAY</t>
  </si>
  <si>
    <t>425B_ZTE POTN</t>
  </si>
  <si>
    <t>IPD A-3-42 / 50A</t>
    <phoneticPr fontId="10" type="noConversion"/>
  </si>
  <si>
    <t>IPD B-3-42 / 50A</t>
    <phoneticPr fontId="10" type="noConversion"/>
  </si>
  <si>
    <t>IPD 2개</t>
  </si>
  <si>
    <t>IPD A-3-43 / 50A</t>
    <phoneticPr fontId="10" type="noConversion"/>
  </si>
  <si>
    <t>IPD B-3-43 / 50A</t>
    <phoneticPr fontId="10" type="noConversion"/>
  </si>
  <si>
    <t>B307</t>
    <phoneticPr fontId="10" type="noConversion"/>
  </si>
  <si>
    <t>426 BAY</t>
  </si>
  <si>
    <t>426B_ZTE POTN</t>
  </si>
  <si>
    <t>IPD A-3-01 / 100A</t>
    <phoneticPr fontId="10" type="noConversion"/>
  </si>
  <si>
    <t>IPD B-3-01 / 100A</t>
    <phoneticPr fontId="10" type="noConversion"/>
  </si>
  <si>
    <t>IPD A-3-02 / 100A</t>
    <phoneticPr fontId="10" type="noConversion"/>
  </si>
  <si>
    <t>IPD B-3-02 / 100A</t>
    <phoneticPr fontId="10" type="noConversion"/>
  </si>
  <si>
    <t>IPD A-3-03 / 50A</t>
    <phoneticPr fontId="10" type="noConversion"/>
  </si>
  <si>
    <t>IPD B-3-03 / 50A</t>
    <phoneticPr fontId="10" type="noConversion"/>
  </si>
  <si>
    <t>B306</t>
    <phoneticPr fontId="10" type="noConversion"/>
  </si>
  <si>
    <t>427 BAY</t>
  </si>
  <si>
    <t>427B_ZTE POTN</t>
  </si>
  <si>
    <t>IPD A-3-57 / 50A</t>
    <phoneticPr fontId="10" type="noConversion"/>
  </si>
  <si>
    <t>IPD B-3-57 / 50A</t>
    <phoneticPr fontId="10" type="noConversion"/>
  </si>
  <si>
    <t>IPD A-3-58 / 50A</t>
    <phoneticPr fontId="10" type="noConversion"/>
  </si>
  <si>
    <t>IPD B-3-58 / 50A</t>
    <phoneticPr fontId="10" type="noConversion"/>
  </si>
  <si>
    <t>A310</t>
    <phoneticPr fontId="10" type="noConversion"/>
  </si>
  <si>
    <t>436 BAY</t>
  </si>
  <si>
    <t>436B_코위버P7200</t>
  </si>
  <si>
    <t>IPD A-4-03 / 100A</t>
    <phoneticPr fontId="10" type="noConversion"/>
  </si>
  <si>
    <t>IPD B-4-03 / 100A</t>
    <phoneticPr fontId="10" type="noConversion"/>
  </si>
  <si>
    <t>A309</t>
    <phoneticPr fontId="10" type="noConversion"/>
  </si>
  <si>
    <t>437 BAY</t>
  </si>
  <si>
    <t>437B(上)_코위버P7200</t>
    <phoneticPr fontId="10" type="noConversion"/>
  </si>
  <si>
    <t>IPD A-4-29 / 100A</t>
    <phoneticPr fontId="10" type="noConversion"/>
  </si>
  <si>
    <t>IPD B-4-29 / 100A</t>
    <phoneticPr fontId="10" type="noConversion"/>
  </si>
  <si>
    <t>코위버P7200</t>
    <phoneticPr fontId="10" type="noConversion"/>
  </si>
  <si>
    <t>437B(下)_텔레필드_FM700</t>
    <phoneticPr fontId="10" type="noConversion"/>
  </si>
  <si>
    <t>IPD A-4-34 / 35A</t>
    <phoneticPr fontId="10" type="noConversion"/>
  </si>
  <si>
    <t>IPD B-4-34 / 35A</t>
    <phoneticPr fontId="10" type="noConversion"/>
  </si>
  <si>
    <t>텔레필드_FM700</t>
    <phoneticPr fontId="10" type="noConversion"/>
  </si>
  <si>
    <t>2021/06/10 전원신규 구성 및 투입</t>
    <phoneticPr fontId="10" type="noConversion"/>
  </si>
  <si>
    <t>A308</t>
    <phoneticPr fontId="10" type="noConversion"/>
  </si>
  <si>
    <t>439 BAY</t>
  </si>
  <si>
    <t>439B_CN6500</t>
  </si>
  <si>
    <t>IPD B-4-30 / 100A</t>
    <phoneticPr fontId="10" type="noConversion"/>
  </si>
  <si>
    <t>IPD A-4-30 / 100A</t>
    <phoneticPr fontId="10" type="noConversion"/>
  </si>
  <si>
    <t>A307</t>
    <phoneticPr fontId="10" type="noConversion"/>
  </si>
  <si>
    <t>440 BAY</t>
  </si>
  <si>
    <t>440B_CN6500</t>
  </si>
  <si>
    <t>IPD B-4-31 / 100A</t>
    <phoneticPr fontId="10" type="noConversion"/>
  </si>
  <si>
    <t>IPD A-4-31 / 100A</t>
    <phoneticPr fontId="10" type="noConversion"/>
  </si>
  <si>
    <t>441 BAY</t>
  </si>
  <si>
    <t>442 BAY</t>
  </si>
  <si>
    <t>443 BAY</t>
  </si>
  <si>
    <t>5열</t>
  </si>
  <si>
    <t>C110</t>
    <phoneticPr fontId="10" type="noConversion"/>
  </si>
  <si>
    <t>501 BAY</t>
  </si>
  <si>
    <t>501B_LGU+장비</t>
  </si>
  <si>
    <t>IPD A-1-19 / 100A</t>
    <phoneticPr fontId="10" type="noConversion"/>
  </si>
  <si>
    <t>IPD B-1-19 / 100A</t>
    <phoneticPr fontId="10" type="noConversion"/>
  </si>
  <si>
    <t>C109</t>
    <phoneticPr fontId="10" type="noConversion"/>
  </si>
  <si>
    <t>502 BAY</t>
  </si>
  <si>
    <t>502B_KT장비</t>
  </si>
  <si>
    <t>IPD A-1-56 / 50A</t>
    <phoneticPr fontId="10" type="noConversion"/>
  </si>
  <si>
    <t>IPD B-1-56 / 50A</t>
    <phoneticPr fontId="10" type="noConversion"/>
  </si>
  <si>
    <t>C108</t>
    <phoneticPr fontId="10" type="noConversion"/>
  </si>
  <si>
    <t>503 BAY</t>
  </si>
  <si>
    <t>503B_KT장비</t>
  </si>
  <si>
    <t>IPD A-1-17 / 50A</t>
    <phoneticPr fontId="10" type="noConversion"/>
  </si>
  <si>
    <t>IPD B-1-17 / 50A</t>
    <phoneticPr fontId="10" type="noConversion"/>
  </si>
  <si>
    <t>C107</t>
    <phoneticPr fontId="10" type="noConversion"/>
  </si>
  <si>
    <t>504 BAY</t>
  </si>
  <si>
    <t>504B_KT장비</t>
  </si>
  <si>
    <t>IPD B-1-16 / 35A</t>
    <phoneticPr fontId="10" type="noConversion"/>
  </si>
  <si>
    <t>IPD A-1-16 / 35A</t>
    <phoneticPr fontId="10" type="noConversion"/>
  </si>
  <si>
    <t>505 BAY</t>
  </si>
  <si>
    <t>C105</t>
    <phoneticPr fontId="10" type="noConversion"/>
  </si>
  <si>
    <t>506 BAY</t>
  </si>
  <si>
    <t>506B_KT장비</t>
  </si>
  <si>
    <t>11(1)</t>
  </si>
  <si>
    <t>14(1)</t>
  </si>
  <si>
    <t>IPD A-1-11(1) / 35A</t>
    <phoneticPr fontId="10" type="noConversion"/>
  </si>
  <si>
    <t>IPD B-1-14(1) / 35A</t>
    <phoneticPr fontId="10" type="noConversion"/>
  </si>
  <si>
    <t>15(2)</t>
  </si>
  <si>
    <t>IPD A-1-15(2) / 35A</t>
    <phoneticPr fontId="10" type="noConversion"/>
  </si>
  <si>
    <t>IPD B-1-15(2) / 35A</t>
    <phoneticPr fontId="10" type="noConversion"/>
  </si>
  <si>
    <t>C104</t>
    <phoneticPr fontId="10" type="noConversion"/>
  </si>
  <si>
    <t>507 BAY</t>
  </si>
  <si>
    <t>507B_SKB장비</t>
  </si>
  <si>
    <t>IPD A-1-20 / 50A</t>
    <phoneticPr fontId="10" type="noConversion"/>
  </si>
  <si>
    <t>IPD B-1-20 / 50A</t>
    <phoneticPr fontId="10" type="noConversion"/>
  </si>
  <si>
    <t>미상(A-E1 ??)</t>
    <phoneticPr fontId="10" type="noConversion"/>
  </si>
  <si>
    <t>미상(UPS분전반(B) / E-20 ??)</t>
    <phoneticPr fontId="10" type="noConversion"/>
  </si>
  <si>
    <t>랙 상부 위치 / 미사용 전원</t>
    <phoneticPr fontId="10" type="noConversion"/>
  </si>
  <si>
    <t>508 BAY</t>
  </si>
  <si>
    <t>B225</t>
    <phoneticPr fontId="10" type="noConversion"/>
  </si>
  <si>
    <t>511 BAY</t>
  </si>
  <si>
    <t>511B_LGU+장비</t>
  </si>
  <si>
    <t>IPD A-2-62 / 35A</t>
    <phoneticPr fontId="10" type="noConversion"/>
  </si>
  <si>
    <t>IPD B-2-62</t>
  </si>
  <si>
    <t>PDP 1개, 장비직결 1개</t>
  </si>
  <si>
    <t>IPD A-2-63 / 35A</t>
    <phoneticPr fontId="10" type="noConversion"/>
  </si>
  <si>
    <t>IPD B-2-63</t>
  </si>
  <si>
    <t>B224</t>
    <phoneticPr fontId="10" type="noConversion"/>
  </si>
  <si>
    <t>512 BAY</t>
  </si>
  <si>
    <t>512B_Patch</t>
  </si>
  <si>
    <t>회로 조사 실패, B1 PNL 의심 / 413Bay 상부에서 숨어버림</t>
    <phoneticPr fontId="10" type="noConversion"/>
  </si>
  <si>
    <t>B223</t>
    <phoneticPr fontId="10" type="noConversion"/>
  </si>
  <si>
    <t>513 BAY</t>
  </si>
  <si>
    <t>513B_SKB장비</t>
  </si>
  <si>
    <t>IPD A-2-07 / 50A</t>
    <phoneticPr fontId="10" type="noConversion"/>
  </si>
  <si>
    <t>IPD B-2-07</t>
  </si>
  <si>
    <t>B222</t>
    <phoneticPr fontId="10" type="noConversion"/>
  </si>
  <si>
    <t>514 BAY</t>
  </si>
  <si>
    <t>514B_LGU+장비</t>
  </si>
  <si>
    <t>IPD A-2-23 / 50A</t>
    <phoneticPr fontId="10" type="noConversion"/>
  </si>
  <si>
    <t>IPD B-2-23</t>
  </si>
  <si>
    <t>B219</t>
    <phoneticPr fontId="10" type="noConversion"/>
  </si>
  <si>
    <t>IPD A-2-58 / 35A</t>
    <phoneticPr fontId="10" type="noConversion"/>
  </si>
  <si>
    <t>IPD B-2-58</t>
  </si>
  <si>
    <t>UPS A1-07 / 2P 20A</t>
    <phoneticPr fontId="10" type="noConversion"/>
  </si>
  <si>
    <t>UPS 출력분전반 A1 #07</t>
    <phoneticPr fontId="10" type="noConversion"/>
  </si>
  <si>
    <t>B218</t>
    <phoneticPr fontId="10" type="noConversion"/>
  </si>
  <si>
    <t>IPD A-2-44 / 16A</t>
    <phoneticPr fontId="10" type="noConversion"/>
  </si>
  <si>
    <t>IPD B-2-46 / 16A</t>
    <phoneticPr fontId="10" type="noConversion"/>
  </si>
  <si>
    <t>UPS A1-07 / 2P 20A
(517Bay에서 인출)</t>
    <phoneticPr fontId="10" type="noConversion"/>
  </si>
  <si>
    <t>B217</t>
    <phoneticPr fontId="10" type="noConversion"/>
  </si>
  <si>
    <t>IPD A-2-47 / 35A</t>
    <phoneticPr fontId="10" type="noConversion"/>
  </si>
  <si>
    <t>IPD B-2-47 / 35A</t>
    <phoneticPr fontId="10" type="noConversion"/>
  </si>
  <si>
    <t>SKT/SKB장비</t>
  </si>
  <si>
    <t>PDP 2개 ??</t>
  </si>
  <si>
    <t>UPS A1-07 / 2P 20A
(518Bay에서 인출)</t>
    <phoneticPr fontId="10" type="noConversion"/>
  </si>
  <si>
    <t>IPD A-2-53 / 35A</t>
    <phoneticPr fontId="10" type="noConversion"/>
  </si>
  <si>
    <t>IPD B-2-53 / 35A</t>
    <phoneticPr fontId="10" type="noConversion"/>
  </si>
  <si>
    <t>B216</t>
    <phoneticPr fontId="10" type="noConversion"/>
  </si>
  <si>
    <t>IPD A-2-48 / 50A</t>
    <phoneticPr fontId="10" type="noConversion"/>
  </si>
  <si>
    <t>IPD B-2-48 / 50A</t>
    <phoneticPr fontId="10" type="noConversion"/>
  </si>
  <si>
    <t>B211</t>
    <phoneticPr fontId="10" type="noConversion"/>
  </si>
  <si>
    <t>523 BAY</t>
  </si>
  <si>
    <t>523B_코위버3264</t>
  </si>
  <si>
    <t>IPD A-3-05 / 50A</t>
    <phoneticPr fontId="10" type="noConversion"/>
  </si>
  <si>
    <t>IPD B-3-05 / 50A</t>
    <phoneticPr fontId="10" type="noConversion"/>
  </si>
  <si>
    <t>B210</t>
    <phoneticPr fontId="10" type="noConversion"/>
  </si>
  <si>
    <t>524 BAY</t>
  </si>
  <si>
    <t>524B_코위버1664</t>
  </si>
  <si>
    <t>IPD A-3-06 / 50A</t>
    <phoneticPr fontId="10" type="noConversion"/>
  </si>
  <si>
    <t>IPD B-3-06 / 50A</t>
    <phoneticPr fontId="10" type="noConversion"/>
  </si>
  <si>
    <t>B209</t>
    <phoneticPr fontId="10" type="noConversion"/>
  </si>
  <si>
    <t>525 BAY</t>
  </si>
  <si>
    <t>525B_코위버1664</t>
  </si>
  <si>
    <t>IPD A-3-07 / 50A</t>
    <phoneticPr fontId="10" type="noConversion"/>
  </si>
  <si>
    <t>IPD B-3-07 / 50A</t>
    <phoneticPr fontId="10" type="noConversion"/>
  </si>
  <si>
    <t>B208</t>
    <phoneticPr fontId="10" type="noConversion"/>
  </si>
  <si>
    <t>526 BAY</t>
  </si>
  <si>
    <t>526B_코위버1664</t>
  </si>
  <si>
    <t>IPD A-3-10 / 50A</t>
    <phoneticPr fontId="10" type="noConversion"/>
  </si>
  <si>
    <t>IPD B-3-10 / 50A</t>
    <phoneticPr fontId="10" type="noConversion"/>
  </si>
  <si>
    <t>B207</t>
    <phoneticPr fontId="10" type="noConversion"/>
  </si>
  <si>
    <t>527 BAY</t>
  </si>
  <si>
    <t>527B_코위버1664</t>
  </si>
  <si>
    <t>IPD A-3-41 / 50A</t>
    <phoneticPr fontId="10" type="noConversion"/>
  </si>
  <si>
    <t>IPD B-3-41 / 50A</t>
    <phoneticPr fontId="10" type="noConversion"/>
  </si>
  <si>
    <t>B204</t>
    <phoneticPr fontId="10" type="noConversion"/>
  </si>
  <si>
    <t>530 BAY</t>
  </si>
  <si>
    <t>530B_코위버1664</t>
  </si>
  <si>
    <t>IPD A-3-44 / 50A</t>
    <phoneticPr fontId="10" type="noConversion"/>
  </si>
  <si>
    <t>IPD B-3-44 / 50A</t>
    <phoneticPr fontId="10" type="noConversion"/>
  </si>
  <si>
    <t>B203</t>
    <phoneticPr fontId="10" type="noConversion"/>
  </si>
  <si>
    <t>531 BAY</t>
  </si>
  <si>
    <t>531B_코위버1664</t>
  </si>
  <si>
    <t>IPD A-3-46 / 50A</t>
    <phoneticPr fontId="10" type="noConversion"/>
  </si>
  <si>
    <t>IPD B-3-46 / 50A</t>
    <phoneticPr fontId="10" type="noConversion"/>
  </si>
  <si>
    <t>B202</t>
    <phoneticPr fontId="10" type="noConversion"/>
  </si>
  <si>
    <t>532 BAY</t>
  </si>
  <si>
    <t>532B_코위버1664</t>
  </si>
  <si>
    <t>IPD A-3-47 / 50A</t>
    <phoneticPr fontId="10" type="noConversion"/>
  </si>
  <si>
    <t>IPD B-3-47 / 50A</t>
    <phoneticPr fontId="10" type="noConversion"/>
  </si>
  <si>
    <t>A210</t>
    <phoneticPr fontId="10" type="noConversion"/>
  </si>
  <si>
    <t>535 BAY</t>
    <phoneticPr fontId="10" type="noConversion"/>
  </si>
  <si>
    <t>536B_NOKIA1830, PSS-8</t>
    <phoneticPr fontId="10" type="noConversion"/>
  </si>
  <si>
    <t>IPD A-4-25 / 50A</t>
    <phoneticPr fontId="10" type="noConversion"/>
  </si>
  <si>
    <t>IPD B-4-25 / 50A</t>
    <phoneticPr fontId="10" type="noConversion"/>
  </si>
  <si>
    <t>노키아1830_PSS 8 ('21.09.14 전기투입)</t>
  </si>
  <si>
    <t>A209</t>
    <phoneticPr fontId="10" type="noConversion"/>
  </si>
  <si>
    <t>536 BAY</t>
  </si>
  <si>
    <t>536B_NOKIA1830</t>
  </si>
  <si>
    <t>IPD A-4-59 / 50A</t>
    <phoneticPr fontId="10" type="noConversion"/>
  </si>
  <si>
    <t>IPD B-4-59 / 50A</t>
    <phoneticPr fontId="10" type="noConversion"/>
  </si>
  <si>
    <t>A208</t>
    <phoneticPr fontId="10" type="noConversion"/>
  </si>
  <si>
    <t>537 BAY</t>
  </si>
  <si>
    <t>537B_NOKIA1830</t>
  </si>
  <si>
    <t>IPD A-4-56 / 100A</t>
    <phoneticPr fontId="10" type="noConversion"/>
  </si>
  <si>
    <t>IPD B-4-56 / 35A</t>
    <phoneticPr fontId="10" type="noConversion"/>
  </si>
  <si>
    <t>A207</t>
    <phoneticPr fontId="10" type="noConversion"/>
  </si>
  <si>
    <t>538 BAY</t>
  </si>
  <si>
    <t>538B_NOKIA1830</t>
  </si>
  <si>
    <t>IPD A-4-58 / 100A</t>
    <phoneticPr fontId="10" type="noConversion"/>
  </si>
  <si>
    <t>IPD B-4-58 / 100A</t>
    <phoneticPr fontId="10" type="noConversion"/>
  </si>
  <si>
    <t>회의실</t>
    <phoneticPr fontId="10" type="noConversion"/>
  </si>
  <si>
    <t>TEST_BED</t>
  </si>
  <si>
    <t>IPD A-4-32 / 35A</t>
    <phoneticPr fontId="10" type="noConversion"/>
  </si>
  <si>
    <t>IPD B-4-32 / 35A</t>
    <phoneticPr fontId="10" type="noConversion"/>
  </si>
  <si>
    <t>UPS 출력
배전반B,
 #01
3P 150A</t>
  </si>
  <si>
    <t>TEST_BED 장비</t>
  </si>
  <si>
    <t>U3-7A-37 / 2P 30A</t>
    <phoneticPr fontId="10" type="noConversion"/>
  </si>
  <si>
    <t>U3-7B-37 / 2P 30A</t>
    <phoneticPr fontId="10" type="noConversion"/>
  </si>
  <si>
    <t>TEST_BED 계측기/노트북 전원</t>
    <phoneticPr fontId="10" type="noConversion"/>
  </si>
  <si>
    <t>G열</t>
  </si>
  <si>
    <t>C501</t>
    <phoneticPr fontId="10" type="noConversion"/>
  </si>
  <si>
    <t>G10</t>
  </si>
  <si>
    <t>7F-G10 랙</t>
    <phoneticPr fontId="10" type="noConversion"/>
  </si>
  <si>
    <t>○</t>
    <phoneticPr fontId="10" type="noConversion"/>
  </si>
  <si>
    <t>UPS A1-19 (A1-L-10) / 2P 20A</t>
    <phoneticPr fontId="10" type="noConversion"/>
  </si>
  <si>
    <t>UPS B1-10 (B1-R-5) / 2P 30A</t>
    <phoneticPr fontId="10" type="noConversion"/>
  </si>
  <si>
    <t>UPS 출력분전반 A1 #19</t>
    <phoneticPr fontId="10" type="noConversion"/>
  </si>
  <si>
    <t>UPS 출력분전반 B1 #10</t>
    <phoneticPr fontId="10" type="noConversion"/>
  </si>
  <si>
    <t>IDC 고객 (신한금융투자)</t>
    <phoneticPr fontId="10" type="noConversion"/>
  </si>
  <si>
    <t>C502</t>
    <phoneticPr fontId="10" type="noConversion"/>
  </si>
  <si>
    <t>G09</t>
  </si>
  <si>
    <t>7F-G09 랙</t>
    <phoneticPr fontId="10" type="noConversion"/>
  </si>
  <si>
    <t>U3-7A-44 / 2P 30A</t>
    <phoneticPr fontId="10" type="noConversion"/>
  </si>
  <si>
    <t>U3-7B-44 / 2P 30A</t>
    <phoneticPr fontId="10" type="noConversion"/>
  </si>
  <si>
    <t>U3-7B(U7-6B)
4P 300A</t>
    <phoneticPr fontId="10" type="noConversion"/>
  </si>
  <si>
    <t>쿼드마이너('23.04.10 예정)</t>
    <phoneticPr fontId="10" type="noConversion"/>
  </si>
  <si>
    <t>C503</t>
    <phoneticPr fontId="10" type="noConversion"/>
  </si>
  <si>
    <t>G08</t>
  </si>
  <si>
    <t>7F-G08 랙</t>
    <phoneticPr fontId="10" type="noConversion"/>
  </si>
  <si>
    <t>U3-7A-02 / 2P 30A</t>
    <phoneticPr fontId="10" type="noConversion"/>
  </si>
  <si>
    <t>U3-7B-02 / 2P 30A</t>
    <phoneticPr fontId="10" type="noConversion"/>
  </si>
  <si>
    <t>쿼드마이너(미정)</t>
    <phoneticPr fontId="10" type="noConversion"/>
  </si>
  <si>
    <t>C504</t>
    <phoneticPr fontId="10" type="noConversion"/>
  </si>
  <si>
    <t>G07</t>
  </si>
  <si>
    <t>7F-G07 랙</t>
    <phoneticPr fontId="10" type="noConversion"/>
  </si>
  <si>
    <t>IPD A-1-50 / 35A</t>
    <phoneticPr fontId="10" type="noConversion"/>
  </si>
  <si>
    <t>IPD B-1-47 / 50A</t>
    <phoneticPr fontId="10" type="noConversion"/>
  </si>
  <si>
    <t>DC FUSE 제거/미사용</t>
  </si>
  <si>
    <t>U3-7A-46 / 2P 30A</t>
    <phoneticPr fontId="10" type="noConversion"/>
  </si>
  <si>
    <t>U3-7B-46 / 2P 30A</t>
    <phoneticPr fontId="10" type="noConversion"/>
  </si>
  <si>
    <t>C505</t>
    <phoneticPr fontId="10" type="noConversion"/>
  </si>
  <si>
    <t>G06</t>
  </si>
  <si>
    <t>7F-G06 랙</t>
    <phoneticPr fontId="10" type="noConversion"/>
  </si>
  <si>
    <t>UPS B1-18 / 2P 30A</t>
    <phoneticPr fontId="10" type="noConversion"/>
  </si>
  <si>
    <t>UPS A1-24 / 2P 30A</t>
    <phoneticPr fontId="10" type="noConversion"/>
  </si>
  <si>
    <t>UPS 출력분전반 B1 #18</t>
    <phoneticPr fontId="10" type="noConversion"/>
  </si>
  <si>
    <t>UPS 출력분전반 A1 #24</t>
    <phoneticPr fontId="10" type="noConversion"/>
  </si>
  <si>
    <t>IDC 고객 (NTT #5)</t>
    <phoneticPr fontId="10" type="noConversion"/>
  </si>
  <si>
    <t>C506</t>
    <phoneticPr fontId="10" type="noConversion"/>
  </si>
  <si>
    <t>G05</t>
  </si>
  <si>
    <t>7F-G05 랙</t>
    <phoneticPr fontId="10" type="noConversion"/>
  </si>
  <si>
    <t>UPS B1-29 / 2P 20A</t>
    <phoneticPr fontId="10" type="noConversion"/>
  </si>
  <si>
    <t>UPS A1-33 / 2P 20A</t>
    <phoneticPr fontId="10" type="noConversion"/>
  </si>
  <si>
    <t>UPS 출력분전반 B1 #29</t>
    <phoneticPr fontId="10" type="noConversion"/>
  </si>
  <si>
    <t>UPS 출력분전반 A1 #33</t>
    <phoneticPr fontId="10" type="noConversion"/>
  </si>
  <si>
    <t>IDC 고객 (NTT #6)</t>
    <phoneticPr fontId="10" type="noConversion"/>
  </si>
  <si>
    <t>C507</t>
    <phoneticPr fontId="10" type="noConversion"/>
  </si>
  <si>
    <t>G04</t>
  </si>
  <si>
    <t>7F-G04 랙</t>
    <phoneticPr fontId="10" type="noConversion"/>
  </si>
  <si>
    <t>UPS B1-16 / 2P 30A</t>
    <phoneticPr fontId="10" type="noConversion"/>
  </si>
  <si>
    <t>UPS A1-22 / 2P 30A</t>
    <phoneticPr fontId="10" type="noConversion"/>
  </si>
  <si>
    <t>UPS 출력분전반 B1 #16</t>
    <phoneticPr fontId="10" type="noConversion"/>
  </si>
  <si>
    <t>UPS 출력분전반 A1 #22</t>
    <phoneticPr fontId="10" type="noConversion"/>
  </si>
  <si>
    <t>IDC 고객 (NTT #7)</t>
    <phoneticPr fontId="10" type="noConversion"/>
  </si>
  <si>
    <t>C508</t>
    <phoneticPr fontId="10" type="noConversion"/>
  </si>
  <si>
    <t>G03</t>
  </si>
  <si>
    <t>7F-G03 랙</t>
    <phoneticPr fontId="10" type="noConversion"/>
  </si>
  <si>
    <t>U3-7A-01 / 2P 30A</t>
    <phoneticPr fontId="10" type="noConversion"/>
  </si>
  <si>
    <t>U3-7B-01 / 2P 30A</t>
    <phoneticPr fontId="10" type="noConversion"/>
  </si>
  <si>
    <t>IDC 고객 (NTT #8)</t>
    <phoneticPr fontId="10" type="noConversion"/>
  </si>
  <si>
    <t>U3-7A-12 / 2P 30A</t>
    <phoneticPr fontId="10" type="noConversion"/>
  </si>
  <si>
    <t>U3-7B-12 / 2P 30A</t>
    <phoneticPr fontId="10" type="noConversion"/>
  </si>
  <si>
    <t>C509</t>
    <phoneticPr fontId="10" type="noConversion"/>
  </si>
  <si>
    <t>G02</t>
  </si>
  <si>
    <t>7F-G02 랙</t>
    <phoneticPr fontId="10" type="noConversion"/>
  </si>
  <si>
    <t>UPS A1-39 / 2P 20A</t>
    <phoneticPr fontId="10" type="noConversion"/>
  </si>
  <si>
    <t>UPS 출력분전반 A1 #39</t>
    <phoneticPr fontId="10" type="noConversion"/>
  </si>
  <si>
    <t>미사용 랙 (빈 랙)</t>
  </si>
  <si>
    <t>AC 전원 철거</t>
    <phoneticPr fontId="10" type="noConversion"/>
  </si>
  <si>
    <t>C510</t>
    <phoneticPr fontId="10" type="noConversion"/>
  </si>
  <si>
    <t>G01</t>
  </si>
  <si>
    <t>7F-G01 랙</t>
    <phoneticPr fontId="10" type="noConversion"/>
  </si>
  <si>
    <t>UPS A1-35 / 2P 20A</t>
    <phoneticPr fontId="10" type="noConversion"/>
  </si>
  <si>
    <t>UPS 출력분전반 A1 #35</t>
    <phoneticPr fontId="10" type="noConversion"/>
  </si>
  <si>
    <t>LG HELLOVISION (빈 랙)</t>
    <phoneticPr fontId="10" type="noConversion"/>
  </si>
  <si>
    <t>F열</t>
  </si>
  <si>
    <t>C601</t>
    <phoneticPr fontId="10" type="noConversion"/>
  </si>
  <si>
    <t>C602</t>
    <phoneticPr fontId="10" type="noConversion"/>
  </si>
  <si>
    <t>F09</t>
  </si>
  <si>
    <t>7F-F09 랙</t>
  </si>
  <si>
    <t>UPS B1-40 / 2P 30A</t>
    <phoneticPr fontId="10" type="noConversion"/>
  </si>
  <si>
    <t>UPS 출력분전반 B1 #40</t>
    <phoneticPr fontId="10" type="noConversion"/>
  </si>
  <si>
    <t>미사용 랙 (빈 랙)</t>
    <phoneticPr fontId="10" type="noConversion"/>
  </si>
  <si>
    <t>C603</t>
    <phoneticPr fontId="10" type="noConversion"/>
  </si>
  <si>
    <t>F08</t>
  </si>
  <si>
    <t>7F-F08 랙</t>
  </si>
  <si>
    <t>B-5</t>
  </si>
  <si>
    <t>A-5</t>
  </si>
  <si>
    <t>IPD B-5-F40 
(구 IPD A) / 35A</t>
    <phoneticPr fontId="10" type="noConversion"/>
  </si>
  <si>
    <t>IPD A-5-F41
(구 IPD B) / 35A</t>
    <phoneticPr fontId="10" type="noConversion"/>
  </si>
  <si>
    <t>IPD B-5
(구 IPD A)</t>
    <phoneticPr fontId="10" type="noConversion"/>
  </si>
  <si>
    <t>IPD A-5
(구 IPD B)</t>
    <phoneticPr fontId="10" type="noConversion"/>
  </si>
  <si>
    <t>DC FUSE 삽입상태 /DC PDP 미사용 중</t>
  </si>
  <si>
    <t>UPS B1-34 / 2P 30A</t>
    <phoneticPr fontId="10" type="noConversion"/>
  </si>
  <si>
    <t>UPS 출력분전반 B1 #34</t>
    <phoneticPr fontId="10" type="noConversion"/>
  </si>
  <si>
    <t>C604</t>
    <phoneticPr fontId="10" type="noConversion"/>
  </si>
  <si>
    <t>F07</t>
  </si>
  <si>
    <t>7F-F07 랙</t>
  </si>
  <si>
    <t>UPS A1-18 / 2P 30A</t>
    <phoneticPr fontId="10" type="noConversion"/>
  </si>
  <si>
    <t>U3-7B-29 / 2P 30A</t>
    <phoneticPr fontId="10" type="noConversion"/>
  </si>
  <si>
    <t>UPS 출력분전반 A1 #18</t>
    <phoneticPr fontId="10" type="noConversion"/>
  </si>
  <si>
    <t>C605</t>
    <phoneticPr fontId="10" type="noConversion"/>
  </si>
  <si>
    <t>F06</t>
  </si>
  <si>
    <t>7F-F06 랙</t>
  </si>
  <si>
    <t>UPS B1-36 / 2P 30A</t>
    <phoneticPr fontId="10" type="noConversion"/>
  </si>
  <si>
    <t>UPS 출력분전반 B1 #36</t>
    <phoneticPr fontId="10" type="noConversion"/>
  </si>
  <si>
    <t>IDC 고객 (델피콤)</t>
    <phoneticPr fontId="10" type="noConversion"/>
  </si>
  <si>
    <t>C606</t>
    <phoneticPr fontId="10" type="noConversion"/>
  </si>
  <si>
    <t>F05</t>
  </si>
  <si>
    <t>7F-F05 랙</t>
  </si>
  <si>
    <t>U3-7A-03 / 2P 30A</t>
    <phoneticPr fontId="10" type="noConversion"/>
  </si>
  <si>
    <t>UPS A1-16 / 2P 30A</t>
    <phoneticPr fontId="10" type="noConversion"/>
  </si>
  <si>
    <t>UPS 출력분전반 A1 #16</t>
    <phoneticPr fontId="10" type="noConversion"/>
  </si>
  <si>
    <t>C607</t>
    <phoneticPr fontId="10" type="noConversion"/>
  </si>
  <si>
    <t>F04</t>
  </si>
  <si>
    <t>7F-F04 랙</t>
  </si>
  <si>
    <t>교환라우터(총무팀  ??)</t>
    <phoneticPr fontId="10" type="noConversion"/>
  </si>
  <si>
    <t>소속 미상!! 누구도 모름??</t>
    <phoneticPr fontId="10" type="noConversion"/>
  </si>
  <si>
    <t>C608</t>
    <phoneticPr fontId="10" type="noConversion"/>
  </si>
  <si>
    <t>F03</t>
  </si>
  <si>
    <t>7F-F03 랙</t>
  </si>
  <si>
    <t>UPS B1-20 / 2P 30A</t>
    <phoneticPr fontId="10" type="noConversion"/>
  </si>
  <si>
    <t>UPS A1-26 / 2P 30A</t>
    <phoneticPr fontId="10" type="noConversion"/>
  </si>
  <si>
    <t>UPS 출력분전반 B1 #20</t>
    <phoneticPr fontId="10" type="noConversion"/>
  </si>
  <si>
    <t>UPS 출력분전반 A1 #26</t>
    <phoneticPr fontId="10" type="noConversion"/>
  </si>
  <si>
    <t>TR-7A 1000kVA</t>
  </si>
  <si>
    <t>C609</t>
    <phoneticPr fontId="10" type="noConversion"/>
  </si>
  <si>
    <t>F02</t>
  </si>
  <si>
    <t>7F-F02 랙</t>
  </si>
  <si>
    <t>IPD A-1-52</t>
  </si>
  <si>
    <t>IPD B-1-52</t>
  </si>
  <si>
    <t>IDC 고객 (NTT)</t>
    <phoneticPr fontId="10" type="noConversion"/>
  </si>
  <si>
    <t>DC FUSE 제거/미사용(2021.01.19)</t>
  </si>
  <si>
    <t>C610</t>
    <phoneticPr fontId="10" type="noConversion"/>
  </si>
  <si>
    <t>F01</t>
  </si>
  <si>
    <t>7F-F01 랙</t>
  </si>
  <si>
    <t>IPD A-1-51 / 35A</t>
    <phoneticPr fontId="10" type="noConversion"/>
  </si>
  <si>
    <t>IPD B-1-51 / 35A</t>
    <phoneticPr fontId="10" type="noConversion"/>
  </si>
  <si>
    <t>E열</t>
  </si>
  <si>
    <t>C701</t>
    <phoneticPr fontId="10" type="noConversion"/>
  </si>
  <si>
    <t>C702</t>
    <phoneticPr fontId="10" type="noConversion"/>
  </si>
  <si>
    <t>E09</t>
  </si>
  <si>
    <t>7F-E09 랙</t>
  </si>
  <si>
    <t>UPS B1-30 / 2P 30A</t>
    <phoneticPr fontId="10" type="noConversion"/>
  </si>
  <si>
    <t>UPS A1-36 / 2P 30A</t>
    <phoneticPr fontId="10" type="noConversion"/>
  </si>
  <si>
    <t>UPS 출력분전반 B1 #30</t>
    <phoneticPr fontId="10" type="noConversion"/>
  </si>
  <si>
    <t>UPS 출력분전반 A1 #36</t>
    <phoneticPr fontId="10" type="noConversion"/>
  </si>
  <si>
    <t>IDC 고객 (르네트)</t>
    <phoneticPr fontId="10" type="noConversion"/>
  </si>
  <si>
    <t>C703</t>
    <phoneticPr fontId="10" type="noConversion"/>
  </si>
  <si>
    <t>E08</t>
  </si>
  <si>
    <t>7F-E08 랙</t>
  </si>
  <si>
    <t>UPS B1-27 / 2P 20A</t>
    <phoneticPr fontId="10" type="noConversion"/>
  </si>
  <si>
    <t>UPS A1-14 / 2P 30A</t>
    <phoneticPr fontId="10" type="noConversion"/>
  </si>
  <si>
    <t>UPS 출력분전반 B1 #27</t>
    <phoneticPr fontId="10" type="noConversion"/>
  </si>
  <si>
    <t>UPS 출력분전반 A1 #14</t>
    <phoneticPr fontId="10" type="noConversion"/>
  </si>
  <si>
    <t>IDC 고객 (엑사넷)</t>
    <phoneticPr fontId="10" type="noConversion"/>
  </si>
  <si>
    <t>C704</t>
    <phoneticPr fontId="10" type="noConversion"/>
  </si>
  <si>
    <t>E07</t>
  </si>
  <si>
    <t>7F-E07 랙</t>
  </si>
  <si>
    <t>UPS B1-25 / 2P 20A</t>
    <phoneticPr fontId="10" type="noConversion"/>
  </si>
  <si>
    <t>UPS 출력분전반 B1 #25</t>
    <phoneticPr fontId="10" type="noConversion"/>
  </si>
  <si>
    <t>C705</t>
    <phoneticPr fontId="10" type="noConversion"/>
  </si>
  <si>
    <t>E06</t>
  </si>
  <si>
    <t>7F-E06 랙</t>
  </si>
  <si>
    <t>UPS B1-23 / 2P 20A</t>
    <phoneticPr fontId="10" type="noConversion"/>
  </si>
  <si>
    <t>UPS 출력분전반 B1 #23</t>
    <phoneticPr fontId="10" type="noConversion"/>
  </si>
  <si>
    <t>C706</t>
    <phoneticPr fontId="10" type="noConversion"/>
  </si>
  <si>
    <t>E05</t>
  </si>
  <si>
    <t>7F-E05 랙</t>
  </si>
  <si>
    <t>UPS B1-21 / 2P 20A</t>
    <phoneticPr fontId="10" type="noConversion"/>
  </si>
  <si>
    <t>UPS 출력분전반 B1 #21</t>
    <phoneticPr fontId="10" type="noConversion"/>
  </si>
  <si>
    <t>IDC 고객 (니즈텔레콤)</t>
    <phoneticPr fontId="10" type="noConversion"/>
  </si>
  <si>
    <t>C707</t>
    <phoneticPr fontId="10" type="noConversion"/>
  </si>
  <si>
    <t>E04</t>
  </si>
  <si>
    <t>7F-E04 랙</t>
  </si>
  <si>
    <t>UPS A1-04 / 2P 30A</t>
    <phoneticPr fontId="10" type="noConversion"/>
  </si>
  <si>
    <t>UPS 출력분전반 A1 #04</t>
    <phoneticPr fontId="10" type="noConversion"/>
  </si>
  <si>
    <t>IDC 고객 (넷피플)</t>
    <phoneticPr fontId="10" type="noConversion"/>
  </si>
  <si>
    <t>C708</t>
    <phoneticPr fontId="10" type="noConversion"/>
  </si>
  <si>
    <t>E03</t>
  </si>
  <si>
    <t>7F-E03 랙</t>
  </si>
  <si>
    <t>UPS A1-06 / 2P 30A</t>
    <phoneticPr fontId="10" type="noConversion"/>
  </si>
  <si>
    <t>UPS 출력분전반 A1 #06</t>
    <phoneticPr fontId="10" type="noConversion"/>
  </si>
  <si>
    <t>C709</t>
    <phoneticPr fontId="10" type="noConversion"/>
  </si>
  <si>
    <t>E02</t>
  </si>
  <si>
    <t>7F-E02 랙</t>
  </si>
  <si>
    <t>UPS B1-19 / 2P 20A</t>
    <phoneticPr fontId="10" type="noConversion"/>
  </si>
  <si>
    <t>UPS 출력분전반 B1 #19</t>
    <phoneticPr fontId="10" type="noConversion"/>
  </si>
  <si>
    <t>C710</t>
    <phoneticPr fontId="10" type="noConversion"/>
  </si>
  <si>
    <t>E01</t>
  </si>
  <si>
    <t>7F-E01 랙</t>
  </si>
  <si>
    <t>IDC / 압류장비</t>
    <phoneticPr fontId="10" type="noConversion"/>
  </si>
  <si>
    <t>D열</t>
  </si>
  <si>
    <t>C801</t>
    <phoneticPr fontId="10" type="noConversion"/>
  </si>
  <si>
    <t>C802</t>
    <phoneticPr fontId="10" type="noConversion"/>
  </si>
  <si>
    <t>D07</t>
    <phoneticPr fontId="10" type="noConversion"/>
  </si>
  <si>
    <t>7F-D07 랙</t>
  </si>
  <si>
    <t>UPS A1-11 / 2P 20A</t>
    <phoneticPr fontId="10" type="noConversion"/>
  </si>
  <si>
    <t>UPS 출력분전반 A1 #11</t>
    <phoneticPr fontId="10" type="noConversion"/>
  </si>
  <si>
    <t>UPS B1-32 / 2P 30A</t>
    <phoneticPr fontId="10" type="noConversion"/>
  </si>
  <si>
    <t>UPS A1-38 / 2P 30A</t>
    <phoneticPr fontId="10" type="noConversion"/>
  </si>
  <si>
    <t>UPS 출력분전반 B1 #32</t>
    <phoneticPr fontId="10" type="noConversion"/>
  </si>
  <si>
    <t>UPS 출력분전반 A1 #38</t>
    <phoneticPr fontId="10" type="noConversion"/>
  </si>
  <si>
    <t>C803</t>
    <phoneticPr fontId="10" type="noConversion"/>
  </si>
  <si>
    <t>D06</t>
    <phoneticPr fontId="10" type="noConversion"/>
  </si>
  <si>
    <t>7F-D06 랙</t>
  </si>
  <si>
    <t>UPS B1-28 / 2P 30A</t>
    <phoneticPr fontId="10" type="noConversion"/>
  </si>
  <si>
    <t>UPS A1-34 / 2P 30A</t>
    <phoneticPr fontId="10" type="noConversion"/>
  </si>
  <si>
    <t>UPS 출력분전반 B1 #28</t>
    <phoneticPr fontId="10" type="noConversion"/>
  </si>
  <si>
    <t>IDC 고객 (??)</t>
    <phoneticPr fontId="10" type="noConversion"/>
  </si>
  <si>
    <t>C804</t>
    <phoneticPr fontId="10" type="noConversion"/>
  </si>
  <si>
    <t>D05</t>
    <phoneticPr fontId="10" type="noConversion"/>
  </si>
  <si>
    <t>7F-D05 랙</t>
  </si>
  <si>
    <t>U3-7A-06 / 2P 30A</t>
    <phoneticPr fontId="10" type="noConversion"/>
  </si>
  <si>
    <t>U3-7B-06 / 2P 30A</t>
    <phoneticPr fontId="10" type="noConversion"/>
  </si>
  <si>
    <t>U3-7A-54 / 2P 30A</t>
    <phoneticPr fontId="10" type="noConversion"/>
  </si>
  <si>
    <t>U3-7B-53 / 2P 30A</t>
    <phoneticPr fontId="10" type="noConversion"/>
  </si>
  <si>
    <t>C805</t>
    <phoneticPr fontId="10" type="noConversion"/>
  </si>
  <si>
    <t>D04</t>
    <phoneticPr fontId="10" type="noConversion"/>
  </si>
  <si>
    <t>7F-D04 랙</t>
  </si>
  <si>
    <t>UPS A2-02 / 2P 50A</t>
    <phoneticPr fontId="10" type="noConversion"/>
  </si>
  <si>
    <t>UPS B2-02 / 2P 50A</t>
    <phoneticPr fontId="10" type="noConversion"/>
  </si>
  <si>
    <t>UPS 출력분전반 A2 #02</t>
    <phoneticPr fontId="10" type="noConversion"/>
  </si>
  <si>
    <t>UPS 출력분전반 B2 #01</t>
  </si>
  <si>
    <t>UPS 출력
분전반A2,
4P 225A</t>
    <phoneticPr fontId="10" type="noConversion"/>
  </si>
  <si>
    <t>UPS 출력
분전반B2,
4P 225A</t>
    <phoneticPr fontId="10" type="noConversion"/>
  </si>
  <si>
    <t>UPS 출력
배전반A, #03
4P 225A</t>
    <phoneticPr fontId="10" type="noConversion"/>
  </si>
  <si>
    <t>UPS 출력
배전반B, #04
3P 150A</t>
    <phoneticPr fontId="10" type="noConversion"/>
  </si>
  <si>
    <t>IDC 고객 (NTT_스미세이)</t>
    <phoneticPr fontId="10" type="noConversion"/>
  </si>
  <si>
    <t>C806</t>
    <phoneticPr fontId="10" type="noConversion"/>
  </si>
  <si>
    <t>D03</t>
    <phoneticPr fontId="10" type="noConversion"/>
  </si>
  <si>
    <t>7F-D03 랙</t>
  </si>
  <si>
    <t>UPS B1-14 / 2P 30A</t>
    <phoneticPr fontId="10" type="noConversion"/>
  </si>
  <si>
    <t>UPS 출력분전반 B1 #14</t>
    <phoneticPr fontId="10" type="noConversion"/>
  </si>
  <si>
    <t>IDC 고객 (유엔시스)</t>
    <phoneticPr fontId="10" type="noConversion"/>
  </si>
  <si>
    <t>C807</t>
    <phoneticPr fontId="10" type="noConversion"/>
  </si>
  <si>
    <t>D02</t>
    <phoneticPr fontId="10" type="noConversion"/>
  </si>
  <si>
    <t>7F-D02 랙</t>
  </si>
  <si>
    <t>1회로 구성(미사용), 차단기 파악 실패. A1 또는 B1 PNL 의심</t>
    <phoneticPr fontId="10" type="noConversion"/>
  </si>
  <si>
    <t>1회로 구성(미사용)</t>
    <phoneticPr fontId="10" type="noConversion"/>
  </si>
  <si>
    <t>C808</t>
    <phoneticPr fontId="10" type="noConversion"/>
  </si>
  <si>
    <t>D01</t>
    <phoneticPr fontId="10" type="noConversion"/>
  </si>
  <si>
    <t>7F-D01 랙</t>
  </si>
  <si>
    <t>U3-7A-04 / 2P 30A</t>
    <phoneticPr fontId="10" type="noConversion"/>
  </si>
  <si>
    <t>U3-7B-04 / 2P 30A</t>
    <phoneticPr fontId="10" type="noConversion"/>
  </si>
  <si>
    <t>U3-7A
4P 300A</t>
    <phoneticPr fontId="10" type="noConversion"/>
  </si>
  <si>
    <t>QDF</t>
    <phoneticPr fontId="10" type="noConversion"/>
  </si>
  <si>
    <t>C열</t>
  </si>
  <si>
    <t>C901</t>
    <phoneticPr fontId="10" type="noConversion"/>
  </si>
  <si>
    <t>C902</t>
    <phoneticPr fontId="10" type="noConversion"/>
  </si>
  <si>
    <t>C08</t>
    <phoneticPr fontId="10" type="noConversion"/>
  </si>
  <si>
    <t>7F-C08 랙</t>
    <phoneticPr fontId="10" type="noConversion"/>
  </si>
  <si>
    <t>UPS A1-23 / 2P 20A</t>
  </si>
  <si>
    <t>UPS B1-12 / 2P 30A</t>
    <phoneticPr fontId="10" type="noConversion"/>
  </si>
  <si>
    <t>UPS 출력분전반 A1 #23</t>
    <phoneticPr fontId="10" type="noConversion"/>
  </si>
  <si>
    <t>UPS 출력분전반 B1 #12</t>
    <phoneticPr fontId="10" type="noConversion"/>
  </si>
  <si>
    <t>UPS 출력배전반A,
4P 400A</t>
    <phoneticPr fontId="10" type="noConversion"/>
  </si>
  <si>
    <t>UPS 출력분전반B
4P 400A</t>
    <phoneticPr fontId="10" type="noConversion"/>
  </si>
  <si>
    <t>IDC 고객(IT Train - 사조2차)</t>
    <phoneticPr fontId="10" type="noConversion"/>
  </si>
  <si>
    <t>C903</t>
    <phoneticPr fontId="10" type="noConversion"/>
  </si>
  <si>
    <t>C07</t>
  </si>
  <si>
    <t>7F-C07 랙</t>
    <phoneticPr fontId="10" type="noConversion"/>
  </si>
  <si>
    <t>UPS A1-37 / 2P 20A</t>
    <phoneticPr fontId="10" type="noConversion"/>
  </si>
  <si>
    <t>UPS B1-08 / 2P 30A</t>
  </si>
  <si>
    <t>UPS 출력분전반 A1 #37</t>
    <phoneticPr fontId="10" type="noConversion"/>
  </si>
  <si>
    <t>UPS 출력분전반 B1 #08</t>
  </si>
  <si>
    <t>C904</t>
    <phoneticPr fontId="10" type="noConversion"/>
  </si>
  <si>
    <t>C06</t>
    <phoneticPr fontId="10" type="noConversion"/>
  </si>
  <si>
    <t>7F-C06 랙</t>
    <phoneticPr fontId="10" type="noConversion"/>
  </si>
  <si>
    <t>U3-7A-10 / 2P 30A</t>
    <phoneticPr fontId="10" type="noConversion"/>
  </si>
  <si>
    <t>U3-7B-10 / 2P 30A</t>
    <phoneticPr fontId="10" type="noConversion"/>
  </si>
  <si>
    <t>LV-7A #05 / 3P 320A
(U3-7A)</t>
    <phoneticPr fontId="10" type="noConversion"/>
  </si>
  <si>
    <t>C905</t>
  </si>
  <si>
    <t>U3-7A-42 / 2P 30A</t>
    <phoneticPr fontId="10" type="noConversion"/>
  </si>
  <si>
    <t>U3-7B-42 / 2P 30A</t>
    <phoneticPr fontId="10" type="noConversion"/>
  </si>
  <si>
    <t>C907</t>
    <phoneticPr fontId="10" type="noConversion"/>
  </si>
  <si>
    <t>C04</t>
    <phoneticPr fontId="10" type="noConversion"/>
  </si>
  <si>
    <t>7F-C04 랙</t>
    <phoneticPr fontId="10" type="noConversion"/>
  </si>
  <si>
    <t>미설치 (랙 없음)</t>
    <phoneticPr fontId="10" type="noConversion"/>
  </si>
  <si>
    <t>C908</t>
    <phoneticPr fontId="10" type="noConversion"/>
  </si>
  <si>
    <t>C03</t>
    <phoneticPr fontId="10" type="noConversion"/>
  </si>
  <si>
    <t>7F-C03 랙</t>
    <phoneticPr fontId="10" type="noConversion"/>
  </si>
  <si>
    <t>C909</t>
    <phoneticPr fontId="10" type="noConversion"/>
  </si>
  <si>
    <t>C02</t>
  </si>
  <si>
    <t>7F-C02 랙</t>
    <phoneticPr fontId="10" type="noConversion"/>
  </si>
  <si>
    <t>U3-7A-34 / 2P 30A</t>
    <phoneticPr fontId="10" type="noConversion"/>
  </si>
  <si>
    <t>U3-7B-34 / 2P 30A</t>
    <phoneticPr fontId="10" type="noConversion"/>
  </si>
  <si>
    <t>IDC 고객(타타커뮤니케이션즈)</t>
    <phoneticPr fontId="10" type="noConversion"/>
  </si>
  <si>
    <t>C910</t>
    <phoneticPr fontId="10" type="noConversion"/>
  </si>
  <si>
    <t>C01</t>
  </si>
  <si>
    <t>7F-C01 랙</t>
    <phoneticPr fontId="10" type="noConversion"/>
  </si>
  <si>
    <t>IPD B-5-F48
(구 IPD A) / 100A</t>
    <phoneticPr fontId="10" type="noConversion"/>
  </si>
  <si>
    <t>IPD B-1-41 / 100A</t>
    <phoneticPr fontId="10" type="noConversion"/>
  </si>
  <si>
    <t>DC전원 장비직결</t>
  </si>
  <si>
    <t>U3-7A-15 / 2P 30A</t>
    <phoneticPr fontId="10" type="noConversion"/>
  </si>
  <si>
    <t>U3-7B-15 / 2P 30A</t>
    <phoneticPr fontId="10" type="noConversion"/>
  </si>
  <si>
    <t>B열</t>
  </si>
  <si>
    <t>C1001</t>
    <phoneticPr fontId="10" type="noConversion"/>
  </si>
  <si>
    <t>C1002</t>
    <phoneticPr fontId="10" type="noConversion"/>
  </si>
  <si>
    <t>B08</t>
    <phoneticPr fontId="10" type="noConversion"/>
  </si>
  <si>
    <t>7F-B08 랙</t>
    <phoneticPr fontId="10" type="noConversion"/>
  </si>
  <si>
    <t>U3-7A-35 / 2P 30A</t>
    <phoneticPr fontId="10" type="noConversion"/>
  </si>
  <si>
    <t>U3-7B-35 / 2P 30A</t>
    <phoneticPr fontId="10" type="noConversion"/>
  </si>
  <si>
    <t>세종 인터넷(클라우드이음)</t>
    <phoneticPr fontId="10" type="noConversion"/>
  </si>
  <si>
    <t>신규 구성중</t>
  </si>
  <si>
    <t>C1003</t>
    <phoneticPr fontId="10" type="noConversion"/>
  </si>
  <si>
    <t>B07</t>
    <phoneticPr fontId="10" type="noConversion"/>
  </si>
  <si>
    <t>7F-B07 랙</t>
    <phoneticPr fontId="10" type="noConversion"/>
  </si>
  <si>
    <t>U3-7A-33 / 2P 30A</t>
    <phoneticPr fontId="10" type="noConversion"/>
  </si>
  <si>
    <t>U3-7B-33 / 2P 30A</t>
    <phoneticPr fontId="10" type="noConversion"/>
  </si>
  <si>
    <t>C1004</t>
    <phoneticPr fontId="10" type="noConversion"/>
  </si>
  <si>
    <t>B06</t>
    <phoneticPr fontId="10" type="noConversion"/>
  </si>
  <si>
    <t>7F-B06 랙</t>
    <phoneticPr fontId="10" type="noConversion"/>
  </si>
  <si>
    <t>U3-7A-31 / 2P 30A</t>
    <phoneticPr fontId="10" type="noConversion"/>
  </si>
  <si>
    <t>U3-7B-31 / 2P 30A</t>
    <phoneticPr fontId="10" type="noConversion"/>
  </si>
  <si>
    <t>C1005</t>
    <phoneticPr fontId="10" type="noConversion"/>
  </si>
  <si>
    <t>B05</t>
    <phoneticPr fontId="10" type="noConversion"/>
  </si>
  <si>
    <t>7F-B05 랙</t>
    <phoneticPr fontId="10" type="noConversion"/>
  </si>
  <si>
    <t>U3-7A-39 / 2P 30A</t>
    <phoneticPr fontId="10" type="noConversion"/>
  </si>
  <si>
    <t>U3-7B-39 / 2P 30A</t>
    <phoneticPr fontId="10" type="noConversion"/>
  </si>
  <si>
    <t>C1006</t>
    <phoneticPr fontId="10" type="noConversion"/>
  </si>
  <si>
    <t>B04</t>
    <phoneticPr fontId="10" type="noConversion"/>
  </si>
  <si>
    <t>7F-B04 랙</t>
    <phoneticPr fontId="10" type="noConversion"/>
  </si>
  <si>
    <t>C1007</t>
    <phoneticPr fontId="10" type="noConversion"/>
  </si>
  <si>
    <t>B03</t>
    <phoneticPr fontId="10" type="noConversion"/>
  </si>
  <si>
    <t>7F-B03 랙</t>
    <phoneticPr fontId="10" type="noConversion"/>
  </si>
  <si>
    <t>C1008</t>
    <phoneticPr fontId="10" type="noConversion"/>
  </si>
  <si>
    <t>B02</t>
    <phoneticPr fontId="10" type="noConversion"/>
  </si>
  <si>
    <t>7F-B02 랙</t>
    <phoneticPr fontId="10" type="noConversion"/>
  </si>
  <si>
    <t>C1009</t>
    <phoneticPr fontId="10" type="noConversion"/>
  </si>
  <si>
    <t>B01</t>
    <phoneticPr fontId="10" type="noConversion"/>
  </si>
  <si>
    <t>7F-B01 랙</t>
    <phoneticPr fontId="10" type="noConversion"/>
  </si>
  <si>
    <t>A열</t>
  </si>
  <si>
    <t>C1101</t>
    <phoneticPr fontId="10" type="noConversion"/>
  </si>
  <si>
    <t>C1102</t>
    <phoneticPr fontId="10" type="noConversion"/>
  </si>
  <si>
    <t>A08</t>
    <phoneticPr fontId="10" type="noConversion"/>
  </si>
  <si>
    <t>7F-A08 랙</t>
    <phoneticPr fontId="10" type="noConversion"/>
  </si>
  <si>
    <t>UPS A2-08 / 2P 50A</t>
    <phoneticPr fontId="10" type="noConversion"/>
  </si>
  <si>
    <t>UPS B2-08 / 2P 50A</t>
    <phoneticPr fontId="10" type="noConversion"/>
  </si>
  <si>
    <t>UPS 출력분전반 A2 #08</t>
    <phoneticPr fontId="10" type="noConversion"/>
  </si>
  <si>
    <t>UPS 출력분전반 B2 #08</t>
    <phoneticPr fontId="10" type="noConversion"/>
  </si>
  <si>
    <t>IDC 고객(LG HELLOVISION)</t>
    <phoneticPr fontId="10" type="noConversion"/>
  </si>
  <si>
    <t>C1103</t>
    <phoneticPr fontId="10" type="noConversion"/>
  </si>
  <si>
    <t>A07</t>
    <phoneticPr fontId="10" type="noConversion"/>
  </si>
  <si>
    <t>7F-A07 랙</t>
    <phoneticPr fontId="10" type="noConversion"/>
  </si>
  <si>
    <t>UPS A2-06 / 2P 50A</t>
    <phoneticPr fontId="10" type="noConversion"/>
  </si>
  <si>
    <t>UPS B2-06 / 2P 50A</t>
    <phoneticPr fontId="10" type="noConversion"/>
  </si>
  <si>
    <t>UPS 출력분전반 A2 #06</t>
    <phoneticPr fontId="10" type="noConversion"/>
  </si>
  <si>
    <t>UPS 출력분전반 B2 #06</t>
    <phoneticPr fontId="10" type="noConversion"/>
  </si>
  <si>
    <t>C1104</t>
    <phoneticPr fontId="10" type="noConversion"/>
  </si>
  <si>
    <t>A06</t>
    <phoneticPr fontId="10" type="noConversion"/>
  </si>
  <si>
    <t>7F-A06 랙</t>
    <phoneticPr fontId="10" type="noConversion"/>
  </si>
  <si>
    <t>UPS A2-10 / 2P 50A</t>
    <phoneticPr fontId="10" type="noConversion"/>
  </si>
  <si>
    <t>UPS B2-10 / 2P 50A</t>
    <phoneticPr fontId="10" type="noConversion"/>
  </si>
  <si>
    <t>UPS 출력분전반 A2 #10</t>
    <phoneticPr fontId="10" type="noConversion"/>
  </si>
  <si>
    <t>UPS 출력분전반 B2 #10</t>
    <phoneticPr fontId="10" type="noConversion"/>
  </si>
  <si>
    <t>C1105</t>
    <phoneticPr fontId="10" type="noConversion"/>
  </si>
  <si>
    <t>A05</t>
    <phoneticPr fontId="10" type="noConversion"/>
  </si>
  <si>
    <t>7F-A05 랙</t>
    <phoneticPr fontId="10" type="noConversion"/>
  </si>
  <si>
    <t>UPS A2-09 / 2P 50A</t>
    <phoneticPr fontId="10" type="noConversion"/>
  </si>
  <si>
    <t>UPS B2-09 / 2P 50A</t>
    <phoneticPr fontId="10" type="noConversion"/>
  </si>
  <si>
    <t>UPS 출력분전반 A2 #09</t>
    <phoneticPr fontId="10" type="noConversion"/>
  </si>
  <si>
    <t>UPS 출력분전반 B2 #09</t>
    <phoneticPr fontId="10" type="noConversion"/>
  </si>
  <si>
    <t>C1106</t>
    <phoneticPr fontId="10" type="noConversion"/>
  </si>
  <si>
    <t>A04</t>
    <phoneticPr fontId="10" type="noConversion"/>
  </si>
  <si>
    <t>7F-A04 랙</t>
    <phoneticPr fontId="10" type="noConversion"/>
  </si>
  <si>
    <t>IPD B-5-F42(1)
(구 IPD A) / 35A</t>
    <phoneticPr fontId="10" type="noConversion"/>
  </si>
  <si>
    <t>IPD A-5-F42(1)
(구 IPD B) / 35A</t>
    <phoneticPr fontId="10" type="noConversion"/>
  </si>
  <si>
    <t>IPD B-5-F43(2)
(구 IPD A) / 35A</t>
    <phoneticPr fontId="10" type="noConversion"/>
  </si>
  <si>
    <t>IPD A-5-F43(2)
(구 IPD B) / 35A</t>
    <phoneticPr fontId="10" type="noConversion"/>
  </si>
  <si>
    <t>UPS A2-07 / 2P 50A</t>
    <phoneticPr fontId="10" type="noConversion"/>
  </si>
  <si>
    <t>UPS B2-07 / 2P 50A</t>
    <phoneticPr fontId="10" type="noConversion"/>
  </si>
  <si>
    <t>UPS 출력분전반 A2 #07</t>
    <phoneticPr fontId="10" type="noConversion"/>
  </si>
  <si>
    <t>UPS 출력분전반 B2 #07</t>
    <phoneticPr fontId="10" type="noConversion"/>
  </si>
  <si>
    <t>C1107</t>
    <phoneticPr fontId="10" type="noConversion"/>
  </si>
  <si>
    <t>A03</t>
    <phoneticPr fontId="10" type="noConversion"/>
  </si>
  <si>
    <t>7F-A03 랙</t>
    <phoneticPr fontId="10" type="noConversion"/>
  </si>
  <si>
    <t>UPS A2-05 / 2P 50A</t>
    <phoneticPr fontId="10" type="noConversion"/>
  </si>
  <si>
    <t>UPS B2-05 / 2P 50A</t>
    <phoneticPr fontId="10" type="noConversion"/>
  </si>
  <si>
    <t>UPS 출력분전반 A2 #05</t>
    <phoneticPr fontId="10" type="noConversion"/>
  </si>
  <si>
    <t>UPS 출력분전반 B2 #05</t>
    <phoneticPr fontId="10" type="noConversion"/>
  </si>
  <si>
    <t>C1108</t>
    <phoneticPr fontId="10" type="noConversion"/>
  </si>
  <si>
    <t>A02</t>
    <phoneticPr fontId="10" type="noConversion"/>
  </si>
  <si>
    <t>7F-A02 랙</t>
    <phoneticPr fontId="10" type="noConversion"/>
  </si>
  <si>
    <t>UPS A2-03 / 2P 50A</t>
    <phoneticPr fontId="10" type="noConversion"/>
  </si>
  <si>
    <t>UPS B2-03 / 2P 50A</t>
    <phoneticPr fontId="10" type="noConversion"/>
  </si>
  <si>
    <t>UPS 출력분전반 A2 #03</t>
    <phoneticPr fontId="10" type="noConversion"/>
  </si>
  <si>
    <t>UPS 출력분전반 B2 #03</t>
    <phoneticPr fontId="10" type="noConversion"/>
  </si>
  <si>
    <t>C1109</t>
    <phoneticPr fontId="10" type="noConversion"/>
  </si>
  <si>
    <t>A01</t>
    <phoneticPr fontId="10" type="noConversion"/>
  </si>
  <si>
    <t>7F-A01 랙</t>
    <phoneticPr fontId="10" type="noConversion"/>
  </si>
  <si>
    <t>UPS A2-01 / 2P 50A</t>
    <phoneticPr fontId="10" type="noConversion"/>
  </si>
  <si>
    <t>UPS B2-01 / 2P 50A</t>
    <phoneticPr fontId="10" type="noConversion"/>
  </si>
  <si>
    <t>UPS 출력분전반 A2 #01</t>
    <phoneticPr fontId="10" type="noConversion"/>
  </si>
  <si>
    <t>UPS 출력분전반 B2 #01</t>
    <phoneticPr fontId="10" type="noConversion"/>
  </si>
  <si>
    <t>신규BMS(20F TPS실) Rack</t>
  </si>
  <si>
    <t>U3-7B-49 / 2P 30A</t>
    <phoneticPr fontId="10" type="noConversion"/>
  </si>
  <si>
    <t>신규BMS(7F TPS실) Rack</t>
  </si>
  <si>
    <t>U3-7B-51 / 2P 30A</t>
    <phoneticPr fontId="10" type="noConversion"/>
  </si>
  <si>
    <t>8층 Office 분전반(창고)</t>
  </si>
  <si>
    <t>누락
회로
파악
불가</t>
    <phoneticPr fontId="10" type="noConversion"/>
  </si>
  <si>
    <t>UPS A1-01 / 2P 20A</t>
    <phoneticPr fontId="10" type="noConversion"/>
  </si>
  <si>
    <t>UPS 출력분전반 A1 #01</t>
    <phoneticPr fontId="10" type="noConversion"/>
  </si>
  <si>
    <t>W-DCS 8000</t>
  </si>
  <si>
    <t>UPS A1-02 / 2P 30A</t>
    <phoneticPr fontId="10" type="noConversion"/>
  </si>
  <si>
    <t>UPS 출력분전반 A1 #02</t>
    <phoneticPr fontId="10" type="noConversion"/>
  </si>
  <si>
    <t>TO 8F 보안실 UPS항온항습기 모니터용PC</t>
    <phoneticPr fontId="10" type="noConversion"/>
  </si>
  <si>
    <t>UPS A1-03 / 2P 20A</t>
    <phoneticPr fontId="10" type="noConversion"/>
  </si>
  <si>
    <t>UPS 출력분전반 A1 #03</t>
    <phoneticPr fontId="10" type="noConversion"/>
  </si>
  <si>
    <t>?? (전송)</t>
    <phoneticPr fontId="10" type="noConversion"/>
  </si>
  <si>
    <t>UPS A1-05 / 2P 20A</t>
    <phoneticPr fontId="10" type="noConversion"/>
  </si>
  <si>
    <t>UPS 출력분전반 A1 #05</t>
    <phoneticPr fontId="10" type="noConversion"/>
  </si>
  <si>
    <t>UPS A1-09 / 2P 20A</t>
    <phoneticPr fontId="10" type="noConversion"/>
  </si>
  <si>
    <t>UPS 출력분전반 A1 #09</t>
    <phoneticPr fontId="10" type="noConversion"/>
  </si>
  <si>
    <t>IDC (Voice사업팀 MMS용-B)</t>
    <phoneticPr fontId="10" type="noConversion"/>
  </si>
  <si>
    <t>UPS A1-13 / 2P 20A</t>
    <phoneticPr fontId="10" type="noConversion"/>
  </si>
  <si>
    <t>UPS 출력분전반 A1 #13</t>
    <phoneticPr fontId="10" type="noConversion"/>
  </si>
  <si>
    <t>ONS1064 SERVER</t>
  </si>
  <si>
    <t>UPS A1-15 / 2P 20A</t>
    <phoneticPr fontId="10" type="noConversion"/>
  </si>
  <si>
    <t>UPS 출력분전반 A1 #15</t>
    <phoneticPr fontId="10" type="noConversion"/>
  </si>
  <si>
    <t>NTT 하-1</t>
  </si>
  <si>
    <t>UPS A1-17 / 2P 20A</t>
    <phoneticPr fontId="10" type="noConversion"/>
  </si>
  <si>
    <t>UPS 출력분전반 A1 #17</t>
    <phoneticPr fontId="10" type="noConversion"/>
  </si>
  <si>
    <t>8층 보안실 CCTV 모니터</t>
  </si>
  <si>
    <t>UPS A1-27 / 2P 20A</t>
    <phoneticPr fontId="10" type="noConversion"/>
  </si>
  <si>
    <t>UPS 출력분전반 A1 #27</t>
    <phoneticPr fontId="10" type="noConversion"/>
  </si>
  <si>
    <t>전송 (NMS B-15)</t>
    <phoneticPr fontId="10" type="noConversion"/>
  </si>
  <si>
    <t>UPS A1-28 / 2P 30A</t>
    <phoneticPr fontId="10" type="noConversion"/>
  </si>
  <si>
    <t>UPS 출력분전반 A1 #28</t>
    <phoneticPr fontId="10" type="noConversion"/>
  </si>
  <si>
    <t>운용실콘센트</t>
  </si>
  <si>
    <t>UPS A1-29 / 2P 20A</t>
    <phoneticPr fontId="10" type="noConversion"/>
  </si>
  <si>
    <t>UPS 출력분전반 A1 #29</t>
    <phoneticPr fontId="10" type="noConversion"/>
  </si>
  <si>
    <t>전송 (NMS B-16)</t>
    <phoneticPr fontId="10" type="noConversion"/>
  </si>
  <si>
    <t>UPS A1-30 / 2P 30A</t>
    <phoneticPr fontId="10" type="noConversion"/>
  </si>
  <si>
    <t>UPS 출력분전반 A1 #30</t>
    <phoneticPr fontId="10" type="noConversion"/>
  </si>
  <si>
    <t>운용실콘센트 창가1열</t>
  </si>
  <si>
    <t>UPS A1-31 / 2P 20A</t>
    <phoneticPr fontId="10" type="noConversion"/>
  </si>
  <si>
    <t>UPS 출력분전반 A1 #31</t>
    <phoneticPr fontId="10" type="noConversion"/>
  </si>
  <si>
    <t>전송 (??)</t>
    <phoneticPr fontId="10" type="noConversion"/>
  </si>
  <si>
    <t>U3-7B-50 / 2P 30A</t>
    <phoneticPr fontId="10" type="noConversion"/>
  </si>
  <si>
    <t>7층 출입카드(전층 출입통제)</t>
    <phoneticPr fontId="10" type="noConversion"/>
  </si>
  <si>
    <t>U3-7B-52 / 2P 30A</t>
    <phoneticPr fontId="10" type="noConversion"/>
  </si>
  <si>
    <t>20F MAIN (FMS)</t>
  </si>
  <si>
    <t>U3-7B-54 / 2P 30A</t>
    <phoneticPr fontId="10" type="noConversion"/>
  </si>
  <si>
    <t>7F MAIN (FMS)</t>
  </si>
  <si>
    <t>U3-7A-52 / 2P 30A</t>
    <phoneticPr fontId="10" type="noConversion"/>
  </si>
  <si>
    <t>7F NTT CCTV 전원</t>
  </si>
  <si>
    <t>UPS B1-01 / 2P 20A</t>
    <phoneticPr fontId="10" type="noConversion"/>
  </si>
  <si>
    <t>UPS 출력분전반 B1 #01</t>
    <phoneticPr fontId="10" type="noConversion"/>
  </si>
  <si>
    <t>강남방향 창가열 콘센트</t>
  </si>
  <si>
    <t>UPS B1-02 / 2P 30A</t>
    <phoneticPr fontId="10" type="noConversion"/>
  </si>
  <si>
    <t>UPS 출력분전반 B1 #02</t>
    <phoneticPr fontId="10" type="noConversion"/>
  </si>
  <si>
    <t>정면창가 콘센트</t>
  </si>
  <si>
    <t>UPS B1-03 / 2P 20A</t>
    <phoneticPr fontId="10" type="noConversion"/>
  </si>
  <si>
    <t>UPS 출력분전반 B1 #03</t>
    <phoneticPr fontId="10" type="noConversion"/>
  </si>
  <si>
    <t>??</t>
  </si>
  <si>
    <t>UPS B1-06 / 2P 30A</t>
    <phoneticPr fontId="10" type="noConversion"/>
  </si>
  <si>
    <t>UPS 출력분전반 B1 #08</t>
    <phoneticPr fontId="10" type="noConversion"/>
  </si>
  <si>
    <t>전송 (GAINS)</t>
    <phoneticPr fontId="10" type="noConversion"/>
  </si>
  <si>
    <t>UPS B1-07 / 2P 20A</t>
    <phoneticPr fontId="10" type="noConversion"/>
  </si>
  <si>
    <t>UPS 출력분전반 B1 #07</t>
    <phoneticPr fontId="10" type="noConversion"/>
  </si>
  <si>
    <t>C2C DWDM 
EMS RACK</t>
  </si>
  <si>
    <t>UPS B1-11 / 2P 20A</t>
    <phoneticPr fontId="10" type="noConversion"/>
  </si>
  <si>
    <t>UPS 출력분전반 B1 #11</t>
    <phoneticPr fontId="10" type="noConversion"/>
  </si>
  <si>
    <t>전송 (ONS1064 SERVER)</t>
    <phoneticPr fontId="10" type="noConversion"/>
  </si>
  <si>
    <t>UPS B1-22 / 2P 30A</t>
    <phoneticPr fontId="10" type="noConversion"/>
  </si>
  <si>
    <t>UPS 출력분전반 B1 #22</t>
    <phoneticPr fontId="10" type="noConversion"/>
  </si>
  <si>
    <t>운용실 바닥콘센트</t>
  </si>
  <si>
    <t>UPS B1-24 / 2P 30A</t>
    <phoneticPr fontId="10" type="noConversion"/>
  </si>
  <si>
    <t>UPS 출력분전반 B1 #24</t>
    <phoneticPr fontId="10" type="noConversion"/>
  </si>
  <si>
    <t>운용실 콘센트 창가1열</t>
  </si>
  <si>
    <t>UPS B1-35 / 2P 20A</t>
    <phoneticPr fontId="10" type="noConversion"/>
  </si>
  <si>
    <t>UPS 출력분전반 B1 #35</t>
    <phoneticPr fontId="10" type="noConversion"/>
  </si>
  <si>
    <t>7F NMS A-18</t>
  </si>
  <si>
    <t>UPS B1-37 / 2P 20A</t>
    <phoneticPr fontId="10" type="noConversion"/>
  </si>
  <si>
    <t>UPS 출력분전반 B1 #37</t>
    <phoneticPr fontId="10" type="noConversion"/>
  </si>
  <si>
    <t>7F NMS A-19</t>
  </si>
  <si>
    <t>IDC MAN POP</t>
  </si>
  <si>
    <t>UPS B1-39 / 2P 20A</t>
    <phoneticPr fontId="10" type="noConversion"/>
  </si>
  <si>
    <t>UPS 출력분전반 B1 #39</t>
    <phoneticPr fontId="10" type="noConversion"/>
  </si>
  <si>
    <t>7F NMS A-20</t>
  </si>
  <si>
    <t>6층 랙별  전기공급계통</t>
    <phoneticPr fontId="10" type="noConversion"/>
  </si>
  <si>
    <t>층/분전반명/차단기용량/차단기번호</t>
    <phoneticPr fontId="10" type="noConversion"/>
  </si>
  <si>
    <t>DEKR No.</t>
    <phoneticPr fontId="10" type="noConversion"/>
  </si>
  <si>
    <t>랙 No.</t>
    <phoneticPr fontId="10" type="noConversion"/>
  </si>
  <si>
    <t>고객명</t>
    <phoneticPr fontId="10" type="noConversion"/>
  </si>
  <si>
    <t>리셉터클 Name</t>
  </si>
  <si>
    <t>차단기 정보</t>
    <phoneticPr fontId="10" type="noConversion"/>
  </si>
  <si>
    <t>분전반 정보</t>
    <phoneticPr fontId="10" type="noConversion"/>
  </si>
  <si>
    <t>비 고</t>
    <phoneticPr fontId="10" type="noConversion"/>
  </si>
  <si>
    <t>6F-A11</t>
    <phoneticPr fontId="10" type="noConversion"/>
  </si>
  <si>
    <t>6층 사무실 공간</t>
    <phoneticPr fontId="10" type="noConversion"/>
  </si>
  <si>
    <t>6F-A12</t>
    <phoneticPr fontId="10" type="noConversion"/>
  </si>
  <si>
    <t>6F-A13</t>
    <phoneticPr fontId="10" type="noConversion"/>
  </si>
  <si>
    <t>A7-33-1</t>
    <phoneticPr fontId="10" type="noConversion"/>
  </si>
  <si>
    <t>B7-33-1</t>
    <phoneticPr fontId="10" type="noConversion"/>
  </si>
  <si>
    <t>전원 미결선 상태(A7-33-1 ~ 5)</t>
    <phoneticPr fontId="10" type="noConversion"/>
  </si>
  <si>
    <t>6F-A14</t>
    <phoneticPr fontId="10" type="noConversion"/>
  </si>
  <si>
    <t>A7-33-2</t>
  </si>
  <si>
    <t>B7-33-2</t>
  </si>
  <si>
    <t>6F-A15</t>
    <phoneticPr fontId="10" type="noConversion"/>
  </si>
  <si>
    <t>A7-33-3</t>
  </si>
  <si>
    <t>B7-33-3</t>
  </si>
  <si>
    <t>6F-A16</t>
    <phoneticPr fontId="10" type="noConversion"/>
  </si>
  <si>
    <t>A7-33-4</t>
  </si>
  <si>
    <t>B7-33-4</t>
  </si>
  <si>
    <t>6F-A17</t>
    <phoneticPr fontId="10" type="noConversion"/>
  </si>
  <si>
    <t>A7-33-5</t>
  </si>
  <si>
    <t>B7-33-5</t>
  </si>
  <si>
    <t>6F-A18</t>
    <phoneticPr fontId="10" type="noConversion"/>
  </si>
  <si>
    <t>A7-33-6</t>
  </si>
  <si>
    <t>B7-33-6</t>
  </si>
  <si>
    <t>6F-A19</t>
    <phoneticPr fontId="10" type="noConversion"/>
  </si>
  <si>
    <t>A7-33-7</t>
  </si>
  <si>
    <t>B7-33-7</t>
  </si>
  <si>
    <t>6F-B11</t>
    <phoneticPr fontId="10" type="noConversion"/>
  </si>
  <si>
    <t>6F-B12</t>
    <phoneticPr fontId="10" type="noConversion"/>
  </si>
  <si>
    <t>6F-B13</t>
    <phoneticPr fontId="10" type="noConversion"/>
  </si>
  <si>
    <t>A7-32-1</t>
    <phoneticPr fontId="10" type="noConversion"/>
  </si>
  <si>
    <t>B7-32-1</t>
    <phoneticPr fontId="10" type="noConversion"/>
  </si>
  <si>
    <t>전원 미결선 상태(A7-32-1 ~ 7)</t>
    <phoneticPr fontId="10" type="noConversion"/>
  </si>
  <si>
    <t>6F-B14</t>
    <phoneticPr fontId="10" type="noConversion"/>
  </si>
  <si>
    <t>A7-32-2</t>
  </si>
  <si>
    <t>B7-32-2</t>
  </si>
  <si>
    <t>6F-B15</t>
    <phoneticPr fontId="10" type="noConversion"/>
  </si>
  <si>
    <t>A7-32-3</t>
  </si>
  <si>
    <t>B7-32-3</t>
  </si>
  <si>
    <t>6F-B16</t>
    <phoneticPr fontId="10" type="noConversion"/>
  </si>
  <si>
    <t>A7-32-4</t>
  </si>
  <si>
    <t>B7-32-4</t>
  </si>
  <si>
    <t>6F-B17</t>
    <phoneticPr fontId="10" type="noConversion"/>
  </si>
  <si>
    <t>A7-32-5</t>
  </si>
  <si>
    <t>B7-32-5</t>
  </si>
  <si>
    <t>6F-B18</t>
    <phoneticPr fontId="10" type="noConversion"/>
  </si>
  <si>
    <t>A7-32-6</t>
  </si>
  <si>
    <t>B7-32-6</t>
  </si>
  <si>
    <t>6F-B19</t>
    <phoneticPr fontId="10" type="noConversion"/>
  </si>
  <si>
    <t>A7-32-7</t>
  </si>
  <si>
    <t>B7-32-7</t>
  </si>
  <si>
    <t>6F-C11</t>
    <phoneticPr fontId="10" type="noConversion"/>
  </si>
  <si>
    <t>6F-C13</t>
    <phoneticPr fontId="10" type="noConversion"/>
  </si>
  <si>
    <t>A7-31-2</t>
  </si>
  <si>
    <t>B7-31-2</t>
  </si>
  <si>
    <t>A6-A7-06</t>
    <phoneticPr fontId="10" type="noConversion"/>
  </si>
  <si>
    <t>6F-C14</t>
    <phoneticPr fontId="10" type="noConversion"/>
  </si>
  <si>
    <t>A7-31-3</t>
  </si>
  <si>
    <t>B7-31-3</t>
  </si>
  <si>
    <t>A6-A7-08</t>
    <phoneticPr fontId="10" type="noConversion"/>
  </si>
  <si>
    <t>6F-C15</t>
    <phoneticPr fontId="10" type="noConversion"/>
  </si>
  <si>
    <t>A7-31-4</t>
  </si>
  <si>
    <t>B7-31-4</t>
  </si>
  <si>
    <t>A6-A7-10</t>
    <phoneticPr fontId="10" type="noConversion"/>
  </si>
  <si>
    <t>6F-C16</t>
    <phoneticPr fontId="10" type="noConversion"/>
  </si>
  <si>
    <t>A7-31-5</t>
  </si>
  <si>
    <t>B7-31-5</t>
  </si>
  <si>
    <t>A6-A7-12</t>
    <phoneticPr fontId="10" type="noConversion"/>
  </si>
  <si>
    <t>6F-C17</t>
    <phoneticPr fontId="10" type="noConversion"/>
  </si>
  <si>
    <t>A7-31-6</t>
  </si>
  <si>
    <t>B7-31-6</t>
  </si>
  <si>
    <t>A6-A7-14</t>
    <phoneticPr fontId="10" type="noConversion"/>
  </si>
  <si>
    <t>6F-C18</t>
    <phoneticPr fontId="10" type="noConversion"/>
  </si>
  <si>
    <t>A7-31-7</t>
  </si>
  <si>
    <t>B7-31-7</t>
  </si>
  <si>
    <t>A6-A7-16</t>
    <phoneticPr fontId="10" type="noConversion"/>
  </si>
  <si>
    <t>6F-C19</t>
    <phoneticPr fontId="10" type="noConversion"/>
  </si>
  <si>
    <t>A7-31-8</t>
  </si>
  <si>
    <t>B7-31-8</t>
  </si>
  <si>
    <t>A6-A7-18</t>
    <phoneticPr fontId="10" type="noConversion"/>
  </si>
  <si>
    <t>6F-D11</t>
    <phoneticPr fontId="10" type="noConversion"/>
  </si>
  <si>
    <t>6층 Smart Office 공간</t>
    <phoneticPr fontId="10" type="noConversion"/>
  </si>
  <si>
    <t>6F-D12</t>
    <phoneticPr fontId="10" type="noConversion"/>
  </si>
  <si>
    <t>A7-30-1</t>
    <phoneticPr fontId="10" type="noConversion"/>
  </si>
  <si>
    <t>B7-30-1</t>
    <phoneticPr fontId="10" type="noConversion"/>
  </si>
  <si>
    <t>A6-A7-41</t>
    <phoneticPr fontId="10" type="noConversion"/>
  </si>
  <si>
    <t>6F-D13</t>
    <phoneticPr fontId="10" type="noConversion"/>
  </si>
  <si>
    <t>A7-30-2</t>
  </si>
  <si>
    <t>B7-30-2</t>
  </si>
  <si>
    <t>A6-A7-43</t>
    <phoneticPr fontId="10" type="noConversion"/>
  </si>
  <si>
    <t>6F-D14</t>
    <phoneticPr fontId="10" type="noConversion"/>
  </si>
  <si>
    <t>A7-30-3</t>
  </si>
  <si>
    <t>B7-30-3</t>
  </si>
  <si>
    <t>A6-A7-45</t>
    <phoneticPr fontId="10" type="noConversion"/>
  </si>
  <si>
    <t>6F-D15</t>
    <phoneticPr fontId="10" type="noConversion"/>
  </si>
  <si>
    <t>A7-30-4</t>
  </si>
  <si>
    <t>B7-30-4</t>
  </si>
  <si>
    <t>A6-A7-47</t>
    <phoneticPr fontId="10" type="noConversion"/>
  </si>
  <si>
    <t>6F-D16</t>
    <phoneticPr fontId="10" type="noConversion"/>
  </si>
  <si>
    <t>A7-30-5</t>
  </si>
  <si>
    <t>B7-30-5</t>
  </si>
  <si>
    <t>A6-A7-49</t>
    <phoneticPr fontId="10" type="noConversion"/>
  </si>
  <si>
    <t>6F-D17</t>
    <phoneticPr fontId="10" type="noConversion"/>
  </si>
  <si>
    <t>A7-30-6</t>
  </si>
  <si>
    <t>B7-30-6</t>
  </si>
  <si>
    <t>A6-A7-51</t>
    <phoneticPr fontId="10" type="noConversion"/>
  </si>
  <si>
    <t>6F-D18</t>
    <phoneticPr fontId="10" type="noConversion"/>
  </si>
  <si>
    <t>A7-30-7</t>
  </si>
  <si>
    <t>B7-30-7</t>
  </si>
  <si>
    <t>A6-A7-53</t>
    <phoneticPr fontId="10" type="noConversion"/>
  </si>
  <si>
    <t>6F-E11</t>
    <phoneticPr fontId="10" type="noConversion"/>
  </si>
  <si>
    <t>6F-E12</t>
    <phoneticPr fontId="10" type="noConversion"/>
  </si>
  <si>
    <t>A7-29-1</t>
    <phoneticPr fontId="10" type="noConversion"/>
  </si>
  <si>
    <t>B7-29-1</t>
    <phoneticPr fontId="10" type="noConversion"/>
  </si>
  <si>
    <t>A6-A7-25</t>
    <phoneticPr fontId="10" type="noConversion"/>
  </si>
  <si>
    <t>6F-E13</t>
    <phoneticPr fontId="10" type="noConversion"/>
  </si>
  <si>
    <t>A7-29-2</t>
  </si>
  <si>
    <t>B7-29-2</t>
  </si>
  <si>
    <t>A6-A7-27</t>
    <phoneticPr fontId="10" type="noConversion"/>
  </si>
  <si>
    <t>6F-E14</t>
    <phoneticPr fontId="10" type="noConversion"/>
  </si>
  <si>
    <t>A7-29-3</t>
  </si>
  <si>
    <t>B7-29-3</t>
  </si>
  <si>
    <t>A6-A7-29</t>
    <phoneticPr fontId="10" type="noConversion"/>
  </si>
  <si>
    <t>6F-E15</t>
    <phoneticPr fontId="10" type="noConversion"/>
  </si>
  <si>
    <t>A7-29-4</t>
  </si>
  <si>
    <t>B7-29-4</t>
  </si>
  <si>
    <t>A6-A7-31</t>
    <phoneticPr fontId="10" type="noConversion"/>
  </si>
  <si>
    <t>6F-E16</t>
    <phoneticPr fontId="10" type="noConversion"/>
  </si>
  <si>
    <t>A7-29-5</t>
  </si>
  <si>
    <t>B7-29-5</t>
  </si>
  <si>
    <t>A6-A7-33</t>
    <phoneticPr fontId="10" type="noConversion"/>
  </si>
  <si>
    <t>6F-E17</t>
    <phoneticPr fontId="10" type="noConversion"/>
  </si>
  <si>
    <t>A7-29-6</t>
  </si>
  <si>
    <t>B7-29-6</t>
  </si>
  <si>
    <t>A6-A7-35</t>
    <phoneticPr fontId="10" type="noConversion"/>
  </si>
  <si>
    <t>6F-E18</t>
    <phoneticPr fontId="10" type="noConversion"/>
  </si>
  <si>
    <t>A7-29-7</t>
  </si>
  <si>
    <t>B7-29-7</t>
  </si>
  <si>
    <t>A6-A7-37</t>
    <phoneticPr fontId="10" type="noConversion"/>
  </si>
  <si>
    <t>6F-E19</t>
    <phoneticPr fontId="10" type="noConversion"/>
  </si>
  <si>
    <t>B7-29-8</t>
  </si>
  <si>
    <t>A6-A7-39</t>
    <phoneticPr fontId="10" type="noConversion"/>
  </si>
  <si>
    <t>6F-F11</t>
    <phoneticPr fontId="10" type="noConversion"/>
  </si>
  <si>
    <t>6F-F12</t>
    <phoneticPr fontId="10" type="noConversion"/>
  </si>
  <si>
    <t>A7-28-1</t>
    <phoneticPr fontId="10" type="noConversion"/>
  </si>
  <si>
    <t>B7-28-1</t>
    <phoneticPr fontId="10" type="noConversion"/>
  </si>
  <si>
    <t>A6-A7-09</t>
    <phoneticPr fontId="10" type="noConversion"/>
  </si>
  <si>
    <t>6F-F13</t>
    <phoneticPr fontId="10" type="noConversion"/>
  </si>
  <si>
    <t>A7-28-2</t>
  </si>
  <si>
    <t>B7-28-2</t>
  </si>
  <si>
    <t>A6-A7-11</t>
    <phoneticPr fontId="10" type="noConversion"/>
  </si>
  <si>
    <t>6F-F14</t>
    <phoneticPr fontId="10" type="noConversion"/>
  </si>
  <si>
    <t>A7-28-3</t>
  </si>
  <si>
    <t>B7-28-3</t>
  </si>
  <si>
    <t>A6-A7-13</t>
    <phoneticPr fontId="10" type="noConversion"/>
  </si>
  <si>
    <t>6F-F15</t>
    <phoneticPr fontId="10" type="noConversion"/>
  </si>
  <si>
    <t>A7-28-4</t>
  </si>
  <si>
    <t>B7-28-4</t>
  </si>
  <si>
    <t>A6-A7-15</t>
    <phoneticPr fontId="10" type="noConversion"/>
  </si>
  <si>
    <t>6F-F16</t>
    <phoneticPr fontId="10" type="noConversion"/>
  </si>
  <si>
    <t>A7-28-5</t>
  </si>
  <si>
    <t>B7-28-5</t>
  </si>
  <si>
    <t>A6-A7-17</t>
    <phoneticPr fontId="10" type="noConversion"/>
  </si>
  <si>
    <t>6F-F17</t>
    <phoneticPr fontId="10" type="noConversion"/>
  </si>
  <si>
    <t>A7-28-6</t>
  </si>
  <si>
    <t>B7-28-6</t>
  </si>
  <si>
    <t>A6-A7-19</t>
    <phoneticPr fontId="10" type="noConversion"/>
  </si>
  <si>
    <t>6F-F18</t>
    <phoneticPr fontId="10" type="noConversion"/>
  </si>
  <si>
    <t>A7-28-7</t>
  </si>
  <si>
    <t>B7-28-7</t>
  </si>
  <si>
    <t>A6-A7-21</t>
    <phoneticPr fontId="10" type="noConversion"/>
  </si>
  <si>
    <t>6F-F19</t>
    <phoneticPr fontId="10" type="noConversion"/>
  </si>
  <si>
    <t>A7-28-8</t>
  </si>
  <si>
    <t>B7-28-8</t>
  </si>
  <si>
    <t>A6-A7-23</t>
    <phoneticPr fontId="10" type="noConversion"/>
  </si>
  <si>
    <t>6F-G11</t>
    <phoneticPr fontId="10" type="noConversion"/>
  </si>
  <si>
    <t>A3-27-1</t>
    <phoneticPr fontId="10" type="noConversion"/>
  </si>
  <si>
    <t>B3-27-1</t>
    <phoneticPr fontId="10" type="noConversion"/>
  </si>
  <si>
    <t>6F-G12</t>
    <phoneticPr fontId="10" type="noConversion"/>
  </si>
  <si>
    <t>A3-27-2</t>
  </si>
  <si>
    <t>B3-27-2</t>
  </si>
  <si>
    <t>6F-G13</t>
    <phoneticPr fontId="10" type="noConversion"/>
  </si>
  <si>
    <t>A3-27-3</t>
  </si>
  <si>
    <t>B3-27-3</t>
  </si>
  <si>
    <t>6F-G14</t>
    <phoneticPr fontId="10" type="noConversion"/>
  </si>
  <si>
    <t>A4-27-4</t>
    <phoneticPr fontId="10" type="noConversion"/>
  </si>
  <si>
    <t>B4-27-4</t>
    <phoneticPr fontId="10" type="noConversion"/>
  </si>
  <si>
    <t>6F-G15</t>
    <phoneticPr fontId="10" type="noConversion"/>
  </si>
  <si>
    <t>A4-27-5</t>
  </si>
  <si>
    <t>B4-27-5</t>
  </si>
  <si>
    <t>6F-G16</t>
    <phoneticPr fontId="10" type="noConversion"/>
  </si>
  <si>
    <t>A7-27-6</t>
    <phoneticPr fontId="10" type="noConversion"/>
  </si>
  <si>
    <t>B7-27-6</t>
    <phoneticPr fontId="10" type="noConversion"/>
  </si>
  <si>
    <t>A6-A7-48</t>
    <phoneticPr fontId="10" type="noConversion"/>
  </si>
  <si>
    <t>6F-G17</t>
    <phoneticPr fontId="10" type="noConversion"/>
  </si>
  <si>
    <t>A4-27-7</t>
  </si>
  <si>
    <t>B4-27-7</t>
  </si>
  <si>
    <t>6F-G18</t>
    <phoneticPr fontId="10" type="noConversion"/>
  </si>
  <si>
    <t>A4-27-8</t>
  </si>
  <si>
    <t>B4-27-8</t>
  </si>
  <si>
    <t>6F-G19</t>
    <phoneticPr fontId="10" type="noConversion"/>
  </si>
  <si>
    <t>A4-27-9</t>
  </si>
  <si>
    <t>B4-27-9</t>
  </si>
  <si>
    <t>6F-H11</t>
    <phoneticPr fontId="10" type="noConversion"/>
  </si>
  <si>
    <t>A4-26-1</t>
    <phoneticPr fontId="10" type="noConversion"/>
  </si>
  <si>
    <t>B4-26-1</t>
    <phoneticPr fontId="10" type="noConversion"/>
  </si>
  <si>
    <t>6F-H12</t>
    <phoneticPr fontId="10" type="noConversion"/>
  </si>
  <si>
    <t>A4-26-2</t>
  </si>
  <si>
    <t>B4-26-2</t>
  </si>
  <si>
    <t>6F-H13</t>
    <phoneticPr fontId="10" type="noConversion"/>
  </si>
  <si>
    <t>A4-26-3</t>
  </si>
  <si>
    <t>B4-26-3</t>
  </si>
  <si>
    <t>6F-H14</t>
    <phoneticPr fontId="10" type="noConversion"/>
  </si>
  <si>
    <t>A4-26-4</t>
  </si>
  <si>
    <t>B4-26-4</t>
  </si>
  <si>
    <t>6F-H15</t>
    <phoneticPr fontId="10" type="noConversion"/>
  </si>
  <si>
    <t>A4-26-5</t>
  </si>
  <si>
    <t>B4-26-5</t>
  </si>
  <si>
    <t>6F-H16</t>
    <phoneticPr fontId="10" type="noConversion"/>
  </si>
  <si>
    <t>A7-26-6</t>
    <phoneticPr fontId="10" type="noConversion"/>
  </si>
  <si>
    <t>B7-26-6</t>
    <phoneticPr fontId="10" type="noConversion"/>
  </si>
  <si>
    <t>A6-A7-50</t>
    <phoneticPr fontId="10" type="noConversion"/>
  </si>
  <si>
    <t>6F-H17</t>
    <phoneticPr fontId="10" type="noConversion"/>
  </si>
  <si>
    <t>A4-26-7</t>
  </si>
  <si>
    <t>B4-26-7</t>
  </si>
  <si>
    <t>6F-H18</t>
    <phoneticPr fontId="10" type="noConversion"/>
  </si>
  <si>
    <t>A4-26-8</t>
  </si>
  <si>
    <t>B4-26-8</t>
  </si>
  <si>
    <t>A7-26-8(2)</t>
    <phoneticPr fontId="10" type="noConversion"/>
  </si>
  <si>
    <t>B7-26-8(2)</t>
    <phoneticPr fontId="10" type="noConversion"/>
  </si>
  <si>
    <t>A6-A7-36</t>
    <phoneticPr fontId="10" type="noConversion"/>
  </si>
  <si>
    <t>6F-H19</t>
    <phoneticPr fontId="10" type="noConversion"/>
  </si>
  <si>
    <t>A4-26-9</t>
  </si>
  <si>
    <t>B4-26-9</t>
  </si>
  <si>
    <t>A7-26-9(2)</t>
    <phoneticPr fontId="10" type="noConversion"/>
  </si>
  <si>
    <t>7B-26-9(2)</t>
    <phoneticPr fontId="10" type="noConversion"/>
  </si>
  <si>
    <t>A6-A7-38</t>
    <phoneticPr fontId="10" type="noConversion"/>
  </si>
  <si>
    <t>6F-I11</t>
    <phoneticPr fontId="10" type="noConversion"/>
  </si>
  <si>
    <t>A4-25-1</t>
    <phoneticPr fontId="10" type="noConversion"/>
  </si>
  <si>
    <t>B4-25-1</t>
    <phoneticPr fontId="10" type="noConversion"/>
  </si>
  <si>
    <t>6F-I12</t>
    <phoneticPr fontId="10" type="noConversion"/>
  </si>
  <si>
    <t>A4-25-2</t>
  </si>
  <si>
    <t>B4-25-2</t>
  </si>
  <si>
    <t>6F-I13</t>
    <phoneticPr fontId="10" type="noConversion"/>
  </si>
  <si>
    <t>A4-25-3</t>
  </si>
  <si>
    <t>B4-25-3</t>
  </si>
  <si>
    <t>6F-I14</t>
    <phoneticPr fontId="10" type="noConversion"/>
  </si>
  <si>
    <t>A4-25-4</t>
  </si>
  <si>
    <t>B4-25-4</t>
  </si>
  <si>
    <t>6F-I15</t>
    <phoneticPr fontId="10" type="noConversion"/>
  </si>
  <si>
    <t>A4-25-5</t>
  </si>
  <si>
    <t>B4-25-5</t>
  </si>
  <si>
    <t>6F-I16</t>
    <phoneticPr fontId="10" type="noConversion"/>
  </si>
  <si>
    <t>A4-25-6</t>
  </si>
  <si>
    <t>B4-25-6</t>
  </si>
  <si>
    <t>6F-I17</t>
    <phoneticPr fontId="10" type="noConversion"/>
  </si>
  <si>
    <t>A4-25-7</t>
  </si>
  <si>
    <t>B4-25-7</t>
  </si>
  <si>
    <t>6F-I18</t>
    <phoneticPr fontId="10" type="noConversion"/>
  </si>
  <si>
    <t>A4-25-8</t>
  </si>
  <si>
    <t>B4-25-8</t>
  </si>
  <si>
    <t>6F-I19</t>
    <phoneticPr fontId="10" type="noConversion"/>
  </si>
  <si>
    <t>A4-25-9</t>
  </si>
  <si>
    <t>B4-25-9</t>
  </si>
  <si>
    <t>6F-J11</t>
    <phoneticPr fontId="10" type="noConversion"/>
  </si>
  <si>
    <t>A3-24-1</t>
    <phoneticPr fontId="10" type="noConversion"/>
  </si>
  <si>
    <t>B3-24-1</t>
    <phoneticPr fontId="10" type="noConversion"/>
  </si>
  <si>
    <t>6F-J12</t>
    <phoneticPr fontId="10" type="noConversion"/>
  </si>
  <si>
    <t>A3-24-2</t>
  </si>
  <si>
    <t>B3-24-2</t>
  </si>
  <si>
    <t>6F-J13</t>
    <phoneticPr fontId="10" type="noConversion"/>
  </si>
  <si>
    <t>A3-24-3</t>
  </si>
  <si>
    <t>B3-24-3</t>
  </si>
  <si>
    <t>6F-J14</t>
    <phoneticPr fontId="10" type="noConversion"/>
  </si>
  <si>
    <t>A3-24-4</t>
  </si>
  <si>
    <t>B3-24-4</t>
  </si>
  <si>
    <t>6F-J15</t>
    <phoneticPr fontId="10" type="noConversion"/>
  </si>
  <si>
    <t>A3-24-5</t>
  </si>
  <si>
    <t>B3-24-5</t>
  </si>
  <si>
    <t>6F-J16</t>
    <phoneticPr fontId="10" type="noConversion"/>
  </si>
  <si>
    <t>A3-24-6</t>
  </si>
  <si>
    <t>B3-24-6</t>
  </si>
  <si>
    <t>6F-J17</t>
    <phoneticPr fontId="10" type="noConversion"/>
  </si>
  <si>
    <t>A3-24-7</t>
  </si>
  <si>
    <t>B3-24-7</t>
  </si>
  <si>
    <t>6F-J18</t>
    <phoneticPr fontId="10" type="noConversion"/>
  </si>
  <si>
    <t>A3-24-8</t>
  </si>
  <si>
    <t>B3-24-8</t>
  </si>
  <si>
    <t>6F-J19</t>
    <phoneticPr fontId="10" type="noConversion"/>
  </si>
  <si>
    <t>A3-24-9</t>
  </si>
  <si>
    <t>B3-24-9</t>
  </si>
  <si>
    <t>랙 미설치</t>
  </si>
  <si>
    <t>C502</t>
  </si>
  <si>
    <t>6F-K11</t>
    <phoneticPr fontId="10" type="noConversion"/>
  </si>
  <si>
    <t>A3-23-1</t>
    <phoneticPr fontId="10" type="noConversion"/>
  </si>
  <si>
    <t>B3-23-1</t>
    <phoneticPr fontId="10" type="noConversion"/>
  </si>
  <si>
    <t>U-A3-20 / 2P 30A</t>
    <phoneticPr fontId="10" type="noConversion"/>
  </si>
  <si>
    <t>U-B3-20 / 2P 30A</t>
    <phoneticPr fontId="10" type="noConversion"/>
  </si>
  <si>
    <t>U-A3
4P 200A</t>
    <phoneticPr fontId="10" type="noConversion"/>
  </si>
  <si>
    <t>U-B3
4P 200A</t>
    <phoneticPr fontId="10" type="noConversion"/>
  </si>
  <si>
    <t>UPS 출력배전반(A)
#03, 4P 200A</t>
    <phoneticPr fontId="10" type="noConversion"/>
  </si>
  <si>
    <t>UPS 출력배전반(B)
#03, 4P 200A</t>
    <phoneticPr fontId="10" type="noConversion"/>
  </si>
  <si>
    <t>TR-6A
1000kVA</t>
    <phoneticPr fontId="10" type="noConversion"/>
  </si>
  <si>
    <t>TR-6B
1000kVA</t>
    <phoneticPr fontId="10" type="noConversion"/>
  </si>
  <si>
    <t>C503</t>
  </si>
  <si>
    <t>6F-K12</t>
    <phoneticPr fontId="10" type="noConversion"/>
  </si>
  <si>
    <t>A3-23-2</t>
  </si>
  <si>
    <t>B3-23-2</t>
  </si>
  <si>
    <t>U-A3-22 / 2P 30A</t>
    <phoneticPr fontId="10" type="noConversion"/>
  </si>
  <si>
    <t>U-B3-22 / 2P 30A</t>
    <phoneticPr fontId="10" type="noConversion"/>
  </si>
  <si>
    <t>C504</t>
  </si>
  <si>
    <t>6F-K13</t>
    <phoneticPr fontId="10" type="noConversion"/>
  </si>
  <si>
    <t>A3-23-3</t>
  </si>
  <si>
    <t>B3-23-3</t>
  </si>
  <si>
    <t>U-A3-24 / 2P 30A</t>
    <phoneticPr fontId="10" type="noConversion"/>
  </si>
  <si>
    <t>U-B3-48 / 2P 30A</t>
    <phoneticPr fontId="10" type="noConversion"/>
  </si>
  <si>
    <t>C505</t>
  </si>
  <si>
    <t>6F-K14</t>
    <phoneticPr fontId="10" type="noConversion"/>
  </si>
  <si>
    <t>A3-23-4</t>
  </si>
  <si>
    <t>B3-23-4</t>
  </si>
  <si>
    <t>U-A3-26 / 2P 30A</t>
    <phoneticPr fontId="10" type="noConversion"/>
  </si>
  <si>
    <t>U-B3-26 / 2P 30A</t>
    <phoneticPr fontId="10" type="noConversion"/>
  </si>
  <si>
    <t>C506</t>
  </si>
  <si>
    <t>6F-K15</t>
    <phoneticPr fontId="10" type="noConversion"/>
  </si>
  <si>
    <t>A3-23-5</t>
  </si>
  <si>
    <t>B3-23-5</t>
  </si>
  <si>
    <t>U-A3-28 / 2P 30A</t>
    <phoneticPr fontId="10" type="noConversion"/>
  </si>
  <si>
    <t>U-B3-28 / 2P 30A</t>
    <phoneticPr fontId="10" type="noConversion"/>
  </si>
  <si>
    <t>C507</t>
  </si>
  <si>
    <t>6F-K16</t>
    <phoneticPr fontId="10" type="noConversion"/>
  </si>
  <si>
    <t>A3-23-6</t>
  </si>
  <si>
    <t>B3-23-6</t>
  </si>
  <si>
    <t>U-A3-30 / 2P 30A</t>
    <phoneticPr fontId="10" type="noConversion"/>
  </si>
  <si>
    <t>U-B3-30 / 2P 30A</t>
    <phoneticPr fontId="10" type="noConversion"/>
  </si>
  <si>
    <t>C508</t>
  </si>
  <si>
    <t>6F-K17</t>
    <phoneticPr fontId="10" type="noConversion"/>
  </si>
  <si>
    <t>A3-23-7</t>
  </si>
  <si>
    <t>B3-23-7</t>
  </si>
  <si>
    <t>U-A3-32 / 2P 30A</t>
    <phoneticPr fontId="10" type="noConversion"/>
  </si>
  <si>
    <t>U-B3-32 / 2P 30A</t>
    <phoneticPr fontId="10" type="noConversion"/>
  </si>
  <si>
    <t>C509</t>
  </si>
  <si>
    <t>6F-K18</t>
    <phoneticPr fontId="10" type="noConversion"/>
  </si>
  <si>
    <t>A3-23-8</t>
  </si>
  <si>
    <t>B3-23-8</t>
  </si>
  <si>
    <t>U-A3-34 / 2P 30A</t>
    <phoneticPr fontId="10" type="noConversion"/>
  </si>
  <si>
    <t>U-B3-34 / 2P 30A</t>
    <phoneticPr fontId="10" type="noConversion"/>
  </si>
  <si>
    <t>C510</t>
  </si>
  <si>
    <t>6F-K19</t>
    <phoneticPr fontId="10" type="noConversion"/>
  </si>
  <si>
    <t>A3-23-9</t>
  </si>
  <si>
    <t>B3-23-9</t>
  </si>
  <si>
    <t>U-A3-36 / 2P 30A</t>
    <phoneticPr fontId="10" type="noConversion"/>
  </si>
  <si>
    <t>U-B3-36 / 2P 30A</t>
    <phoneticPr fontId="10" type="noConversion"/>
  </si>
  <si>
    <t>C402</t>
  </si>
  <si>
    <t>6F-L11</t>
    <phoneticPr fontId="10" type="noConversion"/>
  </si>
  <si>
    <t>A3-22-1</t>
    <phoneticPr fontId="10" type="noConversion"/>
  </si>
  <si>
    <t>B3-22-1</t>
    <phoneticPr fontId="10" type="noConversion"/>
  </si>
  <si>
    <t>U-A3-02 / 2P 30A</t>
    <phoneticPr fontId="10" type="noConversion"/>
  </si>
  <si>
    <t>U-B3-02 / 2P 30A</t>
    <phoneticPr fontId="10" type="noConversion"/>
  </si>
  <si>
    <t>C403</t>
  </si>
  <si>
    <t>6F-L12</t>
    <phoneticPr fontId="10" type="noConversion"/>
  </si>
  <si>
    <t>A3-22-2</t>
  </si>
  <si>
    <t>B3-22-2</t>
  </si>
  <si>
    <t>U-A3-04 / 2P 30A</t>
    <phoneticPr fontId="10" type="noConversion"/>
  </si>
  <si>
    <t>U-B3-04 / 2P 30A</t>
    <phoneticPr fontId="10" type="noConversion"/>
  </si>
  <si>
    <t>C404</t>
  </si>
  <si>
    <t>6F-L13</t>
    <phoneticPr fontId="10" type="noConversion"/>
  </si>
  <si>
    <t>A3-22-3</t>
  </si>
  <si>
    <t>B3-22-3</t>
  </si>
  <si>
    <t>U-A3-06 / 2P 30A</t>
    <phoneticPr fontId="10" type="noConversion"/>
  </si>
  <si>
    <t>U-B3-06 / 2P 30A</t>
    <phoneticPr fontId="10" type="noConversion"/>
  </si>
  <si>
    <t>C405</t>
  </si>
  <si>
    <t>6F-L14</t>
    <phoneticPr fontId="10" type="noConversion"/>
  </si>
  <si>
    <t>메타넷</t>
    <phoneticPr fontId="10" type="noConversion"/>
  </si>
  <si>
    <t>A3-22-4</t>
  </si>
  <si>
    <t>B3-22-4</t>
  </si>
  <si>
    <t>U-A3-08 / 2P 30A</t>
    <phoneticPr fontId="10" type="noConversion"/>
  </si>
  <si>
    <t>U-B3-08 / 2P 30A</t>
    <phoneticPr fontId="10" type="noConversion"/>
  </si>
  <si>
    <t>제로투세븐(메타넷) 이동 및 현위치 철거 예정(4/15)</t>
    <phoneticPr fontId="10" type="noConversion"/>
  </si>
  <si>
    <t>C406</t>
  </si>
  <si>
    <t>6F-L15</t>
    <phoneticPr fontId="10" type="noConversion"/>
  </si>
  <si>
    <t>A3-22-5</t>
  </si>
  <si>
    <t>B3-22-5</t>
  </si>
  <si>
    <t>U-A3-10 / 2P 30A</t>
    <phoneticPr fontId="10" type="noConversion"/>
  </si>
  <si>
    <t>U-B3-10 / 2P 30A</t>
    <phoneticPr fontId="10" type="noConversion"/>
  </si>
  <si>
    <t>C407</t>
  </si>
  <si>
    <t>6F-L16</t>
    <phoneticPr fontId="10" type="noConversion"/>
  </si>
  <si>
    <t>A3-22-6</t>
  </si>
  <si>
    <t>B3-22-6</t>
  </si>
  <si>
    <t>U-A3-12 / 2P 30A</t>
    <phoneticPr fontId="10" type="noConversion"/>
  </si>
  <si>
    <t>U-B3-12 / 2P 30A</t>
    <phoneticPr fontId="10" type="noConversion"/>
  </si>
  <si>
    <t>C408</t>
  </si>
  <si>
    <t>6F-L17</t>
    <phoneticPr fontId="10" type="noConversion"/>
  </si>
  <si>
    <t>A3-22-7</t>
  </si>
  <si>
    <t>B3-22-7</t>
  </si>
  <si>
    <t>U-A3-14 / 2P 30A</t>
    <phoneticPr fontId="10" type="noConversion"/>
  </si>
  <si>
    <t>U-B3-14 / 2P 30A</t>
    <phoneticPr fontId="10" type="noConversion"/>
  </si>
  <si>
    <t>C409</t>
  </si>
  <si>
    <t>6F-L18</t>
    <phoneticPr fontId="10" type="noConversion"/>
  </si>
  <si>
    <t>A3-22-8</t>
  </si>
  <si>
    <t>B3-22-8</t>
  </si>
  <si>
    <t>U-A3-16 / 2P 30A</t>
    <phoneticPr fontId="10" type="noConversion"/>
  </si>
  <si>
    <t>U-B3-16 / 2P 30A</t>
    <phoneticPr fontId="10" type="noConversion"/>
  </si>
  <si>
    <t>철거완료(9/1)</t>
  </si>
  <si>
    <t>C410</t>
  </si>
  <si>
    <t>6F-L19</t>
    <phoneticPr fontId="10" type="noConversion"/>
  </si>
  <si>
    <t>A3-22-9</t>
  </si>
  <si>
    <t>B3-22-9</t>
  </si>
  <si>
    <t>U-A3-18 / 2P 30A</t>
    <phoneticPr fontId="10" type="noConversion"/>
  </si>
  <si>
    <t>U-B3-18 / 2P 30A</t>
    <phoneticPr fontId="10" type="noConversion"/>
  </si>
  <si>
    <t>C301</t>
    <phoneticPr fontId="10" type="noConversion"/>
  </si>
  <si>
    <t>C302</t>
  </si>
  <si>
    <t>6F-M11</t>
    <phoneticPr fontId="10" type="noConversion"/>
  </si>
  <si>
    <t>A3-21-1</t>
    <phoneticPr fontId="10" type="noConversion"/>
  </si>
  <si>
    <t>B3-21-1</t>
    <phoneticPr fontId="10" type="noConversion"/>
  </si>
  <si>
    <t>U-A3-01 / 2P 30A</t>
    <phoneticPr fontId="10" type="noConversion"/>
  </si>
  <si>
    <t>U-B3-01 / 2P 30A</t>
    <phoneticPr fontId="10" type="noConversion"/>
  </si>
  <si>
    <t>C303</t>
  </si>
  <si>
    <t>6F-M12</t>
    <phoneticPr fontId="10" type="noConversion"/>
  </si>
  <si>
    <t>A3-21-2</t>
  </si>
  <si>
    <t>B3-21-2</t>
  </si>
  <si>
    <t>U-A3-03 / 2P 30A</t>
    <phoneticPr fontId="10" type="noConversion"/>
  </si>
  <si>
    <t>U-B3-03 / 2P 30A</t>
    <phoneticPr fontId="10" type="noConversion"/>
  </si>
  <si>
    <t>C304</t>
  </si>
  <si>
    <t>6F-M13</t>
    <phoneticPr fontId="10" type="noConversion"/>
  </si>
  <si>
    <t>A3-21-3</t>
  </si>
  <si>
    <t>B3-21-3</t>
  </si>
  <si>
    <t>U-A3-05 / 2P 30A</t>
    <phoneticPr fontId="10" type="noConversion"/>
  </si>
  <si>
    <t>U-B3-05 / 2P 30A</t>
    <phoneticPr fontId="10" type="noConversion"/>
  </si>
  <si>
    <t>A7-21-3(2)</t>
    <phoneticPr fontId="10" type="noConversion"/>
  </si>
  <si>
    <t>B7-21-3(2)</t>
    <phoneticPr fontId="10" type="noConversion"/>
  </si>
  <si>
    <t>U6-A7-32 / 2P 30A</t>
    <phoneticPr fontId="10" type="noConversion"/>
  </si>
  <si>
    <t>U6-B7-34 / 2P 30A</t>
    <phoneticPr fontId="10" type="noConversion"/>
  </si>
  <si>
    <t>U6-A7
4P 300A</t>
    <phoneticPr fontId="10" type="noConversion"/>
  </si>
  <si>
    <t>U6-B7
4P 300A</t>
    <phoneticPr fontId="10" type="noConversion"/>
  </si>
  <si>
    <t>LV-6A
#07, 3P 320A</t>
    <phoneticPr fontId="10" type="noConversion"/>
  </si>
  <si>
    <t>LV-6B
#03, 3P 320A</t>
    <phoneticPr fontId="10" type="noConversion"/>
  </si>
  <si>
    <t>A7-21-3(3)</t>
    <phoneticPr fontId="10" type="noConversion"/>
  </si>
  <si>
    <t>B7-21-3(3)</t>
    <phoneticPr fontId="10" type="noConversion"/>
  </si>
  <si>
    <t>U6-A7-30 / 2P 30A</t>
    <phoneticPr fontId="10" type="noConversion"/>
  </si>
  <si>
    <t>U6-B7-30 / 2P 30A</t>
    <phoneticPr fontId="10" type="noConversion"/>
  </si>
  <si>
    <t>6F-M14</t>
    <phoneticPr fontId="10" type="noConversion"/>
  </si>
  <si>
    <t>A3-21-4</t>
  </si>
  <si>
    <t>B3-21-4</t>
  </si>
  <si>
    <t>U-A3-07 / 2P 30A</t>
    <phoneticPr fontId="10" type="noConversion"/>
  </si>
  <si>
    <t>U-B3-07 / 2P 30A</t>
    <phoneticPr fontId="10" type="noConversion"/>
  </si>
  <si>
    <t>A7-21-4(2)</t>
    <phoneticPr fontId="10" type="noConversion"/>
  </si>
  <si>
    <t>B7-21-4(2)</t>
    <phoneticPr fontId="10" type="noConversion"/>
  </si>
  <si>
    <t>U6-A7-34 / 2P 30A</t>
    <phoneticPr fontId="10" type="noConversion"/>
  </si>
  <si>
    <t>U6-B7-32 / 2P 30A</t>
    <phoneticPr fontId="10" type="noConversion"/>
  </si>
  <si>
    <t>A7-21-4(3)</t>
    <phoneticPr fontId="10" type="noConversion"/>
  </si>
  <si>
    <t>B7-21-4(3)</t>
    <phoneticPr fontId="10" type="noConversion"/>
  </si>
  <si>
    <t>U6-A7-28 / 2P 30A</t>
    <phoneticPr fontId="10" type="noConversion"/>
  </si>
  <si>
    <t>U6-B7-28 / 2P 30A</t>
    <phoneticPr fontId="10" type="noConversion"/>
  </si>
  <si>
    <t>6F-M15</t>
    <phoneticPr fontId="10" type="noConversion"/>
  </si>
  <si>
    <t>A3-21-5</t>
  </si>
  <si>
    <t>B3-21-5</t>
  </si>
  <si>
    <t>U-A3-09 / 2P 30A</t>
    <phoneticPr fontId="10" type="noConversion"/>
  </si>
  <si>
    <t>U-B3-09 / 2P 30A</t>
    <phoneticPr fontId="10" type="noConversion"/>
  </si>
  <si>
    <t>2022/07/01, 알렉스엔 증설예정</t>
  </si>
  <si>
    <t>C307</t>
  </si>
  <si>
    <t>6F-M16</t>
    <phoneticPr fontId="10" type="noConversion"/>
  </si>
  <si>
    <t>A3-21-6</t>
  </si>
  <si>
    <t>B3-21-6</t>
  </si>
  <si>
    <t>U-A3-11 / 2P 30A</t>
    <phoneticPr fontId="10" type="noConversion"/>
  </si>
  <si>
    <t>U-B3-11 / 2P 30A</t>
    <phoneticPr fontId="10" type="noConversion"/>
  </si>
  <si>
    <t>C308</t>
  </si>
  <si>
    <t>6F-M17</t>
    <phoneticPr fontId="10" type="noConversion"/>
  </si>
  <si>
    <t>A3-21-7</t>
  </si>
  <si>
    <t>B3-21-7</t>
  </si>
  <si>
    <t>U-A3-13 / 2P 30A</t>
    <phoneticPr fontId="10" type="noConversion"/>
  </si>
  <si>
    <t>U-B3-13 / 2P 30A</t>
    <phoneticPr fontId="10" type="noConversion"/>
  </si>
  <si>
    <t>C309</t>
  </si>
  <si>
    <t>6F-M18</t>
    <phoneticPr fontId="10" type="noConversion"/>
  </si>
  <si>
    <t>A3-21-8</t>
  </si>
  <si>
    <t>B3-21-8</t>
  </si>
  <si>
    <t>U-A3-15 / 2P 30A</t>
    <phoneticPr fontId="10" type="noConversion"/>
  </si>
  <si>
    <t>U-B3-15 / 2P 30A</t>
    <phoneticPr fontId="10" type="noConversion"/>
  </si>
  <si>
    <t>C310</t>
  </si>
  <si>
    <t>6F-M19</t>
    <phoneticPr fontId="10" type="noConversion"/>
  </si>
  <si>
    <t>A3-21-9</t>
  </si>
  <si>
    <t>B3-21-9</t>
  </si>
  <si>
    <t>U-A3-17 / 2P 30A</t>
    <phoneticPr fontId="10" type="noConversion"/>
  </si>
  <si>
    <t>U-B3-17 / 2P 30A</t>
    <phoneticPr fontId="10" type="noConversion"/>
  </si>
  <si>
    <t>C202</t>
  </si>
  <si>
    <t>6F-N11</t>
    <phoneticPr fontId="10" type="noConversion"/>
  </si>
  <si>
    <t>A4-20-1</t>
    <phoneticPr fontId="10" type="noConversion"/>
  </si>
  <si>
    <t>B4-20-1</t>
    <phoneticPr fontId="10" type="noConversion"/>
  </si>
  <si>
    <t>U-A4-02 / 2P 30A</t>
    <phoneticPr fontId="10" type="noConversion"/>
  </si>
  <si>
    <t>U-B4-02 / 2P 30A</t>
    <phoneticPr fontId="10" type="noConversion"/>
  </si>
  <si>
    <t>U-A4
4P 200A</t>
    <phoneticPr fontId="10" type="noConversion"/>
  </si>
  <si>
    <t>U-B4
4P 200A</t>
    <phoneticPr fontId="10" type="noConversion"/>
  </si>
  <si>
    <t>UPS 출력배전반(A)
#01, 4P 200A</t>
    <phoneticPr fontId="10" type="noConversion"/>
  </si>
  <si>
    <t>UPS 출력배전반(B)
#01, 4P 200A</t>
    <phoneticPr fontId="10" type="noConversion"/>
  </si>
  <si>
    <t>CB Off (22년 5월)</t>
    <phoneticPr fontId="10" type="noConversion"/>
  </si>
  <si>
    <t>C203</t>
  </si>
  <si>
    <t>6F-N12</t>
    <phoneticPr fontId="10" type="noConversion"/>
  </si>
  <si>
    <t>A4-20-2</t>
  </si>
  <si>
    <t>B4-20-2</t>
  </si>
  <si>
    <t>U-A4-04 / 2P 30A</t>
    <phoneticPr fontId="10" type="noConversion"/>
  </si>
  <si>
    <t>U-B4-04 / 2P 30A</t>
    <phoneticPr fontId="10" type="noConversion"/>
  </si>
  <si>
    <t>CB Off (22년 5월)</t>
  </si>
  <si>
    <t>C204</t>
  </si>
  <si>
    <t>6F-N13</t>
    <phoneticPr fontId="10" type="noConversion"/>
  </si>
  <si>
    <t>A4-20-3</t>
  </si>
  <si>
    <t>B4-20-3</t>
  </si>
  <si>
    <t>U-A4-06 / 2P 30A</t>
    <phoneticPr fontId="10" type="noConversion"/>
  </si>
  <si>
    <t>U-B4-06 / 2P 30A</t>
    <phoneticPr fontId="10" type="noConversion"/>
  </si>
  <si>
    <t>C205</t>
  </si>
  <si>
    <t>6F-N14</t>
    <phoneticPr fontId="10" type="noConversion"/>
  </si>
  <si>
    <t>A4-20-4</t>
  </si>
  <si>
    <t>B4-20-4</t>
  </si>
  <si>
    <t>U-A4-08 / 2P 30A</t>
    <phoneticPr fontId="10" type="noConversion"/>
  </si>
  <si>
    <t>U-B4-08 / 2P 30A</t>
    <phoneticPr fontId="10" type="noConversion"/>
  </si>
  <si>
    <t>C206</t>
  </si>
  <si>
    <t>6F-N15</t>
    <phoneticPr fontId="10" type="noConversion"/>
  </si>
  <si>
    <t>A4-20-5</t>
  </si>
  <si>
    <t>B4-20-5</t>
  </si>
  <si>
    <t>U-A4-10 / 2P 30A</t>
    <phoneticPr fontId="10" type="noConversion"/>
  </si>
  <si>
    <t>U-B4-10 / 2P 30A</t>
    <phoneticPr fontId="10" type="noConversion"/>
  </si>
  <si>
    <t>'22/02/22 전기투입</t>
    <phoneticPr fontId="10" type="noConversion"/>
  </si>
  <si>
    <t>C207</t>
  </si>
  <si>
    <t>6F-N16</t>
    <phoneticPr fontId="10" type="noConversion"/>
  </si>
  <si>
    <t>A4-20-6</t>
  </si>
  <si>
    <t>B4-20-6</t>
  </si>
  <si>
    <t>U-A4-12 / 2P 30A</t>
    <phoneticPr fontId="10" type="noConversion"/>
  </si>
  <si>
    <t>U-B4-12 / 2P 30A</t>
    <phoneticPr fontId="10" type="noConversion"/>
  </si>
  <si>
    <t>C208</t>
  </si>
  <si>
    <t>6F-N17</t>
    <phoneticPr fontId="10" type="noConversion"/>
  </si>
  <si>
    <t>A4-20-7</t>
  </si>
  <si>
    <t>#B3-20-7</t>
    <phoneticPr fontId="10" type="noConversion"/>
  </si>
  <si>
    <t>U-A4-14 / 2P 30A</t>
    <phoneticPr fontId="10" type="noConversion"/>
  </si>
  <si>
    <t>U-B3-21 / 2P 30A</t>
    <phoneticPr fontId="10" type="noConversion"/>
  </si>
  <si>
    <t>C209</t>
  </si>
  <si>
    <t>6F-N18</t>
    <phoneticPr fontId="10" type="noConversion"/>
  </si>
  <si>
    <t>A4-20-8</t>
  </si>
  <si>
    <t>B4-20-8</t>
  </si>
  <si>
    <t>U-A4-16 / 2P 30A</t>
    <phoneticPr fontId="10" type="noConversion"/>
  </si>
  <si>
    <t>U-B4-16 / 2P 30A</t>
    <phoneticPr fontId="10" type="noConversion"/>
  </si>
  <si>
    <t>U-B4
4P 200A</t>
  </si>
  <si>
    <t>UPS 출력배전반(B)
#01, 4P 200A</t>
  </si>
  <si>
    <t>C210</t>
  </si>
  <si>
    <t>6F-N19</t>
    <phoneticPr fontId="10" type="noConversion"/>
  </si>
  <si>
    <t>A4-20-9</t>
  </si>
  <si>
    <t>B4-20-9</t>
  </si>
  <si>
    <t>U-A4-18 / 2P 30A</t>
    <phoneticPr fontId="10" type="noConversion"/>
  </si>
  <si>
    <t>U-B4-18 / 2P 30A</t>
    <phoneticPr fontId="10" type="noConversion"/>
  </si>
  <si>
    <t>C101</t>
    <phoneticPr fontId="10" type="noConversion"/>
  </si>
  <si>
    <t>C102</t>
  </si>
  <si>
    <t>6F-O11</t>
    <phoneticPr fontId="10" type="noConversion"/>
  </si>
  <si>
    <t>A4-19-1</t>
    <phoneticPr fontId="10" type="noConversion"/>
  </si>
  <si>
    <t>B4-19-1</t>
    <phoneticPr fontId="10" type="noConversion"/>
  </si>
  <si>
    <t>U6-A7-52 / 2P 30A</t>
    <phoneticPr fontId="10" type="noConversion"/>
  </si>
  <si>
    <t>U6-B7-52 / 2P 30A</t>
    <phoneticPr fontId="10" type="noConversion"/>
  </si>
  <si>
    <t>C103</t>
  </si>
  <si>
    <t>6F-O12</t>
    <phoneticPr fontId="10" type="noConversion"/>
  </si>
  <si>
    <t>A4-19-2</t>
  </si>
  <si>
    <t>B4-19-2</t>
  </si>
  <si>
    <t>U-A4-03 / 2P 30A</t>
    <phoneticPr fontId="10" type="noConversion"/>
  </si>
  <si>
    <t>U-B4-03 / 2P 30A</t>
    <phoneticPr fontId="10" type="noConversion"/>
  </si>
  <si>
    <t>철거완료(9/1)</t>
    <phoneticPr fontId="10" type="noConversion"/>
  </si>
  <si>
    <t>C104</t>
  </si>
  <si>
    <t>6F-O13</t>
    <phoneticPr fontId="10" type="noConversion"/>
  </si>
  <si>
    <t>A4-19-3</t>
  </si>
  <si>
    <t>B4-19-3</t>
  </si>
  <si>
    <t>U-A4-05 / 2P 30A</t>
    <phoneticPr fontId="10" type="noConversion"/>
  </si>
  <si>
    <t>U-B4-05 / 2P 30A</t>
    <phoneticPr fontId="10" type="noConversion"/>
  </si>
  <si>
    <t>C105</t>
  </si>
  <si>
    <t>6F-O14</t>
    <phoneticPr fontId="10" type="noConversion"/>
  </si>
  <si>
    <t>A4-19-4</t>
  </si>
  <si>
    <t>B4-19-4</t>
  </si>
  <si>
    <t>U-A4-07 / 2P 30A</t>
    <phoneticPr fontId="10" type="noConversion"/>
  </si>
  <si>
    <t>U-B4-07 / 2P 30A</t>
    <phoneticPr fontId="10" type="noConversion"/>
  </si>
  <si>
    <t>C106</t>
  </si>
  <si>
    <t>6F-O15</t>
    <phoneticPr fontId="10" type="noConversion"/>
  </si>
  <si>
    <t>A4-19-5</t>
  </si>
  <si>
    <t>B4-19-5</t>
  </si>
  <si>
    <t>U-A4-09 / 2P 30A</t>
    <phoneticPr fontId="10" type="noConversion"/>
  </si>
  <si>
    <t>U-B4-09 / 2P 30A</t>
    <phoneticPr fontId="10" type="noConversion"/>
  </si>
  <si>
    <t>C107</t>
  </si>
  <si>
    <t>6F-O16</t>
    <phoneticPr fontId="10" type="noConversion"/>
  </si>
  <si>
    <t>A4-19-6</t>
  </si>
  <si>
    <t>B4-19-6</t>
  </si>
  <si>
    <t>U-A4-11 / 2P 30A</t>
    <phoneticPr fontId="10" type="noConversion"/>
  </si>
  <si>
    <t>U-B4-11 / 2P 30A</t>
    <phoneticPr fontId="10" type="noConversion"/>
  </si>
  <si>
    <t>C108</t>
  </si>
  <si>
    <t>6F-O17</t>
    <phoneticPr fontId="10" type="noConversion"/>
  </si>
  <si>
    <t>A4-19-7</t>
  </si>
  <si>
    <t>B4-19-7</t>
  </si>
  <si>
    <t>U-A4-13 / 2P 30A</t>
    <phoneticPr fontId="10" type="noConversion"/>
  </si>
  <si>
    <t>U-A3-31 / 2P 30A</t>
    <phoneticPr fontId="10" type="noConversion"/>
  </si>
  <si>
    <t>C109</t>
  </si>
  <si>
    <t>6F-O18</t>
    <phoneticPr fontId="10" type="noConversion"/>
  </si>
  <si>
    <t>A4-19-8</t>
  </si>
  <si>
    <t>B4-19-8</t>
  </si>
  <si>
    <t>U-A4-15 / 2P 30A</t>
    <phoneticPr fontId="10" type="noConversion"/>
  </si>
  <si>
    <t>U-B4-15 / 2P 30A</t>
    <phoneticPr fontId="10" type="noConversion"/>
  </si>
  <si>
    <t>C110</t>
  </si>
  <si>
    <t>6F-O19</t>
    <phoneticPr fontId="10" type="noConversion"/>
  </si>
  <si>
    <t>A4-19-9</t>
  </si>
  <si>
    <t>B4-19-9</t>
  </si>
  <si>
    <t>U-A4-17 / 2P 30A</t>
    <phoneticPr fontId="10" type="noConversion"/>
  </si>
  <si>
    <t>U-B4-17 / 2P 30A</t>
    <phoneticPr fontId="10" type="noConversion"/>
  </si>
  <si>
    <t>B416</t>
  </si>
  <si>
    <t>6F-P11</t>
    <phoneticPr fontId="10" type="noConversion"/>
  </si>
  <si>
    <t>A5-18-1</t>
    <phoneticPr fontId="10" type="noConversion"/>
  </si>
  <si>
    <t>B5-18-1</t>
    <phoneticPr fontId="10" type="noConversion"/>
  </si>
  <si>
    <t>U6-A5-38 / 2P 30A</t>
    <phoneticPr fontId="10" type="noConversion"/>
  </si>
  <si>
    <t>U6-B5-38 / 2P 30A</t>
    <phoneticPr fontId="10" type="noConversion"/>
  </si>
  <si>
    <t>U6-A5
4P 300A</t>
    <phoneticPr fontId="10" type="noConversion"/>
  </si>
  <si>
    <t>U6-B5
4P 300A</t>
    <phoneticPr fontId="10" type="noConversion"/>
  </si>
  <si>
    <t>LV-6A
#05, 3P 320A</t>
    <phoneticPr fontId="10" type="noConversion"/>
  </si>
  <si>
    <t>LV-6B
#01, 3P 320A</t>
    <phoneticPr fontId="10" type="noConversion"/>
  </si>
  <si>
    <t>랙 미설치</t>
    <phoneticPr fontId="10" type="noConversion"/>
  </si>
  <si>
    <t>B417</t>
  </si>
  <si>
    <t>6F-P12</t>
    <phoneticPr fontId="10" type="noConversion"/>
  </si>
  <si>
    <t>A5-18-2</t>
  </si>
  <si>
    <t>B5-18-2</t>
  </si>
  <si>
    <t>U6-A5-40 / 2P 30A</t>
    <phoneticPr fontId="10" type="noConversion"/>
  </si>
  <si>
    <t>U6-B5-40 / 2P 30A</t>
    <phoneticPr fontId="10" type="noConversion"/>
  </si>
  <si>
    <t>B418</t>
  </si>
  <si>
    <t>6F-P13</t>
    <phoneticPr fontId="10" type="noConversion"/>
  </si>
  <si>
    <t>A5-18-3</t>
  </si>
  <si>
    <t>B5-18-3</t>
  </si>
  <si>
    <t>U6-A5-42 / 2P 30A</t>
    <phoneticPr fontId="10" type="noConversion"/>
  </si>
  <si>
    <t>U6-B5-42 / 2P 30A</t>
    <phoneticPr fontId="10" type="noConversion"/>
  </si>
  <si>
    <t>B419</t>
  </si>
  <si>
    <t>6F-P14</t>
    <phoneticPr fontId="10" type="noConversion"/>
  </si>
  <si>
    <t>A5-18-4</t>
  </si>
  <si>
    <t>B5-18-4</t>
  </si>
  <si>
    <t>U6-A5-44 / 2P 30A</t>
    <phoneticPr fontId="10" type="noConversion"/>
  </si>
  <si>
    <t>U6-B5-44 / 2P 30A</t>
    <phoneticPr fontId="10" type="noConversion"/>
  </si>
  <si>
    <t>B420</t>
  </si>
  <si>
    <t>6F-P15</t>
    <phoneticPr fontId="10" type="noConversion"/>
  </si>
  <si>
    <t>A5-18-5</t>
  </si>
  <si>
    <t>B5-18-5</t>
  </si>
  <si>
    <t>U6-A5-46 / 2P 30A</t>
    <phoneticPr fontId="10" type="noConversion"/>
  </si>
  <si>
    <t>U6-B5-46 / 2P 30A</t>
    <phoneticPr fontId="10" type="noConversion"/>
  </si>
  <si>
    <t>B421</t>
  </si>
  <si>
    <t>6F-P16</t>
    <phoneticPr fontId="10" type="noConversion"/>
  </si>
  <si>
    <t>A7-18-6</t>
    <phoneticPr fontId="10" type="noConversion"/>
  </si>
  <si>
    <t>B7-18-6</t>
    <phoneticPr fontId="10" type="noConversion"/>
  </si>
  <si>
    <t>U6-A7-01 / 2P 30A</t>
    <phoneticPr fontId="10" type="noConversion"/>
  </si>
  <si>
    <t>U6-B7-01 / 2P 30A</t>
    <phoneticPr fontId="10" type="noConversion"/>
  </si>
  <si>
    <t>6F-P17</t>
    <phoneticPr fontId="10" type="noConversion"/>
  </si>
  <si>
    <t>A7-18-7</t>
  </si>
  <si>
    <t>B7-18-7</t>
  </si>
  <si>
    <t>U6-A7-03 / 2P 30A</t>
    <phoneticPr fontId="10" type="noConversion"/>
  </si>
  <si>
    <t>U6-B7-03 / 2P 30A</t>
    <phoneticPr fontId="10" type="noConversion"/>
  </si>
  <si>
    <t>6F-P18</t>
    <phoneticPr fontId="10" type="noConversion"/>
  </si>
  <si>
    <t>A7-18-8</t>
  </si>
  <si>
    <t>B7-18-8</t>
  </si>
  <si>
    <t>U6-A7-05 / 2P 30A</t>
    <phoneticPr fontId="10" type="noConversion"/>
  </si>
  <si>
    <t>U6-B7-05 / 2P 30A</t>
    <phoneticPr fontId="10" type="noConversion"/>
  </si>
  <si>
    <t>6F-P19</t>
    <phoneticPr fontId="10" type="noConversion"/>
  </si>
  <si>
    <t>A7-18-9</t>
  </si>
  <si>
    <t>B7-18-9</t>
  </si>
  <si>
    <t>U6-A7-07 / 2P 30A</t>
    <phoneticPr fontId="10" type="noConversion"/>
  </si>
  <si>
    <t>U6-B7-07 / 2P 30A</t>
    <phoneticPr fontId="10" type="noConversion"/>
  </si>
  <si>
    <t>B425</t>
  </si>
  <si>
    <t>B316</t>
  </si>
  <si>
    <t>6F-Q11</t>
    <phoneticPr fontId="10" type="noConversion"/>
  </si>
  <si>
    <t>A5-17-1</t>
    <phoneticPr fontId="10" type="noConversion"/>
  </si>
  <si>
    <t>B5-17-1</t>
    <phoneticPr fontId="10" type="noConversion"/>
  </si>
  <si>
    <t>U6-A5-20 / 2P 30A</t>
    <phoneticPr fontId="10" type="noConversion"/>
  </si>
  <si>
    <t>U6-B5-20 / 2P 30A</t>
    <phoneticPr fontId="10" type="noConversion"/>
  </si>
  <si>
    <t>B317</t>
  </si>
  <si>
    <t>6F-Q12</t>
    <phoneticPr fontId="10" type="noConversion"/>
  </si>
  <si>
    <t>A5-17-2</t>
  </si>
  <si>
    <t>B5-17-2</t>
  </si>
  <si>
    <t>U6-A5-22 / 2P 30A</t>
    <phoneticPr fontId="10" type="noConversion"/>
  </si>
  <si>
    <t>U6-B5-22 / 2P 30A</t>
    <phoneticPr fontId="10" type="noConversion"/>
  </si>
  <si>
    <t>B318</t>
  </si>
  <si>
    <t>6F-Q13</t>
    <phoneticPr fontId="10" type="noConversion"/>
  </si>
  <si>
    <t>A5-17-3</t>
  </si>
  <si>
    <t>B5-17-3</t>
  </si>
  <si>
    <t>U6-A5-24 / 2P 30A</t>
    <phoneticPr fontId="10" type="noConversion"/>
  </si>
  <si>
    <t>U6-B5-24 / 2P 30A</t>
    <phoneticPr fontId="10" type="noConversion"/>
  </si>
  <si>
    <t>B319</t>
  </si>
  <si>
    <t>6F-Q14</t>
    <phoneticPr fontId="10" type="noConversion"/>
  </si>
  <si>
    <t>A5-17-4</t>
  </si>
  <si>
    <t>B5-17-4</t>
  </si>
  <si>
    <t>U6-A5-26 / 2P 30A</t>
    <phoneticPr fontId="10" type="noConversion"/>
  </si>
  <si>
    <t>U6-B5-26 / 2P 30A</t>
    <phoneticPr fontId="10" type="noConversion"/>
  </si>
  <si>
    <t>B320</t>
  </si>
  <si>
    <t>6F-Q15</t>
    <phoneticPr fontId="10" type="noConversion"/>
  </si>
  <si>
    <t>A5-17-5</t>
  </si>
  <si>
    <t>B5-17-5</t>
  </si>
  <si>
    <t>U6-A5-28 / 2P 30A</t>
    <phoneticPr fontId="10" type="noConversion"/>
  </si>
  <si>
    <t>U6-B5-28 / 2P 30A</t>
    <phoneticPr fontId="10" type="noConversion"/>
  </si>
  <si>
    <t>B321</t>
  </si>
  <si>
    <t>6F-Q16</t>
    <phoneticPr fontId="10" type="noConversion"/>
  </si>
  <si>
    <t>A5-17-6</t>
  </si>
  <si>
    <t>B5-17-6</t>
  </si>
  <si>
    <t>U6-A5-30 / 2P 30A</t>
    <phoneticPr fontId="10" type="noConversion"/>
  </si>
  <si>
    <t>U6-B5-30 / 2P 30A</t>
    <phoneticPr fontId="10" type="noConversion"/>
  </si>
  <si>
    <t>B322</t>
  </si>
  <si>
    <t>6F-Q17</t>
    <phoneticPr fontId="10" type="noConversion"/>
  </si>
  <si>
    <t>A5-17-7</t>
  </si>
  <si>
    <t>B5-17-7</t>
  </si>
  <si>
    <t>U6-A5-32 / 2P 30A</t>
    <phoneticPr fontId="10" type="noConversion"/>
  </si>
  <si>
    <t>U6-B5-32 / 2P 30A</t>
    <phoneticPr fontId="10" type="noConversion"/>
  </si>
  <si>
    <t>B323</t>
  </si>
  <si>
    <t>6F-Q18</t>
    <phoneticPr fontId="10" type="noConversion"/>
  </si>
  <si>
    <t>A5-17-8</t>
  </si>
  <si>
    <t>B5-17-8</t>
  </si>
  <si>
    <t>U6-A5-34 / 2P 30A</t>
    <phoneticPr fontId="10" type="noConversion"/>
  </si>
  <si>
    <t>U6-B5-34 / 2P 30A</t>
    <phoneticPr fontId="10" type="noConversion"/>
  </si>
  <si>
    <t>B324</t>
  </si>
  <si>
    <t>6F-Q19</t>
    <phoneticPr fontId="10" type="noConversion"/>
  </si>
  <si>
    <t>A5-17-9</t>
  </si>
  <si>
    <t>B5-17-9</t>
  </si>
  <si>
    <t>U6-A5-36 / 2P 30A</t>
    <phoneticPr fontId="10" type="noConversion"/>
  </si>
  <si>
    <t>U6-B5-36 / 2P 30A</t>
    <phoneticPr fontId="10" type="noConversion"/>
  </si>
  <si>
    <t>B325</t>
  </si>
  <si>
    <t>B215</t>
    <phoneticPr fontId="10" type="noConversion"/>
  </si>
  <si>
    <t>B216</t>
  </si>
  <si>
    <t>6F-R11</t>
    <phoneticPr fontId="10" type="noConversion"/>
  </si>
  <si>
    <t>A1-16-1</t>
    <phoneticPr fontId="10" type="noConversion"/>
  </si>
  <si>
    <t>B1-16-1</t>
    <phoneticPr fontId="10" type="noConversion"/>
  </si>
  <si>
    <t>U-A1-45 / 2P 30A</t>
    <phoneticPr fontId="10" type="noConversion"/>
  </si>
  <si>
    <t>U-B1-45 / 2P 30A</t>
    <phoneticPr fontId="10" type="noConversion"/>
  </si>
  <si>
    <t>U-A1
4P 200A</t>
    <phoneticPr fontId="10" type="noConversion"/>
  </si>
  <si>
    <t>U-B1
4P 200A</t>
    <phoneticPr fontId="10" type="noConversion"/>
  </si>
  <si>
    <t>UPS 출력배전반(A)
#04, 4P 200A</t>
    <phoneticPr fontId="10" type="noConversion"/>
  </si>
  <si>
    <t>UPS 출력배전반(B)
#02, 4P 200A</t>
    <phoneticPr fontId="10" type="noConversion"/>
  </si>
  <si>
    <t>B217</t>
  </si>
  <si>
    <t>6F-R12</t>
    <phoneticPr fontId="10" type="noConversion"/>
  </si>
  <si>
    <t>A1-16-2</t>
  </si>
  <si>
    <t>B1-16-2</t>
  </si>
  <si>
    <t>U-A1-47 / 2P 30A</t>
    <phoneticPr fontId="10" type="noConversion"/>
  </si>
  <si>
    <t>U-B1-47 / 2P 30A</t>
    <phoneticPr fontId="10" type="noConversion"/>
  </si>
  <si>
    <t>B218</t>
  </si>
  <si>
    <t>6F-R13</t>
    <phoneticPr fontId="10" type="noConversion"/>
  </si>
  <si>
    <t>A5-16-3</t>
    <phoneticPr fontId="10" type="noConversion"/>
  </si>
  <si>
    <t>B5-16-3</t>
    <phoneticPr fontId="10" type="noConversion"/>
  </si>
  <si>
    <t>U6-A5-48 / 2P 30A</t>
    <phoneticPr fontId="10" type="noConversion"/>
  </si>
  <si>
    <t>U6-B5-48 / 2P 30A</t>
    <phoneticPr fontId="10" type="noConversion"/>
  </si>
  <si>
    <t>B219</t>
  </si>
  <si>
    <t>6F-R14</t>
    <phoneticPr fontId="10" type="noConversion"/>
  </si>
  <si>
    <t>A1-16-4</t>
  </si>
  <si>
    <t>B1-16-4</t>
  </si>
  <si>
    <t>U-A1-18 / 2P 30A</t>
    <phoneticPr fontId="10" type="noConversion"/>
  </si>
  <si>
    <t>U-B1-34 / 2P 30A</t>
    <phoneticPr fontId="10" type="noConversion"/>
  </si>
  <si>
    <t>B220</t>
  </si>
  <si>
    <t>6F-R15</t>
    <phoneticPr fontId="10" type="noConversion"/>
  </si>
  <si>
    <t>에네이</t>
    <phoneticPr fontId="10" type="noConversion"/>
  </si>
  <si>
    <t>A1-16-5</t>
  </si>
  <si>
    <t>B1-16-5</t>
  </si>
  <si>
    <t>U-A1-20 / 2P 30A</t>
    <phoneticPr fontId="10" type="noConversion"/>
  </si>
  <si>
    <t>U-B1-20 / 2P 30A</t>
    <phoneticPr fontId="10" type="noConversion"/>
  </si>
  <si>
    <t>2023/04/13 장비 이동 확인 후 Off 할 것</t>
    <phoneticPr fontId="10" type="noConversion"/>
  </si>
  <si>
    <t>B221</t>
  </si>
  <si>
    <t>6F-R16</t>
    <phoneticPr fontId="10" type="noConversion"/>
  </si>
  <si>
    <t>A1-16-6</t>
  </si>
  <si>
    <t>B1-16-6</t>
  </si>
  <si>
    <t>U-A1-22 / 2P 30A</t>
    <phoneticPr fontId="10" type="noConversion"/>
  </si>
  <si>
    <t>U-B1-22 / 2P 30A</t>
    <phoneticPr fontId="10" type="noConversion"/>
  </si>
  <si>
    <t>B222</t>
  </si>
  <si>
    <t>6F-R17</t>
    <phoneticPr fontId="10" type="noConversion"/>
  </si>
  <si>
    <t>A1-16-7</t>
  </si>
  <si>
    <t>B1-16-7</t>
  </si>
  <si>
    <t>U-A1-24 / 2P 30A</t>
    <phoneticPr fontId="10" type="noConversion"/>
  </si>
  <si>
    <t>U-B1-24 / 2P 30A</t>
    <phoneticPr fontId="10" type="noConversion"/>
  </si>
  <si>
    <t>B223</t>
  </si>
  <si>
    <t>6F-R18</t>
    <phoneticPr fontId="10" type="noConversion"/>
  </si>
  <si>
    <t>A1-16-8</t>
  </si>
  <si>
    <t>B1-16-8</t>
  </si>
  <si>
    <t>U-A1-26 / 2P 30A</t>
    <phoneticPr fontId="10" type="noConversion"/>
  </si>
  <si>
    <t>U-B1-26 / 2P 30A</t>
    <phoneticPr fontId="10" type="noConversion"/>
  </si>
  <si>
    <t>B224</t>
  </si>
  <si>
    <t>6F-R19</t>
    <phoneticPr fontId="10" type="noConversion"/>
  </si>
  <si>
    <t>A1-16-9</t>
  </si>
  <si>
    <t>B1-16-9</t>
  </si>
  <si>
    <t>U-A1-28 / 2P 30A</t>
    <phoneticPr fontId="10" type="noConversion"/>
  </si>
  <si>
    <t>U-B1-28 / 2P 30A</t>
    <phoneticPr fontId="10" type="noConversion"/>
  </si>
  <si>
    <t>B225</t>
  </si>
  <si>
    <t>B115</t>
    <phoneticPr fontId="10" type="noConversion"/>
  </si>
  <si>
    <t>B116</t>
    <phoneticPr fontId="10" type="noConversion"/>
  </si>
  <si>
    <t>6F-S11</t>
    <phoneticPr fontId="10" type="noConversion"/>
  </si>
  <si>
    <t>A4-36-3</t>
    <phoneticPr fontId="10" type="noConversion"/>
  </si>
  <si>
    <t>B4-36-3</t>
    <phoneticPr fontId="10" type="noConversion"/>
  </si>
  <si>
    <t>U-A4-23 / 2P 30A</t>
    <phoneticPr fontId="10" type="noConversion"/>
  </si>
  <si>
    <t>U-B4-23 / 2P 30A</t>
    <phoneticPr fontId="10" type="noConversion"/>
  </si>
  <si>
    <t>B117</t>
  </si>
  <si>
    <t>6F-S12</t>
    <phoneticPr fontId="10" type="noConversion"/>
  </si>
  <si>
    <t>A4-36-4</t>
  </si>
  <si>
    <t>B4-36-4</t>
  </si>
  <si>
    <t>U-A4-25 / 2P 30A</t>
    <phoneticPr fontId="10" type="noConversion"/>
  </si>
  <si>
    <t>U-B4-25 / 2P 30A</t>
    <phoneticPr fontId="10" type="noConversion"/>
  </si>
  <si>
    <t>B118</t>
  </si>
  <si>
    <t>6F-S13</t>
    <phoneticPr fontId="10" type="noConversion"/>
  </si>
  <si>
    <t>A4-36-5</t>
  </si>
  <si>
    <t>B4-36-5</t>
  </si>
  <si>
    <t>U-A4-27 / 2P 30A</t>
    <phoneticPr fontId="10" type="noConversion"/>
  </si>
  <si>
    <t>U-B4-27 / 2P 30A</t>
    <phoneticPr fontId="10" type="noConversion"/>
  </si>
  <si>
    <t>U-A4-49</t>
    <phoneticPr fontId="10" type="noConversion"/>
  </si>
  <si>
    <t>U-B4-49</t>
    <phoneticPr fontId="10" type="noConversion"/>
  </si>
  <si>
    <t>U-A4-49 / 2P 30A</t>
    <phoneticPr fontId="10" type="noConversion"/>
  </si>
  <si>
    <t>U-B4-49 / 2P 30A</t>
    <phoneticPr fontId="10" type="noConversion"/>
  </si>
  <si>
    <t>B119</t>
    <phoneticPr fontId="10" type="noConversion"/>
  </si>
  <si>
    <t>6F-S14</t>
    <phoneticPr fontId="10" type="noConversion"/>
  </si>
  <si>
    <t>A4-36-6</t>
  </si>
  <si>
    <t>B4-36-6</t>
  </si>
  <si>
    <t>U-A4-29 / 2P 30A</t>
    <phoneticPr fontId="10" type="noConversion"/>
  </si>
  <si>
    <t>U-B4-29 / 2P 30A</t>
    <phoneticPr fontId="10" type="noConversion"/>
  </si>
  <si>
    <t>B120</t>
    <phoneticPr fontId="10" type="noConversion"/>
  </si>
  <si>
    <t>6F-S15</t>
    <phoneticPr fontId="10" type="noConversion"/>
  </si>
  <si>
    <t>A4-36-7</t>
  </si>
  <si>
    <t>B4-36-7</t>
  </si>
  <si>
    <t>U-A4-31 / 2P 30A</t>
    <phoneticPr fontId="10" type="noConversion"/>
  </si>
  <si>
    <t>U-B4-31 / 2P 30A</t>
    <phoneticPr fontId="10" type="noConversion"/>
  </si>
  <si>
    <t>U-A4-47</t>
    <phoneticPr fontId="10" type="noConversion"/>
  </si>
  <si>
    <t>U-B4-47</t>
    <phoneticPr fontId="10" type="noConversion"/>
  </si>
  <si>
    <t>U-A4-47 / 2P 30A</t>
    <phoneticPr fontId="10" type="noConversion"/>
  </si>
  <si>
    <t>U-B4-47 / 2P 30A</t>
    <phoneticPr fontId="10" type="noConversion"/>
  </si>
  <si>
    <t>B121</t>
    <phoneticPr fontId="10" type="noConversion"/>
  </si>
  <si>
    <t>6F-S16</t>
    <phoneticPr fontId="10" type="noConversion"/>
  </si>
  <si>
    <t>A4-36-8</t>
  </si>
  <si>
    <t>B4-36-8</t>
  </si>
  <si>
    <t>U-A4-33 / 2P 30A</t>
    <phoneticPr fontId="10" type="noConversion"/>
  </si>
  <si>
    <t>U-B4-33 / 2P 30A</t>
    <phoneticPr fontId="10" type="noConversion"/>
  </si>
  <si>
    <t>B122</t>
  </si>
  <si>
    <t>6F-S17</t>
    <phoneticPr fontId="10" type="noConversion"/>
  </si>
  <si>
    <t>B123</t>
  </si>
  <si>
    <t>6F-S18</t>
    <phoneticPr fontId="10" type="noConversion"/>
  </si>
  <si>
    <t>B124</t>
  </si>
  <si>
    <t>6F-S19</t>
    <phoneticPr fontId="10" type="noConversion"/>
  </si>
  <si>
    <t>B125</t>
  </si>
  <si>
    <t>B401</t>
    <phoneticPr fontId="10" type="noConversion"/>
  </si>
  <si>
    <t>A5-15-5(2)</t>
    <phoneticPr fontId="10" type="noConversion"/>
  </si>
  <si>
    <t>B5-15-5(2)</t>
    <phoneticPr fontId="10" type="noConversion"/>
  </si>
  <si>
    <t>U6-A5-54 / 2P 30A</t>
    <phoneticPr fontId="10" type="noConversion"/>
  </si>
  <si>
    <t>U6-B5-54 / 2P 30A</t>
    <phoneticPr fontId="10" type="noConversion"/>
  </si>
  <si>
    <t>제로투세븐(메타넷) 이동설치 예정(4/15)</t>
    <phoneticPr fontId="10" type="noConversion"/>
  </si>
  <si>
    <t>B402</t>
  </si>
  <si>
    <t>6F-T11</t>
    <phoneticPr fontId="10" type="noConversion"/>
  </si>
  <si>
    <t>A5-15-1</t>
    <phoneticPr fontId="10" type="noConversion"/>
  </si>
  <si>
    <t>B5-15-1</t>
    <phoneticPr fontId="10" type="noConversion"/>
  </si>
  <si>
    <t>U6-A5-02 / 2P 30A</t>
    <phoneticPr fontId="10" type="noConversion"/>
  </si>
  <si>
    <t>U6-B5-02 / 2P 30A</t>
    <phoneticPr fontId="10" type="noConversion"/>
  </si>
  <si>
    <t>B403</t>
  </si>
  <si>
    <t>6F-T12</t>
    <phoneticPr fontId="10" type="noConversion"/>
  </si>
  <si>
    <t>㈜유아이윈스(이브자리)</t>
    <phoneticPr fontId="10" type="noConversion"/>
  </si>
  <si>
    <t>A5-15-2</t>
  </si>
  <si>
    <t>B5-15-2</t>
  </si>
  <si>
    <t>U6-A5-04 / 2P 30A</t>
    <phoneticPr fontId="10" type="noConversion"/>
  </si>
  <si>
    <t>U6-B5-04 / 2P 30A</t>
    <phoneticPr fontId="10" type="noConversion"/>
  </si>
  <si>
    <t>B404</t>
  </si>
  <si>
    <t>6F-T13</t>
    <phoneticPr fontId="10" type="noConversion"/>
  </si>
  <si>
    <t>이츠인</t>
    <phoneticPr fontId="10" type="noConversion"/>
  </si>
  <si>
    <t>A5-15-3</t>
  </si>
  <si>
    <t>B5-15-3</t>
  </si>
  <si>
    <r>
      <t>U6-A5-06</t>
    </r>
    <r>
      <rPr>
        <b/>
        <sz val="11"/>
        <color rgb="FFFF0000"/>
        <rFont val="돋움"/>
        <family val="3"/>
        <charset val="129"/>
      </rPr>
      <t xml:space="preserve"> / 2P 30A</t>
    </r>
    <phoneticPr fontId="10" type="noConversion"/>
  </si>
  <si>
    <t>U6-B5-06 / 2P 30A</t>
    <phoneticPr fontId="10" type="noConversion"/>
  </si>
  <si>
    <t>B405</t>
  </si>
  <si>
    <t>6F-T14</t>
    <phoneticPr fontId="10" type="noConversion"/>
  </si>
  <si>
    <t>동양엔아이엔씨</t>
    <phoneticPr fontId="10" type="noConversion"/>
  </si>
  <si>
    <t>A5-15-4</t>
  </si>
  <si>
    <t>B5-15-4</t>
  </si>
  <si>
    <t>U6-A5-08 / 2P 30A</t>
    <phoneticPr fontId="10" type="noConversion"/>
  </si>
  <si>
    <t>U6-B5-08 / 2P 30A</t>
    <phoneticPr fontId="10" type="noConversion"/>
  </si>
  <si>
    <t>B406</t>
  </si>
  <si>
    <t>6F-T15</t>
    <phoneticPr fontId="10" type="noConversion"/>
  </si>
  <si>
    <t>A5-15-5</t>
  </si>
  <si>
    <t>B5-15-5</t>
  </si>
  <si>
    <t>U6-A5-10 / 2P 30A</t>
    <phoneticPr fontId="10" type="noConversion"/>
  </si>
  <si>
    <t>U6-B5-10 / 2P 30A</t>
    <phoneticPr fontId="10" type="noConversion"/>
  </si>
  <si>
    <t>6F-T16</t>
    <phoneticPr fontId="10" type="noConversion"/>
  </si>
  <si>
    <t>엘림넷</t>
    <phoneticPr fontId="10" type="noConversion"/>
  </si>
  <si>
    <t>A5-15-6</t>
  </si>
  <si>
    <t>B5-15-6</t>
  </si>
  <si>
    <t>U6-A5-12 / 2P 30A</t>
    <phoneticPr fontId="10" type="noConversion"/>
  </si>
  <si>
    <t>U6-B5-12 / 2P 30A</t>
    <phoneticPr fontId="10" type="noConversion"/>
  </si>
  <si>
    <t>B408</t>
  </si>
  <si>
    <t>6F-T17</t>
    <phoneticPr fontId="10" type="noConversion"/>
  </si>
  <si>
    <t>마크프로</t>
    <phoneticPr fontId="10" type="noConversion"/>
  </si>
  <si>
    <t>A5-15-7</t>
  </si>
  <si>
    <t>B5-15-7</t>
  </si>
  <si>
    <t>U6-A5-14 / 2P 30A</t>
    <phoneticPr fontId="10" type="noConversion"/>
  </si>
  <si>
    <t>U6-B5-14 / 2P 30A</t>
    <phoneticPr fontId="10" type="noConversion"/>
  </si>
  <si>
    <t>B409</t>
  </si>
  <si>
    <t>6F-T18</t>
    <phoneticPr fontId="10" type="noConversion"/>
  </si>
  <si>
    <t>A5-15-8</t>
  </si>
  <si>
    <t>B5-15-8</t>
  </si>
  <si>
    <t>U6-A5-16 / 2P 30A</t>
    <phoneticPr fontId="10" type="noConversion"/>
  </si>
  <si>
    <t>U6-B5-16 / 2P 30A</t>
    <phoneticPr fontId="10" type="noConversion"/>
  </si>
  <si>
    <t>B410</t>
  </si>
  <si>
    <t>6F-T19</t>
    <phoneticPr fontId="10" type="noConversion"/>
  </si>
  <si>
    <t>Enei</t>
  </si>
  <si>
    <t>A1-13-9</t>
    <phoneticPr fontId="10" type="noConversion"/>
  </si>
  <si>
    <t>B1-13-9</t>
    <phoneticPr fontId="10" type="noConversion"/>
  </si>
  <si>
    <t>U-A1-43 / 2P 30A</t>
    <phoneticPr fontId="10" type="noConversion"/>
  </si>
  <si>
    <t>U-B1-43 / 2P 30A</t>
    <phoneticPr fontId="10" type="noConversion"/>
  </si>
  <si>
    <t>U-A1
4P 200A</t>
  </si>
  <si>
    <t>U-B1
4P 200A</t>
  </si>
  <si>
    <t>UPS 출력배전반(A)
#04, 4P 200A</t>
  </si>
  <si>
    <t>UPS 출력배전반(B)
#02, 4P 200A</t>
  </si>
  <si>
    <t>2023/04/13 이설 후 전기사용예정</t>
    <phoneticPr fontId="10" type="noConversion"/>
  </si>
  <si>
    <t>B411</t>
  </si>
  <si>
    <t>U-A1-42 / 2P 30A</t>
    <phoneticPr fontId="10" type="noConversion"/>
  </si>
  <si>
    <t>U-B1-42 / 2P 30A</t>
    <phoneticPr fontId="10" type="noConversion"/>
  </si>
  <si>
    <t>2023/04/13 이설 후 전기사용예정</t>
  </si>
  <si>
    <t>B301</t>
    <phoneticPr fontId="10" type="noConversion"/>
  </si>
  <si>
    <t>6F-U10</t>
    <phoneticPr fontId="10" type="noConversion"/>
  </si>
  <si>
    <t>RXN</t>
    <phoneticPr fontId="10" type="noConversion"/>
  </si>
  <si>
    <t>A5-14-1</t>
    <phoneticPr fontId="10" type="noConversion"/>
  </si>
  <si>
    <t>B5-14-1</t>
    <phoneticPr fontId="10" type="noConversion"/>
  </si>
  <si>
    <t>U6-A5-37 / 2P 30A</t>
    <phoneticPr fontId="10" type="noConversion"/>
  </si>
  <si>
    <t>U6-B5-37 / 2P 30A</t>
    <phoneticPr fontId="10" type="noConversion"/>
  </si>
  <si>
    <t>U6-A5
4P 300A</t>
  </si>
  <si>
    <t>U6-B5
4P 300A</t>
  </si>
  <si>
    <t>LV-6A
#05, 3P 320A</t>
  </si>
  <si>
    <t>LV-6B
#01, 3P 320A</t>
  </si>
  <si>
    <t>TR-6A
1000kVA</t>
  </si>
  <si>
    <t>TR-6B
1000kVA</t>
  </si>
  <si>
    <t>B302</t>
    <phoneticPr fontId="10" type="noConversion"/>
  </si>
  <si>
    <t>6F-U11</t>
    <phoneticPr fontId="10" type="noConversion"/>
  </si>
  <si>
    <t>DVS</t>
    <phoneticPr fontId="10" type="noConversion"/>
  </si>
  <si>
    <t>A5-14-2</t>
  </si>
  <si>
    <t>B5-14-2</t>
  </si>
  <si>
    <t>U6-A5-39 / 2P 30A</t>
    <phoneticPr fontId="10" type="noConversion"/>
  </si>
  <si>
    <t>U6-B5-39 / 2P 30A</t>
    <phoneticPr fontId="10" type="noConversion"/>
  </si>
  <si>
    <t>B303</t>
  </si>
  <si>
    <t>6F-U12</t>
    <phoneticPr fontId="10" type="noConversion"/>
  </si>
  <si>
    <t>듀시스템</t>
    <phoneticPr fontId="10" type="noConversion"/>
  </si>
  <si>
    <t>A5-14-3</t>
  </si>
  <si>
    <t>B5-14-3</t>
  </si>
  <si>
    <t>U6-A5-41 / 2P 30A</t>
    <phoneticPr fontId="10" type="noConversion"/>
  </si>
  <si>
    <t>U6-B5-41 / 2P 30A</t>
    <phoneticPr fontId="10" type="noConversion"/>
  </si>
  <si>
    <t>B304</t>
  </si>
  <si>
    <t>6F-U13</t>
    <phoneticPr fontId="10" type="noConversion"/>
  </si>
  <si>
    <t>A5-14-4</t>
  </si>
  <si>
    <t>B5-14-4</t>
  </si>
  <si>
    <t>U6-A5-43 / 2P 30A</t>
    <phoneticPr fontId="10" type="noConversion"/>
  </si>
  <si>
    <t>U6-B5-43 / 2P 30A</t>
    <phoneticPr fontId="10" type="noConversion"/>
  </si>
  <si>
    <t>B305</t>
  </si>
  <si>
    <t>6F-U14</t>
    <phoneticPr fontId="10" type="noConversion"/>
  </si>
  <si>
    <t>A5-14-5</t>
  </si>
  <si>
    <t>B5-14-5</t>
  </si>
  <si>
    <t>U6-A5-45 / 2P 30A</t>
    <phoneticPr fontId="10" type="noConversion"/>
  </si>
  <si>
    <t>U6-B5-45 / 2P 30A</t>
    <phoneticPr fontId="10" type="noConversion"/>
  </si>
  <si>
    <t>B306</t>
  </si>
  <si>
    <t>6F-U15</t>
    <phoneticPr fontId="10" type="noConversion"/>
  </si>
  <si>
    <t>A5-14-6</t>
  </si>
  <si>
    <t>B5-14-6</t>
  </si>
  <si>
    <t>U6-A5-47 / 2P 30A</t>
    <phoneticPr fontId="10" type="noConversion"/>
  </si>
  <si>
    <t>U6-B5-47 / 2P 30A</t>
    <phoneticPr fontId="10" type="noConversion"/>
  </si>
  <si>
    <t>B307</t>
  </si>
  <si>
    <t>6F-U16</t>
    <phoneticPr fontId="10" type="noConversion"/>
  </si>
  <si>
    <t>㈜파이오링크</t>
    <phoneticPr fontId="10" type="noConversion"/>
  </si>
  <si>
    <t>A5-14-7</t>
  </si>
  <si>
    <t>B5-14-7</t>
  </si>
  <si>
    <t>U6-A5-49 / 2P 30A</t>
    <phoneticPr fontId="10" type="noConversion"/>
  </si>
  <si>
    <t>U6-B5-49 / 2P 30A</t>
    <phoneticPr fontId="10" type="noConversion"/>
  </si>
  <si>
    <t>B308</t>
  </si>
  <si>
    <t>6F-U17</t>
    <phoneticPr fontId="10" type="noConversion"/>
  </si>
  <si>
    <t>A5-14-8</t>
  </si>
  <si>
    <t>B5-14-8</t>
  </si>
  <si>
    <t>U6-A5-51 / 2P 30A</t>
    <phoneticPr fontId="10" type="noConversion"/>
  </si>
  <si>
    <t>U6-B5-51 / 2P 30A</t>
    <phoneticPr fontId="10" type="noConversion"/>
  </si>
  <si>
    <t>U-A2
4P 200A</t>
    <phoneticPr fontId="10" type="noConversion"/>
  </si>
  <si>
    <t>U-B2
4P 200A</t>
    <phoneticPr fontId="10" type="noConversion"/>
  </si>
  <si>
    <t>UPS 출력배전반(A)
#02, 4P 200A</t>
    <phoneticPr fontId="10" type="noConversion"/>
  </si>
  <si>
    <t>UPS 출력배전반(B)
#04, 4P 200A</t>
    <phoneticPr fontId="10" type="noConversion"/>
  </si>
  <si>
    <t>B309</t>
  </si>
  <si>
    <t>6F-U18</t>
    <phoneticPr fontId="10" type="noConversion"/>
  </si>
  <si>
    <t>A5-14-9</t>
  </si>
  <si>
    <t>B5-14-9</t>
  </si>
  <si>
    <t>U6-A5-53 / 2P 30A</t>
    <phoneticPr fontId="10" type="noConversion"/>
  </si>
  <si>
    <t>U6-B5-53 / 2P 30A</t>
    <phoneticPr fontId="10" type="noConversion"/>
  </si>
  <si>
    <t>B310</t>
  </si>
  <si>
    <t>B311</t>
  </si>
  <si>
    <t>B201</t>
    <phoneticPr fontId="10" type="noConversion"/>
  </si>
  <si>
    <t>넷타겟</t>
    <phoneticPr fontId="10" type="noConversion"/>
  </si>
  <si>
    <t>A1-13-5</t>
  </si>
  <si>
    <t>B1-13-5</t>
  </si>
  <si>
    <t>6F-AA11</t>
    <phoneticPr fontId="10" type="noConversion"/>
  </si>
  <si>
    <t>세종인터넷(IES.YSM.S61 , S62…)</t>
    <phoneticPr fontId="10" type="noConversion"/>
  </si>
  <si>
    <t>A1-13-1</t>
    <phoneticPr fontId="10" type="noConversion"/>
  </si>
  <si>
    <t>B1-13-1</t>
    <phoneticPr fontId="10" type="noConversion"/>
  </si>
  <si>
    <t>U-A1-27 / 2P 30A</t>
    <phoneticPr fontId="10" type="noConversion"/>
  </si>
  <si>
    <t>U-B1-27 / 2P 30A</t>
    <phoneticPr fontId="10" type="noConversion"/>
  </si>
  <si>
    <t>6F-AA12</t>
  </si>
  <si>
    <t>A1-13-2</t>
  </si>
  <si>
    <t>B1-13-2</t>
  </si>
  <si>
    <t>U-A1-29 / 2P 30A</t>
    <phoneticPr fontId="10" type="noConversion"/>
  </si>
  <si>
    <t>U-B1-29 / 2P 30A</t>
    <phoneticPr fontId="10" type="noConversion"/>
  </si>
  <si>
    <t>B204</t>
  </si>
  <si>
    <t>6F-AA13</t>
  </si>
  <si>
    <t>A1-13-3</t>
  </si>
  <si>
    <t>B1-13-3</t>
  </si>
  <si>
    <t>U-A1-31 / 2P 30A</t>
    <phoneticPr fontId="10" type="noConversion"/>
  </si>
  <si>
    <t>U-B1-31 / 2P 30A</t>
    <phoneticPr fontId="10" type="noConversion"/>
  </si>
  <si>
    <t>B205</t>
  </si>
  <si>
    <t>6F-AA14</t>
  </si>
  <si>
    <t>A1-13-4</t>
  </si>
  <si>
    <t>B1-13-4</t>
  </si>
  <si>
    <t>U-A1-33 / 2P 30A</t>
    <phoneticPr fontId="10" type="noConversion"/>
  </si>
  <si>
    <t>U-B1-33 / 2P 30A</t>
    <phoneticPr fontId="10" type="noConversion"/>
  </si>
  <si>
    <t>B206</t>
  </si>
  <si>
    <t>6F-AA15</t>
  </si>
  <si>
    <t>U-A1-35 / 2P 30A</t>
    <phoneticPr fontId="10" type="noConversion"/>
  </si>
  <si>
    <t>U-B1-35 / 2P 30A</t>
    <phoneticPr fontId="10" type="noConversion"/>
  </si>
  <si>
    <t>B207</t>
  </si>
  <si>
    <t>6F-AA16</t>
  </si>
  <si>
    <t>A1-13-6</t>
  </si>
  <si>
    <t>B1-13-6</t>
  </si>
  <si>
    <t>U-A1-37 / 2P 30A</t>
    <phoneticPr fontId="10" type="noConversion"/>
  </si>
  <si>
    <t>U-B1-37 / 2P 30A</t>
    <phoneticPr fontId="10" type="noConversion"/>
  </si>
  <si>
    <t>B208</t>
  </si>
  <si>
    <t>6F-AA17</t>
  </si>
  <si>
    <t>A1-13-7</t>
  </si>
  <si>
    <t>B1-13-7</t>
  </si>
  <si>
    <t>U-A1-39 / 2P 30A</t>
    <phoneticPr fontId="10" type="noConversion"/>
  </si>
  <si>
    <t>U-B1-39 / 2P 30A</t>
    <phoneticPr fontId="10" type="noConversion"/>
  </si>
  <si>
    <t>B209</t>
  </si>
  <si>
    <t>6F-AA18</t>
  </si>
  <si>
    <t>파이오링크</t>
  </si>
  <si>
    <t>A1-13-8</t>
  </si>
  <si>
    <t>B1-13-8</t>
  </si>
  <si>
    <t>U-A1-41 / 2P 30A</t>
    <phoneticPr fontId="10" type="noConversion"/>
  </si>
  <si>
    <t>U-B1-41 / 2P 30A</t>
    <phoneticPr fontId="10" type="noConversion"/>
  </si>
  <si>
    <t>6F-AA19</t>
  </si>
  <si>
    <t>A1-13-8(2)</t>
  </si>
  <si>
    <t>B1-13-8(2)</t>
  </si>
  <si>
    <t>U-A1-49 / 2P 30A</t>
    <phoneticPr fontId="10" type="noConversion"/>
  </si>
  <si>
    <t>U-B1-30 / 2P 30A</t>
    <phoneticPr fontId="10" type="noConversion"/>
  </si>
  <si>
    <t>B211</t>
  </si>
  <si>
    <t>6F-V18</t>
    <phoneticPr fontId="10" type="noConversion"/>
  </si>
  <si>
    <t>6F-V17</t>
    <phoneticPr fontId="10" type="noConversion"/>
  </si>
  <si>
    <t>흥아해운</t>
    <phoneticPr fontId="10" type="noConversion"/>
  </si>
  <si>
    <t>A2-7-2</t>
    <phoneticPr fontId="10" type="noConversion"/>
  </si>
  <si>
    <t>B2-7-2</t>
    <phoneticPr fontId="10" type="noConversion"/>
  </si>
  <si>
    <t>U-A2-24 / 2P 30A</t>
    <phoneticPr fontId="10" type="noConversion"/>
  </si>
  <si>
    <t>U-B2-24 / 2P 30A</t>
    <phoneticPr fontId="10" type="noConversion"/>
  </si>
  <si>
    <t>A2-7-1</t>
    <phoneticPr fontId="10" type="noConversion"/>
  </si>
  <si>
    <t>B2-7-1</t>
    <phoneticPr fontId="10" type="noConversion"/>
  </si>
  <si>
    <t>U-A2-22 / 2P 30A</t>
    <phoneticPr fontId="10" type="noConversion"/>
  </si>
  <si>
    <t>U-B2-22 / 2P 30A</t>
    <phoneticPr fontId="10" type="noConversion"/>
  </si>
  <si>
    <t>6F-V16</t>
    <phoneticPr fontId="10" type="noConversion"/>
  </si>
  <si>
    <t>A2-7-3</t>
  </si>
  <si>
    <t>B2-7-3</t>
  </si>
  <si>
    <t>U-A2-26 / 2P 30A</t>
    <phoneticPr fontId="10" type="noConversion"/>
  </si>
  <si>
    <t>U-B2-26 / 2P 30A</t>
    <phoneticPr fontId="10" type="noConversion"/>
  </si>
  <si>
    <t>A2-8-1</t>
    <phoneticPr fontId="10" type="noConversion"/>
  </si>
  <si>
    <t>B2-8-1</t>
    <phoneticPr fontId="10" type="noConversion"/>
  </si>
  <si>
    <t>U-A2-38 / 2P 30A</t>
    <phoneticPr fontId="10" type="noConversion"/>
  </si>
  <si>
    <t>U-B2-38 / 2P 30A</t>
    <phoneticPr fontId="10" type="noConversion"/>
  </si>
  <si>
    <t>6F-V15</t>
    <phoneticPr fontId="10" type="noConversion"/>
  </si>
  <si>
    <t>A2-7-4</t>
  </si>
  <si>
    <t>B2-7-4</t>
  </si>
  <si>
    <t>U-A2-28 / 2P 30A</t>
    <phoneticPr fontId="10" type="noConversion"/>
  </si>
  <si>
    <t>U-B2-28 / 2P 30A</t>
    <phoneticPr fontId="10" type="noConversion"/>
  </si>
  <si>
    <t>6F-V14</t>
    <phoneticPr fontId="10" type="noConversion"/>
  </si>
  <si>
    <t>A2-7-5</t>
  </si>
  <si>
    <t>B2-7-5</t>
  </si>
  <si>
    <t>U-A2-30 / 2P 30A</t>
    <phoneticPr fontId="10" type="noConversion"/>
  </si>
  <si>
    <t>U-B2-30 / 2P 30A</t>
    <phoneticPr fontId="10" type="noConversion"/>
  </si>
  <si>
    <t>6F-V13</t>
    <phoneticPr fontId="10" type="noConversion"/>
  </si>
  <si>
    <t>A2-7-6</t>
  </si>
  <si>
    <t>B2-7-6</t>
  </si>
  <si>
    <t>U-A2-32 / 2P 30A</t>
    <phoneticPr fontId="10" type="noConversion"/>
  </si>
  <si>
    <t>U-B2-32 / 2P 30A</t>
    <phoneticPr fontId="10" type="noConversion"/>
  </si>
  <si>
    <t>6F-V12</t>
    <phoneticPr fontId="10" type="noConversion"/>
  </si>
  <si>
    <t>A2-7-7</t>
  </si>
  <si>
    <t>B2-7-7</t>
  </si>
  <si>
    <t>U-A2-34 / 2P 30A</t>
    <phoneticPr fontId="10" type="noConversion"/>
  </si>
  <si>
    <t>U-B2-34 / 2P 30A</t>
    <phoneticPr fontId="10" type="noConversion"/>
  </si>
  <si>
    <t>6F-V11</t>
    <phoneticPr fontId="10" type="noConversion"/>
  </si>
  <si>
    <t>테라핀테크</t>
    <phoneticPr fontId="10" type="noConversion"/>
  </si>
  <si>
    <t>A2-7-8</t>
  </si>
  <si>
    <t>B2-7-8</t>
  </si>
  <si>
    <t>U-A2-36 / 2P 30A</t>
    <phoneticPr fontId="10" type="noConversion"/>
  </si>
  <si>
    <t>U-B2-36 / 2P 30A</t>
    <phoneticPr fontId="10" type="noConversion"/>
  </si>
  <si>
    <t>6F-W19</t>
    <phoneticPr fontId="10" type="noConversion"/>
  </si>
  <si>
    <t>A603</t>
    <phoneticPr fontId="10" type="noConversion"/>
  </si>
  <si>
    <t>6F-W18</t>
    <phoneticPr fontId="10" type="noConversion"/>
  </si>
  <si>
    <t>A604</t>
    <phoneticPr fontId="10" type="noConversion"/>
  </si>
  <si>
    <t>6F-W17</t>
    <phoneticPr fontId="10" type="noConversion"/>
  </si>
  <si>
    <t>흥아해운</t>
  </si>
  <si>
    <t>A2-8-2</t>
    <phoneticPr fontId="10" type="noConversion"/>
  </si>
  <si>
    <t>B2-8-2</t>
    <phoneticPr fontId="10" type="noConversion"/>
  </si>
  <si>
    <t>U-A2-40 / 2P 30A</t>
    <phoneticPr fontId="10" type="noConversion"/>
  </si>
  <si>
    <t>U-B2-40 / 2P 30A</t>
    <phoneticPr fontId="10" type="noConversion"/>
  </si>
  <si>
    <t>U-B2
4P 200A</t>
  </si>
  <si>
    <t>UPS 출력배전반(A)
#02, 4P 200A</t>
  </si>
  <si>
    <t>UPS 출력배전반(B)
#04, 4P 200A</t>
  </si>
  <si>
    <t>A605</t>
    <phoneticPr fontId="10" type="noConversion"/>
  </si>
  <si>
    <t>6F-W16</t>
    <phoneticPr fontId="10" type="noConversion"/>
  </si>
  <si>
    <t>A2-8-3</t>
  </si>
  <si>
    <t>B2-8-3</t>
  </si>
  <si>
    <t>U-A2-42 / 2P 30A</t>
    <phoneticPr fontId="10" type="noConversion"/>
  </si>
  <si>
    <t>U-B2-42 / 2P 30A</t>
    <phoneticPr fontId="10" type="noConversion"/>
  </si>
  <si>
    <t>A606</t>
    <phoneticPr fontId="10" type="noConversion"/>
  </si>
  <si>
    <t>6F-W15</t>
    <phoneticPr fontId="10" type="noConversion"/>
  </si>
  <si>
    <t>A2-8-4</t>
  </si>
  <si>
    <t>B2-8-4</t>
  </si>
  <si>
    <t>U-A2-44 / 2P 30A</t>
    <phoneticPr fontId="10" type="noConversion"/>
  </si>
  <si>
    <t>U-B2-44 / 2P 30A</t>
    <phoneticPr fontId="10" type="noConversion"/>
  </si>
  <si>
    <t>A607</t>
    <phoneticPr fontId="10" type="noConversion"/>
  </si>
  <si>
    <t>6F-W14</t>
    <phoneticPr fontId="10" type="noConversion"/>
  </si>
  <si>
    <t>A2-8-5</t>
  </si>
  <si>
    <t>B2-8-5</t>
  </si>
  <si>
    <t>U-A2-46 / 2P 30A</t>
    <phoneticPr fontId="10" type="noConversion"/>
  </si>
  <si>
    <t>U-B2-46 / 2P 30A</t>
    <phoneticPr fontId="10" type="noConversion"/>
  </si>
  <si>
    <t>A608</t>
    <phoneticPr fontId="10" type="noConversion"/>
  </si>
  <si>
    <t>6F-W13</t>
    <phoneticPr fontId="10" type="noConversion"/>
  </si>
  <si>
    <t>A2-8-6</t>
  </si>
  <si>
    <t>B2-8-6</t>
  </si>
  <si>
    <t>U-A2-48 / 2P 30A</t>
    <phoneticPr fontId="10" type="noConversion"/>
  </si>
  <si>
    <t>U-B2-48 / 2P 30A</t>
    <phoneticPr fontId="10" type="noConversion"/>
  </si>
  <si>
    <t>A6-8-6(1)</t>
    <phoneticPr fontId="10" type="noConversion"/>
  </si>
  <si>
    <t>B6-8-6(1)</t>
    <phoneticPr fontId="10" type="noConversion"/>
  </si>
  <si>
    <t>U6-A6-45 / 2P 30A</t>
    <phoneticPr fontId="10" type="noConversion"/>
  </si>
  <si>
    <t>U6-B6-47 / 2P 30A</t>
    <phoneticPr fontId="10" type="noConversion"/>
  </si>
  <si>
    <t>U6-A6
4P 300A</t>
  </si>
  <si>
    <t>U6-B6
4P 300A</t>
  </si>
  <si>
    <t>LV-6A
#06, 3P 320A</t>
  </si>
  <si>
    <t>LV-6B
#02, 3P 320A</t>
  </si>
  <si>
    <t>A609</t>
    <phoneticPr fontId="10" type="noConversion"/>
  </si>
  <si>
    <t>6F-W12</t>
    <phoneticPr fontId="10" type="noConversion"/>
  </si>
  <si>
    <t>A5-8-7</t>
    <phoneticPr fontId="10" type="noConversion"/>
  </si>
  <si>
    <t>B5-8-7</t>
    <phoneticPr fontId="10" type="noConversion"/>
  </si>
  <si>
    <t>U6-A5-01 / 2P 30A</t>
    <phoneticPr fontId="10" type="noConversion"/>
  </si>
  <si>
    <t>U6-B5-01 / 2P 30A</t>
    <phoneticPr fontId="10" type="noConversion"/>
  </si>
  <si>
    <t>A6-8-7(1)</t>
    <phoneticPr fontId="10" type="noConversion"/>
  </si>
  <si>
    <t>B6-8-7(1)</t>
    <phoneticPr fontId="10" type="noConversion"/>
  </si>
  <si>
    <t>U6-A6-43 / 2P 30A</t>
    <phoneticPr fontId="10" type="noConversion"/>
  </si>
  <si>
    <t>U6-B6-45 / 2P 30A</t>
    <phoneticPr fontId="10" type="noConversion"/>
  </si>
  <si>
    <t>A610</t>
    <phoneticPr fontId="10" type="noConversion"/>
  </si>
  <si>
    <t>6F-W11</t>
    <phoneticPr fontId="10" type="noConversion"/>
  </si>
  <si>
    <t>A5-8-8</t>
    <phoneticPr fontId="10" type="noConversion"/>
  </si>
  <si>
    <t>B5-8-8</t>
    <phoneticPr fontId="10" type="noConversion"/>
  </si>
  <si>
    <t>U6-A5-03 / 2P 30A</t>
    <phoneticPr fontId="10" type="noConversion"/>
  </si>
  <si>
    <t>U6-B5-03 / 2P 30A</t>
    <phoneticPr fontId="10" type="noConversion"/>
  </si>
  <si>
    <t>A6-8-8(1)</t>
    <phoneticPr fontId="10" type="noConversion"/>
  </si>
  <si>
    <t>B6-8-8(1)</t>
    <phoneticPr fontId="10" type="noConversion"/>
  </si>
  <si>
    <t>U6-A6-41 / 2P 30A</t>
    <phoneticPr fontId="10" type="noConversion"/>
  </si>
  <si>
    <t>U6-B6-43 / 2P 30A</t>
    <phoneticPr fontId="10" type="noConversion"/>
  </si>
  <si>
    <t>6F-X19</t>
  </si>
  <si>
    <t>6F-X18</t>
  </si>
  <si>
    <t>6F-X17</t>
  </si>
  <si>
    <t>A5-9-2</t>
    <phoneticPr fontId="10" type="noConversion"/>
  </si>
  <si>
    <t>B5-9-2</t>
    <phoneticPr fontId="10" type="noConversion"/>
  </si>
  <si>
    <t>U6-A5-07 / 2P 30A</t>
    <phoneticPr fontId="10" type="noConversion"/>
  </si>
  <si>
    <t>U6-B5-07 / 2P 30A</t>
    <phoneticPr fontId="10" type="noConversion"/>
  </si>
  <si>
    <t>6F-X16</t>
  </si>
  <si>
    <t>A5-9-3</t>
  </si>
  <si>
    <t>B5-9-3</t>
  </si>
  <si>
    <t>U6-A5-09 / 2P 30A</t>
    <phoneticPr fontId="10" type="noConversion"/>
  </si>
  <si>
    <t>U6-B5-09 / 2P 30A</t>
    <phoneticPr fontId="10" type="noConversion"/>
  </si>
  <si>
    <t>A706</t>
    <phoneticPr fontId="10" type="noConversion"/>
  </si>
  <si>
    <t>6F-X15</t>
  </si>
  <si>
    <t>주식회사 씨엘엠앤에스</t>
    <phoneticPr fontId="10" type="noConversion"/>
  </si>
  <si>
    <t>A5-9-4</t>
  </si>
  <si>
    <t>B5-9-4</t>
  </si>
  <si>
    <t>U6-A5-11 / 2P 30A</t>
    <phoneticPr fontId="10" type="noConversion"/>
  </si>
  <si>
    <t>U6-B5-11 / 2P 30A</t>
    <phoneticPr fontId="10" type="noConversion"/>
  </si>
  <si>
    <t>A707</t>
    <phoneticPr fontId="10" type="noConversion"/>
  </si>
  <si>
    <t>6F-X14</t>
  </si>
  <si>
    <t>A5-9-5</t>
  </si>
  <si>
    <t>B5-9-5</t>
  </si>
  <si>
    <t>U6-A5-13 / 2P 30A</t>
    <phoneticPr fontId="10" type="noConversion"/>
  </si>
  <si>
    <t>U6-B5-13 / 2P 30A</t>
    <phoneticPr fontId="10" type="noConversion"/>
  </si>
  <si>
    <t>A708</t>
    <phoneticPr fontId="10" type="noConversion"/>
  </si>
  <si>
    <t>6F-X13</t>
  </si>
  <si>
    <t>A5-9-6</t>
  </si>
  <si>
    <t>B5-9-6</t>
  </si>
  <si>
    <t>U6-A5-15 / 2P 30A</t>
    <phoneticPr fontId="10" type="noConversion"/>
  </si>
  <si>
    <t>U6-B5-15 / 2P 30A</t>
    <phoneticPr fontId="10" type="noConversion"/>
  </si>
  <si>
    <t>A709</t>
    <phoneticPr fontId="10" type="noConversion"/>
  </si>
  <si>
    <t>6F-X12</t>
  </si>
  <si>
    <t>A5-9-7</t>
  </si>
  <si>
    <t>B5-9-7</t>
  </si>
  <si>
    <t>U6-A5-17 / 2P 30A</t>
    <phoneticPr fontId="10" type="noConversion"/>
  </si>
  <si>
    <t>U6-B5-17 / 2P 30A</t>
    <phoneticPr fontId="10" type="noConversion"/>
  </si>
  <si>
    <t>A710</t>
    <phoneticPr fontId="10" type="noConversion"/>
  </si>
  <si>
    <t>A5-9-8</t>
  </si>
  <si>
    <t>B5-9-8</t>
  </si>
  <si>
    <t>U6-A5-19 / 2P 30A</t>
    <phoneticPr fontId="10" type="noConversion"/>
  </si>
  <si>
    <t>U6-B5-19 / 2P 30A</t>
    <phoneticPr fontId="10" type="noConversion"/>
  </si>
  <si>
    <t>6F-Y19</t>
  </si>
  <si>
    <t>6F-Y18</t>
  </si>
  <si>
    <t>6F-Y17</t>
  </si>
  <si>
    <t>A5-10-2</t>
    <phoneticPr fontId="10" type="noConversion"/>
  </si>
  <si>
    <t>B5-10-2</t>
    <phoneticPr fontId="10" type="noConversion"/>
  </si>
  <si>
    <t>U6-A5-23 / 2P 30A</t>
    <phoneticPr fontId="10" type="noConversion"/>
  </si>
  <si>
    <t>U6-B5-23 / 2P 30A</t>
    <phoneticPr fontId="10" type="noConversion"/>
  </si>
  <si>
    <t>A806</t>
    <phoneticPr fontId="10" type="noConversion"/>
  </si>
  <si>
    <t>6F-Y16</t>
  </si>
  <si>
    <t>Pyler</t>
    <phoneticPr fontId="10" type="noConversion"/>
  </si>
  <si>
    <t>A5-10-3</t>
  </si>
  <si>
    <t>B5-10-3</t>
  </si>
  <si>
    <t>U6-A5-25 / 2P 30A</t>
    <phoneticPr fontId="10" type="noConversion"/>
  </si>
  <si>
    <t>U6-B5-25 / 2P 30A</t>
    <phoneticPr fontId="10" type="noConversion"/>
  </si>
  <si>
    <t>6F-Y15</t>
  </si>
  <si>
    <t>A5-10-4</t>
  </si>
  <si>
    <t>B5-10-4</t>
  </si>
  <si>
    <t>U6-A5-27 / 2P 30A</t>
    <phoneticPr fontId="10" type="noConversion"/>
  </si>
  <si>
    <t>U6-B5-27 / 2P 30A</t>
    <phoneticPr fontId="10" type="noConversion"/>
  </si>
  <si>
    <t>A807</t>
    <phoneticPr fontId="10" type="noConversion"/>
  </si>
  <si>
    <t>6F-Y14</t>
  </si>
  <si>
    <t>A5-10-5</t>
  </si>
  <si>
    <t>B5-10-5</t>
  </si>
  <si>
    <t>U6-A5-29 / 2P 30A</t>
    <phoneticPr fontId="10" type="noConversion"/>
  </si>
  <si>
    <t>U6-B5-29 / 2P 30A</t>
    <phoneticPr fontId="10" type="noConversion"/>
  </si>
  <si>
    <t>A808</t>
    <phoneticPr fontId="10" type="noConversion"/>
  </si>
  <si>
    <t>6F-Y13</t>
  </si>
  <si>
    <t>Cloud (세종 IDC) &amp; 서브이즈</t>
    <phoneticPr fontId="10" type="noConversion"/>
  </si>
  <si>
    <t>A5-10-6</t>
  </si>
  <si>
    <t>B5-10-6</t>
  </si>
  <si>
    <t>U6-A5-31 / 2P 30A</t>
    <phoneticPr fontId="10" type="noConversion"/>
  </si>
  <si>
    <t>U6-B5-31 / 2P 30A</t>
    <phoneticPr fontId="10" type="noConversion"/>
  </si>
  <si>
    <t>A809</t>
    <phoneticPr fontId="10" type="noConversion"/>
  </si>
  <si>
    <t>6F-Y12</t>
  </si>
  <si>
    <t>Cloud (세종 IDC) &amp; 테라핀테크</t>
    <phoneticPr fontId="10" type="noConversion"/>
  </si>
  <si>
    <t>A5-10-7</t>
  </si>
  <si>
    <t>B5-10-7</t>
  </si>
  <si>
    <t>U6-A5-33 / 2P 30A</t>
    <phoneticPr fontId="10" type="noConversion"/>
  </si>
  <si>
    <t>U6-B5-33 / 2P 30A</t>
    <phoneticPr fontId="10" type="noConversion"/>
  </si>
  <si>
    <t>A810</t>
    <phoneticPr fontId="10" type="noConversion"/>
  </si>
  <si>
    <t>6F-Y11</t>
    <phoneticPr fontId="10" type="noConversion"/>
  </si>
  <si>
    <t>Cloud (세종 IDC)</t>
    <phoneticPr fontId="10" type="noConversion"/>
  </si>
  <si>
    <t>A5-10-8</t>
  </si>
  <si>
    <t>B5-10-8</t>
  </si>
  <si>
    <t>U6-A5-35 / 2P 30A</t>
    <phoneticPr fontId="10" type="noConversion"/>
  </si>
  <si>
    <t>U6-B5-35 / 2P 30A</t>
    <phoneticPr fontId="10" type="noConversion"/>
  </si>
  <si>
    <t>6F-AB18</t>
  </si>
  <si>
    <t>6F-AB17</t>
  </si>
  <si>
    <t>6F-AB16</t>
  </si>
  <si>
    <t>A6-5-4</t>
  </si>
  <si>
    <t>B6-5-4</t>
  </si>
  <si>
    <t>U6-A6-22 / 2P 30A</t>
    <phoneticPr fontId="10" type="noConversion"/>
  </si>
  <si>
    <t>U6-B6-22 / 2P 30A</t>
    <phoneticPr fontId="10" type="noConversion"/>
  </si>
  <si>
    <t>U6-A6
4P 300A</t>
    <phoneticPr fontId="10" type="noConversion"/>
  </si>
  <si>
    <t>U6-B6
4P 300A</t>
    <phoneticPr fontId="10" type="noConversion"/>
  </si>
  <si>
    <t>LV-6A
#06, 3P 320A</t>
    <phoneticPr fontId="10" type="noConversion"/>
  </si>
  <si>
    <t>LV-6B
#02, 3P 320A</t>
    <phoneticPr fontId="10" type="noConversion"/>
  </si>
  <si>
    <t>6F-AB15</t>
  </si>
  <si>
    <t>A6-5-5</t>
  </si>
  <si>
    <t>B6-5-5</t>
  </si>
  <si>
    <t>U6-A6-24 / 2P 30A</t>
    <phoneticPr fontId="10" type="noConversion"/>
  </si>
  <si>
    <t>U6-B6-24 / 2P 30A</t>
    <phoneticPr fontId="10" type="noConversion"/>
  </si>
  <si>
    <t>6F-AB14</t>
  </si>
  <si>
    <t>A6-5-6</t>
  </si>
  <si>
    <t>B6-5-6</t>
  </si>
  <si>
    <t>U6-A6-26 / 2P 30A</t>
    <phoneticPr fontId="10" type="noConversion"/>
  </si>
  <si>
    <t>U6-B6-26 / 2P 30A</t>
    <phoneticPr fontId="10" type="noConversion"/>
  </si>
  <si>
    <t>6F-AB13</t>
  </si>
  <si>
    <t>A6-5-7</t>
  </si>
  <si>
    <t>B6-5-7</t>
  </si>
  <si>
    <t>U6-A6-28 / 2P 30A</t>
    <phoneticPr fontId="10" type="noConversion"/>
  </si>
  <si>
    <t>U6-B6-28 / 2P 30A</t>
    <phoneticPr fontId="10" type="noConversion"/>
  </si>
  <si>
    <t>6F-AB12</t>
  </si>
  <si>
    <t>A2-5-8</t>
  </si>
  <si>
    <t>B2-5-8</t>
  </si>
  <si>
    <t>U-A2-33 / 2P 30A</t>
    <phoneticPr fontId="10" type="noConversion"/>
  </si>
  <si>
    <t>U-B2-33 / 2P 30A</t>
    <phoneticPr fontId="10" type="noConversion"/>
  </si>
  <si>
    <t>U-A2
4P 200A</t>
  </si>
  <si>
    <t>6F-AB11</t>
    <phoneticPr fontId="10" type="noConversion"/>
  </si>
  <si>
    <t>A2-5-9</t>
  </si>
  <si>
    <t>B2-5-9</t>
  </si>
  <si>
    <t>U-A2-35 / 2P 30A</t>
    <phoneticPr fontId="10" type="noConversion"/>
  </si>
  <si>
    <t>U-B2-35 / 2P 30A</t>
    <phoneticPr fontId="10" type="noConversion"/>
  </si>
  <si>
    <t>A101</t>
    <phoneticPr fontId="10" type="noConversion"/>
  </si>
  <si>
    <t>A102</t>
    <phoneticPr fontId="10" type="noConversion"/>
  </si>
  <si>
    <t>6F-AE19</t>
  </si>
  <si>
    <t>A103</t>
    <phoneticPr fontId="10" type="noConversion"/>
  </si>
  <si>
    <t>6F-AE18</t>
  </si>
  <si>
    <t>A104</t>
    <phoneticPr fontId="10" type="noConversion"/>
  </si>
  <si>
    <t>6F-AE17</t>
  </si>
  <si>
    <t>A105</t>
    <phoneticPr fontId="10" type="noConversion"/>
  </si>
  <si>
    <t>6F-AE16</t>
  </si>
  <si>
    <t>A6-2-4</t>
    <phoneticPr fontId="10" type="noConversion"/>
  </si>
  <si>
    <t>B6-2-4</t>
    <phoneticPr fontId="10" type="noConversion"/>
  </si>
  <si>
    <t>U6-A6-36 / 2P 30A</t>
    <phoneticPr fontId="10" type="noConversion"/>
  </si>
  <si>
    <t>U6-B6-36 / 2P 30A</t>
    <phoneticPr fontId="10" type="noConversion"/>
  </si>
  <si>
    <t>A106</t>
    <phoneticPr fontId="10" type="noConversion"/>
  </si>
  <si>
    <t>6F-AE15</t>
  </si>
  <si>
    <t>A6-2-5</t>
    <phoneticPr fontId="10" type="noConversion"/>
  </si>
  <si>
    <t>B6-2-5</t>
    <phoneticPr fontId="10" type="noConversion"/>
  </si>
  <si>
    <t>U6-A6-38 / 2P 30A</t>
    <phoneticPr fontId="10" type="noConversion"/>
  </si>
  <si>
    <t>U6-B6-38 / 2P 30A</t>
    <phoneticPr fontId="10" type="noConversion"/>
  </si>
  <si>
    <t>A107</t>
    <phoneticPr fontId="10" type="noConversion"/>
  </si>
  <si>
    <t>6F-AE14</t>
  </si>
  <si>
    <t>A6-2-6</t>
    <phoneticPr fontId="10" type="noConversion"/>
  </si>
  <si>
    <t>B6-2-6</t>
    <phoneticPr fontId="10" type="noConversion"/>
  </si>
  <si>
    <t>U6-A6-40 / 2P 30A</t>
    <phoneticPr fontId="10" type="noConversion"/>
  </si>
  <si>
    <t>U6-B6-40 / 2P 30A</t>
    <phoneticPr fontId="10" type="noConversion"/>
  </si>
  <si>
    <t>A108</t>
    <phoneticPr fontId="10" type="noConversion"/>
  </si>
  <si>
    <t>6F-AE13</t>
  </si>
  <si>
    <t>A6-2-7</t>
    <phoneticPr fontId="10" type="noConversion"/>
  </si>
  <si>
    <t>B6-2-7</t>
    <phoneticPr fontId="10" type="noConversion"/>
  </si>
  <si>
    <t>U6-A6-42 / 2P 30A</t>
    <phoneticPr fontId="10" type="noConversion"/>
  </si>
  <si>
    <t>U6-B6-42 / 2P 30A</t>
    <phoneticPr fontId="10" type="noConversion"/>
  </si>
  <si>
    <t>A109</t>
    <phoneticPr fontId="10" type="noConversion"/>
  </si>
  <si>
    <t>6F-AE12</t>
  </si>
  <si>
    <t>A6-2-8</t>
    <phoneticPr fontId="10" type="noConversion"/>
  </si>
  <si>
    <t>B6-2-8</t>
    <phoneticPr fontId="10" type="noConversion"/>
  </si>
  <si>
    <t>U6-A6-44 / 2P 30A</t>
    <phoneticPr fontId="10" type="noConversion"/>
  </si>
  <si>
    <t>U6-B6-44 / 2P 30A</t>
    <phoneticPr fontId="10" type="noConversion"/>
  </si>
  <si>
    <t>A110</t>
    <phoneticPr fontId="10" type="noConversion"/>
  </si>
  <si>
    <t>6F-AE11</t>
    <phoneticPr fontId="10" type="noConversion"/>
  </si>
  <si>
    <t>A6-2-9</t>
    <phoneticPr fontId="10" type="noConversion"/>
  </si>
  <si>
    <t>B6-2-9</t>
    <phoneticPr fontId="10" type="noConversion"/>
  </si>
  <si>
    <t>U6-A6-46 / 2P 30A</t>
    <phoneticPr fontId="10" type="noConversion"/>
  </si>
  <si>
    <t>U6-B6-46 / 2P 30A</t>
    <phoneticPr fontId="10" type="noConversion"/>
  </si>
  <si>
    <t>A201</t>
    <phoneticPr fontId="10" type="noConversion"/>
  </si>
  <si>
    <t>A202</t>
    <phoneticPr fontId="10" type="noConversion"/>
  </si>
  <si>
    <t>6F-AD19</t>
  </si>
  <si>
    <t>A203</t>
    <phoneticPr fontId="10" type="noConversion"/>
  </si>
  <si>
    <t>6F-AD18</t>
  </si>
  <si>
    <t>A204</t>
    <phoneticPr fontId="10" type="noConversion"/>
  </si>
  <si>
    <t>6F-AD17</t>
  </si>
  <si>
    <t>A205</t>
    <phoneticPr fontId="10" type="noConversion"/>
  </si>
  <si>
    <t>6F-AD16</t>
  </si>
  <si>
    <t>A6-3-4</t>
    <phoneticPr fontId="10" type="noConversion"/>
  </si>
  <si>
    <t>B6-3-4</t>
    <phoneticPr fontId="10" type="noConversion"/>
  </si>
  <si>
    <t>U6-A6-54 / 2P 30A</t>
    <phoneticPr fontId="10" type="noConversion"/>
  </si>
  <si>
    <t>U6-B6-54 / 2P 30A</t>
    <phoneticPr fontId="10" type="noConversion"/>
  </si>
  <si>
    <t>A206</t>
    <phoneticPr fontId="10" type="noConversion"/>
  </si>
  <si>
    <t>6F-AD15</t>
  </si>
  <si>
    <t>A6-3-5</t>
    <phoneticPr fontId="10" type="noConversion"/>
  </si>
  <si>
    <t>B6-3-5</t>
    <phoneticPr fontId="10" type="noConversion"/>
  </si>
  <si>
    <t>U6-A6-53 / 2P 30A</t>
    <phoneticPr fontId="10" type="noConversion"/>
  </si>
  <si>
    <t>U6-B6-53 / 2P 30A</t>
    <phoneticPr fontId="10" type="noConversion"/>
  </si>
  <si>
    <t>6F-AD14</t>
  </si>
  <si>
    <t>A6-3-6</t>
    <phoneticPr fontId="10" type="noConversion"/>
  </si>
  <si>
    <t>B6-3-6</t>
    <phoneticPr fontId="10" type="noConversion"/>
  </si>
  <si>
    <t>U6-A6-51 / 2P 30A</t>
    <phoneticPr fontId="10" type="noConversion"/>
  </si>
  <si>
    <t>U6-B6-51 / 2P 30A</t>
    <phoneticPr fontId="10" type="noConversion"/>
  </si>
  <si>
    <t>6F-AD13</t>
  </si>
  <si>
    <t>A6-3-7</t>
    <phoneticPr fontId="10" type="noConversion"/>
  </si>
  <si>
    <t>B6-3-7</t>
    <phoneticPr fontId="10" type="noConversion"/>
  </si>
  <si>
    <t>U6-A6-49 / 2P 30A</t>
    <phoneticPr fontId="10" type="noConversion"/>
  </si>
  <si>
    <t>U6-B6-49 / 2P 30A</t>
    <phoneticPr fontId="10" type="noConversion"/>
  </si>
  <si>
    <t>6F-AD12</t>
  </si>
  <si>
    <t>A2-3-8</t>
    <phoneticPr fontId="10" type="noConversion"/>
  </si>
  <si>
    <t>B2-3-8</t>
    <phoneticPr fontId="10" type="noConversion"/>
  </si>
  <si>
    <t>U6-A2-16 / 2P 30A</t>
    <phoneticPr fontId="10" type="noConversion"/>
  </si>
  <si>
    <t>U6-B2-16 / 2P 30A</t>
    <phoneticPr fontId="10" type="noConversion"/>
  </si>
  <si>
    <t>6F-AD11</t>
    <phoneticPr fontId="10" type="noConversion"/>
  </si>
  <si>
    <t>A2-3-9</t>
    <phoneticPr fontId="10" type="noConversion"/>
  </si>
  <si>
    <t>B2-3-9</t>
    <phoneticPr fontId="10" type="noConversion"/>
  </si>
  <si>
    <t>U6-A2-18 / 2P 30A</t>
    <phoneticPr fontId="10" type="noConversion"/>
  </si>
  <si>
    <t>U6-B2-18 / 2P 30A</t>
    <phoneticPr fontId="10" type="noConversion"/>
  </si>
  <si>
    <t>A303</t>
    <phoneticPr fontId="10" type="noConversion"/>
  </si>
  <si>
    <t>6F-AC18</t>
  </si>
  <si>
    <t>A304</t>
    <phoneticPr fontId="10" type="noConversion"/>
  </si>
  <si>
    <t>6F-AC17</t>
  </si>
  <si>
    <t>A305</t>
    <phoneticPr fontId="10" type="noConversion"/>
  </si>
  <si>
    <t>6F-AC16</t>
  </si>
  <si>
    <t>A6-4-4</t>
  </si>
  <si>
    <t>B6-4-4</t>
  </si>
  <si>
    <t>U6-A6-08 / 2P 30A</t>
    <phoneticPr fontId="10" type="noConversion"/>
  </si>
  <si>
    <t>U6-B6-08 / 2P 30A</t>
    <phoneticPr fontId="10" type="noConversion"/>
  </si>
  <si>
    <t>A306</t>
    <phoneticPr fontId="10" type="noConversion"/>
  </si>
  <si>
    <t>6F-AC15</t>
  </si>
  <si>
    <t>A6-4-5</t>
  </si>
  <si>
    <t>B6-4-5</t>
  </si>
  <si>
    <t>U6-A6-10 / 2P 30A</t>
    <phoneticPr fontId="10" type="noConversion"/>
  </si>
  <si>
    <t>U6-B6-10 / 2P 30A</t>
    <phoneticPr fontId="10" type="noConversion"/>
  </si>
  <si>
    <t>6F-AC14</t>
  </si>
  <si>
    <t>A6-4-6</t>
  </si>
  <si>
    <t>B6-4-6</t>
  </si>
  <si>
    <t>U6-A6-12 / 2P 30A</t>
    <phoneticPr fontId="10" type="noConversion"/>
  </si>
  <si>
    <t>U6-B6-12 / 2P 30A</t>
    <phoneticPr fontId="10" type="noConversion"/>
  </si>
  <si>
    <t>6F-AC13</t>
  </si>
  <si>
    <t>A6-4-7</t>
  </si>
  <si>
    <t>B6-4-7</t>
  </si>
  <si>
    <t>U6-A6-14 / 2P 30A</t>
    <phoneticPr fontId="10" type="noConversion"/>
  </si>
  <si>
    <t>U6-B6-14 / 2P 30A</t>
    <phoneticPr fontId="10" type="noConversion"/>
  </si>
  <si>
    <t>6F-AC12</t>
  </si>
  <si>
    <t>A1-4-8</t>
  </si>
  <si>
    <t>B1-4-8</t>
  </si>
  <si>
    <t>U-A1-48 / 2P 30A</t>
    <phoneticPr fontId="10" type="noConversion"/>
  </si>
  <si>
    <t>U-B1-48 / 2P 30A</t>
    <phoneticPr fontId="10" type="noConversion"/>
  </si>
  <si>
    <t>6F-AC11</t>
    <phoneticPr fontId="10" type="noConversion"/>
  </si>
  <si>
    <t>A5-4-9</t>
  </si>
  <si>
    <t>B5-4-9</t>
  </si>
  <si>
    <t>U6-A5-50 / 2P 30A</t>
    <phoneticPr fontId="10" type="noConversion"/>
  </si>
  <si>
    <t>U6-B5-50 / 2P 30A</t>
    <phoneticPr fontId="10" type="noConversion"/>
  </si>
  <si>
    <t>6F-AF11</t>
    <phoneticPr fontId="10" type="noConversion"/>
  </si>
  <si>
    <t>A1-1-9</t>
    <phoneticPr fontId="10" type="noConversion"/>
  </si>
  <si>
    <t>B1-1-9</t>
    <phoneticPr fontId="10" type="noConversion"/>
  </si>
  <si>
    <t>U-A1-17 / 2P 30A</t>
    <phoneticPr fontId="10" type="noConversion"/>
  </si>
  <si>
    <t>U-B1-17 / 2P 30A</t>
    <phoneticPr fontId="10" type="noConversion"/>
  </si>
  <si>
    <t>랙 배제결정('22.01.11)
차단기는 off 후 미사용 표기로 변경할 것</t>
    <phoneticPr fontId="10" type="noConversion"/>
  </si>
  <si>
    <t>6F-AF12</t>
  </si>
  <si>
    <t>A1-1-8</t>
    <phoneticPr fontId="10" type="noConversion"/>
  </si>
  <si>
    <t>B1-1-8</t>
    <phoneticPr fontId="10" type="noConversion"/>
  </si>
  <si>
    <t>U-A1-15 / 2P 30A</t>
    <phoneticPr fontId="10" type="noConversion"/>
  </si>
  <si>
    <t>U-B1-15 / 2P 30A</t>
    <phoneticPr fontId="10" type="noConversion"/>
  </si>
  <si>
    <t>6F-AF13</t>
  </si>
  <si>
    <t>A1-1-7</t>
    <phoneticPr fontId="10" type="noConversion"/>
  </si>
  <si>
    <t>B1-1-7</t>
    <phoneticPr fontId="10" type="noConversion"/>
  </si>
  <si>
    <t>U-A1-13 / 2P 30A</t>
    <phoneticPr fontId="10" type="noConversion"/>
  </si>
  <si>
    <t>U-B1-13 / 2P 30A</t>
    <phoneticPr fontId="10" type="noConversion"/>
  </si>
  <si>
    <t>6F-AF14</t>
  </si>
  <si>
    <t>A1-1-6</t>
    <phoneticPr fontId="10" type="noConversion"/>
  </si>
  <si>
    <t>B1-1-6</t>
    <phoneticPr fontId="10" type="noConversion"/>
  </si>
  <si>
    <t>U-A1-11 / 2P 30A</t>
    <phoneticPr fontId="10" type="noConversion"/>
  </si>
  <si>
    <t>U-B1-11 / 2P 30A</t>
    <phoneticPr fontId="10" type="noConversion"/>
  </si>
  <si>
    <t>6F-AF15</t>
  </si>
  <si>
    <t>A1-1-5</t>
    <phoneticPr fontId="10" type="noConversion"/>
  </si>
  <si>
    <t>B1-1-5</t>
    <phoneticPr fontId="10" type="noConversion"/>
  </si>
  <si>
    <t>U-A1-09 / 2P 30A</t>
    <phoneticPr fontId="10" type="noConversion"/>
  </si>
  <si>
    <t>U-B1-09 / 2P 30A</t>
    <phoneticPr fontId="10" type="noConversion"/>
  </si>
  <si>
    <t>6F-AF16</t>
  </si>
  <si>
    <t>A1-1-4</t>
    <phoneticPr fontId="10" type="noConversion"/>
  </si>
  <si>
    <t>B1-1-4</t>
    <phoneticPr fontId="10" type="noConversion"/>
  </si>
  <si>
    <t>U-A1-07 / 2P 30A</t>
    <phoneticPr fontId="10" type="noConversion"/>
  </si>
  <si>
    <t>U-B1-07 / 2P 30A</t>
    <phoneticPr fontId="10" type="noConversion"/>
  </si>
  <si>
    <t>6F-AF17</t>
  </si>
  <si>
    <t>6F-AF18</t>
  </si>
  <si>
    <t>6F-AF19</t>
  </si>
  <si>
    <t>G1101</t>
    <phoneticPr fontId="10" type="noConversion"/>
  </si>
  <si>
    <t>6F-AG10</t>
    <phoneticPr fontId="10" type="noConversion"/>
  </si>
  <si>
    <t>피플펀드</t>
    <phoneticPr fontId="10" type="noConversion"/>
  </si>
  <si>
    <t>A1-35-1</t>
    <phoneticPr fontId="10" type="noConversion"/>
  </si>
  <si>
    <t>B1-35-1</t>
    <phoneticPr fontId="10" type="noConversion"/>
  </si>
  <si>
    <t>U-A1-02 / 2P 30A</t>
    <phoneticPr fontId="10" type="noConversion"/>
  </si>
  <si>
    <t>U-B1-02 / 2P 30A</t>
    <phoneticPr fontId="10" type="noConversion"/>
  </si>
  <si>
    <t>22/09/19 투입(임대장비 설정으로 선투입요청)</t>
    <phoneticPr fontId="10" type="noConversion"/>
  </si>
  <si>
    <t>G1102</t>
    <phoneticPr fontId="10" type="noConversion"/>
  </si>
  <si>
    <t>6F-AG11</t>
  </si>
  <si>
    <t>피플펀드</t>
  </si>
  <si>
    <t>A1-35-1(2)</t>
    <phoneticPr fontId="10" type="noConversion"/>
  </si>
  <si>
    <t>B1-35-1(2)</t>
    <phoneticPr fontId="10" type="noConversion"/>
  </si>
  <si>
    <t>U-A1-36 / 2P 30A</t>
    <phoneticPr fontId="10" type="noConversion"/>
  </si>
  <si>
    <t>U-B1-36 / 2P 30A</t>
    <phoneticPr fontId="10" type="noConversion"/>
  </si>
  <si>
    <t>22/09/23 투입</t>
    <phoneticPr fontId="10" type="noConversion"/>
  </si>
  <si>
    <t>A1-35-2(2)</t>
  </si>
  <si>
    <t>B1-35-2(2)</t>
  </si>
  <si>
    <t>U-A1-38 / 2P 30A</t>
    <phoneticPr fontId="10" type="noConversion"/>
  </si>
  <si>
    <t>U-B1-38 / 2P 30A</t>
    <phoneticPr fontId="10" type="noConversion"/>
  </si>
  <si>
    <t>B전원 : 도어락&amp;CCTV 전원 포함</t>
    <phoneticPr fontId="10" type="noConversion"/>
  </si>
  <si>
    <t>G1103</t>
    <phoneticPr fontId="10" type="noConversion"/>
  </si>
  <si>
    <t>6F-AG12</t>
    <phoneticPr fontId="10" type="noConversion"/>
  </si>
  <si>
    <t>A1-35-2</t>
  </si>
  <si>
    <t>B1-35-2</t>
  </si>
  <si>
    <t>U-A1-04 / 2P 30A</t>
    <phoneticPr fontId="10" type="noConversion"/>
  </si>
  <si>
    <t>U-B1-04 / 2P 30A</t>
    <phoneticPr fontId="10" type="noConversion"/>
  </si>
  <si>
    <t>22/09/23 투입</t>
  </si>
  <si>
    <t>G2101</t>
    <phoneticPr fontId="10" type="noConversion"/>
  </si>
  <si>
    <t>6F-AG13</t>
    <phoneticPr fontId="10" type="noConversion"/>
  </si>
  <si>
    <t>삼성물산</t>
    <phoneticPr fontId="10" type="noConversion"/>
  </si>
  <si>
    <t>A1-35-3</t>
  </si>
  <si>
    <t>B1-35-3</t>
  </si>
  <si>
    <t>U-A1-06 / 2P 30A</t>
    <phoneticPr fontId="10" type="noConversion"/>
  </si>
  <si>
    <t>U-B1-06 / 2P 30A</t>
    <phoneticPr fontId="10" type="noConversion"/>
  </si>
  <si>
    <t>G2102</t>
  </si>
  <si>
    <t>6F-AG14</t>
    <phoneticPr fontId="10" type="noConversion"/>
  </si>
  <si>
    <t>삼성물산</t>
  </si>
  <si>
    <t>A1-35-4</t>
  </si>
  <si>
    <t>B1-35-4</t>
  </si>
  <si>
    <t>U-A1-08 / 2P 30A</t>
    <phoneticPr fontId="10" type="noConversion"/>
  </si>
  <si>
    <t>U-B1-08 / 2P 30A</t>
    <phoneticPr fontId="10" type="noConversion"/>
  </si>
  <si>
    <t>G2103</t>
  </si>
  <si>
    <t>6F-AG15</t>
    <phoneticPr fontId="10" type="noConversion"/>
  </si>
  <si>
    <t>A1-35-5</t>
  </si>
  <si>
    <t>B1-35-5</t>
  </si>
  <si>
    <t>U-A1-10 / 2P 30A</t>
    <phoneticPr fontId="10" type="noConversion"/>
  </si>
  <si>
    <t>U-B1-10 / 2P 30A</t>
    <phoneticPr fontId="10" type="noConversion"/>
  </si>
  <si>
    <t>G2104</t>
  </si>
  <si>
    <t>6F-AG16</t>
    <phoneticPr fontId="10" type="noConversion"/>
  </si>
  <si>
    <t>A1-35-6</t>
    <phoneticPr fontId="10" type="noConversion"/>
  </si>
  <si>
    <t>B1-35-6</t>
    <phoneticPr fontId="10" type="noConversion"/>
  </si>
  <si>
    <t>U-A1-12 / 2P 30A</t>
    <phoneticPr fontId="10" type="noConversion"/>
  </si>
  <si>
    <t>U-B1-12 / 2P 30A</t>
    <phoneticPr fontId="10" type="noConversion"/>
  </si>
  <si>
    <t>G2105</t>
  </si>
  <si>
    <t>6F-AG17</t>
    <phoneticPr fontId="10" type="noConversion"/>
  </si>
  <si>
    <t>A1-35-7</t>
    <phoneticPr fontId="10" type="noConversion"/>
  </si>
  <si>
    <t>B1-35-7</t>
    <phoneticPr fontId="10" type="noConversion"/>
  </si>
  <si>
    <t>U-A1-14 / 2P 30A</t>
    <phoneticPr fontId="10" type="noConversion"/>
  </si>
  <si>
    <t>U-B1-14 / 2P 30A</t>
    <phoneticPr fontId="10" type="noConversion"/>
  </si>
  <si>
    <t>G2106</t>
  </si>
  <si>
    <t>6F-AG18</t>
    <phoneticPr fontId="10" type="noConversion"/>
  </si>
  <si>
    <t>A1-35-8</t>
  </si>
  <si>
    <t>B1-35-8</t>
  </si>
  <si>
    <t>U-A1-16 / 2P 30A</t>
    <phoneticPr fontId="10" type="noConversion"/>
  </si>
  <si>
    <t>U-B1-16 / 2P 30A</t>
    <phoneticPr fontId="10" type="noConversion"/>
  </si>
  <si>
    <t>G2107</t>
  </si>
  <si>
    <t>6F-AG19</t>
    <phoneticPr fontId="10" type="noConversion"/>
  </si>
  <si>
    <t>A4-36-1</t>
    <phoneticPr fontId="10" type="noConversion"/>
  </si>
  <si>
    <t>B4-36-1</t>
    <phoneticPr fontId="10" type="noConversion"/>
  </si>
  <si>
    <t>U-A4-19 / 2P 30A</t>
    <phoneticPr fontId="10" type="noConversion"/>
  </si>
  <si>
    <t>U-B4-19 / 2P 30A</t>
    <phoneticPr fontId="10" type="noConversion"/>
  </si>
  <si>
    <t>U-A4
4P 200A</t>
  </si>
  <si>
    <t>UPS 출력배전반(A)
#01, 4P 200A</t>
  </si>
  <si>
    <t>G2108</t>
  </si>
  <si>
    <t>6F-AG20</t>
  </si>
  <si>
    <t>A4-36-9</t>
    <phoneticPr fontId="10" type="noConversion"/>
  </si>
  <si>
    <t>B4-36-9</t>
    <phoneticPr fontId="10" type="noConversion"/>
  </si>
  <si>
    <t>U-A4-44 / 2P 30A</t>
    <phoneticPr fontId="10" type="noConversion"/>
  </si>
  <si>
    <t>U-B4-44 / 2P 30A</t>
    <phoneticPr fontId="10" type="noConversion"/>
  </si>
  <si>
    <t>2022/06/09 전기투입 (임시사용 랙)</t>
    <phoneticPr fontId="10" type="noConversion"/>
  </si>
  <si>
    <t>DE운용실 사무#1</t>
    <phoneticPr fontId="10" type="noConversion"/>
  </si>
  <si>
    <t>DEK 사무실</t>
    <phoneticPr fontId="10" type="noConversion"/>
  </si>
  <si>
    <t>A7-30-8</t>
    <phoneticPr fontId="10" type="noConversion"/>
  </si>
  <si>
    <t>U6-A7-02 / 2P 30</t>
    <phoneticPr fontId="10" type="noConversion"/>
  </si>
  <si>
    <t>2022.05.26 차단기 ON</t>
    <phoneticPr fontId="10" type="noConversion"/>
  </si>
  <si>
    <t>DE 출입통제Desk</t>
    <phoneticPr fontId="10" type="noConversion"/>
  </si>
  <si>
    <t>A7-31-1</t>
    <phoneticPr fontId="10" type="noConversion"/>
  </si>
  <si>
    <t>U6-A7-04 / 2P 30A</t>
    <phoneticPr fontId="10" type="noConversion"/>
  </si>
  <si>
    <t>2022.05.26 차단기 ON</t>
  </si>
  <si>
    <t>DE운용실 감시모니터</t>
    <phoneticPr fontId="10" type="noConversion"/>
  </si>
  <si>
    <t>B7-30-8</t>
    <phoneticPr fontId="10" type="noConversion"/>
  </si>
  <si>
    <t>U6-B7-02 / 2P 30</t>
    <phoneticPr fontId="10" type="noConversion"/>
  </si>
  <si>
    <t>DE운용실 사무#2</t>
    <phoneticPr fontId="10" type="noConversion"/>
  </si>
  <si>
    <t>B7-31-1</t>
    <phoneticPr fontId="10" type="noConversion"/>
  </si>
  <si>
    <t>U6-B7-04 / 2P 30</t>
    <phoneticPr fontId="10" type="noConversion"/>
  </si>
  <si>
    <t>6층 사무실</t>
    <phoneticPr fontId="10" type="noConversion"/>
  </si>
  <si>
    <t>U6-B7-20 / 2P 30A</t>
    <phoneticPr fontId="10" type="noConversion"/>
  </si>
  <si>
    <t>6층 인터넷장비</t>
    <phoneticPr fontId="10" type="noConversion"/>
  </si>
  <si>
    <t>A7-28-9</t>
    <phoneticPr fontId="10" type="noConversion"/>
  </si>
  <si>
    <t>U6-A7-40 / 2P 30A</t>
    <phoneticPr fontId="10" type="noConversion"/>
  </si>
  <si>
    <t>FMS 6층 전원</t>
    <phoneticPr fontId="10" type="noConversion"/>
  </si>
  <si>
    <t>U-A1-50 / 2P 30A</t>
    <phoneticPr fontId="10" type="noConversion"/>
  </si>
  <si>
    <t>신규 BMS(6F TPS실) Rack</t>
  </si>
  <si>
    <t>오차</t>
    <phoneticPr fontId="10" type="noConversion"/>
  </si>
  <si>
    <t>리셉터클 Name</t>
    <phoneticPr fontId="10" type="noConversion"/>
  </si>
  <si>
    <t>A501</t>
    <phoneticPr fontId="10" type="noConversion"/>
  </si>
  <si>
    <t>5F-A10</t>
    <phoneticPr fontId="10" type="noConversion"/>
  </si>
  <si>
    <t>1A-1-1</t>
  </si>
  <si>
    <t>1B-1-1</t>
    <phoneticPr fontId="10" type="noConversion"/>
  </si>
  <si>
    <t>PDU(A)-1-03 / 3P 30A</t>
    <phoneticPr fontId="10" type="noConversion"/>
  </si>
  <si>
    <t>PDU(B)-1-03 / 3P 30A</t>
    <phoneticPr fontId="10" type="noConversion"/>
  </si>
  <si>
    <t>PDU(A)-1
4P 150A</t>
    <phoneticPr fontId="10" type="noConversion"/>
  </si>
  <si>
    <t>PDU(B)-1
4P 150A</t>
    <phoneticPr fontId="10" type="noConversion"/>
  </si>
  <si>
    <t>UPS출력
배전반(A), #03
3P 150A</t>
    <phoneticPr fontId="10" type="noConversion"/>
  </si>
  <si>
    <t>UPS출력
배전반(B), #03
3P 150A</t>
    <phoneticPr fontId="10" type="noConversion"/>
  </si>
  <si>
    <t>TR-5A
1000KVA</t>
    <phoneticPr fontId="10" type="noConversion"/>
  </si>
  <si>
    <t>TR-5B
1000KVA</t>
    <phoneticPr fontId="10" type="noConversion"/>
  </si>
  <si>
    <t>A502</t>
  </si>
  <si>
    <t>5F-A11</t>
  </si>
  <si>
    <t>PCCW</t>
    <phoneticPr fontId="10" type="noConversion"/>
  </si>
  <si>
    <t>1A-1-2</t>
  </si>
  <si>
    <t>1B-1-2</t>
  </si>
  <si>
    <t>PDU(A)-1-05 / 3P 30A</t>
    <phoneticPr fontId="10" type="noConversion"/>
  </si>
  <si>
    <t>PDU(B)-1-05 / 3P 30A</t>
    <phoneticPr fontId="10" type="noConversion"/>
  </si>
  <si>
    <t>A503</t>
  </si>
  <si>
    <t>5F-A12</t>
  </si>
  <si>
    <t>1A-1-3</t>
  </si>
  <si>
    <t>1B-1-3</t>
  </si>
  <si>
    <t>PDU(A)-1-09 / 3P 30A</t>
    <phoneticPr fontId="10" type="noConversion"/>
  </si>
  <si>
    <t>PDU(B)-1-26 / 3P 20A</t>
    <phoneticPr fontId="10" type="noConversion"/>
  </si>
  <si>
    <t>A1-1-3(2)</t>
    <phoneticPr fontId="10" type="noConversion"/>
  </si>
  <si>
    <t>B1-1-3(2)</t>
    <phoneticPr fontId="10" type="noConversion"/>
  </si>
  <si>
    <t>PDU(A)-1-26 / 3P 20A</t>
    <phoneticPr fontId="10" type="noConversion"/>
  </si>
  <si>
    <t>PDU(B)-1-30 / 3P 20A</t>
    <phoneticPr fontId="10" type="noConversion"/>
  </si>
  <si>
    <t>5F-A13</t>
  </si>
  <si>
    <t>1A-1-4</t>
  </si>
  <si>
    <t>1B-1-4</t>
  </si>
  <si>
    <t>PDU(A)-1-11 / 3P 30A</t>
    <phoneticPr fontId="10" type="noConversion"/>
  </si>
  <si>
    <t>PDU(B)-1-09 / 3P 30A</t>
    <phoneticPr fontId="10" type="noConversion"/>
  </si>
  <si>
    <t>1A-1-4(2)</t>
    <phoneticPr fontId="10" type="noConversion"/>
  </si>
  <si>
    <t>1B-1-4(2)</t>
    <phoneticPr fontId="10" type="noConversion"/>
  </si>
  <si>
    <t>PDU(A)-1-13 / 3P 30A</t>
    <phoneticPr fontId="10" type="noConversion"/>
  </si>
  <si>
    <t>PDU(B)-1-11 / 3P 30A</t>
    <phoneticPr fontId="10" type="noConversion"/>
  </si>
  <si>
    <t>5F-A14</t>
  </si>
  <si>
    <t>9A-1-5</t>
    <phoneticPr fontId="10" type="noConversion"/>
  </si>
  <si>
    <t>9B-1-5</t>
    <phoneticPr fontId="10" type="noConversion"/>
  </si>
  <si>
    <t>PDU(A)-9-01 / 3P 30A</t>
    <phoneticPr fontId="10" type="noConversion"/>
  </si>
  <si>
    <t>PDU(B)-9-07 / 3P 30A</t>
    <phoneticPr fontId="10" type="noConversion"/>
  </si>
  <si>
    <t>PDU(A)-9
4P 200A</t>
    <phoneticPr fontId="10" type="noConversion"/>
  </si>
  <si>
    <t>PDU(B)-9
4P 200A</t>
    <phoneticPr fontId="10" type="noConversion"/>
  </si>
  <si>
    <t>UPS출력
배전반(A), #09
3P 200A</t>
    <phoneticPr fontId="10" type="noConversion"/>
  </si>
  <si>
    <t>UPS출력
배전반(B), #09
3P 200A</t>
    <phoneticPr fontId="10" type="noConversion"/>
  </si>
  <si>
    <t>A506</t>
  </si>
  <si>
    <t>5F-A15</t>
  </si>
  <si>
    <t>9A-1-6</t>
  </si>
  <si>
    <t>9B-1-6</t>
  </si>
  <si>
    <t>PDU(A)-9-03 / 3P 30A</t>
    <phoneticPr fontId="10" type="noConversion"/>
  </si>
  <si>
    <t>PDU(B)-9-03 / 3P 30A</t>
    <phoneticPr fontId="10" type="noConversion"/>
  </si>
  <si>
    <t>A507</t>
  </si>
  <si>
    <t>5F-A16</t>
  </si>
  <si>
    <t>9A-1-7</t>
  </si>
  <si>
    <t>9B-1-7</t>
  </si>
  <si>
    <t>PDU(A)-9-05 / 3P 30A</t>
    <phoneticPr fontId="10" type="noConversion"/>
  </si>
  <si>
    <t>PDU(B)-9-05 / 3P 30A</t>
    <phoneticPr fontId="10" type="noConversion"/>
  </si>
  <si>
    <t>A508</t>
  </si>
  <si>
    <t>5F-A17</t>
  </si>
  <si>
    <t>센츄리링크코리아</t>
    <phoneticPr fontId="10" type="noConversion"/>
  </si>
  <si>
    <t>9A-1-8</t>
  </si>
  <si>
    <t>9B-1-8</t>
  </si>
  <si>
    <t>PDU(A)-9-02 / 3P 30A</t>
    <phoneticPr fontId="10" type="noConversion"/>
  </si>
  <si>
    <t>PDU(B)-9-02 / 3P 30A</t>
    <phoneticPr fontId="10" type="noConversion"/>
  </si>
  <si>
    <t>A1-1-8(2)</t>
    <phoneticPr fontId="10" type="noConversion"/>
  </si>
  <si>
    <t>B1-1-8(2)</t>
    <phoneticPr fontId="10" type="noConversion"/>
  </si>
  <si>
    <t>PDU(A)-1-28 / 3P 20A</t>
    <phoneticPr fontId="10" type="noConversion"/>
  </si>
  <si>
    <t>PDU(B)-1-28 / 3P 20A</t>
    <phoneticPr fontId="10" type="noConversion"/>
  </si>
  <si>
    <t>5F-A18</t>
  </si>
  <si>
    <t>9A-1-9</t>
    <phoneticPr fontId="10" type="noConversion"/>
  </si>
  <si>
    <t>9B-1-9</t>
    <phoneticPr fontId="10" type="noConversion"/>
  </si>
  <si>
    <t>PDU(A)-9-04 / 3P 30A</t>
    <phoneticPr fontId="10" type="noConversion"/>
  </si>
  <si>
    <t>PDU(B)-9-04 / 3P 30A</t>
    <phoneticPr fontId="10" type="noConversion"/>
  </si>
  <si>
    <t>A510</t>
  </si>
  <si>
    <t>5F-A19</t>
  </si>
  <si>
    <t>세종 인터넷(IES.YSM.S51)</t>
    <phoneticPr fontId="10" type="noConversion"/>
  </si>
  <si>
    <t>9A-1-10</t>
  </si>
  <si>
    <t>9B-1-10</t>
  </si>
  <si>
    <t>PDU(A)-9-06 / 3P 30A</t>
    <phoneticPr fontId="10" type="noConversion"/>
  </si>
  <si>
    <t>PDU(B)-9-06 / 3P 30A</t>
    <phoneticPr fontId="10" type="noConversion"/>
  </si>
  <si>
    <t>A601</t>
    <phoneticPr fontId="10" type="noConversion"/>
  </si>
  <si>
    <t>5F-B10</t>
    <phoneticPr fontId="10" type="noConversion"/>
  </si>
  <si>
    <t>엘엑스Test</t>
    <phoneticPr fontId="10" type="noConversion"/>
  </si>
  <si>
    <t>A1-2-1</t>
    <phoneticPr fontId="10" type="noConversion"/>
  </si>
  <si>
    <t>B1-2-1</t>
    <phoneticPr fontId="10" type="noConversion"/>
  </si>
  <si>
    <t>PDU(A)-1-15 / 3P 20A</t>
    <phoneticPr fontId="10" type="noConversion"/>
  </si>
  <si>
    <t>PDU(B)-1-13 / 3P 20A</t>
    <phoneticPr fontId="10" type="noConversion"/>
  </si>
  <si>
    <t>국제연동망 테스트</t>
    <phoneticPr fontId="10" type="noConversion"/>
  </si>
  <si>
    <t>A602</t>
  </si>
  <si>
    <t>5F-B11</t>
  </si>
  <si>
    <t>A1-2-2</t>
  </si>
  <si>
    <t>B1-2-2</t>
  </si>
  <si>
    <t>PDU(A)-1-17 / 3P 20A</t>
    <phoneticPr fontId="10" type="noConversion"/>
  </si>
  <si>
    <t>PDU(B)-1-15 / 3P 20A</t>
    <phoneticPr fontId="10" type="noConversion"/>
  </si>
  <si>
    <t>A603</t>
  </si>
  <si>
    <t>Colt, rPDU</t>
  </si>
  <si>
    <t>PDU(A)-3
4P 300A</t>
    <phoneticPr fontId="10" type="noConversion"/>
  </si>
  <si>
    <t>PDU(B)-3
4P 300A</t>
    <phoneticPr fontId="10" type="noConversion"/>
  </si>
  <si>
    <t>UPS출력
배전반(A), #01
3P 300A</t>
    <phoneticPr fontId="10" type="noConversion"/>
  </si>
  <si>
    <t>UPS출력
배전반(B), #01
3P 300A</t>
    <phoneticPr fontId="10" type="noConversion"/>
  </si>
  <si>
    <t>23/08/23 차단기 투입</t>
  </si>
  <si>
    <t>Colt, 정류기</t>
  </si>
  <si>
    <t>5F-B12</t>
  </si>
  <si>
    <t>미사용(Off조치)</t>
    <phoneticPr fontId="10" type="noConversion"/>
  </si>
  <si>
    <t>A1-2-3</t>
  </si>
  <si>
    <t>B1-2-3</t>
  </si>
  <si>
    <t>PDU(A)-1-19 / 3P 20A</t>
    <phoneticPr fontId="10" type="noConversion"/>
  </si>
  <si>
    <t>PDU(B)-1-17 / 3P 20A</t>
    <phoneticPr fontId="10" type="noConversion"/>
  </si>
  <si>
    <t>A604</t>
  </si>
  <si>
    <t>5F-B13</t>
  </si>
  <si>
    <t>다코스</t>
    <phoneticPr fontId="10" type="noConversion"/>
  </si>
  <si>
    <t>A1-2-4</t>
  </si>
  <si>
    <t>B1-2-4</t>
  </si>
  <si>
    <t>PDU(A)-1-21 / 3P 20A</t>
    <phoneticPr fontId="10" type="noConversion"/>
  </si>
  <si>
    <t>PDU(B)-1-19 / 3P 20A</t>
    <phoneticPr fontId="10" type="noConversion"/>
  </si>
  <si>
    <t>A605</t>
  </si>
  <si>
    <t>5F-B14</t>
  </si>
  <si>
    <t>이비즈네트웍스(22/09/23)</t>
    <phoneticPr fontId="10" type="noConversion"/>
  </si>
  <si>
    <t>A1-2-5</t>
  </si>
  <si>
    <t>B1-2-5</t>
  </si>
  <si>
    <t>PDU(A)-1-23 / 3P 20A</t>
    <phoneticPr fontId="10" type="noConversion"/>
  </si>
  <si>
    <t>PDU(B)-1-21 / 3P 20A</t>
    <phoneticPr fontId="10" type="noConversion"/>
  </si>
  <si>
    <t>22/09/23, 06시 전기투입</t>
    <phoneticPr fontId="10" type="noConversion"/>
  </si>
  <si>
    <t>A606</t>
  </si>
  <si>
    <t>5F-B15</t>
  </si>
  <si>
    <t>다코스 &amp; NTT</t>
    <phoneticPr fontId="10" type="noConversion"/>
  </si>
  <si>
    <t>A1-2-6</t>
  </si>
  <si>
    <t>B1-2-6</t>
  </si>
  <si>
    <t>PDU(A)-1-25 / 3P 20A</t>
    <phoneticPr fontId="10" type="noConversion"/>
  </si>
  <si>
    <t>PDU(B)-1-23 / 3P 20A</t>
    <phoneticPr fontId="10" type="noConversion"/>
  </si>
  <si>
    <t>A3-2-6(2)</t>
    <phoneticPr fontId="10" type="noConversion"/>
  </si>
  <si>
    <t>B3-2-6(2)</t>
    <phoneticPr fontId="10" type="noConversion"/>
  </si>
  <si>
    <t>PDU(A)-3-28 / 3P 20A</t>
    <phoneticPr fontId="10" type="noConversion"/>
  </si>
  <si>
    <t>PDU(B)-3-28 / 3P 20A</t>
    <phoneticPr fontId="10" type="noConversion"/>
  </si>
  <si>
    <t>5F-B16</t>
  </si>
  <si>
    <t>제우스네트웍스</t>
    <phoneticPr fontId="10" type="noConversion"/>
  </si>
  <si>
    <t>A1-2-7</t>
  </si>
  <si>
    <t>B1-2-7</t>
  </si>
  <si>
    <t>PDU(A)-1-27 / 3P 20A</t>
    <phoneticPr fontId="10" type="noConversion"/>
  </si>
  <si>
    <t>PDU(B)-1-25 / 3P 20A</t>
    <phoneticPr fontId="10" type="noConversion"/>
  </si>
  <si>
    <t>PDU(B)-1
4P 150A</t>
  </si>
  <si>
    <t>A608</t>
  </si>
  <si>
    <t>5F-B17</t>
  </si>
  <si>
    <t>COLT</t>
    <phoneticPr fontId="10" type="noConversion"/>
  </si>
  <si>
    <t>A1-2-8</t>
  </si>
  <si>
    <t>B1-2-8</t>
  </si>
  <si>
    <t>PDU(A)-1-29 / 3P 20A</t>
    <phoneticPr fontId="10" type="noConversion"/>
  </si>
  <si>
    <t>PDU(B)-1-27 / 3P 20A</t>
    <phoneticPr fontId="10" type="noConversion"/>
  </si>
  <si>
    <t>미사용</t>
    <phoneticPr fontId="10" type="noConversion"/>
  </si>
  <si>
    <t>PDU(A)-3-07</t>
    <phoneticPr fontId="10" type="noConversion"/>
  </si>
  <si>
    <t>PDU(B)-3-07</t>
    <phoneticPr fontId="10" type="noConversion"/>
  </si>
  <si>
    <t>PDU(A)-3-07 / 3P 30A</t>
    <phoneticPr fontId="10" type="noConversion"/>
  </si>
  <si>
    <t>PDU(B)-3-07 / 3P 30A</t>
    <phoneticPr fontId="10" type="noConversion"/>
  </si>
  <si>
    <t>DU(A)-3
4P 300A</t>
    <phoneticPr fontId="10" type="noConversion"/>
  </si>
  <si>
    <t>'21/10/29 신규구성</t>
    <phoneticPr fontId="10" type="noConversion"/>
  </si>
  <si>
    <t>PDU(A)-3-09</t>
    <phoneticPr fontId="10" type="noConversion"/>
  </si>
  <si>
    <t>PDU(B)-3-09</t>
    <phoneticPr fontId="10" type="noConversion"/>
  </si>
  <si>
    <t>PDU(A)-3-09 / 3P 30A</t>
    <phoneticPr fontId="10" type="noConversion"/>
  </si>
  <si>
    <t>PDU(B)-3-09 / 3P 30A</t>
    <phoneticPr fontId="10" type="noConversion"/>
  </si>
  <si>
    <t>5F-B18</t>
  </si>
  <si>
    <t>A2-2-9</t>
    <phoneticPr fontId="10" type="noConversion"/>
  </si>
  <si>
    <t>B1-2-9</t>
  </si>
  <si>
    <t>PDU(A)-2-03 / 3P 30A</t>
    <phoneticPr fontId="10" type="noConversion"/>
  </si>
  <si>
    <t>PDU(B)-1-32 / 3P 20A</t>
    <phoneticPr fontId="10" type="noConversion"/>
  </si>
  <si>
    <t>PDU(A)-2
4P 150A</t>
    <phoneticPr fontId="10" type="noConversion"/>
  </si>
  <si>
    <t>UPS출력
배전반(A), #04
3P 150A</t>
    <phoneticPr fontId="10" type="noConversion"/>
  </si>
  <si>
    <t>A610</t>
  </si>
  <si>
    <t>5F-B19</t>
  </si>
  <si>
    <t>A2-2-10</t>
  </si>
  <si>
    <t>B2-2-10</t>
    <phoneticPr fontId="10" type="noConversion"/>
  </si>
  <si>
    <t>PDU(A)-2-05 / 3P 30A</t>
    <phoneticPr fontId="10" type="noConversion"/>
  </si>
  <si>
    <t>PDU(B)-2-03 / 3P 30A</t>
    <phoneticPr fontId="10" type="noConversion"/>
  </si>
  <si>
    <t>PDU(B)-2
4P 150A</t>
    <phoneticPr fontId="10" type="noConversion"/>
  </si>
  <si>
    <t>UPS출력
배전반(B), #04
3P 150A</t>
    <phoneticPr fontId="10" type="noConversion"/>
  </si>
  <si>
    <t>A702</t>
    <phoneticPr fontId="10" type="noConversion"/>
  </si>
  <si>
    <t>A703</t>
    <phoneticPr fontId="10" type="noConversion"/>
  </si>
  <si>
    <t>5F-C12</t>
    <phoneticPr fontId="10" type="noConversion"/>
  </si>
  <si>
    <t>China Telecom Global</t>
    <phoneticPr fontId="10" type="noConversion"/>
  </si>
  <si>
    <t>A1-3-3</t>
    <phoneticPr fontId="10" type="noConversion"/>
  </si>
  <si>
    <t>B1-3-3</t>
    <phoneticPr fontId="10" type="noConversion"/>
  </si>
  <si>
    <t>PDU(A)-1-06 / 3P 30A</t>
    <phoneticPr fontId="10" type="noConversion"/>
  </si>
  <si>
    <t>PDU(B)-1-04 / 3P 30A</t>
    <phoneticPr fontId="10" type="noConversion"/>
  </si>
  <si>
    <t>21/11/30 전기투입</t>
    <phoneticPr fontId="10" type="noConversion"/>
  </si>
  <si>
    <t>A704</t>
    <phoneticPr fontId="10" type="noConversion"/>
  </si>
  <si>
    <t>5F-C13</t>
  </si>
  <si>
    <t>China Telecom Global</t>
  </si>
  <si>
    <t>A1-3-4</t>
  </si>
  <si>
    <t>B1-3-4</t>
  </si>
  <si>
    <t>PDU(A)-1-08 / 3P 20A</t>
    <phoneticPr fontId="10" type="noConversion"/>
  </si>
  <si>
    <t>PDU(B)-1-06 / 3P 30A</t>
    <phoneticPr fontId="10" type="noConversion"/>
  </si>
  <si>
    <t>QDF
전기 미사용</t>
    <phoneticPr fontId="10" type="noConversion"/>
  </si>
  <si>
    <t>A705</t>
    <phoneticPr fontId="10" type="noConversion"/>
  </si>
  <si>
    <t>5F-C14</t>
  </si>
  <si>
    <t>A1-3-5</t>
  </si>
  <si>
    <t>B1-3-5</t>
  </si>
  <si>
    <t>PDU(A)-1-10 / 3P 20A</t>
    <phoneticPr fontId="10" type="noConversion"/>
  </si>
  <si>
    <t>PDU(B)-1-08 / 3P 30A</t>
    <phoneticPr fontId="10" type="noConversion"/>
  </si>
  <si>
    <t>5F-C15</t>
  </si>
  <si>
    <t>A1-3-6</t>
  </si>
  <si>
    <t>B1-3-6</t>
  </si>
  <si>
    <t>PDU(A)-1-12 / 3P 20A</t>
    <phoneticPr fontId="10" type="noConversion"/>
  </si>
  <si>
    <t>PDU(B)-1-10 / 3P 20A</t>
    <phoneticPr fontId="10" type="noConversion"/>
  </si>
  <si>
    <t>5F-C16</t>
  </si>
  <si>
    <t>A1-3-7</t>
  </si>
  <si>
    <t>B1-3-7</t>
  </si>
  <si>
    <t>PDU(A)-1-14 / 3P 20A</t>
    <phoneticPr fontId="10" type="noConversion"/>
  </si>
  <si>
    <t>PDU(B)-1-12 / 3P 20A</t>
    <phoneticPr fontId="10" type="noConversion"/>
  </si>
  <si>
    <t>5F-C17</t>
  </si>
  <si>
    <t>A1-3-8</t>
  </si>
  <si>
    <t>B1-3-8</t>
  </si>
  <si>
    <t>PDU(A)-1-16 / 3P 20A</t>
    <phoneticPr fontId="10" type="noConversion"/>
  </si>
  <si>
    <t>PDU(B)-1-14 / 3P 20A</t>
    <phoneticPr fontId="10" type="noConversion"/>
  </si>
  <si>
    <t>5F-C18</t>
  </si>
  <si>
    <t>보다폰-샤넬</t>
    <phoneticPr fontId="10" type="noConversion"/>
  </si>
  <si>
    <t>A1-3-9</t>
  </si>
  <si>
    <t>B1-3-9</t>
  </si>
  <si>
    <t>PDU(A)-1-18 / 3P 20A</t>
    <phoneticPr fontId="10" type="noConversion"/>
  </si>
  <si>
    <t>PDU(B)-1-16 / 3P 20A</t>
    <phoneticPr fontId="10" type="noConversion"/>
  </si>
  <si>
    <t>5F-C19</t>
  </si>
  <si>
    <t>A1-3-10</t>
  </si>
  <si>
    <t>B1-3-10</t>
  </si>
  <si>
    <t>PDU(A)-1-20 / 3P 20A</t>
    <phoneticPr fontId="10" type="noConversion"/>
  </si>
  <si>
    <t>PDU(B)-1-18 / 3P 20A</t>
    <phoneticPr fontId="10" type="noConversion"/>
  </si>
  <si>
    <t>5F-D12</t>
    <phoneticPr fontId="10" type="noConversion"/>
  </si>
  <si>
    <t>A2-4-3</t>
    <phoneticPr fontId="10" type="noConversion"/>
  </si>
  <si>
    <t>B2-4-3</t>
    <phoneticPr fontId="10" type="noConversion"/>
  </si>
  <si>
    <t>PDU(A)-2-11 / 3P 20A</t>
    <phoneticPr fontId="10" type="noConversion"/>
  </si>
  <si>
    <t>PDU(B)-2-09 / 3P 30A</t>
    <phoneticPr fontId="10" type="noConversion"/>
  </si>
  <si>
    <t>A804</t>
    <phoneticPr fontId="10" type="noConversion"/>
  </si>
  <si>
    <t>5F-D13</t>
  </si>
  <si>
    <t>전송장비(세종 IDC)</t>
    <phoneticPr fontId="10" type="noConversion"/>
  </si>
  <si>
    <t>A2-4-4</t>
  </si>
  <si>
    <t>B2-4-4</t>
  </si>
  <si>
    <t>PDU(A)-2-13 / 3P 20A</t>
    <phoneticPr fontId="10" type="noConversion"/>
  </si>
  <si>
    <t>PDU(B)-2-11 / 3P 20A</t>
    <phoneticPr fontId="10" type="noConversion"/>
  </si>
  <si>
    <t>A805</t>
    <phoneticPr fontId="10" type="noConversion"/>
  </si>
  <si>
    <t>5F-D14</t>
  </si>
  <si>
    <t>A2-4-5</t>
  </si>
  <si>
    <t>B2-4-5</t>
  </si>
  <si>
    <t>PDU(A)-2-15 / 3P 20A</t>
    <phoneticPr fontId="10" type="noConversion"/>
  </si>
  <si>
    <t>PDU(B)-2-13 / 3P 20A</t>
    <phoneticPr fontId="10" type="noConversion"/>
  </si>
  <si>
    <t>5F-D15</t>
  </si>
  <si>
    <t>A2-4-6</t>
  </si>
  <si>
    <t>B2-4-6</t>
  </si>
  <si>
    <t>PDU(A)-2-17 / 3P 20A</t>
    <phoneticPr fontId="10" type="noConversion"/>
  </si>
  <si>
    <t>PDU(B)-2-15 / 3P 20A</t>
    <phoneticPr fontId="10" type="noConversion"/>
  </si>
  <si>
    <t>XMI</t>
    <phoneticPr fontId="10" type="noConversion"/>
  </si>
  <si>
    <t>PDU(A)-3-A-12</t>
    <phoneticPr fontId="10" type="noConversion"/>
  </si>
  <si>
    <t>PDU(B)-3-B-12</t>
    <phoneticPr fontId="10" type="noConversion"/>
  </si>
  <si>
    <t>PDU(A)-3-A-12 / 3P 30A</t>
    <phoneticPr fontId="10" type="noConversion"/>
  </si>
  <si>
    <t>PDU(B)-3-B-12 / 3P 30A</t>
    <phoneticPr fontId="10" type="noConversion"/>
  </si>
  <si>
    <t>'21.09.29 전기투입</t>
    <phoneticPr fontId="10" type="noConversion"/>
  </si>
  <si>
    <t>5F-D16</t>
  </si>
  <si>
    <t>A2-4-7</t>
  </si>
  <si>
    <t>B2-4-7</t>
  </si>
  <si>
    <t>PDU(A)-2-19 / 3P 20A</t>
    <phoneticPr fontId="10" type="noConversion"/>
  </si>
  <si>
    <t>PDU(B)-2-17 / 3P 20A</t>
    <phoneticPr fontId="10" type="noConversion"/>
  </si>
  <si>
    <t>A1-4-7(2)</t>
    <phoneticPr fontId="10" type="noConversion"/>
  </si>
  <si>
    <t>B1-4-7(2)</t>
    <phoneticPr fontId="10" type="noConversion"/>
  </si>
  <si>
    <t>PDU(A)-1-22 / 3P 20A</t>
    <phoneticPr fontId="10" type="noConversion"/>
  </si>
  <si>
    <t>PDU(B)-1-22 / 3P 20A</t>
    <phoneticPr fontId="10" type="noConversion"/>
  </si>
  <si>
    <t>5F-D17</t>
  </si>
  <si>
    <t>A2-4-8</t>
  </si>
  <si>
    <t>B2-4-8</t>
  </si>
  <si>
    <t>PDU(A)-2-21 / 3P 20A</t>
    <phoneticPr fontId="10" type="noConversion"/>
  </si>
  <si>
    <t>PDU(B)-2-19 / 3P 20A</t>
    <phoneticPr fontId="10" type="noConversion"/>
  </si>
  <si>
    <t>5F-D18</t>
  </si>
  <si>
    <t>A2-4-9</t>
  </si>
  <si>
    <t>B2-4-9</t>
  </si>
  <si>
    <t>PDU(A)-2-23 / 3P 20A</t>
    <phoneticPr fontId="10" type="noConversion"/>
  </si>
  <si>
    <t>PDU(B)-2-21 / 3P 20A</t>
    <phoneticPr fontId="10" type="noConversion"/>
  </si>
  <si>
    <t>-</t>
    <phoneticPr fontId="10" type="noConversion"/>
  </si>
  <si>
    <t>PDU(A)-1-30 / 3P 20A</t>
    <phoneticPr fontId="10" type="noConversion"/>
  </si>
  <si>
    <t>임시</t>
    <phoneticPr fontId="10" type="noConversion"/>
  </si>
  <si>
    <t>5F-D19</t>
  </si>
  <si>
    <t>A2-4-10</t>
  </si>
  <si>
    <t>B2-4-10</t>
  </si>
  <si>
    <t>PDU(A)-2-25 / 3P 20A</t>
    <phoneticPr fontId="10" type="noConversion"/>
  </si>
  <si>
    <t>PDU(B)-2-23 / 3P 20A</t>
    <phoneticPr fontId="10" type="noConversion"/>
  </si>
  <si>
    <t>5F-E12</t>
    <phoneticPr fontId="10" type="noConversion"/>
  </si>
  <si>
    <t>A2-5-3</t>
    <phoneticPr fontId="10" type="noConversion"/>
  </si>
  <si>
    <t>B2-5-3</t>
    <phoneticPr fontId="10" type="noConversion"/>
  </si>
  <si>
    <t>PDU(A)-2-31 / 3P 20A</t>
    <phoneticPr fontId="10" type="noConversion"/>
  </si>
  <si>
    <t>PDU(B)-2-29 / 3P 20A</t>
    <phoneticPr fontId="10" type="noConversion"/>
  </si>
  <si>
    <t>5F-E13</t>
  </si>
  <si>
    <t>A2-5-4</t>
  </si>
  <si>
    <t>B2-5-4</t>
  </si>
  <si>
    <t>PDU(A)-2-04 / 3P 30A</t>
    <phoneticPr fontId="10" type="noConversion"/>
  </si>
  <si>
    <t>PDU(B)-2-31 / 3P 20A</t>
    <phoneticPr fontId="10" type="noConversion"/>
  </si>
  <si>
    <t>A905</t>
    <phoneticPr fontId="10" type="noConversion"/>
  </si>
  <si>
    <t>5F-E14</t>
  </si>
  <si>
    <t>온세텔링크</t>
    <phoneticPr fontId="10" type="noConversion"/>
  </si>
  <si>
    <t>A2-5-5</t>
  </si>
  <si>
    <t>B2-5-5</t>
  </si>
  <si>
    <t>PDU(A)-2-06 / 3P 30A</t>
    <phoneticPr fontId="10" type="noConversion"/>
  </si>
  <si>
    <t>PDU(B)-2-04 / 3P 30A</t>
    <phoneticPr fontId="10" type="noConversion"/>
  </si>
  <si>
    <t>A906</t>
    <phoneticPr fontId="10" type="noConversion"/>
  </si>
  <si>
    <t>5F-E15</t>
  </si>
  <si>
    <t>A2-5-6</t>
  </si>
  <si>
    <t>B2-5-6</t>
  </si>
  <si>
    <t>PDU(A)-2-08 / 3P 30A</t>
    <phoneticPr fontId="10" type="noConversion"/>
  </si>
  <si>
    <t>PDU(B)-2-06 / 3P 30A</t>
    <phoneticPr fontId="10" type="noConversion"/>
  </si>
  <si>
    <t>A907</t>
    <phoneticPr fontId="10" type="noConversion"/>
  </si>
  <si>
    <t>5F-E16</t>
  </si>
  <si>
    <t>크리마팩토리</t>
    <phoneticPr fontId="10" type="noConversion"/>
  </si>
  <si>
    <t>A2-5-7</t>
  </si>
  <si>
    <t>B2-5-7</t>
  </si>
  <si>
    <t>PDU(A)-2-10 / 3P 30A</t>
    <phoneticPr fontId="10" type="noConversion"/>
  </si>
  <si>
    <t>PDU(B)-2-08 / 3P 30A</t>
    <phoneticPr fontId="10" type="noConversion"/>
  </si>
  <si>
    <t>A908</t>
    <phoneticPr fontId="10" type="noConversion"/>
  </si>
  <si>
    <t>5F-E17</t>
  </si>
  <si>
    <t>PDU(A)-2-12 / 3P 20A</t>
    <phoneticPr fontId="10" type="noConversion"/>
  </si>
  <si>
    <t>PDU(B)-2-10 / 3P 30A</t>
    <phoneticPr fontId="10" type="noConversion"/>
  </si>
  <si>
    <t>A909</t>
    <phoneticPr fontId="10" type="noConversion"/>
  </si>
  <si>
    <t>5F-E18</t>
  </si>
  <si>
    <t>PDU(A)-2-14 / 3P 20A</t>
    <phoneticPr fontId="10" type="noConversion"/>
  </si>
  <si>
    <t>PDU(B)-2-12 / 3P 20A</t>
    <phoneticPr fontId="10" type="noConversion"/>
  </si>
  <si>
    <t>A910</t>
    <phoneticPr fontId="10" type="noConversion"/>
  </si>
  <si>
    <t>5F-E19</t>
  </si>
  <si>
    <t>A2-5-10</t>
  </si>
  <si>
    <t>B2-5-10</t>
  </si>
  <si>
    <t>PDU(A)-2-16 / 3P 20A</t>
    <phoneticPr fontId="10" type="noConversion"/>
  </si>
  <si>
    <t>PDU(B)-2-14 / 3P 20A</t>
    <phoneticPr fontId="10" type="noConversion"/>
  </si>
  <si>
    <t>A1-5-10(2)</t>
    <phoneticPr fontId="10" type="noConversion"/>
  </si>
  <si>
    <t>B1-5-10(2)</t>
    <phoneticPr fontId="10" type="noConversion"/>
  </si>
  <si>
    <t>PDU(A)-1-24 / 3P 20A</t>
    <phoneticPr fontId="10" type="noConversion"/>
  </si>
  <si>
    <t>PDU(B)-1-24 / 3P 20A</t>
    <phoneticPr fontId="10" type="noConversion"/>
  </si>
  <si>
    <t>5F-F12</t>
    <phoneticPr fontId="10" type="noConversion"/>
  </si>
  <si>
    <t>A2-6-3</t>
    <phoneticPr fontId="10" type="noConversion"/>
  </si>
  <si>
    <t>B2-6-3</t>
    <phoneticPr fontId="10" type="noConversion"/>
  </si>
  <si>
    <t>PDU(A)-2-22 / 3P 20A</t>
    <phoneticPr fontId="10" type="noConversion"/>
  </si>
  <si>
    <t>PDU(B)-2-20 / 3P 20A</t>
    <phoneticPr fontId="10" type="noConversion"/>
  </si>
  <si>
    <t>5F-F13</t>
  </si>
  <si>
    <t>A2-6-4</t>
  </si>
  <si>
    <t>B2-6-4</t>
  </si>
  <si>
    <t>PDU(A)-2-24 / 3P 20A</t>
    <phoneticPr fontId="10" type="noConversion"/>
  </si>
  <si>
    <t>PDU(B)-2-22 / 3P 20A</t>
    <phoneticPr fontId="10" type="noConversion"/>
  </si>
  <si>
    <t>A1005</t>
    <phoneticPr fontId="10" type="noConversion"/>
  </si>
  <si>
    <t>5F-F14</t>
  </si>
  <si>
    <t>A2-6-5</t>
  </si>
  <si>
    <t>B2-6-5</t>
  </si>
  <si>
    <t>PDU(A)-2-26 / 3P 20A</t>
    <phoneticPr fontId="10" type="noConversion"/>
  </si>
  <si>
    <t>PDU(B)-2-24 / 3P 20A</t>
    <phoneticPr fontId="10" type="noConversion"/>
  </si>
  <si>
    <t>A1006</t>
  </si>
  <si>
    <t>5F-F15</t>
  </si>
  <si>
    <t>A2-6-6</t>
  </si>
  <si>
    <t>B2-6-6</t>
  </si>
  <si>
    <t>PDU(A)-2-28 / 3P 20A</t>
    <phoneticPr fontId="10" type="noConversion"/>
  </si>
  <si>
    <t>PDU(B)-2-26 / 3P 20A</t>
    <phoneticPr fontId="10" type="noConversion"/>
  </si>
  <si>
    <t>21/11/30해지</t>
    <phoneticPr fontId="10" type="noConversion"/>
  </si>
  <si>
    <t>A1007</t>
  </si>
  <si>
    <t>5F-F16</t>
  </si>
  <si>
    <t>A2-6-7</t>
  </si>
  <si>
    <t>B2-6-7</t>
  </si>
  <si>
    <t>PDU(A)-2-30 / 3P 20A</t>
    <phoneticPr fontId="10" type="noConversion"/>
  </si>
  <si>
    <t>PDU(B)-2-28 / 3P 20A</t>
    <phoneticPr fontId="10" type="noConversion"/>
  </si>
  <si>
    <t>A1008</t>
  </si>
  <si>
    <t>5F-F17</t>
  </si>
  <si>
    <t>A2-6-8</t>
  </si>
  <si>
    <t>B2-6-8</t>
  </si>
  <si>
    <t>PDU(A)-2-32 / 3P 20A</t>
    <phoneticPr fontId="10" type="noConversion"/>
  </si>
  <si>
    <t>PDU(B)-2-30 / 3P 20A</t>
    <phoneticPr fontId="10" type="noConversion"/>
  </si>
  <si>
    <t>B425</t>
    <phoneticPr fontId="10" type="noConversion"/>
  </si>
  <si>
    <t>5F-M-08</t>
    <phoneticPr fontId="10" type="noConversion"/>
  </si>
  <si>
    <t>세종 인터넷(IES.YSM.S52, S53)</t>
    <phoneticPr fontId="10" type="noConversion"/>
  </si>
  <si>
    <t>1A-4-3</t>
  </si>
  <si>
    <t>1B-4-3</t>
  </si>
  <si>
    <t>U5-1A-46 / 2P 30A</t>
    <phoneticPr fontId="10" type="noConversion"/>
  </si>
  <si>
    <t>U5-1B-46 / 2P 30A</t>
    <phoneticPr fontId="10" type="noConversion"/>
  </si>
  <si>
    <t>U5-1A
4P 300A</t>
    <phoneticPr fontId="10" type="noConversion"/>
  </si>
  <si>
    <t>U5-1B
4P 300A</t>
    <phoneticPr fontId="10" type="noConversion"/>
  </si>
  <si>
    <t>LV-5A #01
3P 320A</t>
    <phoneticPr fontId="10" type="noConversion"/>
  </si>
  <si>
    <t>LV-5B #01
3P 320A</t>
    <phoneticPr fontId="10" type="noConversion"/>
  </si>
  <si>
    <t>변익준M 랙</t>
    <phoneticPr fontId="10" type="noConversion"/>
  </si>
  <si>
    <t>R12</t>
    <phoneticPr fontId="10" type="noConversion"/>
  </si>
  <si>
    <t>KG이니시스</t>
    <phoneticPr fontId="10" type="noConversion"/>
  </si>
  <si>
    <t>B117</t>
    <phoneticPr fontId="10" type="noConversion"/>
  </si>
  <si>
    <t>R11</t>
    <phoneticPr fontId="10" type="noConversion"/>
  </si>
  <si>
    <t>KG이니시스</t>
  </si>
  <si>
    <t>R10</t>
    <phoneticPr fontId="10" type="noConversion"/>
  </si>
  <si>
    <t>B119</t>
  </si>
  <si>
    <t>R9</t>
    <phoneticPr fontId="10" type="noConversion"/>
  </si>
  <si>
    <t>B120</t>
  </si>
  <si>
    <t>R8</t>
    <phoneticPr fontId="10" type="noConversion"/>
  </si>
  <si>
    <t>B121</t>
  </si>
  <si>
    <t>R7</t>
    <phoneticPr fontId="10" type="noConversion"/>
  </si>
  <si>
    <t>R6</t>
    <phoneticPr fontId="10" type="noConversion"/>
  </si>
  <si>
    <t>R5</t>
    <phoneticPr fontId="10" type="noConversion"/>
  </si>
  <si>
    <t>R4</t>
    <phoneticPr fontId="10" type="noConversion"/>
  </si>
  <si>
    <t>R3</t>
    <phoneticPr fontId="10" type="noConversion"/>
  </si>
  <si>
    <t>R2</t>
    <phoneticPr fontId="10" type="noConversion"/>
  </si>
  <si>
    <t>R1</t>
    <phoneticPr fontId="10" type="noConversion"/>
  </si>
  <si>
    <t>R13</t>
    <phoneticPr fontId="10" type="noConversion"/>
  </si>
  <si>
    <t>R14</t>
    <phoneticPr fontId="10" type="noConversion"/>
  </si>
  <si>
    <t>R15</t>
    <phoneticPr fontId="10" type="noConversion"/>
  </si>
  <si>
    <t>R16</t>
    <phoneticPr fontId="10" type="noConversion"/>
  </si>
  <si>
    <t>R17</t>
  </si>
  <si>
    <t>R18</t>
  </si>
  <si>
    <t>R19</t>
  </si>
  <si>
    <t>R20</t>
  </si>
  <si>
    <t>R21</t>
    <phoneticPr fontId="10" type="noConversion"/>
  </si>
  <si>
    <t>R22</t>
    <phoneticPr fontId="10" type="noConversion"/>
  </si>
  <si>
    <t>R23</t>
    <phoneticPr fontId="10" type="noConversion"/>
  </si>
  <si>
    <t>R24</t>
    <phoneticPr fontId="10" type="noConversion"/>
  </si>
  <si>
    <t>5F-O18</t>
  </si>
  <si>
    <t>2A-4-8</t>
  </si>
  <si>
    <t>2B-4-8</t>
  </si>
  <si>
    <t>U5-2A-05 / 2P 30A</t>
    <phoneticPr fontId="10" type="noConversion"/>
  </si>
  <si>
    <t>U5-2B-05 / 2P 30A</t>
    <phoneticPr fontId="10" type="noConversion"/>
  </si>
  <si>
    <t>U5-2A
4P 300A</t>
    <phoneticPr fontId="10" type="noConversion"/>
  </si>
  <si>
    <t>U5-2B
4P 300A</t>
    <phoneticPr fontId="10" type="noConversion"/>
  </si>
  <si>
    <t>LV-5A #02
3P 320A</t>
    <phoneticPr fontId="10" type="noConversion"/>
  </si>
  <si>
    <t>LV-5B #02
3P 320A</t>
    <phoneticPr fontId="10" type="noConversion"/>
  </si>
  <si>
    <t>5F-O19</t>
  </si>
  <si>
    <t>2A-4-9</t>
  </si>
  <si>
    <t>2B-4-9</t>
  </si>
  <si>
    <t>U5-2A-07 / 2P 30A</t>
    <phoneticPr fontId="10" type="noConversion"/>
  </si>
  <si>
    <t>U5-2B-07 / 2P 30A</t>
    <phoneticPr fontId="10" type="noConversion"/>
  </si>
  <si>
    <t>5F-O20</t>
  </si>
  <si>
    <t>2A-4-10</t>
  </si>
  <si>
    <t>2B-4-10</t>
  </si>
  <si>
    <t>U5-2A-09 / 2P 30A</t>
    <phoneticPr fontId="10" type="noConversion"/>
  </si>
  <si>
    <t>U5-2B-09 / 2P 30A</t>
    <phoneticPr fontId="10" type="noConversion"/>
  </si>
  <si>
    <t>5F-O21</t>
  </si>
  <si>
    <t>2A-4-11</t>
  </si>
  <si>
    <t>2B-4-11</t>
  </si>
  <si>
    <t>U5-2A-11 / 2P 30A</t>
    <phoneticPr fontId="10" type="noConversion"/>
  </si>
  <si>
    <t>U5-2B-11 / 2P 30A</t>
    <phoneticPr fontId="10" type="noConversion"/>
  </si>
  <si>
    <t>C305</t>
  </si>
  <si>
    <t>5F-O22</t>
  </si>
  <si>
    <t>2A-4-12</t>
  </si>
  <si>
    <t>2B-4-12</t>
  </si>
  <si>
    <t>U5-2A-13 / 2P 30A</t>
    <phoneticPr fontId="10" type="noConversion"/>
  </si>
  <si>
    <t>U5-2B-13 / 2P 30A</t>
    <phoneticPr fontId="10" type="noConversion"/>
  </si>
  <si>
    <t>C306</t>
  </si>
  <si>
    <t>5F-O23</t>
  </si>
  <si>
    <t>2A-4-13</t>
  </si>
  <si>
    <t>2B-4-13</t>
  </si>
  <si>
    <t>U5-2A-15 / 2P 30A</t>
    <phoneticPr fontId="10" type="noConversion"/>
  </si>
  <si>
    <t>U5-2B-15 / 2P 30A</t>
    <phoneticPr fontId="10" type="noConversion"/>
  </si>
  <si>
    <t>5F-O24</t>
  </si>
  <si>
    <t>2A-4-14</t>
  </si>
  <si>
    <t>2B-4-14</t>
  </si>
  <si>
    <t>U5-2A-17 / 2P 30A</t>
    <phoneticPr fontId="10" type="noConversion"/>
  </si>
  <si>
    <t>U5-2B-17 / 2P 30A</t>
    <phoneticPr fontId="10" type="noConversion"/>
  </si>
  <si>
    <t>5F-N18</t>
  </si>
  <si>
    <t>2A-5-8</t>
    <phoneticPr fontId="10" type="noConversion"/>
  </si>
  <si>
    <t>2B-5-8</t>
  </si>
  <si>
    <t>U5-2A-35 / 2P 30A</t>
    <phoneticPr fontId="10" type="noConversion"/>
  </si>
  <si>
    <t>U5-2B-35 / 2P 30A</t>
    <phoneticPr fontId="10" type="noConversion"/>
  </si>
  <si>
    <t>5F-N19</t>
  </si>
  <si>
    <t>5F-N20</t>
  </si>
  <si>
    <t>5F-N21</t>
  </si>
  <si>
    <t>5F-N22</t>
  </si>
  <si>
    <t>5F-N23</t>
  </si>
  <si>
    <t>5F-N24</t>
  </si>
  <si>
    <t>5F-M11</t>
    <phoneticPr fontId="10" type="noConversion"/>
  </si>
  <si>
    <t>5F-M12</t>
  </si>
  <si>
    <t>5F-M13</t>
  </si>
  <si>
    <t>5F-M14</t>
  </si>
  <si>
    <t>5F-M15</t>
  </si>
  <si>
    <t>5F-M16</t>
  </si>
  <si>
    <t>5F-K11</t>
    <phoneticPr fontId="10" type="noConversion"/>
  </si>
  <si>
    <t>3A-8-1</t>
    <phoneticPr fontId="10" type="noConversion"/>
  </si>
  <si>
    <t>3B-8-1</t>
    <phoneticPr fontId="10" type="noConversion"/>
  </si>
  <si>
    <t>U5-3A-01 / 2P 30A</t>
    <phoneticPr fontId="10" type="noConversion"/>
  </si>
  <si>
    <t>U5-3B-01 / 2P 30A</t>
    <phoneticPr fontId="10" type="noConversion"/>
  </si>
  <si>
    <t>U5-3A
4P 300A</t>
    <phoneticPr fontId="10" type="noConversion"/>
  </si>
  <si>
    <t>U5-3B
4P 300A</t>
    <phoneticPr fontId="10" type="noConversion"/>
  </si>
  <si>
    <t>LV-5A #03
3P 320A</t>
    <phoneticPr fontId="10" type="noConversion"/>
  </si>
  <si>
    <t>LV-5B #03
3P 320A</t>
    <phoneticPr fontId="10" type="noConversion"/>
  </si>
  <si>
    <t>C602</t>
  </si>
  <si>
    <t>5F-K12</t>
  </si>
  <si>
    <t>3A-8-2</t>
  </si>
  <si>
    <t>3B-8-2</t>
  </si>
  <si>
    <t>U5-3A-03 / 2P 30A</t>
    <phoneticPr fontId="10" type="noConversion"/>
  </si>
  <si>
    <t>U5-3B-03 / 2P 30A</t>
    <phoneticPr fontId="10" type="noConversion"/>
  </si>
  <si>
    <t>C603</t>
  </si>
  <si>
    <t>5F-K13</t>
  </si>
  <si>
    <t>3A-8-3</t>
  </si>
  <si>
    <t>3B-8-3</t>
  </si>
  <si>
    <t>U5-3A-05 / 2P 30A</t>
    <phoneticPr fontId="10" type="noConversion"/>
  </si>
  <si>
    <t>U5-3B-05 / 2P 30A</t>
    <phoneticPr fontId="10" type="noConversion"/>
  </si>
  <si>
    <t>C604</t>
  </si>
  <si>
    <t>5F-K14</t>
  </si>
  <si>
    <t>3A-8-4</t>
  </si>
  <si>
    <t>3B-8-4</t>
  </si>
  <si>
    <t>U5-3A-09 / 2P 30A</t>
    <phoneticPr fontId="10" type="noConversion"/>
  </si>
  <si>
    <t>U5-3B-07 / 2P 30A</t>
    <phoneticPr fontId="10" type="noConversion"/>
  </si>
  <si>
    <t>C605</t>
  </si>
  <si>
    <t>5F-K15</t>
  </si>
  <si>
    <t>3A-8-5</t>
  </si>
  <si>
    <t>3B-8-5</t>
  </si>
  <si>
    <t>U5-3A-11 / 2P 30A</t>
    <phoneticPr fontId="10" type="noConversion"/>
  </si>
  <si>
    <t>U5-3B-09 / 2P 30A</t>
    <phoneticPr fontId="10" type="noConversion"/>
  </si>
  <si>
    <t>C606</t>
  </si>
  <si>
    <t>5F-K16</t>
  </si>
  <si>
    <t>3A-8-6</t>
  </si>
  <si>
    <t>3B-8-6</t>
  </si>
  <si>
    <t>U5-3A-13 / 2P 30A</t>
    <phoneticPr fontId="10" type="noConversion"/>
  </si>
  <si>
    <t>U5-3B-11 / 2P 30A</t>
    <phoneticPr fontId="10" type="noConversion"/>
  </si>
  <si>
    <t>C607</t>
  </si>
  <si>
    <t>5F-K17</t>
  </si>
  <si>
    <t>3A-8-7</t>
  </si>
  <si>
    <t>3B-8-7</t>
  </si>
  <si>
    <t>U5-3A-15 / 2P 30A</t>
    <phoneticPr fontId="10" type="noConversion"/>
  </si>
  <si>
    <t>U5-3B-15 / 2P 30A</t>
    <phoneticPr fontId="10" type="noConversion"/>
  </si>
  <si>
    <t>C608</t>
  </si>
  <si>
    <t>5F-K18</t>
  </si>
  <si>
    <t>3A-8-8</t>
  </si>
  <si>
    <t>3B-8-8</t>
  </si>
  <si>
    <t>U5-3A-17 / 2P 30A</t>
    <phoneticPr fontId="10" type="noConversion"/>
  </si>
  <si>
    <t>U5-3B-17 / 2P 30A</t>
    <phoneticPr fontId="10" type="noConversion"/>
  </si>
  <si>
    <t>C609</t>
  </si>
  <si>
    <t>C610</t>
  </si>
  <si>
    <t>5F-J11</t>
    <phoneticPr fontId="10" type="noConversion"/>
  </si>
  <si>
    <t>3A-9-1</t>
    <phoneticPr fontId="10" type="noConversion"/>
  </si>
  <si>
    <t>3B-9-1</t>
    <phoneticPr fontId="10" type="noConversion"/>
  </si>
  <si>
    <t>U5-3A-19 / 2P 30A</t>
    <phoneticPr fontId="10" type="noConversion"/>
  </si>
  <si>
    <t>U5-3B-19 / 2P 30A</t>
    <phoneticPr fontId="10" type="noConversion"/>
  </si>
  <si>
    <t>C702</t>
  </si>
  <si>
    <t>5F-J12</t>
  </si>
  <si>
    <t>3A-9-2</t>
  </si>
  <si>
    <t>3B-9-2</t>
  </si>
  <si>
    <t>U5-3A-21 / 2P 30A</t>
    <phoneticPr fontId="10" type="noConversion"/>
  </si>
  <si>
    <t>U5-3B-21 / 2P 30A</t>
    <phoneticPr fontId="10" type="noConversion"/>
  </si>
  <si>
    <t>C703</t>
  </si>
  <si>
    <t>5F-J13</t>
  </si>
  <si>
    <t>3A-9-3</t>
  </si>
  <si>
    <t>3B-9-3</t>
  </si>
  <si>
    <t>U5-3A-23 / 2P 30A</t>
    <phoneticPr fontId="10" type="noConversion"/>
  </si>
  <si>
    <t>U5-3B-23 / 2P 30A</t>
    <phoneticPr fontId="10" type="noConversion"/>
  </si>
  <si>
    <t>C704</t>
  </si>
  <si>
    <t>5F-J14</t>
  </si>
  <si>
    <t>3A-9-4</t>
  </si>
  <si>
    <t>3B-9-4</t>
  </si>
  <si>
    <t>U5-3A-27 / 2P 30A</t>
    <phoneticPr fontId="10" type="noConversion"/>
  </si>
  <si>
    <t>U5-3B-25 / 2P 30A</t>
    <phoneticPr fontId="10" type="noConversion"/>
  </si>
  <si>
    <t>C705</t>
  </si>
  <si>
    <t>5F-J15</t>
  </si>
  <si>
    <t>3A-9-5</t>
  </si>
  <si>
    <t>3B-9-5</t>
  </si>
  <si>
    <t>U5-3A-29 / 2P 30A</t>
    <phoneticPr fontId="10" type="noConversion"/>
  </si>
  <si>
    <t>U5-3B-27 / 2P 30A</t>
    <phoneticPr fontId="10" type="noConversion"/>
  </si>
  <si>
    <t>C706</t>
  </si>
  <si>
    <t>5F-J16</t>
  </si>
  <si>
    <t>3A-9-6</t>
  </si>
  <si>
    <t>3B-9-6</t>
  </si>
  <si>
    <t>U5-3A-31 / 2P 30A</t>
    <phoneticPr fontId="10" type="noConversion"/>
  </si>
  <si>
    <t>U5-3B-29 / 2P 30A</t>
    <phoneticPr fontId="10" type="noConversion"/>
  </si>
  <si>
    <t>C707</t>
  </si>
  <si>
    <t>5F-J17</t>
  </si>
  <si>
    <t>3A-9-7</t>
  </si>
  <si>
    <t>3B-9-7</t>
  </si>
  <si>
    <t>U5-3A-33 / 2P 30A</t>
    <phoneticPr fontId="10" type="noConversion"/>
  </si>
  <si>
    <t>U5-3B-33 / 2P 30A</t>
    <phoneticPr fontId="10" type="noConversion"/>
  </si>
  <si>
    <t>C708</t>
  </si>
  <si>
    <t>5F-J18</t>
  </si>
  <si>
    <t>3A-9-8</t>
  </si>
  <si>
    <t>3B-9-8</t>
  </si>
  <si>
    <t>U5-3A-35 / 2P 30A</t>
    <phoneticPr fontId="10" type="noConversion"/>
  </si>
  <si>
    <t>U5-3B-35 / 2P 30A</t>
    <phoneticPr fontId="10" type="noConversion"/>
  </si>
  <si>
    <t>C709</t>
  </si>
  <si>
    <t>C710</t>
  </si>
  <si>
    <t>5F-I11</t>
    <phoneticPr fontId="10" type="noConversion"/>
  </si>
  <si>
    <t>3A-10-1</t>
    <phoneticPr fontId="10" type="noConversion"/>
  </si>
  <si>
    <t>3B-10-1</t>
    <phoneticPr fontId="10" type="noConversion"/>
  </si>
  <si>
    <t>U5-3A-37 / 2P 30A</t>
    <phoneticPr fontId="10" type="noConversion"/>
  </si>
  <si>
    <t>U5-3B-37 / 2P 30A</t>
    <phoneticPr fontId="10" type="noConversion"/>
  </si>
  <si>
    <t>OFF</t>
    <phoneticPr fontId="10" type="noConversion"/>
  </si>
  <si>
    <t>5F-I12</t>
  </si>
  <si>
    <t>3A-10-2</t>
  </si>
  <si>
    <t>3B-10-2</t>
  </si>
  <si>
    <t>U5-3A-39 / 2P 30A</t>
    <phoneticPr fontId="10" type="noConversion"/>
  </si>
  <si>
    <t>U5-3B-39 / 2P 30A</t>
    <phoneticPr fontId="10" type="noConversion"/>
  </si>
  <si>
    <t>C803</t>
  </si>
  <si>
    <t>5F-I13</t>
  </si>
  <si>
    <t>3A-10-3</t>
  </si>
  <si>
    <t>3B-10-3</t>
  </si>
  <si>
    <t>U5-3A-41 / 2P 30A</t>
    <phoneticPr fontId="10" type="noConversion"/>
  </si>
  <si>
    <t>U5-3B-41 / 2P 30A</t>
    <phoneticPr fontId="10" type="noConversion"/>
  </si>
  <si>
    <t>C804</t>
  </si>
  <si>
    <t>5F-I14</t>
  </si>
  <si>
    <t>3A-10-4</t>
  </si>
  <si>
    <t>3B-10-4</t>
  </si>
  <si>
    <t>U5-3A-45 / 2P 30A</t>
    <phoneticPr fontId="10" type="noConversion"/>
  </si>
  <si>
    <t>U5-3B-43 / 2P 30A</t>
    <phoneticPr fontId="10" type="noConversion"/>
  </si>
  <si>
    <t>C805</t>
  </si>
  <si>
    <t>5F-I15</t>
  </si>
  <si>
    <t>3A-10-5</t>
  </si>
  <si>
    <t>3B-10-5</t>
  </si>
  <si>
    <t>U5-3A-47 / 2P 30A</t>
    <phoneticPr fontId="10" type="noConversion"/>
  </si>
  <si>
    <t>U5-3B-45 / 2P 30A</t>
    <phoneticPr fontId="10" type="noConversion"/>
  </si>
  <si>
    <t>C806</t>
  </si>
  <si>
    <t>5F-I16</t>
  </si>
  <si>
    <t>3A-10-6</t>
  </si>
  <si>
    <t>3B-10-6</t>
  </si>
  <si>
    <t>U5-3A-49 / 2P 30A</t>
    <phoneticPr fontId="10" type="noConversion"/>
  </si>
  <si>
    <t>U5-3B-47 / 2P 30A</t>
    <phoneticPr fontId="10" type="noConversion"/>
  </si>
  <si>
    <t>C807</t>
  </si>
  <si>
    <t>5F-I17</t>
  </si>
  <si>
    <t>3A-10-7</t>
  </si>
  <si>
    <t>3B-10-7</t>
  </si>
  <si>
    <t>U5-3A-51 / 2P 30A</t>
    <phoneticPr fontId="10" type="noConversion"/>
  </si>
  <si>
    <t>U5-3B-51 / 2P 30A</t>
    <phoneticPr fontId="10" type="noConversion"/>
  </si>
  <si>
    <t>C808</t>
  </si>
  <si>
    <t>5F-I18</t>
  </si>
  <si>
    <t>3A-10-8</t>
  </si>
  <si>
    <t>3B-10-8</t>
  </si>
  <si>
    <t>U5-3A-53 / 2P 30A</t>
    <phoneticPr fontId="10" type="noConversion"/>
  </si>
  <si>
    <t>U5-3B-53 / 2P 30A</t>
    <phoneticPr fontId="10" type="noConversion"/>
  </si>
  <si>
    <t>C809</t>
  </si>
  <si>
    <t>C810</t>
  </si>
  <si>
    <t>5F-H11</t>
    <phoneticPr fontId="10" type="noConversion"/>
  </si>
  <si>
    <t>3A-11-1</t>
    <phoneticPr fontId="10" type="noConversion"/>
  </si>
  <si>
    <t>3B-11-1</t>
    <phoneticPr fontId="10" type="noConversion"/>
  </si>
  <si>
    <t>U5-3A-02 / 2P 30A</t>
    <phoneticPr fontId="10" type="noConversion"/>
  </si>
  <si>
    <t>U5-3B-02 / 2P 30A</t>
    <phoneticPr fontId="10" type="noConversion"/>
  </si>
  <si>
    <t>C902</t>
  </si>
  <si>
    <t>5F-H12</t>
  </si>
  <si>
    <t>3A-11-2</t>
  </si>
  <si>
    <t>3B-11-2</t>
  </si>
  <si>
    <t>U5-3A-04 / 2P 30A</t>
    <phoneticPr fontId="10" type="noConversion"/>
  </si>
  <si>
    <t>U5-3B-04 / 2P 30A</t>
    <phoneticPr fontId="10" type="noConversion"/>
  </si>
  <si>
    <t>C903</t>
  </si>
  <si>
    <t>5F-H13</t>
  </si>
  <si>
    <t>3A-11-3</t>
  </si>
  <si>
    <t>3B-11-3</t>
  </si>
  <si>
    <t>U5-3A-06 / 2P 30A</t>
    <phoneticPr fontId="10" type="noConversion"/>
  </si>
  <si>
    <t>U5-3B-06 / 2P 30A</t>
    <phoneticPr fontId="10" type="noConversion"/>
  </si>
  <si>
    <t>C904</t>
  </si>
  <si>
    <t>5F-H14</t>
  </si>
  <si>
    <t>3A-11-4</t>
  </si>
  <si>
    <t>3B-11-4</t>
  </si>
  <si>
    <t>U5-3A-08 / 2P 30A</t>
    <phoneticPr fontId="10" type="noConversion"/>
  </si>
  <si>
    <t>U5-3B-08 / 2P 30A</t>
    <phoneticPr fontId="10" type="noConversion"/>
  </si>
  <si>
    <t>5F-H15</t>
  </si>
  <si>
    <t>3A-11-5</t>
  </si>
  <si>
    <t>3B-11-5</t>
  </si>
  <si>
    <t>U5-3A-10 / 2P 30A</t>
    <phoneticPr fontId="10" type="noConversion"/>
  </si>
  <si>
    <t>U5-3B-10 / 2P 30A</t>
    <phoneticPr fontId="10" type="noConversion"/>
  </si>
  <si>
    <t>C906</t>
  </si>
  <si>
    <t>5F-H16</t>
  </si>
  <si>
    <t>3A-11-6</t>
  </si>
  <si>
    <t>3B-11-6</t>
  </si>
  <si>
    <t>U5-3A-12 / 2P 30A</t>
    <phoneticPr fontId="10" type="noConversion"/>
  </si>
  <si>
    <t>U5-3B-12 / 2P 30A</t>
    <phoneticPr fontId="10" type="noConversion"/>
  </si>
  <si>
    <t>C907</t>
  </si>
  <si>
    <t>5F-H17</t>
  </si>
  <si>
    <t>3A-11-7</t>
  </si>
  <si>
    <t>3B-11-7</t>
  </si>
  <si>
    <t>U5-3A-14 / 2P 30A</t>
    <phoneticPr fontId="10" type="noConversion"/>
  </si>
  <si>
    <t>U5-3B-16 / 2P 30A</t>
    <phoneticPr fontId="10" type="noConversion"/>
  </si>
  <si>
    <t>C908</t>
  </si>
  <si>
    <t>5F-H18</t>
  </si>
  <si>
    <t>3A-11-8</t>
  </si>
  <si>
    <t>3B-11-8</t>
  </si>
  <si>
    <t>U5-3A-16 / 2P 30A</t>
    <phoneticPr fontId="10" type="noConversion"/>
  </si>
  <si>
    <t>U5-3B-18 / 2P 30A</t>
    <phoneticPr fontId="10" type="noConversion"/>
  </si>
  <si>
    <t>C909</t>
  </si>
  <si>
    <t>C910</t>
  </si>
  <si>
    <t>5F-G11</t>
    <phoneticPr fontId="10" type="noConversion"/>
  </si>
  <si>
    <t>3A-12-1</t>
    <phoneticPr fontId="10" type="noConversion"/>
  </si>
  <si>
    <t>3B-12-1</t>
    <phoneticPr fontId="10" type="noConversion"/>
  </si>
  <si>
    <t>U5-3A-18 / 2P 30A</t>
    <phoneticPr fontId="10" type="noConversion"/>
  </si>
  <si>
    <t>U5-3B-20 / 2P 30A</t>
    <phoneticPr fontId="10" type="noConversion"/>
  </si>
  <si>
    <t>5F-G12</t>
  </si>
  <si>
    <t>3A-12-2</t>
  </si>
  <si>
    <t>3B-12-2</t>
  </si>
  <si>
    <t>U5-3A-20 / 2P 30A</t>
    <phoneticPr fontId="10" type="noConversion"/>
  </si>
  <si>
    <t>U5-3B-22 / 2P 30A</t>
    <phoneticPr fontId="10" type="noConversion"/>
  </si>
  <si>
    <t>C1003</t>
  </si>
  <si>
    <t>5F-G13</t>
  </si>
  <si>
    <t>3A-12-3</t>
  </si>
  <si>
    <t>3B-12-3</t>
  </si>
  <si>
    <t>U5-3A-22 / 2P 30A</t>
    <phoneticPr fontId="10" type="noConversion"/>
  </si>
  <si>
    <t>U5-3B-24 / 2P 30A</t>
    <phoneticPr fontId="10" type="noConversion"/>
  </si>
  <si>
    <t>C1004</t>
  </si>
  <si>
    <t>5F-G14</t>
  </si>
  <si>
    <t>3A-12-4</t>
  </si>
  <si>
    <t>3B-12-4</t>
  </si>
  <si>
    <t>U5-3A-24 / 2P 30A</t>
    <phoneticPr fontId="10" type="noConversion"/>
  </si>
  <si>
    <t>U5-3B-26 / 2P 30A</t>
    <phoneticPr fontId="10" type="noConversion"/>
  </si>
  <si>
    <t>C1005</t>
  </si>
  <si>
    <t>5F-G15</t>
  </si>
  <si>
    <t>3A-12-5</t>
  </si>
  <si>
    <t>3B-12-5</t>
  </si>
  <si>
    <t>U5-3A-26 / 2P 30A</t>
    <phoneticPr fontId="10" type="noConversion"/>
  </si>
  <si>
    <t>U5-3B-28 / 2P 30A</t>
    <phoneticPr fontId="10" type="noConversion"/>
  </si>
  <si>
    <t>C1006</t>
  </si>
  <si>
    <t>5F-G16</t>
  </si>
  <si>
    <t>3A-12-6</t>
  </si>
  <si>
    <t>3B-12-6</t>
  </si>
  <si>
    <t>U5-3A-28 / 2P 30A</t>
    <phoneticPr fontId="10" type="noConversion"/>
  </si>
  <si>
    <t>U5-3B-30 / 2P 30A</t>
    <phoneticPr fontId="10" type="noConversion"/>
  </si>
  <si>
    <t>C1007</t>
  </si>
  <si>
    <t>5F-G17</t>
  </si>
  <si>
    <t>3A-12-7</t>
  </si>
  <si>
    <t>3B-12-7</t>
  </si>
  <si>
    <t>U5-3A-30 / 2P 30A</t>
    <phoneticPr fontId="10" type="noConversion"/>
  </si>
  <si>
    <t>U5-3B-34 / 2P 30A</t>
    <phoneticPr fontId="10" type="noConversion"/>
  </si>
  <si>
    <t>C1008</t>
  </si>
  <si>
    <t>5F-G18</t>
  </si>
  <si>
    <t>3A-12-8</t>
  </si>
  <si>
    <t>3B-12-8</t>
  </si>
  <si>
    <t>U5-3A-32 / 2P 30A</t>
    <phoneticPr fontId="10" type="noConversion"/>
  </si>
  <si>
    <t>U5-3B-36 / 2P 30A</t>
    <phoneticPr fontId="10" type="noConversion"/>
  </si>
  <si>
    <t>C1009</t>
  </si>
  <si>
    <t>C1010</t>
  </si>
  <si>
    <t>미사용회로</t>
    <phoneticPr fontId="10" type="noConversion"/>
  </si>
  <si>
    <t>1B-1-1</t>
  </si>
  <si>
    <t>U5-1A-01 / 2P 30A</t>
    <phoneticPr fontId="10" type="noConversion"/>
  </si>
  <si>
    <t>U5-1B-01 / 2P 30A</t>
    <phoneticPr fontId="10" type="noConversion"/>
  </si>
  <si>
    <t>5F-R12</t>
    <phoneticPr fontId="10" type="noConversion"/>
  </si>
  <si>
    <t>미사용회로</t>
  </si>
  <si>
    <t>U5-1A-03 / 2P 30A</t>
    <phoneticPr fontId="10" type="noConversion"/>
  </si>
  <si>
    <t>U5-1B-03 / 2P 30A</t>
    <phoneticPr fontId="10" type="noConversion"/>
  </si>
  <si>
    <t>5F-R13</t>
  </si>
  <si>
    <t>U5-1A-05 / 2P 30A</t>
    <phoneticPr fontId="10" type="noConversion"/>
  </si>
  <si>
    <t>U5-1B-05 / 2P 30A</t>
    <phoneticPr fontId="10" type="noConversion"/>
  </si>
  <si>
    <t>5F-R14</t>
  </si>
  <si>
    <t>U5-1A-07 / 2P 30A</t>
    <phoneticPr fontId="10" type="noConversion"/>
  </si>
  <si>
    <t>U5-1B-07 / 2P 30A</t>
    <phoneticPr fontId="10" type="noConversion"/>
  </si>
  <si>
    <t>5F-R15</t>
  </si>
  <si>
    <t>Cloudflare</t>
    <phoneticPr fontId="10" type="noConversion"/>
  </si>
  <si>
    <t>1A-1-5</t>
  </si>
  <si>
    <t>1B-1-5</t>
  </si>
  <si>
    <t>U5-1A-09 / 2P 30A</t>
    <phoneticPr fontId="10" type="noConversion"/>
  </si>
  <si>
    <t>U5-1B-09 / 2P 30A</t>
    <phoneticPr fontId="10" type="noConversion"/>
  </si>
  <si>
    <t>5F-R16</t>
  </si>
  <si>
    <t>Cloudflare</t>
  </si>
  <si>
    <t>1A-1-6</t>
  </si>
  <si>
    <t>1B-1-6</t>
  </si>
  <si>
    <t>U5-1A-11 / 2P 30A</t>
    <phoneticPr fontId="10" type="noConversion"/>
  </si>
  <si>
    <t>U5-1B-11 / 2P 30A</t>
    <phoneticPr fontId="10" type="noConversion"/>
  </si>
  <si>
    <t>5F-R17</t>
  </si>
  <si>
    <t>1A-1-7</t>
  </si>
  <si>
    <t>1B-1-7</t>
  </si>
  <si>
    <t>U5-1A-13 / 2P 30A</t>
    <phoneticPr fontId="10" type="noConversion"/>
  </si>
  <si>
    <t>U5-1B-13 / 2P 30A</t>
    <phoneticPr fontId="10" type="noConversion"/>
  </si>
  <si>
    <t>G1104</t>
    <phoneticPr fontId="10" type="noConversion"/>
  </si>
  <si>
    <t>5F-R18</t>
  </si>
  <si>
    <t>1A-1-8</t>
  </si>
  <si>
    <t>1B-1-8</t>
  </si>
  <si>
    <t>U5-1A-15 / 2P 30A</t>
    <phoneticPr fontId="10" type="noConversion"/>
  </si>
  <si>
    <t>U5-1B-15 / 2P 30A</t>
    <phoneticPr fontId="10" type="noConversion"/>
  </si>
  <si>
    <t>G1105</t>
    <phoneticPr fontId="10" type="noConversion"/>
  </si>
  <si>
    <t>5F-R19</t>
  </si>
  <si>
    <t>1A-1-9</t>
  </si>
  <si>
    <t>1B-1-9</t>
  </si>
  <si>
    <t>U5-1A-17 / 2P 30A</t>
    <phoneticPr fontId="10" type="noConversion"/>
  </si>
  <si>
    <t>U5-1B-17 / 2P 30A</t>
    <phoneticPr fontId="10" type="noConversion"/>
  </si>
  <si>
    <t>G1201</t>
    <phoneticPr fontId="10" type="noConversion"/>
  </si>
  <si>
    <t>번호없음</t>
    <phoneticPr fontId="10" type="noConversion"/>
  </si>
  <si>
    <t>1A-2-1</t>
    <phoneticPr fontId="10" type="noConversion"/>
  </si>
  <si>
    <t>1B-2-1</t>
    <phoneticPr fontId="10" type="noConversion"/>
  </si>
  <si>
    <t>U5-1A-31 / 2P 30A</t>
    <phoneticPr fontId="10" type="noConversion"/>
  </si>
  <si>
    <t>U5-1B-31 / 2P 30A</t>
  </si>
  <si>
    <t>G1202</t>
  </si>
  <si>
    <t>5F-Q12</t>
    <phoneticPr fontId="10" type="noConversion"/>
  </si>
  <si>
    <t>1A-2-2</t>
  </si>
  <si>
    <t>1B-2-2</t>
  </si>
  <si>
    <t>U5-1A-33 / 2P 30A</t>
    <phoneticPr fontId="10" type="noConversion"/>
  </si>
  <si>
    <t>U5-1B-33 / 2P 30A</t>
    <phoneticPr fontId="10" type="noConversion"/>
  </si>
  <si>
    <t>G1203</t>
  </si>
  <si>
    <t>5F-Q13</t>
  </si>
  <si>
    <t>1A-2-3</t>
  </si>
  <si>
    <t>1B-2-3</t>
  </si>
  <si>
    <t>U5-1A-35 / 2P 30A</t>
    <phoneticPr fontId="10" type="noConversion"/>
  </si>
  <si>
    <t>U5-1B-35 / 2P 30A</t>
    <phoneticPr fontId="10" type="noConversion"/>
  </si>
  <si>
    <t>G1204</t>
  </si>
  <si>
    <t>5F-Q14</t>
  </si>
  <si>
    <t>1A-2-4</t>
  </si>
  <si>
    <t>1B-2-4</t>
  </si>
  <si>
    <t>U5-1A-37 / 2P 30A</t>
    <phoneticPr fontId="10" type="noConversion"/>
  </si>
  <si>
    <t>U5-1B-37 / 2P 30A</t>
    <phoneticPr fontId="10" type="noConversion"/>
  </si>
  <si>
    <t>G1205</t>
  </si>
  <si>
    <t>5F-Q15</t>
  </si>
  <si>
    <t>1A-2-5</t>
  </si>
  <si>
    <t>1B-2-5</t>
  </si>
  <si>
    <t>U5-1A-39 / 2P 30A</t>
    <phoneticPr fontId="10" type="noConversion"/>
  </si>
  <si>
    <t>U5-1B-39 / 2P 30A</t>
    <phoneticPr fontId="10" type="noConversion"/>
  </si>
  <si>
    <t>5F-Q16</t>
  </si>
  <si>
    <t>1A-2-6</t>
  </si>
  <si>
    <t>1B-2-6</t>
  </si>
  <si>
    <t>U5-1A-41 / 2P 30A</t>
    <phoneticPr fontId="10" type="noConversion"/>
  </si>
  <si>
    <t>U5-1B-41 / 2P 30A</t>
    <phoneticPr fontId="10" type="noConversion"/>
  </si>
  <si>
    <t>5F-Q17</t>
  </si>
  <si>
    <t>1A-2-7</t>
  </si>
  <si>
    <t>1B-2-7</t>
  </si>
  <si>
    <t>U5-1A-43 / 2P 30A</t>
    <phoneticPr fontId="10" type="noConversion"/>
  </si>
  <si>
    <t>U5-1B-43 / 2P 30A</t>
    <phoneticPr fontId="10" type="noConversion"/>
  </si>
  <si>
    <t>5F-Q18</t>
  </si>
  <si>
    <t>1A-2-8</t>
  </si>
  <si>
    <t>1B-2-8</t>
  </si>
  <si>
    <t>U5-1A-45 / 2P 30A</t>
    <phoneticPr fontId="10" type="noConversion"/>
  </si>
  <si>
    <t>U5-1B-45 / 2P 30A</t>
    <phoneticPr fontId="10" type="noConversion"/>
  </si>
  <si>
    <t>5F-Q19</t>
  </si>
  <si>
    <t>1A-2-9</t>
  </si>
  <si>
    <t>1B-2-9</t>
  </si>
  <si>
    <t>U5-1A-47 / 2P 30A</t>
    <phoneticPr fontId="10" type="noConversion"/>
  </si>
  <si>
    <t>U5-1B-47 / 2P 30A</t>
    <phoneticPr fontId="10" type="noConversion"/>
  </si>
  <si>
    <t>5F-P-12</t>
    <phoneticPr fontId="10" type="noConversion"/>
  </si>
  <si>
    <t>구글</t>
    <phoneticPr fontId="10" type="noConversion"/>
  </si>
  <si>
    <t>1A-1-10</t>
  </si>
  <si>
    <t>1B-1-10</t>
  </si>
  <si>
    <t>U5-1A-19 / 2P 30A</t>
    <phoneticPr fontId="10" type="noConversion"/>
  </si>
  <si>
    <t>U5-1B-19 / 2P 30A</t>
    <phoneticPr fontId="10" type="noConversion"/>
  </si>
  <si>
    <t>구글104</t>
    <phoneticPr fontId="10" type="noConversion"/>
  </si>
  <si>
    <t>5F-P-13</t>
    <phoneticPr fontId="10" type="noConversion"/>
  </si>
  <si>
    <t>1A-1-11</t>
  </si>
  <si>
    <t>1B-1-11</t>
  </si>
  <si>
    <t>U5-1A-21 / 2P 30A</t>
    <phoneticPr fontId="10" type="noConversion"/>
  </si>
  <si>
    <t>U5-1B-21 / 2P 30A</t>
    <phoneticPr fontId="10" type="noConversion"/>
  </si>
  <si>
    <t>구글103</t>
    <phoneticPr fontId="10" type="noConversion"/>
  </si>
  <si>
    <t>5F-P-14</t>
    <phoneticPr fontId="10" type="noConversion"/>
  </si>
  <si>
    <t>1A-1-12</t>
  </si>
  <si>
    <t>1B-1-12</t>
  </si>
  <si>
    <t>U5-1A-23 / 2P 30A</t>
    <phoneticPr fontId="10" type="noConversion"/>
  </si>
  <si>
    <t>U5-1B-23 / 2P 30A</t>
    <phoneticPr fontId="10" type="noConversion"/>
  </si>
  <si>
    <t>구글102</t>
    <phoneticPr fontId="10" type="noConversion"/>
  </si>
  <si>
    <t>5F-P-15</t>
    <phoneticPr fontId="10" type="noConversion"/>
  </si>
  <si>
    <t>1A-1-13</t>
  </si>
  <si>
    <t>1B-1-13</t>
  </si>
  <si>
    <t>U5-1A-25 / 2P 30A</t>
    <phoneticPr fontId="10" type="noConversion"/>
  </si>
  <si>
    <t>U5-1B-25 / 2P 30A</t>
    <phoneticPr fontId="10" type="noConversion"/>
  </si>
  <si>
    <t>구글101</t>
    <phoneticPr fontId="10" type="noConversion"/>
  </si>
  <si>
    <t>1A-4-1</t>
    <phoneticPr fontId="10" type="noConversion"/>
  </si>
  <si>
    <t>U5-1A-42 / 2P 30A</t>
    <phoneticPr fontId="10" type="noConversion"/>
  </si>
  <si>
    <t>5F-O12</t>
    <phoneticPr fontId="10" type="noConversion"/>
  </si>
  <si>
    <t>1A-4-2</t>
  </si>
  <si>
    <t>1B-4-2</t>
  </si>
  <si>
    <t>U5-1A-44 / 2P 30A</t>
    <phoneticPr fontId="10" type="noConversion"/>
  </si>
  <si>
    <t>U5-1B-44 / 2P 30A</t>
    <phoneticPr fontId="10" type="noConversion"/>
  </si>
  <si>
    <t>G2203</t>
    <phoneticPr fontId="10" type="noConversion"/>
  </si>
  <si>
    <t>5F-O-14</t>
    <phoneticPr fontId="10" type="noConversion"/>
  </si>
  <si>
    <t>1A-2-12</t>
  </si>
  <si>
    <t>1B-2-12</t>
  </si>
  <si>
    <t>U5-1A-04 / 2P 30A</t>
    <phoneticPr fontId="10" type="noConversion"/>
  </si>
  <si>
    <t>U5-1B-04 / 2P 30A</t>
    <phoneticPr fontId="10" type="noConversion"/>
  </si>
  <si>
    <t>구글202</t>
    <phoneticPr fontId="10" type="noConversion"/>
  </si>
  <si>
    <t>G2204</t>
  </si>
  <si>
    <t>5F-O-15</t>
    <phoneticPr fontId="10" type="noConversion"/>
  </si>
  <si>
    <t>1A-2-13</t>
  </si>
  <si>
    <t>1B-2-13</t>
  </si>
  <si>
    <t>U5-1A-06 / 2P 30A</t>
    <phoneticPr fontId="10" type="noConversion"/>
  </si>
  <si>
    <t>U5-1B-06 / 2P 30A</t>
    <phoneticPr fontId="10" type="noConversion"/>
  </si>
  <si>
    <t>구글201</t>
    <phoneticPr fontId="10" type="noConversion"/>
  </si>
  <si>
    <t>시스템박스</t>
    <phoneticPr fontId="10" type="noConversion"/>
  </si>
  <si>
    <t>1A-2-15</t>
  </si>
  <si>
    <t>U5-1A-10 / 2P 30A</t>
    <phoneticPr fontId="10" type="noConversion"/>
  </si>
  <si>
    <t>지문인식기</t>
    <phoneticPr fontId="10" type="noConversion"/>
  </si>
  <si>
    <t>1B-2-15</t>
  </si>
  <si>
    <t>U5-1B-10 / 2P 30A</t>
    <phoneticPr fontId="10" type="noConversion"/>
  </si>
  <si>
    <t>G3101</t>
    <phoneticPr fontId="10" type="noConversion"/>
  </si>
  <si>
    <t>5F-M-04</t>
    <phoneticPr fontId="10" type="noConversion"/>
  </si>
  <si>
    <t>보다폰#3</t>
  </si>
  <si>
    <t>G3102</t>
  </si>
  <si>
    <t>5F-M-05</t>
    <phoneticPr fontId="10" type="noConversion"/>
  </si>
  <si>
    <t>보다폰</t>
    <phoneticPr fontId="10" type="noConversion"/>
  </si>
  <si>
    <t>U5-1A-50 / 2P 30A</t>
    <phoneticPr fontId="10" type="noConversion"/>
  </si>
  <si>
    <t>U5-1B-50 / 2P 30A</t>
    <phoneticPr fontId="10" type="noConversion"/>
  </si>
  <si>
    <t>보다폰#2</t>
  </si>
  <si>
    <t>1A-4-5</t>
  </si>
  <si>
    <t>1B-4-5</t>
  </si>
  <si>
    <t>G3103</t>
  </si>
  <si>
    <t>5F-M-06</t>
    <phoneticPr fontId="10" type="noConversion"/>
  </si>
  <si>
    <t>U5-1A-3P-02  / 3P 60A</t>
    <phoneticPr fontId="10" type="noConversion"/>
  </si>
  <si>
    <t>U5-1B-3P-02  / 3P 60A</t>
    <phoneticPr fontId="10" type="noConversion"/>
  </si>
  <si>
    <t>보다폰 정류기</t>
    <phoneticPr fontId="10" type="noConversion"/>
  </si>
  <si>
    <t>U5-1A-48 / 2P 30A</t>
    <phoneticPr fontId="10" type="noConversion"/>
  </si>
  <si>
    <t>U5-1B-48 / 2P 30A</t>
    <phoneticPr fontId="10" type="noConversion"/>
  </si>
  <si>
    <t>보다폰#1</t>
    <phoneticPr fontId="10" type="noConversion"/>
  </si>
  <si>
    <t>1A-4-4</t>
  </si>
  <si>
    <t>1B-4-4</t>
  </si>
  <si>
    <t>2A-5-1</t>
    <phoneticPr fontId="10" type="noConversion"/>
  </si>
  <si>
    <t>2B-5-1</t>
    <phoneticPr fontId="10" type="noConversion"/>
  </si>
  <si>
    <t>U5-2A-21 / 2P 30A</t>
    <phoneticPr fontId="10" type="noConversion"/>
  </si>
  <si>
    <t>U5-2B-21 / 2P 30A</t>
    <phoneticPr fontId="10" type="noConversion"/>
  </si>
  <si>
    <t>5F-N12</t>
    <phoneticPr fontId="10" type="noConversion"/>
  </si>
  <si>
    <t>2A-5-2</t>
  </si>
  <si>
    <t>2B-5-2</t>
  </si>
  <si>
    <t>U5-2A-23 / 2P 30A</t>
    <phoneticPr fontId="10" type="noConversion"/>
  </si>
  <si>
    <t>U5-2B-23 / 2P 30A</t>
    <phoneticPr fontId="10" type="noConversion"/>
  </si>
  <si>
    <t>5F-N13</t>
  </si>
  <si>
    <t>2A-5-3</t>
  </si>
  <si>
    <t>2B-5-3</t>
  </si>
  <si>
    <t>U5-2A-25 / 2P 30A</t>
    <phoneticPr fontId="10" type="noConversion"/>
  </si>
  <si>
    <t>U5-2B-25 / 2P 30A</t>
    <phoneticPr fontId="10" type="noConversion"/>
  </si>
  <si>
    <t>5F-N14</t>
  </si>
  <si>
    <t>2A-5-4</t>
  </si>
  <si>
    <t>2B-5-4</t>
  </si>
  <si>
    <t>U5-2A-27 / 2P 30A</t>
    <phoneticPr fontId="10" type="noConversion"/>
  </si>
  <si>
    <t>U5-2B-27 / 2P 30A</t>
    <phoneticPr fontId="10" type="noConversion"/>
  </si>
  <si>
    <t>5F-N15</t>
  </si>
  <si>
    <t>2A-5-5</t>
  </si>
  <si>
    <t>2B-5-5</t>
  </si>
  <si>
    <t>U5-2A-29 / 2P 30A</t>
    <phoneticPr fontId="10" type="noConversion"/>
  </si>
  <si>
    <t>U5-2B-29 / 2P 30A</t>
    <phoneticPr fontId="10" type="noConversion"/>
  </si>
  <si>
    <t>5F-N16</t>
  </si>
  <si>
    <t>2A-5-6</t>
  </si>
  <si>
    <t>2B-5-6</t>
  </si>
  <si>
    <t>U5-2A-31 / 2P 30A</t>
    <phoneticPr fontId="10" type="noConversion"/>
  </si>
  <si>
    <t>U5-2B-31 / 2P 30A</t>
    <phoneticPr fontId="10" type="noConversion"/>
  </si>
  <si>
    <t>5F-N17</t>
  </si>
  <si>
    <t>2A-5-7</t>
    <phoneticPr fontId="10" type="noConversion"/>
  </si>
  <si>
    <t>2B-5-7</t>
    <phoneticPr fontId="10" type="noConversion"/>
  </si>
  <si>
    <t>U5-2A-33 / 2P 30A</t>
    <phoneticPr fontId="10" type="noConversion"/>
  </si>
  <si>
    <t>U5-2B-33 / 2P 30A</t>
    <phoneticPr fontId="10" type="noConversion"/>
  </si>
  <si>
    <t>5F-O16</t>
  </si>
  <si>
    <t>2A-4-6</t>
    <phoneticPr fontId="10" type="noConversion"/>
  </si>
  <si>
    <t>2B-4-6</t>
    <phoneticPr fontId="10" type="noConversion"/>
  </si>
  <si>
    <t>U5-2A-01 / 2P 30A</t>
    <phoneticPr fontId="10" type="noConversion"/>
  </si>
  <si>
    <t>U5-2B-01 / 2P 30A</t>
    <phoneticPr fontId="10" type="noConversion"/>
  </si>
  <si>
    <t>5F-O17</t>
  </si>
  <si>
    <t>2A-4-7</t>
    <phoneticPr fontId="10" type="noConversion"/>
  </si>
  <si>
    <t>2B-4-7</t>
    <phoneticPr fontId="10" type="noConversion"/>
  </si>
  <si>
    <t>U5-2A-03 / 2P 30A</t>
    <phoneticPr fontId="10" type="noConversion"/>
  </si>
  <si>
    <t>U5-2B-03 / 2P 30A</t>
    <phoneticPr fontId="10" type="noConversion"/>
  </si>
  <si>
    <t>1A-3-1</t>
    <phoneticPr fontId="10" type="noConversion"/>
  </si>
  <si>
    <t>1B-3-1</t>
    <phoneticPr fontId="10" type="noConversion"/>
  </si>
  <si>
    <t>U5-1A-12 / 2P 30A</t>
    <phoneticPr fontId="10" type="noConversion"/>
  </si>
  <si>
    <t>U5-1B-12 / 2P 30A</t>
    <phoneticPr fontId="10" type="noConversion"/>
  </si>
  <si>
    <t>5F-P12</t>
    <phoneticPr fontId="10" type="noConversion"/>
  </si>
  <si>
    <t>1A-3-2</t>
  </si>
  <si>
    <t>1B-3-2</t>
  </si>
  <si>
    <t>U5-1A-14 / 2P 30A</t>
    <phoneticPr fontId="10" type="noConversion"/>
  </si>
  <si>
    <t>U5-1B-14 / 2P 30A</t>
    <phoneticPr fontId="10" type="noConversion"/>
  </si>
  <si>
    <t>5F-P13</t>
  </si>
  <si>
    <t>1A-3-3</t>
  </si>
  <si>
    <t>1B-3-3</t>
  </si>
  <si>
    <t>U5-1A-16 / 2P 30A</t>
    <phoneticPr fontId="10" type="noConversion"/>
  </si>
  <si>
    <t>U5-1B-16 / 2P 30A</t>
    <phoneticPr fontId="10" type="noConversion"/>
  </si>
  <si>
    <t>5F-P14</t>
  </si>
  <si>
    <t>1A-3-4</t>
  </si>
  <si>
    <t>1B-3-4</t>
  </si>
  <si>
    <t>U5-1A-18 / 2P 30A</t>
    <phoneticPr fontId="10" type="noConversion"/>
  </si>
  <si>
    <t>U5-1B-18 / 2P 30A</t>
    <phoneticPr fontId="10" type="noConversion"/>
  </si>
  <si>
    <t>5F-P15</t>
  </si>
  <si>
    <t>1A-3-5</t>
  </si>
  <si>
    <t>1B-3-5</t>
  </si>
  <si>
    <t>U5-1A-20 / 2P 30A</t>
    <phoneticPr fontId="10" type="noConversion"/>
  </si>
  <si>
    <t>U5-1B-20 / 2P 30A</t>
    <phoneticPr fontId="10" type="noConversion"/>
  </si>
  <si>
    <t>5F-P16</t>
  </si>
  <si>
    <t>1A-3-6</t>
  </si>
  <si>
    <t>1B-3-6</t>
  </si>
  <si>
    <t>U5-1A-22 / 2P 30A</t>
    <phoneticPr fontId="10" type="noConversion"/>
  </si>
  <si>
    <t>U5-1B-22 / 2P 30A</t>
    <phoneticPr fontId="10" type="noConversion"/>
  </si>
  <si>
    <t>5F-P17</t>
  </si>
  <si>
    <t>1A-3-7</t>
    <phoneticPr fontId="10" type="noConversion"/>
  </si>
  <si>
    <t>1B-3-7</t>
    <phoneticPr fontId="10" type="noConversion"/>
  </si>
  <si>
    <t>U5-1A-24 / 2P 30A</t>
    <phoneticPr fontId="10" type="noConversion"/>
  </si>
  <si>
    <t>U5-1B-24 / 2P 30A</t>
    <phoneticPr fontId="10" type="noConversion"/>
  </si>
  <si>
    <t>5F-P18</t>
  </si>
  <si>
    <t>1A-3-8</t>
  </si>
  <si>
    <t>1B-3-8</t>
  </si>
  <si>
    <t>U5-1A-26 / 2P 30A</t>
    <phoneticPr fontId="10" type="noConversion"/>
  </si>
  <si>
    <t>U5-1B-26 / 2P 30A</t>
    <phoneticPr fontId="10" type="noConversion"/>
  </si>
  <si>
    <t>5F-P19</t>
  </si>
  <si>
    <t>1A-3-9</t>
  </si>
  <si>
    <t>1B-3-9</t>
  </si>
  <si>
    <t>U5-1A-28 / 2P 30A</t>
    <phoneticPr fontId="10" type="noConversion"/>
  </si>
  <si>
    <t>U5-1B-28 / 2P 30A</t>
    <phoneticPr fontId="10" type="noConversion"/>
  </si>
  <si>
    <t>5F-P20</t>
  </si>
  <si>
    <t>1A-3-10</t>
  </si>
  <si>
    <t>1B-3-10</t>
  </si>
  <si>
    <t>U5-1A-30 / 2P 30A</t>
    <phoneticPr fontId="10" type="noConversion"/>
  </si>
  <si>
    <t>U5-1B-30 / 2P 30A</t>
    <phoneticPr fontId="10" type="noConversion"/>
  </si>
  <si>
    <t>5F-P21</t>
  </si>
  <si>
    <t>1A-3-11</t>
  </si>
  <si>
    <t>1B-3-11</t>
  </si>
  <si>
    <t>U5-1A-32 / 2P 30A</t>
    <phoneticPr fontId="10" type="noConversion"/>
  </si>
  <si>
    <t>U5-1B-32 / 2P 30A</t>
    <phoneticPr fontId="10" type="noConversion"/>
  </si>
  <si>
    <t>5F-P22</t>
  </si>
  <si>
    <t>1A-3-12</t>
  </si>
  <si>
    <t>1B-3-12</t>
  </si>
  <si>
    <t>U5-1A-34 / 2P 30A</t>
    <phoneticPr fontId="10" type="noConversion"/>
  </si>
  <si>
    <t>U5-1B-34 / 2P 30A</t>
    <phoneticPr fontId="10" type="noConversion"/>
  </si>
  <si>
    <t>5F-P23</t>
  </si>
  <si>
    <t>1A-3-13</t>
  </si>
  <si>
    <t>1B-3-13</t>
  </si>
  <si>
    <t>U5-1A-36 / 2P 30A</t>
    <phoneticPr fontId="10" type="noConversion"/>
  </si>
  <si>
    <t>U5-1B-36 / 2P 30A</t>
    <phoneticPr fontId="10" type="noConversion"/>
  </si>
  <si>
    <t>5F-P24</t>
  </si>
  <si>
    <t>1A-3-14</t>
  </si>
  <si>
    <t>1B-3-14</t>
  </si>
  <si>
    <t>U5-1A-38 / 2P 30A</t>
    <phoneticPr fontId="10" type="noConversion"/>
  </si>
  <si>
    <t>U5-1B-38 / 2P 30A</t>
    <phoneticPr fontId="10" type="noConversion"/>
  </si>
  <si>
    <t>1B-3-15</t>
  </si>
  <si>
    <t>U5-1B-40 / 2P 30A</t>
    <phoneticPr fontId="10" type="noConversion"/>
  </si>
  <si>
    <t>미구축</t>
    <phoneticPr fontId="10" type="noConversion"/>
  </si>
  <si>
    <t>5F-Q20</t>
  </si>
  <si>
    <t>1A-2-10</t>
  </si>
  <si>
    <t>1B-2-10</t>
  </si>
  <si>
    <t>U5-1A-49 / 2P 30A</t>
    <phoneticPr fontId="10" type="noConversion"/>
  </si>
  <si>
    <t>U5-1B-49 / 2P 30A</t>
    <phoneticPr fontId="10" type="noConversion"/>
  </si>
  <si>
    <t>5F-Q21</t>
  </si>
  <si>
    <t>1A-2-11</t>
  </si>
  <si>
    <t>1B-2-11</t>
  </si>
  <si>
    <t>U5-1A-02 / 2P 30A</t>
    <phoneticPr fontId="10" type="noConversion"/>
  </si>
  <si>
    <t>U5-1B-02 / 2P 30A</t>
    <phoneticPr fontId="10" type="noConversion"/>
  </si>
  <si>
    <t>5F-Q24</t>
  </si>
  <si>
    <t>1A-2-14</t>
  </si>
  <si>
    <t>1B-2-14</t>
  </si>
  <si>
    <t>U5-1A-08 / 2P 30A</t>
    <phoneticPr fontId="10" type="noConversion"/>
  </si>
  <si>
    <t>U5-1B-08 / 2P 30A</t>
    <phoneticPr fontId="10" type="noConversion"/>
  </si>
  <si>
    <t>5F-R24</t>
  </si>
  <si>
    <t>1A-1-14</t>
  </si>
  <si>
    <t>1B-1-14</t>
  </si>
  <si>
    <t>U5-1A-27 / 2P 30A</t>
    <phoneticPr fontId="10" type="noConversion"/>
  </si>
  <si>
    <t>U5-1B-27 / 2P 30A</t>
    <phoneticPr fontId="10" type="noConversion"/>
  </si>
  <si>
    <t>1A-1-15</t>
  </si>
  <si>
    <t>1B-1-15</t>
  </si>
  <si>
    <t>U5-1A-29 / 2P 30A</t>
    <phoneticPr fontId="10" type="noConversion"/>
  </si>
  <si>
    <t>U5-1B-29 / 2P 30A</t>
    <phoneticPr fontId="10" type="noConversion"/>
  </si>
  <si>
    <t>5층 FMS</t>
    <phoneticPr fontId="10" type="noConversion"/>
  </si>
  <si>
    <t>PDU(B)-2-32 / 3P 20A</t>
    <phoneticPr fontId="10" type="noConversion"/>
  </si>
  <si>
    <t>pacnet
내
분전반2식</t>
    <phoneticPr fontId="16" type="noConversion"/>
  </si>
  <si>
    <t>싱텔
분전반(A)</t>
    <phoneticPr fontId="10" type="noConversion"/>
  </si>
  <si>
    <t>PDU-08-A
4P 200A</t>
    <phoneticPr fontId="10" type="noConversion"/>
  </si>
  <si>
    <t>UPS출력
배전반(A), #08
3P 200A</t>
    <phoneticPr fontId="10" type="noConversion"/>
  </si>
  <si>
    <t>싱텔 분전반 메인전류 계측값</t>
    <phoneticPr fontId="10" type="noConversion"/>
  </si>
  <si>
    <t>싱텔
분전반(B)</t>
    <phoneticPr fontId="10" type="noConversion"/>
  </si>
  <si>
    <t>PDU-08-B
4P 200A</t>
  </si>
  <si>
    <t>UPS출력
배전반(B), #08
3P 200A</t>
  </si>
  <si>
    <t>TR-5B
1000KVA</t>
  </si>
  <si>
    <t>싱텔</t>
    <phoneticPr fontId="10" type="noConversion"/>
  </si>
  <si>
    <t>싱텔 SKB CWDM</t>
    <phoneticPr fontId="10" type="noConversion"/>
  </si>
  <si>
    <t>싱텔 SKB CWDM A전원</t>
    <phoneticPr fontId="10" type="noConversion"/>
  </si>
  <si>
    <t>싱텔 SKB CWDM B전원</t>
    <phoneticPr fontId="10" type="noConversion"/>
  </si>
  <si>
    <t>PDU(A)-3-13 / 2P 30A</t>
    <phoneticPr fontId="10" type="noConversion"/>
  </si>
  <si>
    <t>PDU(B)-3-13 / 2P 30A</t>
    <phoneticPr fontId="10" type="noConversion"/>
  </si>
  <si>
    <t>UPS출력
배전반(B),
#01, 3P 300A</t>
    <phoneticPr fontId="10" type="noConversion"/>
  </si>
  <si>
    <t>TR-5A
1000KVA</t>
  </si>
  <si>
    <t>single-2</t>
  </si>
  <si>
    <t>PUD(A)-2-21</t>
    <phoneticPr fontId="10" type="noConversion"/>
  </si>
  <si>
    <t>PDU(A)-3-23 / 2P 20A</t>
  </si>
  <si>
    <t>single-2</t>
    <phoneticPr fontId="10" type="noConversion"/>
  </si>
  <si>
    <t>PUD(A)-2-27</t>
    <phoneticPr fontId="10" type="noConversion"/>
  </si>
  <si>
    <t>PDU(A)-3-29 / 2P 20A</t>
  </si>
  <si>
    <t>KT Rack #2 (소형 임시정류기)</t>
    <phoneticPr fontId="10" type="noConversion"/>
  </si>
  <si>
    <t>KT Rack #2 (소형 임시정류기)</t>
  </si>
  <si>
    <t>PDU(B)-3-15 / 2P 20A</t>
  </si>
  <si>
    <t>PDU(B)-3
4P 300A</t>
  </si>
  <si>
    <t>KT Rack #3 (소형 임시정류기)</t>
  </si>
  <si>
    <t>PDU(B)-3-17 / 2P 20A</t>
  </si>
  <si>
    <t>KT Rack #4 (소형 임시정류기)</t>
  </si>
  <si>
    <t>PDU(B)-3-19 / 2P 20A</t>
    <phoneticPr fontId="10" type="noConversion"/>
  </si>
  <si>
    <t>DACOM EOS</t>
    <phoneticPr fontId="10" type="noConversion"/>
  </si>
  <si>
    <t>PDU(B)-3-23 / 2P 20A</t>
    <phoneticPr fontId="10" type="noConversion"/>
  </si>
  <si>
    <t>PDU(B)-3-25 / 2P 20A</t>
    <phoneticPr fontId="10" type="noConversion"/>
  </si>
  <si>
    <t>SKB2.5G전용
PDU B3 27</t>
  </si>
  <si>
    <t>PDU(B)-3-27 / 2P 20A</t>
    <phoneticPr fontId="10" type="noConversion"/>
  </si>
  <si>
    <t>데이콤 AC전원</t>
  </si>
  <si>
    <t>PDU(B)-3-29 / 2P 20A</t>
    <phoneticPr fontId="10" type="noConversion"/>
  </si>
  <si>
    <t>kt mspp 전원</t>
  </si>
  <si>
    <t>PDU(B)-3-24 / 2P 20A</t>
    <phoneticPr fontId="10" type="noConversion"/>
  </si>
  <si>
    <t>TNSI A</t>
  </si>
  <si>
    <t>PDU(B)-3-30 / 2P 20A</t>
    <phoneticPr fontId="10" type="noConversion"/>
  </si>
  <si>
    <t>텔스트라</t>
    <phoneticPr fontId="16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</si>
  <si>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elstra</t>
    </r>
    <phoneticPr fontId="10" type="noConversion"/>
  </si>
  <si>
    <t>C2C 정류기 B1</t>
  </si>
  <si>
    <t>C2C 정류기 A1</t>
  </si>
  <si>
    <t>UPS출력
배전반(A), #12
3P 100A</t>
    <phoneticPr fontId="10" type="noConversion"/>
  </si>
  <si>
    <t>UPS출력
배전반(B), #12
3P 100A</t>
    <phoneticPr fontId="10" type="noConversion"/>
  </si>
  <si>
    <t>텔스트라</t>
    <phoneticPr fontId="10" type="noConversion"/>
  </si>
  <si>
    <t>Telstra</t>
  </si>
  <si>
    <t>C2C 정류기 B2</t>
  </si>
  <si>
    <t>C2C 정류기 A2</t>
  </si>
  <si>
    <t>UPS출력
배전반(A), #11
3P 100A</t>
    <phoneticPr fontId="10" type="noConversion"/>
  </si>
  <si>
    <t>UPS출력
배전반(B), #11
3P 100A</t>
    <phoneticPr fontId="10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</si>
  <si>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C PDU-3#A</t>
    </r>
    <phoneticPr fontId="10" type="noConversion"/>
  </si>
  <si>
    <t>PDU(A)-3-01(3상)
/ 3P 50A</t>
    <phoneticPr fontId="10" type="noConversion"/>
  </si>
  <si>
    <t>AC PDU(A)-3A</t>
  </si>
  <si>
    <t>PDU(A)-3-02(3상)
/ 3P 50A</t>
    <phoneticPr fontId="10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</si>
  <si>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C PDU-3#B</t>
    </r>
    <phoneticPr fontId="10" type="noConversion"/>
  </si>
  <si>
    <t>PDU(B)-3-01(3상)
/ 3P 50A</t>
    <phoneticPr fontId="10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</si>
  <si>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DU(B)-3A</t>
    </r>
    <phoneticPr fontId="10" type="noConversion"/>
  </si>
  <si>
    <t>PDU(B)-3-02(3상)
/ 3P 50A</t>
    <phoneticPr fontId="10" type="noConversion"/>
  </si>
  <si>
    <r>
      <t>RTX 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R1-1</t>
    </r>
    <phoneticPr fontId="10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</si>
  <si>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G CNS</t>
    </r>
    <phoneticPr fontId="10" type="noConversion"/>
  </si>
  <si>
    <t>RTX Rack#1 / R1-1-1</t>
    <phoneticPr fontId="10" type="noConversion"/>
  </si>
  <si>
    <t>RTX Rack#1 / R1-1-2</t>
    <phoneticPr fontId="10" type="noConversion"/>
  </si>
  <si>
    <t>LG PDU(A1), #01 / 2P 50A</t>
    <phoneticPr fontId="10" type="noConversion"/>
  </si>
  <si>
    <t>LG PDU (B1), #01 /2P 50A</t>
    <phoneticPr fontId="10" type="noConversion"/>
  </si>
  <si>
    <t>LG PDU (A1)</t>
    <phoneticPr fontId="10" type="noConversion"/>
  </si>
  <si>
    <t>LG PDU (B1)</t>
    <phoneticPr fontId="10" type="noConversion"/>
  </si>
  <si>
    <t>LV-5A, #05
3P 320A</t>
    <phoneticPr fontId="10" type="noConversion"/>
  </si>
  <si>
    <t>LV-5B, #04
3P 320A</t>
    <phoneticPr fontId="10" type="noConversion"/>
  </si>
  <si>
    <t>RTX Rack#1 / R1-1-3</t>
    <phoneticPr fontId="10" type="noConversion"/>
  </si>
  <si>
    <t>RTX Rack#1 / R1-1-4</t>
    <phoneticPr fontId="10" type="noConversion"/>
  </si>
  <si>
    <t>LG PDU(A2), #01 / 2P 50A</t>
    <phoneticPr fontId="10" type="noConversion"/>
  </si>
  <si>
    <t>LG PDU (B2), #01 / 2P 50A</t>
    <phoneticPr fontId="10" type="noConversion"/>
  </si>
  <si>
    <t>LG PDU (A2)</t>
    <phoneticPr fontId="10" type="noConversion"/>
  </si>
  <si>
    <t>LG PDU (B2)</t>
    <phoneticPr fontId="10" type="noConversion"/>
  </si>
  <si>
    <t>LV-5A, #06
3P 320A</t>
    <phoneticPr fontId="10" type="noConversion"/>
  </si>
  <si>
    <t>LV-5B, #05
3P 320A</t>
    <phoneticPr fontId="10" type="noConversion"/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</si>
  <si>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</si>
  <si>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t>LG CNS</t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</si>
  <si>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</si>
  <si>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Rack#2 / R1-2-2</t>
    <phoneticPr fontId="10" type="noConversion"/>
  </si>
  <si>
    <t>LG PDU(A1), #03 / 2P 50A</t>
    <phoneticPr fontId="10" type="noConversion"/>
  </si>
  <si>
    <t>LG PDU (B1), #03 /2P 50A</t>
    <phoneticPr fontId="10" type="noConversion"/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</si>
  <si>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</si>
  <si>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</si>
  <si>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#03 / 2P 50A</t>
    <phoneticPr fontId="10" type="noConversion"/>
  </si>
  <si>
    <t>LG PDU (B2), #03 / 2P 50A</t>
    <phoneticPr fontId="10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</si>
  <si>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</si>
  <si>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</si>
  <si>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Rack#3 / R1-3-2</t>
    <phoneticPr fontId="10" type="noConversion"/>
  </si>
  <si>
    <t>LG PDU(A1), #05 / 2P 50A</t>
    <phoneticPr fontId="10" type="noConversion"/>
  </si>
  <si>
    <t>LG PDU (B1), #05 /2P 50A</t>
    <phoneticPr fontId="10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</si>
  <si>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</si>
  <si>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</si>
  <si>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#05 / 2P 50A</t>
    <phoneticPr fontId="10" type="noConversion"/>
  </si>
  <si>
    <t>LG PDU (B2), #05 / 2P 50A</t>
    <phoneticPr fontId="10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</si>
  <si>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</si>
  <si>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</si>
  <si>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Rack#4 / R2-1-2</t>
    <phoneticPr fontId="10" type="noConversion"/>
  </si>
  <si>
    <t>LG PDU(A1), #07 / 2P 50A</t>
    <phoneticPr fontId="10" type="noConversion"/>
  </si>
  <si>
    <t>LG PDU (B1), #07 /2P 50A</t>
    <phoneticPr fontId="10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</si>
  <si>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</si>
  <si>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</si>
  <si>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#07 / 2P 50A</t>
    <phoneticPr fontId="10" type="noConversion"/>
  </si>
  <si>
    <t>LG PDU (B2), #07 / 2P 50A</t>
    <phoneticPr fontId="10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</si>
  <si>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</si>
  <si>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</si>
  <si>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Rack#5 / R2-2-2</t>
    <phoneticPr fontId="10" type="noConversion"/>
  </si>
  <si>
    <t>LG PDU(A1), #09 / 2P 50A</t>
    <phoneticPr fontId="10" type="noConversion"/>
  </si>
  <si>
    <t>LG PDU (B1), #09 /2P 50A</t>
    <phoneticPr fontId="10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</si>
  <si>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</si>
  <si>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</si>
  <si>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#09 / 2P 50A</t>
    <phoneticPr fontId="10" type="noConversion"/>
  </si>
  <si>
    <t>LG PDU (B2), #09 / 2P 50A</t>
    <phoneticPr fontId="10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</si>
  <si>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</si>
  <si>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</si>
  <si>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Rack#6 / R2-3-2</t>
    <phoneticPr fontId="10" type="noConversion"/>
  </si>
  <si>
    <t>LG PDU(A1), #11 / 2P 50A</t>
    <phoneticPr fontId="10" type="noConversion"/>
  </si>
  <si>
    <t>LG PDU (B1), #11 /2P 50A</t>
    <phoneticPr fontId="10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</si>
  <si>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</si>
  <si>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</si>
  <si>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#11 / 2P 50A</t>
    <phoneticPr fontId="10" type="noConversion"/>
  </si>
  <si>
    <t>LG PDU (B2), #11 / 2P 50A</t>
    <phoneticPr fontId="10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</si>
  <si>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</si>
  <si>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</si>
  <si>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Rack#7 / R2-4-2</t>
    <phoneticPr fontId="10" type="noConversion"/>
  </si>
  <si>
    <t>LG PDU(A1), #13 / 2P 50A</t>
    <phoneticPr fontId="10" type="noConversion"/>
  </si>
  <si>
    <t>LG PDU (B1), #13 /2P 50A</t>
    <phoneticPr fontId="10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</si>
  <si>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</si>
  <si>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</si>
  <si>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#13 / 2P 50A</t>
    <phoneticPr fontId="10" type="noConversion"/>
  </si>
  <si>
    <t>LG PDU (B2), #13 / 2P 50A</t>
    <phoneticPr fontId="10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</si>
  <si>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</si>
  <si>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</si>
  <si>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Rack#8 / R3-1-2</t>
    <phoneticPr fontId="10" type="noConversion"/>
  </si>
  <si>
    <t>LG PDU(A1), #02 / 2P 50A</t>
    <phoneticPr fontId="10" type="noConversion"/>
  </si>
  <si>
    <t>LG PDU (B1), #02 /2P 50A</t>
    <phoneticPr fontId="10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</si>
  <si>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</si>
  <si>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</si>
  <si>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#02 / 2P 50A</t>
    <phoneticPr fontId="10" type="noConversion"/>
  </si>
  <si>
    <t>LG PDU (B2), #02 / 2P 50A</t>
    <phoneticPr fontId="10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</si>
  <si>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</si>
  <si>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</si>
  <si>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Rack#9 / R3-2-2</t>
    <phoneticPr fontId="10" type="noConversion"/>
  </si>
  <si>
    <t>LG PDU(A1), #04 / 2P 50A</t>
    <phoneticPr fontId="10" type="noConversion"/>
  </si>
  <si>
    <t>LG PDU (B1), #04 /2P 50A</t>
    <phoneticPr fontId="10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</si>
  <si>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</si>
  <si>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</si>
  <si>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#04 / 2P 50A</t>
    <phoneticPr fontId="10" type="noConversion"/>
  </si>
  <si>
    <t>LG PDU (B2), #04 / 2P 50A</t>
    <phoneticPr fontId="10" type="noConversion"/>
  </si>
  <si>
    <t>NW/Mgmt Rack /
 R3-3</t>
    <phoneticPr fontId="10" type="noConversion"/>
  </si>
  <si>
    <r>
      <t>NW/Mgmt Rack /
 R3-3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</si>
  <si>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NW/Mgmt Rack /
 R3-3-2</t>
    <phoneticPr fontId="10" type="noConversion"/>
  </si>
  <si>
    <t>LG PDU(A1), #06 / 2P 30A</t>
    <phoneticPr fontId="10" type="noConversion"/>
  </si>
  <si>
    <t>LG PDU (B1), #06 /2P 30A</t>
    <phoneticPr fontId="10" type="noConversion"/>
  </si>
  <si>
    <t>LG PDU (A1)</t>
  </si>
  <si>
    <t>LG PDU (B1)</t>
  </si>
  <si>
    <r>
      <t>NW/Mgmt Rack /
 R3-3-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</si>
  <si>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NW/Mgmt Rack /
 R3-3-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</si>
  <si>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#06 / 2P 30A</t>
    <phoneticPr fontId="10" type="noConversion"/>
  </si>
  <si>
    <t>LG PDU (B2), #06 / 2P 30A</t>
    <phoneticPr fontId="10" type="noConversion"/>
  </si>
  <si>
    <t>LG PDU (A2)</t>
  </si>
  <si>
    <t>LG PDU (B2)</t>
  </si>
  <si>
    <r>
      <t>A40 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R4-1</t>
    </r>
    <phoneticPr fontId="10" type="noConversion"/>
  </si>
  <si>
    <r>
      <t>A40 Rack#1 / R4-1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</si>
  <si>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A40 Rack#1 / R4-1-2</t>
    <phoneticPr fontId="10" type="noConversion"/>
  </si>
  <si>
    <t>LG PDU(A1), #08 / 2P 50A</t>
    <phoneticPr fontId="10" type="noConversion"/>
  </si>
  <si>
    <t>LG PDU (B1), #08 /2P 50A</t>
    <phoneticPr fontId="10" type="noConversion"/>
  </si>
  <si>
    <r>
      <t>A40 Rack#1 / R4-1-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</si>
  <si>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A40 Rack#1 / R4-1-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</si>
  <si>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#08 / 2P 50A</t>
    <phoneticPr fontId="10" type="noConversion"/>
  </si>
  <si>
    <t>LG PDU (B2), #08 / 2P 50A</t>
    <phoneticPr fontId="10" type="noConversion"/>
  </si>
  <si>
    <r>
      <t>A40 Rack#2 /</t>
    </r>
    <r>
      <rPr>
        <sz val="11"/>
        <color theme="1"/>
        <rFont val="맑은 고딕"/>
        <family val="2"/>
        <charset val="129"/>
        <scheme val="minor"/>
      </rPr>
      <t xml:space="preserve"> R4-2</t>
    </r>
    <r>
      <rPr>
        <sz val="11"/>
        <color theme="1"/>
        <rFont val="맑은 고딕"/>
        <family val="2"/>
        <charset val="129"/>
        <scheme val="minor"/>
      </rPr>
      <t/>
    </r>
    <phoneticPr fontId="10" type="noConversion"/>
  </si>
  <si>
    <r>
      <t>A40 Rack#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/ R4-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</si>
  <si>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A40 Rack#2 / R4-2-2</t>
    <phoneticPr fontId="10" type="noConversion"/>
  </si>
  <si>
    <t>LG PDU(A1), #10 / 2P 50A</t>
    <phoneticPr fontId="10" type="noConversion"/>
  </si>
  <si>
    <t>LG PDU (B1), #10 /2P 50A</t>
    <phoneticPr fontId="10" type="noConversion"/>
  </si>
  <si>
    <r>
      <t>A40 Rack#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/ R4-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</si>
  <si>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A40 Rack#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/ R4-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</si>
  <si>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#10 / 2P 50A</t>
    <phoneticPr fontId="10" type="noConversion"/>
  </si>
  <si>
    <t>LG PDU (B2), #10 / 2P 50A</t>
    <phoneticPr fontId="10" type="noConversion"/>
  </si>
  <si>
    <t>NetApp FAS#1 / R4-3</t>
    <phoneticPr fontId="10" type="noConversion"/>
  </si>
  <si>
    <r>
      <t>NetApp FAS#1 / R4-3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</si>
  <si>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NetApp FAS#1 / R4-3-2</t>
    <phoneticPr fontId="10" type="noConversion"/>
  </si>
  <si>
    <t>LG PDU(A1), #12 / 2P 30A</t>
    <phoneticPr fontId="10" type="noConversion"/>
  </si>
  <si>
    <t>LG PDU (B1), #12 /2P 30A</t>
    <phoneticPr fontId="10" type="noConversion"/>
  </si>
  <si>
    <r>
      <t>NetApp FAS#1 / R4-3-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</si>
  <si>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r>
      <t>NetApp FAS#1 / R4-3-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</si>
  <si>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#12 / 2P 30A</t>
    <phoneticPr fontId="10" type="noConversion"/>
  </si>
  <si>
    <t>LG PDU (B2), #12 / 2P 30A</t>
    <phoneticPr fontId="10" type="noConversion"/>
  </si>
  <si>
    <t>NetApp AFF#2 / R4-4</t>
    <phoneticPr fontId="10" type="noConversion"/>
  </si>
  <si>
    <t>NetApp AFF#2 /
 R4-4-1</t>
    <phoneticPr fontId="10" type="noConversion"/>
  </si>
  <si>
    <t>NetApp AFF#2 /
 R4-4-2</t>
    <phoneticPr fontId="10" type="noConversion"/>
  </si>
  <si>
    <t>LG PDU(A1), #14 / 2P 30A</t>
    <phoneticPr fontId="10" type="noConversion"/>
  </si>
  <si>
    <t>LG PDU (B1), #14 /2P 30A</t>
    <phoneticPr fontId="10" type="noConversion"/>
  </si>
  <si>
    <r>
      <t>NetApp AFF#2 /
 R4-4-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</si>
  <si>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NetApp AFF#2 /
 R4-4-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</si>
  <si>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#14 / 2P 30A</t>
    <phoneticPr fontId="10" type="noConversion"/>
  </si>
  <si>
    <t>LG PDU (B2), #14 / 2P 30A</t>
    <phoneticPr fontId="10" type="noConversion"/>
  </si>
  <si>
    <r>
      <t>DGX 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R5-1</t>
    </r>
    <phoneticPr fontId="10" type="noConversion"/>
  </si>
  <si>
    <r>
      <t>DGX Rack#1 / R5-1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</si>
  <si>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DGX Rack#1 / R5-1-2</t>
    <phoneticPr fontId="10" type="noConversion"/>
  </si>
  <si>
    <t>LG PDU(A1), #15 / 2P 30A</t>
    <phoneticPr fontId="10" type="noConversion"/>
  </si>
  <si>
    <t>LG PDU (B1), #15 /2P 30A</t>
    <phoneticPr fontId="10" type="noConversion"/>
  </si>
  <si>
    <r>
      <t>DGX Rack#1 / R5-1-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</si>
  <si>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DGX Rack#1 / R5-1-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</si>
  <si>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#15 / 2P 30A</t>
    <phoneticPr fontId="10" type="noConversion"/>
  </si>
  <si>
    <t>LG PDU (B2), #15 / 2P 30A</t>
    <phoneticPr fontId="10" type="noConversion"/>
  </si>
  <si>
    <r>
      <t>DGX Rack#2 /</t>
    </r>
    <r>
      <rPr>
        <sz val="11"/>
        <color theme="1"/>
        <rFont val="맑은 고딕"/>
        <family val="2"/>
        <charset val="129"/>
        <scheme val="minor"/>
      </rPr>
      <t xml:space="preserve"> R5-2</t>
    </r>
    <r>
      <rPr>
        <sz val="11"/>
        <color theme="1"/>
        <rFont val="맑은 고딕"/>
        <family val="2"/>
        <charset val="129"/>
        <scheme val="minor"/>
      </rPr>
      <t/>
    </r>
    <phoneticPr fontId="10" type="noConversion"/>
  </si>
  <si>
    <t>DGX Rack#2 / R5-2-1</t>
    <phoneticPr fontId="10" type="noConversion"/>
  </si>
  <si>
    <t>DGX Rack#2 / R5-2-2</t>
    <phoneticPr fontId="10" type="noConversion"/>
  </si>
  <si>
    <t>LG PDU(A1), #17 / 2P 30A</t>
    <phoneticPr fontId="10" type="noConversion"/>
  </si>
  <si>
    <t>LG PDU (B1), #17 /2P 30A</t>
    <phoneticPr fontId="10" type="noConversion"/>
  </si>
  <si>
    <t>DGX Rack#2 / R5-2-3</t>
    <phoneticPr fontId="10" type="noConversion"/>
  </si>
  <si>
    <t>DGX Rack#2 / R5-2-4</t>
    <phoneticPr fontId="10" type="noConversion"/>
  </si>
  <si>
    <t>LG PDU(A2), #17 / 2P 30A</t>
    <phoneticPr fontId="10" type="noConversion"/>
  </si>
  <si>
    <t>LG PDU (B2), #17 / 2P 30A</t>
    <phoneticPr fontId="10" type="noConversion"/>
  </si>
  <si>
    <r>
      <t>DGX Rack#3 /</t>
    </r>
    <r>
      <rPr>
        <sz val="11"/>
        <color theme="1"/>
        <rFont val="맑은 고딕"/>
        <family val="2"/>
        <charset val="129"/>
        <scheme val="minor"/>
      </rPr>
      <t xml:space="preserve"> R5-3</t>
    </r>
    <r>
      <rPr>
        <sz val="11"/>
        <color theme="1"/>
        <rFont val="맑은 고딕"/>
        <family val="2"/>
        <charset val="129"/>
        <scheme val="minor"/>
      </rPr>
      <t/>
    </r>
    <phoneticPr fontId="10" type="noConversion"/>
  </si>
  <si>
    <t>DGX Rack#3 / R5-3-1</t>
    <phoneticPr fontId="10" type="noConversion"/>
  </si>
  <si>
    <t>DGX Rack#3 / R5-3-2</t>
    <phoneticPr fontId="10" type="noConversion"/>
  </si>
  <si>
    <t>LG PDU(A1), #19 / 2P 30A</t>
    <phoneticPr fontId="10" type="noConversion"/>
  </si>
  <si>
    <t>LG PDU (B1), #19 /2P 30A</t>
    <phoneticPr fontId="10" type="noConversion"/>
  </si>
  <si>
    <t>DGX Rack#3 / R5-3-3</t>
    <phoneticPr fontId="10" type="noConversion"/>
  </si>
  <si>
    <t>DGX Rack#3 / R5-3-4</t>
    <phoneticPr fontId="10" type="noConversion"/>
  </si>
  <si>
    <t>LG PDU(A2), #19 / 2P 30A</t>
    <phoneticPr fontId="10" type="noConversion"/>
  </si>
  <si>
    <t>LG PDU (B2), #19 / 2P 30A</t>
    <phoneticPr fontId="10" type="noConversion"/>
  </si>
  <si>
    <t>예비Rack#01/R6-1</t>
  </si>
  <si>
    <r>
      <t>예비Rack#1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R6-1-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</si>
  <si>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t>예비Rack#1 / R6-1-2</t>
    <phoneticPr fontId="10" type="noConversion"/>
  </si>
  <si>
    <t>LG PDU(A1), #16 / 2P 50A</t>
    <phoneticPr fontId="10" type="noConversion"/>
  </si>
  <si>
    <t>LG PDU (B1), #16 /2P 50A</t>
    <phoneticPr fontId="10" type="noConversion"/>
  </si>
  <si>
    <r>
      <t>예비Rack#1 / R6-1-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</si>
  <si>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예비Rack#1 / R6-1-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</si>
  <si>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#16 / 2P 50A</t>
    <phoneticPr fontId="10" type="noConversion"/>
  </si>
  <si>
    <t>LG PDU (B2), #16 / 2P 50A</t>
    <phoneticPr fontId="10" type="noConversion"/>
  </si>
  <si>
    <t>예비Rack#02/R6-2</t>
  </si>
  <si>
    <r>
      <t>예비Rack#2 /</t>
    </r>
    <r>
      <rPr>
        <sz val="11"/>
        <color theme="1"/>
        <rFont val="맑은 고딕"/>
        <family val="2"/>
        <charset val="129"/>
        <scheme val="minor"/>
      </rPr>
      <t xml:space="preserve"> R6-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</si>
  <si>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t>예비Rack#2 / R6-2-2</t>
    <phoneticPr fontId="10" type="noConversion"/>
  </si>
  <si>
    <t>LG PDU(A1), #18 / 2P 50A</t>
    <phoneticPr fontId="10" type="noConversion"/>
  </si>
  <si>
    <t>LG PDU (B1), #18 /2P 50A</t>
    <phoneticPr fontId="10" type="noConversion"/>
  </si>
  <si>
    <t>예비Rack#2 / R6-2-3</t>
    <phoneticPr fontId="10" type="noConversion"/>
  </si>
  <si>
    <t>예비Rack#2 / R6-2-4</t>
    <phoneticPr fontId="10" type="noConversion"/>
  </si>
  <si>
    <t>LG PDU(A2), #18 / 2P 50A</t>
    <phoneticPr fontId="10" type="noConversion"/>
  </si>
  <si>
    <t>LG PDU (B2), #18 / 2P 50A</t>
    <phoneticPr fontId="10" type="noConversion"/>
  </si>
  <si>
    <t>예비Rack#03/R6-3</t>
  </si>
  <si>
    <r>
      <t>예비Rack#3 /</t>
    </r>
    <r>
      <rPr>
        <sz val="11"/>
        <color theme="1"/>
        <rFont val="맑은 고딕"/>
        <family val="2"/>
        <charset val="129"/>
        <scheme val="minor"/>
      </rPr>
      <t xml:space="preserve"> R6-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</si>
  <si>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t>예비Rack#3 / R6-3-2</t>
    <phoneticPr fontId="10" type="noConversion"/>
  </si>
  <si>
    <t>LG PDU(A1), #20 / 2P 50A</t>
    <phoneticPr fontId="10" type="noConversion"/>
  </si>
  <si>
    <t>LG PDU (B1), #20 /2P 50A</t>
    <phoneticPr fontId="10" type="noConversion"/>
  </si>
  <si>
    <t>예비Rack#3 / R6-3-3</t>
    <phoneticPr fontId="10" type="noConversion"/>
  </si>
  <si>
    <t>예비Rack#3 / R6-3-4</t>
    <phoneticPr fontId="10" type="noConversion"/>
  </si>
  <si>
    <t>LG PDU(A2), #20 / 2P 50A</t>
    <phoneticPr fontId="10" type="noConversion"/>
  </si>
  <si>
    <t>LG PDU (B2), #20 / 2P 50A</t>
    <phoneticPr fontId="10" type="noConversion"/>
  </si>
  <si>
    <t>예비Rack#04/R-6-4</t>
  </si>
  <si>
    <r>
      <t>예비Rack#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 xml:space="preserve"> / R6-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</si>
  <si>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예비Rack#4 / R6-4-2</t>
    <phoneticPr fontId="10" type="noConversion"/>
  </si>
  <si>
    <t>LG PDU(A1), #22 / 2P 50A</t>
    <phoneticPr fontId="10" type="noConversion"/>
  </si>
  <si>
    <t>LG PDU (B1), #22 /2P 50A</t>
    <phoneticPr fontId="10" type="noConversion"/>
  </si>
  <si>
    <r>
      <t>예비Rack#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 xml:space="preserve"> / R6-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</si>
  <si>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예비Rack#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 xml:space="preserve"> / R6-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</si>
  <si>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#22 / 2P 50A</t>
    <phoneticPr fontId="10" type="noConversion"/>
  </si>
  <si>
    <t>LG PDU (B2), #22 / 2P 50A</t>
    <phoneticPr fontId="10" type="noConversion"/>
  </si>
  <si>
    <t>신규 BMS(4F TPS실) Rack</t>
  </si>
  <si>
    <t>신규 BMS(5F TPS실) Rack</t>
  </si>
  <si>
    <t>합 계</t>
    <phoneticPr fontId="10" type="noConversion"/>
  </si>
  <si>
    <t>4층 랙별 전기공급계통</t>
    <phoneticPr fontId="10" type="noConversion"/>
  </si>
  <si>
    <t>열 구분
(부스바명)</t>
    <phoneticPr fontId="10" type="noConversion"/>
  </si>
  <si>
    <t>세종 관리 Name
(IDC 관리명).</t>
    <phoneticPr fontId="10" type="noConversion"/>
  </si>
  <si>
    <t>DEK차단기 정보수정</t>
    <phoneticPr fontId="10" type="noConversion"/>
  </si>
  <si>
    <t>상</t>
    <phoneticPr fontId="10" type="noConversion"/>
  </si>
  <si>
    <t>하</t>
    <phoneticPr fontId="10" type="noConversion"/>
  </si>
  <si>
    <t>정류기</t>
    <phoneticPr fontId="10" type="noConversion"/>
  </si>
  <si>
    <t>011Bay</t>
    <phoneticPr fontId="10" type="noConversion"/>
  </si>
  <si>
    <t>세종텔레콤</t>
    <phoneticPr fontId="10" type="noConversion"/>
  </si>
  <si>
    <t>정류기1호기</t>
    <phoneticPr fontId="10" type="noConversion"/>
  </si>
  <si>
    <t>KEN 1 #01 / 4P 100A</t>
    <phoneticPr fontId="10" type="noConversion"/>
  </si>
  <si>
    <t>KEN 1
4P 300A</t>
    <phoneticPr fontId="10" type="noConversion"/>
  </si>
  <si>
    <t>LV-4B #01
(3P 320A)</t>
    <phoneticPr fontId="10" type="noConversion"/>
  </si>
  <si>
    <t>TR-4B
(1000kVA)</t>
    <phoneticPr fontId="10" type="noConversion"/>
  </si>
  <si>
    <t>010Bay</t>
    <phoneticPr fontId="10" type="noConversion"/>
  </si>
  <si>
    <t>세종텔레콤</t>
  </si>
  <si>
    <t>정류기2호기</t>
  </si>
  <si>
    <t>KEN 8 #01 / 4P 100A</t>
    <phoneticPr fontId="10" type="noConversion"/>
  </si>
  <si>
    <t>KEN 8
4P 300A</t>
    <phoneticPr fontId="10" type="noConversion"/>
  </si>
  <si>
    <t>LV-4A #01
(3P 320A)</t>
    <phoneticPr fontId="10" type="noConversion"/>
  </si>
  <si>
    <t>TR-4A
(1000kVA)</t>
    <phoneticPr fontId="10" type="noConversion"/>
  </si>
  <si>
    <t>항온항습기</t>
    <phoneticPr fontId="10" type="noConversion"/>
  </si>
  <si>
    <t>CRAC 4E-1호기(20RT)</t>
  </si>
  <si>
    <t>KEN 7 #02 / 4P 200A</t>
    <phoneticPr fontId="10" type="noConversion"/>
  </si>
  <si>
    <t>KEN 7
4P 300A</t>
    <phoneticPr fontId="10" type="noConversion"/>
  </si>
  <si>
    <t>LV-4B #05
(3P 320A)</t>
    <phoneticPr fontId="10" type="noConversion"/>
  </si>
  <si>
    <t>CRAC 4E-2호기(20RT)</t>
  </si>
  <si>
    <t>KEN 7 #03 / 4P 200A</t>
    <phoneticPr fontId="10" type="noConversion"/>
  </si>
  <si>
    <t>101~111Bay
/POP B열</t>
    <phoneticPr fontId="10" type="noConversion"/>
  </si>
  <si>
    <t>세종인터넷</t>
    <phoneticPr fontId="10" type="noConversion"/>
  </si>
  <si>
    <t>KEN 1 #03 / 2P 100A</t>
    <phoneticPr fontId="10" type="noConversion"/>
  </si>
  <si>
    <t>KEN 8 #03 / 2P 100A</t>
    <phoneticPr fontId="10" type="noConversion"/>
  </si>
  <si>
    <t>세종 Core Room</t>
    <phoneticPr fontId="10" type="noConversion"/>
  </si>
  <si>
    <t>201~211Bay
/POP C열</t>
    <phoneticPr fontId="10" type="noConversion"/>
  </si>
  <si>
    <t>KEN 1 #04 / 2P 100A</t>
    <phoneticPr fontId="10" type="noConversion"/>
  </si>
  <si>
    <t>KEN 8 #04 / 2P 100A</t>
    <phoneticPr fontId="10" type="noConversion"/>
  </si>
  <si>
    <t>301~311Bay
/POP D열</t>
    <phoneticPr fontId="10" type="noConversion"/>
  </si>
  <si>
    <t>KEN 1 #05 / 2P 100A</t>
    <phoneticPr fontId="10" type="noConversion"/>
  </si>
  <si>
    <t>KEN 8 #05 / 2P 100A</t>
    <phoneticPr fontId="10" type="noConversion"/>
  </si>
  <si>
    <t>401~411Bay
/POP E열</t>
    <phoneticPr fontId="10" type="noConversion"/>
  </si>
  <si>
    <t>KEN 1 #02 / 2P 100A</t>
    <phoneticPr fontId="10" type="noConversion"/>
  </si>
  <si>
    <t>KEN 8 #02 / 2P 100A</t>
    <phoneticPr fontId="10" type="noConversion"/>
  </si>
  <si>
    <t>501~511Bay
/POP F열</t>
    <phoneticPr fontId="10" type="noConversion"/>
  </si>
  <si>
    <t>KEN 2 #02 / 2P 100A</t>
    <phoneticPr fontId="10" type="noConversion"/>
  </si>
  <si>
    <t>KEN 9 #02 / 2P 100A</t>
    <phoneticPr fontId="10" type="noConversion"/>
  </si>
  <si>
    <t>KEN 2
4P 300A</t>
    <phoneticPr fontId="10" type="noConversion"/>
  </si>
  <si>
    <t>KEN 9
4P 300A</t>
    <phoneticPr fontId="10" type="noConversion"/>
  </si>
  <si>
    <t>LV-4B #06
(3P 320A)</t>
    <phoneticPr fontId="10" type="noConversion"/>
  </si>
  <si>
    <t>LV-4A #06
(3P 320A)</t>
    <phoneticPr fontId="10" type="noConversion"/>
  </si>
  <si>
    <t>601~611Bay
/1구역 B열</t>
    <phoneticPr fontId="10" type="noConversion"/>
  </si>
  <si>
    <t>KEN 2 #03 / 2P 100A</t>
    <phoneticPr fontId="10" type="noConversion"/>
  </si>
  <si>
    <t>KEN 9 #03 / 2P 100A</t>
    <phoneticPr fontId="10" type="noConversion"/>
  </si>
  <si>
    <t>철거
('21.10월)</t>
    <phoneticPr fontId="10" type="noConversion"/>
  </si>
  <si>
    <t>1구역 D열</t>
    <phoneticPr fontId="10" type="noConversion"/>
  </si>
  <si>
    <t>스파크앤어소시에이츠</t>
    <phoneticPr fontId="10" type="noConversion"/>
  </si>
  <si>
    <t>4F-D11</t>
  </si>
  <si>
    <t>KEN 2 #05  / 2P 100A</t>
    <phoneticPr fontId="10" type="noConversion"/>
  </si>
  <si>
    <t>KEN 9 #05  / 2P 100A</t>
    <phoneticPr fontId="10" type="noConversion"/>
  </si>
  <si>
    <t>C1002</t>
  </si>
  <si>
    <t>4F-D12</t>
  </si>
  <si>
    <t>4F-D13</t>
  </si>
  <si>
    <t>4F-D14</t>
  </si>
  <si>
    <t>4F-D15</t>
  </si>
  <si>
    <t>4F-D16</t>
  </si>
  <si>
    <t>4F-D17</t>
  </si>
  <si>
    <t>에이엠네트웍스</t>
    <phoneticPr fontId="10" type="noConversion"/>
  </si>
  <si>
    <t>4F-D18</t>
  </si>
  <si>
    <t>4F-D19</t>
  </si>
  <si>
    <t>4F-D20</t>
  </si>
  <si>
    <t>C1011</t>
  </si>
  <si>
    <t>4F-D21</t>
  </si>
  <si>
    <t>C1012</t>
  </si>
  <si>
    <t>4F-D22</t>
  </si>
  <si>
    <t>1구역 E열</t>
    <phoneticPr fontId="10" type="noConversion"/>
  </si>
  <si>
    <t>4F-E11</t>
  </si>
  <si>
    <t>KEN 2 #06 / 2P 100A</t>
    <phoneticPr fontId="10" type="noConversion"/>
  </si>
  <si>
    <t>KEN 9 #06 / 2P 100A</t>
    <phoneticPr fontId="10" type="noConversion"/>
  </si>
  <si>
    <t>(주)엠에스정보통신</t>
    <phoneticPr fontId="10" type="noConversion"/>
  </si>
  <si>
    <t>4F-E12</t>
  </si>
  <si>
    <t>4F-E13</t>
  </si>
  <si>
    <t>경동사</t>
    <phoneticPr fontId="10" type="noConversion"/>
  </si>
  <si>
    <t>4F-E14</t>
  </si>
  <si>
    <t>4F-E15</t>
  </si>
  <si>
    <t>4F-E16</t>
  </si>
  <si>
    <t>4F-E17</t>
  </si>
  <si>
    <t>4F-E18</t>
  </si>
  <si>
    <t>4F-E19</t>
  </si>
  <si>
    <t>4F-E20</t>
  </si>
  <si>
    <t>C911</t>
  </si>
  <si>
    <t>4F-E21</t>
  </si>
  <si>
    <t>C912</t>
  </si>
  <si>
    <t>위즈커뮤니케이션</t>
    <phoneticPr fontId="10" type="noConversion"/>
  </si>
  <si>
    <t>4F-E22</t>
  </si>
  <si>
    <t>1구역 F열</t>
    <phoneticPr fontId="10" type="noConversion"/>
  </si>
  <si>
    <t xml:space="preserve">IES.YSM.S41, S42 </t>
    <phoneticPr fontId="10" type="noConversion"/>
  </si>
  <si>
    <t>4F-F11</t>
  </si>
  <si>
    <t>KEN 2 #07 / 2P 100A</t>
    <phoneticPr fontId="10" type="noConversion"/>
  </si>
  <si>
    <t>KEN 9 #07 / 2P 100A</t>
    <phoneticPr fontId="10" type="noConversion"/>
  </si>
  <si>
    <t>C802</t>
  </si>
  <si>
    <t>ANEXIA (에넥시아)</t>
    <phoneticPr fontId="10" type="noConversion"/>
  </si>
  <si>
    <t>4F-F12</t>
  </si>
  <si>
    <t>4F-F13</t>
  </si>
  <si>
    <t>윤커뮤니케이션</t>
    <phoneticPr fontId="10" type="noConversion"/>
  </si>
  <si>
    <t>4F-F14</t>
  </si>
  <si>
    <t>4F-F15</t>
  </si>
  <si>
    <t>세틀뱅크</t>
    <phoneticPr fontId="10" type="noConversion"/>
  </si>
  <si>
    <t>4F-F16</t>
  </si>
  <si>
    <t>4F-F17</t>
  </si>
  <si>
    <t>4F-F18</t>
  </si>
  <si>
    <t>4F-F19</t>
  </si>
  <si>
    <t>4F-F20</t>
  </si>
  <si>
    <t>C811</t>
  </si>
  <si>
    <t>4F-F21</t>
  </si>
  <si>
    <t>C812</t>
  </si>
  <si>
    <t>㈜쏜다넷</t>
    <phoneticPr fontId="10" type="noConversion"/>
  </si>
  <si>
    <t>4F-F22</t>
  </si>
  <si>
    <t>1구역 G열</t>
    <phoneticPr fontId="10" type="noConversion"/>
  </si>
  <si>
    <t>위넷시스템</t>
    <phoneticPr fontId="10" type="noConversion"/>
  </si>
  <si>
    <t>4F-G11</t>
  </si>
  <si>
    <t>KEN 2 #08 / 2P 100A</t>
    <phoneticPr fontId="10" type="noConversion"/>
  </si>
  <si>
    <t>KEN 9 #08 / 2P 100A</t>
    <phoneticPr fontId="10" type="noConversion"/>
  </si>
  <si>
    <t>4F-G12</t>
  </si>
  <si>
    <t>4F-G13</t>
  </si>
  <si>
    <t>시스원</t>
    <phoneticPr fontId="10" type="noConversion"/>
  </si>
  <si>
    <t>4F-G14</t>
  </si>
  <si>
    <t>한국제이에스데이터시스템즈</t>
    <phoneticPr fontId="10" type="noConversion"/>
  </si>
  <si>
    <t>4F-G15</t>
  </si>
  <si>
    <t>KT 전송장비</t>
    <phoneticPr fontId="10" type="noConversion"/>
  </si>
  <si>
    <t>4F-G16</t>
  </si>
  <si>
    <t>4F-G17</t>
  </si>
  <si>
    <t>4F-G18</t>
  </si>
  <si>
    <t>4F-G19</t>
  </si>
  <si>
    <t>4F-G20</t>
  </si>
  <si>
    <t>C711</t>
  </si>
  <si>
    <t>4F-G21</t>
  </si>
  <si>
    <t>C712</t>
  </si>
  <si>
    <t>넷코어시스템</t>
    <phoneticPr fontId="10" type="noConversion"/>
  </si>
  <si>
    <t>4F-G22</t>
  </si>
  <si>
    <t>1구역 H열</t>
    <phoneticPr fontId="10" type="noConversion"/>
  </si>
  <si>
    <t>종로학평</t>
    <phoneticPr fontId="10" type="noConversion"/>
  </si>
  <si>
    <t>4F-H11</t>
  </si>
  <si>
    <t>KEN 1 #07 / 2P 100A</t>
    <phoneticPr fontId="10" type="noConversion"/>
  </si>
  <si>
    <t>KEN 8 #07 / 2P 100A</t>
    <phoneticPr fontId="10" type="noConversion"/>
  </si>
  <si>
    <t>4F-H12</t>
  </si>
  <si>
    <t>22/05/01 해지</t>
    <phoneticPr fontId="10" type="noConversion"/>
  </si>
  <si>
    <t>4F-H13</t>
  </si>
  <si>
    <t>4F-H14</t>
  </si>
  <si>
    <t>4F-H15</t>
  </si>
  <si>
    <t>4F-H16</t>
  </si>
  <si>
    <t>4F-H17</t>
  </si>
  <si>
    <t>4F-H18</t>
  </si>
  <si>
    <t>4F-H19</t>
  </si>
  <si>
    <t>4F-H20</t>
  </si>
  <si>
    <t>C611</t>
  </si>
  <si>
    <t>코인넷(콤지) &amp; 한국지에스티</t>
    <phoneticPr fontId="10" type="noConversion"/>
  </si>
  <si>
    <t>4F-H21</t>
  </si>
  <si>
    <t>2구역 J열</t>
    <phoneticPr fontId="10" type="noConversion"/>
  </si>
  <si>
    <t xml:space="preserve">IES.YSM.S43, S44 </t>
    <phoneticPr fontId="10" type="noConversion"/>
  </si>
  <si>
    <t>4F-J11</t>
    <phoneticPr fontId="10" type="noConversion"/>
  </si>
  <si>
    <t>KEN 1 #06 / 2P 100A</t>
    <phoneticPr fontId="10" type="noConversion"/>
  </si>
  <si>
    <t>KEN 8 #06</t>
    <phoneticPr fontId="10" type="noConversion"/>
  </si>
  <si>
    <t>4F-J12</t>
  </si>
  <si>
    <t>플러스아이</t>
    <phoneticPr fontId="10" type="noConversion"/>
  </si>
  <si>
    <t>4F-J13</t>
  </si>
  <si>
    <t>4F-J14</t>
  </si>
  <si>
    <t>4F-J15</t>
  </si>
  <si>
    <t>4F-J16</t>
  </si>
  <si>
    <t>4F-J17</t>
  </si>
  <si>
    <t>4F-J18</t>
  </si>
  <si>
    <t>비에스(BS)프린텍</t>
    <phoneticPr fontId="10" type="noConversion"/>
  </si>
  <si>
    <t>4F-J19</t>
  </si>
  <si>
    <t>4F-J20</t>
  </si>
  <si>
    <t>2구역 K열</t>
    <phoneticPr fontId="10" type="noConversion"/>
  </si>
  <si>
    <t>비브릭</t>
    <phoneticPr fontId="10" type="noConversion"/>
  </si>
  <si>
    <t>4F-K11</t>
    <phoneticPr fontId="10" type="noConversion"/>
  </si>
  <si>
    <t>KEN 3 #01 / 2P 100A</t>
    <phoneticPr fontId="10" type="noConversion"/>
  </si>
  <si>
    <t>KEN 10 #01 / 2P 100A</t>
    <phoneticPr fontId="10" type="noConversion"/>
  </si>
  <si>
    <t>KEN 3
4P 300A</t>
    <phoneticPr fontId="10" type="noConversion"/>
  </si>
  <si>
    <t>KEN 10
4P 300A</t>
    <phoneticPr fontId="10" type="noConversion"/>
  </si>
  <si>
    <t>LV-4B #03
(3P 320A)</t>
    <phoneticPr fontId="10" type="noConversion"/>
  </si>
  <si>
    <t>LV-4A #03
(3P 320A)</t>
    <phoneticPr fontId="10" type="noConversion"/>
  </si>
  <si>
    <t>리턴</t>
    <phoneticPr fontId="10" type="noConversion"/>
  </si>
  <si>
    <t>4F-K12</t>
  </si>
  <si>
    <t>주식회사 클라우드업</t>
    <phoneticPr fontId="10" type="noConversion"/>
  </si>
  <si>
    <t>4F-K13</t>
  </si>
  <si>
    <t>캐스트이즈</t>
    <phoneticPr fontId="10" type="noConversion"/>
  </si>
  <si>
    <t>4F-K14</t>
  </si>
  <si>
    <t>4F-K15</t>
  </si>
  <si>
    <t>4F-K16</t>
  </si>
  <si>
    <t>티엔씨테크날로지</t>
    <phoneticPr fontId="10" type="noConversion"/>
  </si>
  <si>
    <t>4F-K17</t>
  </si>
  <si>
    <t>4F-K18</t>
  </si>
  <si>
    <t>4F-K19</t>
  </si>
  <si>
    <t>4F-K20</t>
  </si>
  <si>
    <t>2구역 L열</t>
    <phoneticPr fontId="10" type="noConversion"/>
  </si>
  <si>
    <t>4F-L11</t>
    <phoneticPr fontId="10" type="noConversion"/>
  </si>
  <si>
    <t>KEN 3 #02 / 2P 100A</t>
    <phoneticPr fontId="10" type="noConversion"/>
  </si>
  <si>
    <t>KEN 10 #02 / 2P 100A</t>
    <phoneticPr fontId="10" type="noConversion"/>
  </si>
  <si>
    <t>4F-L12</t>
  </si>
  <si>
    <t>4F-L13</t>
  </si>
  <si>
    <t>4F-L14</t>
  </si>
  <si>
    <t>4F-L15</t>
  </si>
  <si>
    <t>4F-L16</t>
  </si>
  <si>
    <t>4F-L17</t>
  </si>
  <si>
    <t>4F-L18</t>
  </si>
  <si>
    <t>4F-L19</t>
  </si>
  <si>
    <t>4F-L20</t>
  </si>
  <si>
    <t>2구역 M열</t>
    <phoneticPr fontId="10" type="noConversion"/>
  </si>
  <si>
    <t>4F-M11</t>
    <phoneticPr fontId="10" type="noConversion"/>
  </si>
  <si>
    <t>KEN 3 #03 / 2P 100A</t>
    <phoneticPr fontId="10" type="noConversion"/>
  </si>
  <si>
    <t>KEN 10 #03 / 2P 100A</t>
    <phoneticPr fontId="10" type="noConversion"/>
  </si>
  <si>
    <t>4F-M12</t>
  </si>
  <si>
    <t>Singtel</t>
    <phoneticPr fontId="10" type="noConversion"/>
  </si>
  <si>
    <t>4F-M13</t>
  </si>
  <si>
    <t>4F-M14</t>
  </si>
  <si>
    <t>4F-M15</t>
  </si>
  <si>
    <t>4F-M16</t>
  </si>
  <si>
    <t>4F-M17</t>
  </si>
  <si>
    <t>4F-M18</t>
  </si>
  <si>
    <t>4F-M19</t>
  </si>
  <si>
    <t>4F-M20</t>
  </si>
  <si>
    <t>C211</t>
  </si>
  <si>
    <t>4F-M21</t>
  </si>
  <si>
    <t>2구역 N열</t>
    <phoneticPr fontId="10" type="noConversion"/>
  </si>
  <si>
    <t>4F-N11</t>
    <phoneticPr fontId="10" type="noConversion"/>
  </si>
  <si>
    <t>KEN 3 #04 / 2P 100A</t>
    <phoneticPr fontId="10" type="noConversion"/>
  </si>
  <si>
    <t>KEN 10 #04 / 2P 100A</t>
    <phoneticPr fontId="10" type="noConversion"/>
  </si>
  <si>
    <t>미설치</t>
  </si>
  <si>
    <t>4F-N12</t>
  </si>
  <si>
    <t>4F-N13</t>
  </si>
  <si>
    <t>4F-N14</t>
  </si>
  <si>
    <t>4F-N15</t>
  </si>
  <si>
    <t>4F-N16</t>
  </si>
  <si>
    <t>4F-N17</t>
  </si>
  <si>
    <t>4F-N18</t>
  </si>
  <si>
    <t>4F-N19</t>
  </si>
  <si>
    <t>4F-N20</t>
  </si>
  <si>
    <t>C111</t>
  </si>
  <si>
    <t>4F-N21</t>
  </si>
  <si>
    <t>3구역 Z열</t>
    <phoneticPr fontId="10" type="noConversion"/>
  </si>
  <si>
    <t>4F-Z11</t>
    <phoneticPr fontId="10" type="noConversion"/>
  </si>
  <si>
    <t>KEN 3 #5 / 2P 100A</t>
    <phoneticPr fontId="10" type="noConversion"/>
  </si>
  <si>
    <t>KEN 10 #5 / 2P 100A</t>
    <phoneticPr fontId="10" type="noConversion"/>
  </si>
  <si>
    <t>spare</t>
    <phoneticPr fontId="10" type="noConversion"/>
  </si>
  <si>
    <t>4F-Z12</t>
  </si>
  <si>
    <t>4F-Z13</t>
  </si>
  <si>
    <t>4F-Z14</t>
  </si>
  <si>
    <t>G3202</t>
    <phoneticPr fontId="10" type="noConversion"/>
  </si>
  <si>
    <t>BMW</t>
    <phoneticPr fontId="10" type="noConversion"/>
  </si>
  <si>
    <t>4F Cage4-R02 (BMW)</t>
    <phoneticPr fontId="10" type="noConversion"/>
  </si>
  <si>
    <t>N #02</t>
    <phoneticPr fontId="10" type="noConversion"/>
  </si>
  <si>
    <t>G3203</t>
  </si>
  <si>
    <t>BMW</t>
  </si>
  <si>
    <t>4F Cage4-R03 (BMW)</t>
    <phoneticPr fontId="10" type="noConversion"/>
  </si>
  <si>
    <t>N #04 &amp; N #05</t>
    <phoneticPr fontId="10" type="noConversion"/>
  </si>
  <si>
    <t>4F Cage4-R04 (BMW)</t>
  </si>
  <si>
    <t>N #01 &amp; N #03</t>
    <phoneticPr fontId="10" type="noConversion"/>
  </si>
  <si>
    <t>4F Cage4-R05 (BMW)</t>
    <phoneticPr fontId="10" type="noConversion"/>
  </si>
  <si>
    <t>N #06</t>
    <phoneticPr fontId="10" type="noConversion"/>
  </si>
  <si>
    <t>3구역 O열</t>
    <phoneticPr fontId="10" type="noConversion"/>
  </si>
  <si>
    <t>G3103</t>
    <phoneticPr fontId="10" type="noConversion"/>
  </si>
  <si>
    <r>
      <t xml:space="preserve">4F Cage4-R06 (BMW) </t>
    </r>
    <r>
      <rPr>
        <b/>
        <sz val="8"/>
        <rFont val="돋움"/>
        <family val="3"/>
        <charset val="129"/>
      </rPr>
      <t>(미사용)</t>
    </r>
    <phoneticPr fontId="10" type="noConversion"/>
  </si>
  <si>
    <t>KEN 3 #6 / 2P 100A</t>
    <phoneticPr fontId="10" type="noConversion"/>
  </si>
  <si>
    <t>KEN 10 #6 / 2P 100A</t>
    <phoneticPr fontId="10" type="noConversion"/>
  </si>
  <si>
    <t>O #01</t>
    <phoneticPr fontId="10" type="noConversion"/>
  </si>
  <si>
    <t>G3102</t>
    <phoneticPr fontId="10" type="noConversion"/>
  </si>
  <si>
    <t>O #03</t>
    <phoneticPr fontId="10" type="noConversion"/>
  </si>
  <si>
    <t>㈜전자조달연구원</t>
    <phoneticPr fontId="10" type="noConversion"/>
  </si>
  <si>
    <t>4F-O20</t>
  </si>
  <si>
    <t>B516</t>
  </si>
  <si>
    <t>한국인터넷진흥원 &amp; ㈜엘리스정보기술</t>
    <phoneticPr fontId="10" type="noConversion"/>
  </si>
  <si>
    <t>4F-O19</t>
  </si>
  <si>
    <t>B517</t>
  </si>
  <si>
    <t>에스씨지랩㈜</t>
    <phoneticPr fontId="10" type="noConversion"/>
  </si>
  <si>
    <t>4F-O18</t>
  </si>
  <si>
    <t>B518</t>
  </si>
  <si>
    <t>주식회사 네토즈</t>
    <phoneticPr fontId="10" type="noConversion"/>
  </si>
  <si>
    <t>4F-O17</t>
  </si>
  <si>
    <t>B519</t>
  </si>
  <si>
    <t>주식회사 하이오토클럽</t>
    <phoneticPr fontId="10" type="noConversion"/>
  </si>
  <si>
    <t>4F-O16</t>
  </si>
  <si>
    <t>B520</t>
  </si>
  <si>
    <t>소셜라이브</t>
    <phoneticPr fontId="10" type="noConversion"/>
  </si>
  <si>
    <t>4F-O15</t>
  </si>
  <si>
    <t>B521</t>
  </si>
  <si>
    <t>4F-O14</t>
  </si>
  <si>
    <t>B522</t>
  </si>
  <si>
    <t>4F-O13</t>
  </si>
  <si>
    <t>B523</t>
  </si>
  <si>
    <t>주식회사 대림아이앤티</t>
    <phoneticPr fontId="10" type="noConversion"/>
  </si>
  <si>
    <t>4F-O12</t>
  </si>
  <si>
    <t>B524</t>
  </si>
  <si>
    <t>오리엔탈문</t>
    <phoneticPr fontId="10" type="noConversion"/>
  </si>
  <si>
    <t>4F-O11</t>
  </si>
  <si>
    <t>3구역 P열</t>
    <phoneticPr fontId="10" type="noConversion"/>
  </si>
  <si>
    <t>4F-P20</t>
  </si>
  <si>
    <t>KEN 3 #7 / 2P 100A</t>
    <phoneticPr fontId="10" type="noConversion"/>
  </si>
  <si>
    <t>KEN 10 #7 / 2P 100A</t>
    <phoneticPr fontId="10" type="noConversion"/>
  </si>
  <si>
    <t>4F-P19</t>
    <phoneticPr fontId="10" type="noConversion"/>
  </si>
  <si>
    <t>4F-P18</t>
  </si>
  <si>
    <t>인피니소프트</t>
    <phoneticPr fontId="10" type="noConversion"/>
  </si>
  <si>
    <t>4F-P17</t>
  </si>
  <si>
    <t>4F-P16</t>
  </si>
  <si>
    <t>세종 부가서비스용</t>
    <phoneticPr fontId="10" type="noConversion"/>
  </si>
  <si>
    <t>4F-P15</t>
  </si>
  <si>
    <t>동광인터내셔날</t>
    <phoneticPr fontId="10" type="noConversion"/>
  </si>
  <si>
    <t>4F-P14</t>
  </si>
  <si>
    <t>세종 호스팅 고객 수용</t>
    <phoneticPr fontId="10" type="noConversion"/>
  </si>
  <si>
    <t>4F-P13</t>
  </si>
  <si>
    <t>4F-P12</t>
  </si>
  <si>
    <t>4F-P11</t>
  </si>
  <si>
    <t>3구역 Q열</t>
    <phoneticPr fontId="10" type="noConversion"/>
  </si>
  <si>
    <t>4F-Q20</t>
    <phoneticPr fontId="10" type="noConversion"/>
  </si>
  <si>
    <t>KEN 3 #8 / 2P 100A</t>
    <phoneticPr fontId="10" type="noConversion"/>
  </si>
  <si>
    <t>KEN 10 #8 / 2P 100A</t>
    <phoneticPr fontId="10" type="noConversion"/>
  </si>
  <si>
    <t>순테크솔루션</t>
  </si>
  <si>
    <t>4F-Q19</t>
  </si>
  <si>
    <t>4F-Q18</t>
    <phoneticPr fontId="10" type="noConversion"/>
  </si>
  <si>
    <t>4F-Q17</t>
  </si>
  <si>
    <t>4F-Q16</t>
  </si>
  <si>
    <t>4F-Q15</t>
  </si>
  <si>
    <t>4F-Q14</t>
  </si>
  <si>
    <t>4F-Q13</t>
  </si>
  <si>
    <t>4F-Q12</t>
  </si>
  <si>
    <t>OFD(IDC서비스용)</t>
    <phoneticPr fontId="10" type="noConversion"/>
  </si>
  <si>
    <t>4F-Q11</t>
  </si>
  <si>
    <t>3구역 R열</t>
    <phoneticPr fontId="10" type="noConversion"/>
  </si>
  <si>
    <t>4F-R20</t>
  </si>
  <si>
    <t>KEN 3 #9 / 2P 100A</t>
    <phoneticPr fontId="10" type="noConversion"/>
  </si>
  <si>
    <t>KEN 10 #9 / 2P 100A</t>
    <phoneticPr fontId="10" type="noConversion"/>
  </si>
  <si>
    <t>4F-R19</t>
    <phoneticPr fontId="10" type="noConversion"/>
  </si>
  <si>
    <t>4F-R18</t>
  </si>
  <si>
    <t>4F-R17</t>
  </si>
  <si>
    <t>4F-R16</t>
  </si>
  <si>
    <t>4F-R15</t>
  </si>
  <si>
    <t>4F-R14</t>
  </si>
  <si>
    <t>4F-R13</t>
  </si>
  <si>
    <t>4F-R12</t>
  </si>
  <si>
    <t>4F-R11</t>
  </si>
  <si>
    <t>3구역 S열</t>
    <phoneticPr fontId="10" type="noConversion"/>
  </si>
  <si>
    <t>㈜미디어꾼</t>
    <phoneticPr fontId="10" type="noConversion"/>
  </si>
  <si>
    <t>4F-S20</t>
  </si>
  <si>
    <t>KEN 3 #10 / 2P 100A</t>
    <phoneticPr fontId="10" type="noConversion"/>
  </si>
  <si>
    <t>KEN 10 #10 / 2P 100A</t>
    <phoneticPr fontId="10" type="noConversion"/>
  </si>
  <si>
    <t>B116</t>
  </si>
  <si>
    <t>순테크솔루션</t>
    <phoneticPr fontId="10" type="noConversion"/>
  </si>
  <si>
    <t>4F-S19</t>
    <phoneticPr fontId="10" type="noConversion"/>
  </si>
  <si>
    <t>4F-S18</t>
  </si>
  <si>
    <t>4F-S17</t>
  </si>
  <si>
    <t>4F-S16</t>
  </si>
  <si>
    <t>4F-S15</t>
  </si>
  <si>
    <t>4F-S14</t>
  </si>
  <si>
    <t>4F-S13</t>
  </si>
  <si>
    <t>4F-S12</t>
  </si>
  <si>
    <t>4F-S11</t>
  </si>
  <si>
    <t>K 1-1</t>
    <phoneticPr fontId="10" type="noConversion"/>
  </si>
  <si>
    <t>G3201</t>
    <phoneticPr fontId="10" type="noConversion"/>
  </si>
  <si>
    <t>4F Cage4-R01 (BMW)</t>
    <phoneticPr fontId="10" type="noConversion"/>
  </si>
  <si>
    <t>KEN 6 #09 / 2P 100A</t>
    <phoneticPr fontId="10" type="noConversion"/>
  </si>
  <si>
    <t>KEN 13 #09 / 2P 100A</t>
    <phoneticPr fontId="10" type="noConversion"/>
  </si>
  <si>
    <t>KEN 6
4P 300A</t>
    <phoneticPr fontId="10" type="noConversion"/>
  </si>
  <si>
    <t>KEN 13
4P 300A</t>
    <phoneticPr fontId="10" type="noConversion"/>
  </si>
  <si>
    <t>LV-4B #04
(3P 320A)</t>
    <phoneticPr fontId="10" type="noConversion"/>
  </si>
  <si>
    <t>LV-4A #04
(3P 320A)</t>
    <phoneticPr fontId="10" type="noConversion"/>
  </si>
  <si>
    <t>Cage 1-1-02 &amp; 03 (총 4회로)</t>
    <phoneticPr fontId="10" type="noConversion"/>
  </si>
  <si>
    <t>Café 1-1-01 (2회로)</t>
    <phoneticPr fontId="10" type="noConversion"/>
  </si>
  <si>
    <t>K 1-2</t>
    <phoneticPr fontId="10" type="noConversion"/>
  </si>
  <si>
    <t>KEN 6 #10 / 2P 100A</t>
  </si>
  <si>
    <t>KEN 13 #10 / 2P 100A</t>
  </si>
  <si>
    <t>K 2-1</t>
    <phoneticPr fontId="10" type="noConversion"/>
  </si>
  <si>
    <t>G2306</t>
    <phoneticPr fontId="10" type="noConversion"/>
  </si>
  <si>
    <t>4F Cage3-R01</t>
    <phoneticPr fontId="10" type="noConversion"/>
  </si>
  <si>
    <t>KEN 6 #01 / 2P 100A</t>
    <phoneticPr fontId="10" type="noConversion"/>
  </si>
  <si>
    <t>KEN 13 #01 / 2P 100A</t>
    <phoneticPr fontId="10" type="noConversion"/>
  </si>
  <si>
    <t>G2305</t>
    <phoneticPr fontId="10" type="noConversion"/>
  </si>
  <si>
    <t>4F Cage3-R02</t>
  </si>
  <si>
    <t>G2304</t>
    <phoneticPr fontId="10" type="noConversion"/>
  </si>
  <si>
    <t>4F Cage3-R03</t>
  </si>
  <si>
    <t>G2303</t>
    <phoneticPr fontId="10" type="noConversion"/>
  </si>
  <si>
    <t>4F Cage3-R04</t>
  </si>
  <si>
    <t>G2302</t>
    <phoneticPr fontId="10" type="noConversion"/>
  </si>
  <si>
    <t>4F Cage3-R05</t>
  </si>
  <si>
    <t>G2301</t>
    <phoneticPr fontId="10" type="noConversion"/>
  </si>
  <si>
    <t>4F Cage3-R06</t>
  </si>
  <si>
    <t>K 2-2</t>
    <phoneticPr fontId="10" type="noConversion"/>
  </si>
  <si>
    <t>G2205</t>
    <phoneticPr fontId="10" type="noConversion"/>
  </si>
  <si>
    <t>4F Cage3-R08</t>
    <phoneticPr fontId="10" type="noConversion"/>
  </si>
  <si>
    <t>KEN 6 #03 / 2P 100A</t>
    <phoneticPr fontId="10" type="noConversion"/>
  </si>
  <si>
    <t>KEN 13 #03 / 2P 100A</t>
    <phoneticPr fontId="10" type="noConversion"/>
  </si>
  <si>
    <t>4F Cage3-R10</t>
    <phoneticPr fontId="10" type="noConversion"/>
  </si>
  <si>
    <t>G2201</t>
    <phoneticPr fontId="10" type="noConversion"/>
  </si>
  <si>
    <t>4F Cage3-R12</t>
    <phoneticPr fontId="10" type="noConversion"/>
  </si>
  <si>
    <t>K 2-3</t>
    <phoneticPr fontId="10" type="noConversion"/>
  </si>
  <si>
    <t>G2206</t>
    <phoneticPr fontId="10" type="noConversion"/>
  </si>
  <si>
    <t>4F Cage3-R07</t>
    <phoneticPr fontId="10" type="noConversion"/>
  </si>
  <si>
    <t>KEN 6 #05 / 2P 100A</t>
    <phoneticPr fontId="10" type="noConversion"/>
  </si>
  <si>
    <t>KEN 13 #05 / 2P 100A</t>
    <phoneticPr fontId="10" type="noConversion"/>
  </si>
  <si>
    <t>G2204</t>
    <phoneticPr fontId="10" type="noConversion"/>
  </si>
  <si>
    <t>4F Cage3-R09</t>
    <phoneticPr fontId="10" type="noConversion"/>
  </si>
  <si>
    <t>G2202</t>
    <phoneticPr fontId="10" type="noConversion"/>
  </si>
  <si>
    <t>4F Cage3-R11</t>
    <phoneticPr fontId="10" type="noConversion"/>
  </si>
  <si>
    <t>K 2-4</t>
    <phoneticPr fontId="10" type="noConversion"/>
  </si>
  <si>
    <t>G2106</t>
    <phoneticPr fontId="10" type="noConversion"/>
  </si>
  <si>
    <t>4F Cage3-R13</t>
    <phoneticPr fontId="10" type="noConversion"/>
  </si>
  <si>
    <t>KEN 6 #07 / 2P 100A</t>
    <phoneticPr fontId="10" type="noConversion"/>
  </si>
  <si>
    <t>KEN 13 #07 / 2P 100A</t>
    <phoneticPr fontId="10" type="noConversion"/>
  </si>
  <si>
    <t>G2105</t>
    <phoneticPr fontId="10" type="noConversion"/>
  </si>
  <si>
    <t>4F Cage3-R14</t>
  </si>
  <si>
    <t>G2104</t>
    <phoneticPr fontId="10" type="noConversion"/>
  </si>
  <si>
    <t>4F Cage3-R15</t>
  </si>
  <si>
    <t>G2103</t>
    <phoneticPr fontId="10" type="noConversion"/>
  </si>
  <si>
    <t>4F Cage3-R16</t>
  </si>
  <si>
    <t>K 3-1</t>
    <phoneticPr fontId="10" type="noConversion"/>
  </si>
  <si>
    <t>미디어꾼</t>
    <phoneticPr fontId="10" type="noConversion"/>
  </si>
  <si>
    <t>4F Cage2-R15</t>
    <phoneticPr fontId="10" type="noConversion"/>
  </si>
  <si>
    <t>KEN 6 #02 / 2P 100A</t>
    <phoneticPr fontId="10" type="noConversion"/>
  </si>
  <si>
    <t>KEN 13 #02 / 2P 100A</t>
    <phoneticPr fontId="10" type="noConversion"/>
  </si>
  <si>
    <t>미디어꾼(구)윈텔)</t>
    <phoneticPr fontId="10" type="noConversion"/>
  </si>
  <si>
    <t>G1102</t>
  </si>
  <si>
    <t>4F Cage2-R16</t>
  </si>
  <si>
    <t>G1103</t>
  </si>
  <si>
    <t>4F Cage2-R17</t>
  </si>
  <si>
    <t>G1104</t>
  </si>
  <si>
    <t>4F Cage2-R18</t>
  </si>
  <si>
    <t>G1105</t>
  </si>
  <si>
    <t>4F Cage2-R19</t>
  </si>
  <si>
    <t>G1106</t>
  </si>
  <si>
    <t>4F Cage2-R20</t>
  </si>
  <si>
    <t>K 3-2</t>
    <phoneticPr fontId="10" type="noConversion"/>
  </si>
  <si>
    <t>G1203</t>
    <phoneticPr fontId="10" type="noConversion"/>
  </si>
  <si>
    <t>4F Cage2-R10</t>
    <phoneticPr fontId="10" type="noConversion"/>
  </si>
  <si>
    <t>KEN 6 #04 / 2P 100A</t>
    <phoneticPr fontId="10" type="noConversion"/>
  </si>
  <si>
    <t>KEN 13 #04 / 2P 100A</t>
    <phoneticPr fontId="10" type="noConversion"/>
  </si>
  <si>
    <t>4F Cage2-R11</t>
  </si>
  <si>
    <t>4F Cage2-R12</t>
  </si>
  <si>
    <t>G1206</t>
  </si>
  <si>
    <t>4F Cage2-R13</t>
  </si>
  <si>
    <t>G1207</t>
  </si>
  <si>
    <t>4F Cage2-R14</t>
  </si>
  <si>
    <t>K 3-3</t>
    <phoneticPr fontId="10" type="noConversion"/>
  </si>
  <si>
    <t>4F Cage2-R08</t>
    <phoneticPr fontId="10" type="noConversion"/>
  </si>
  <si>
    <t>KEN 6 #06 / 2P 100A</t>
    <phoneticPr fontId="10" type="noConversion"/>
  </si>
  <si>
    <t>KEN 13 #06 / 2P 100A</t>
    <phoneticPr fontId="10" type="noConversion"/>
  </si>
  <si>
    <t>4F Cage2-R09</t>
  </si>
  <si>
    <t>G1302</t>
    <phoneticPr fontId="10" type="noConversion"/>
  </si>
  <si>
    <t>4F Cage2-R02</t>
    <phoneticPr fontId="10" type="noConversion"/>
  </si>
  <si>
    <t>K 3-4</t>
    <phoneticPr fontId="10" type="noConversion"/>
  </si>
  <si>
    <t>G1301</t>
    <phoneticPr fontId="10" type="noConversion"/>
  </si>
  <si>
    <t>4F Cage2-R01</t>
    <phoneticPr fontId="10" type="noConversion"/>
  </si>
  <si>
    <t>KEN 6 #08 / 2P 100A</t>
    <phoneticPr fontId="10" type="noConversion"/>
  </si>
  <si>
    <t>KEN 13 #08 / 2P 100A</t>
    <phoneticPr fontId="10" type="noConversion"/>
  </si>
  <si>
    <t>미디어꾼(구)윈텔)</t>
  </si>
  <si>
    <t>G1303</t>
    <phoneticPr fontId="10" type="noConversion"/>
  </si>
  <si>
    <t>4F Cage2-R03</t>
    <phoneticPr fontId="10" type="noConversion"/>
  </si>
  <si>
    <t>G1304</t>
  </si>
  <si>
    <t>4F Cage2-R04</t>
  </si>
  <si>
    <t>G1305</t>
  </si>
  <si>
    <t>4F Cage2-R05</t>
  </si>
  <si>
    <t>G1306</t>
  </si>
  <si>
    <t>4F Cage2-R06</t>
  </si>
  <si>
    <t>G1307</t>
  </si>
  <si>
    <t>4F Cage2-R07</t>
  </si>
  <si>
    <t>2023    년   9 월     25  일</t>
  </si>
  <si>
    <t>Main CB   4P 100A</t>
  </si>
  <si>
    <t>8층 사무실 창고 : UPS 출력(From:7F 창고)</t>
  </si>
  <si>
    <t>MAIN 계측값 :</t>
  </si>
  <si>
    <t>&lt;- 실측값</t>
    <phoneticPr fontId="10" type="noConversion"/>
  </si>
  <si>
    <t>부하명</t>
  </si>
  <si>
    <t>배선연결</t>
    <phoneticPr fontId="10" type="noConversion"/>
  </si>
  <si>
    <t>ON/OFF</t>
  </si>
  <si>
    <t>R</t>
    <phoneticPr fontId="10" type="noConversion"/>
  </si>
  <si>
    <t>S</t>
    <phoneticPr fontId="10" type="noConversion"/>
  </si>
  <si>
    <t>T</t>
    <phoneticPr fontId="10" type="noConversion"/>
  </si>
  <si>
    <t>N</t>
    <phoneticPr fontId="10" type="noConversion"/>
  </si>
  <si>
    <t>CB 용량</t>
    <phoneticPr fontId="10" type="noConversion"/>
  </si>
  <si>
    <t>NO.</t>
    <phoneticPr fontId="10" type="noConversion"/>
  </si>
  <si>
    <t>DEK LOC #01</t>
  </si>
  <si>
    <t>O</t>
    <phoneticPr fontId="30" type="noConversion"/>
  </si>
  <si>
    <t>ON</t>
  </si>
  <si>
    <t>2P 30A</t>
    <phoneticPr fontId="10" type="noConversion"/>
  </si>
  <si>
    <t>#01</t>
    <phoneticPr fontId="10" type="noConversion"/>
  </si>
  <si>
    <t>#02</t>
  </si>
  <si>
    <t>O</t>
    <phoneticPr fontId="0" type="noConversion"/>
  </si>
  <si>
    <t>SECURITY #02</t>
  </si>
  <si>
    <t>DEK LOC #03</t>
  </si>
  <si>
    <t>#03</t>
    <phoneticPr fontId="10" type="noConversion"/>
  </si>
  <si>
    <t>#04</t>
  </si>
  <si>
    <t>OFF</t>
    <phoneticPr fontId="0" type="noConversion"/>
  </si>
  <si>
    <t>KIOSK #04</t>
  </si>
  <si>
    <t>DEK LOC #05</t>
  </si>
  <si>
    <t>#05</t>
    <phoneticPr fontId="10" type="noConversion"/>
  </si>
  <si>
    <t>#06</t>
  </si>
  <si>
    <t>RACK #06</t>
  </si>
  <si>
    <t>X</t>
    <phoneticPr fontId="16" type="noConversion"/>
  </si>
  <si>
    <t>OFF</t>
    <phoneticPr fontId="30" type="noConversion"/>
  </si>
  <si>
    <t>#07</t>
    <phoneticPr fontId="10" type="noConversion"/>
  </si>
  <si>
    <t>#08</t>
  </si>
  <si>
    <t>통합경보반 #08</t>
  </si>
  <si>
    <t>#09</t>
    <phoneticPr fontId="10" type="noConversion"/>
  </si>
  <si>
    <t>#10</t>
  </si>
  <si>
    <t>2P 30A</t>
  </si>
  <si>
    <t>#11</t>
    <phoneticPr fontId="10" type="noConversion"/>
  </si>
  <si>
    <t>#12</t>
  </si>
  <si>
    <t>#13</t>
    <phoneticPr fontId="10" type="noConversion"/>
  </si>
  <si>
    <t>#14</t>
  </si>
  <si>
    <t>#15</t>
    <phoneticPr fontId="10" type="noConversion"/>
  </si>
  <si>
    <t>#16</t>
  </si>
  <si>
    <t>#17</t>
    <phoneticPr fontId="10" type="noConversion"/>
  </si>
  <si>
    <t>#18</t>
  </si>
  <si>
    <t>SELABLE #18</t>
  </si>
  <si>
    <t>SJT 모니터 #19</t>
  </si>
  <si>
    <t>#19</t>
    <phoneticPr fontId="10" type="noConversion"/>
  </si>
  <si>
    <t>#20</t>
  </si>
  <si>
    <t>SELABLE #20</t>
  </si>
  <si>
    <t>STJ 사무실 # 21</t>
  </si>
  <si>
    <t>#21</t>
    <phoneticPr fontId="10" type="noConversion"/>
  </si>
  <si>
    <t>#22</t>
  </si>
  <si>
    <t>SELABLE #22</t>
  </si>
  <si>
    <t>SJT (SERVER) # 23</t>
  </si>
  <si>
    <t>SELABLE #24</t>
  </si>
  <si>
    <t>총합:</t>
    <phoneticPr fontId="0" type="noConversion"/>
  </si>
  <si>
    <t>8층 복도 : 에어컨 분전함 (From:6층 보조항온항습기 분전반)</t>
  </si>
  <si>
    <t>사무실, 회의실 실외기</t>
  </si>
  <si>
    <t>3P 50A</t>
  </si>
  <si>
    <t>임대오피스 실외기</t>
  </si>
  <si>
    <t>사무실 외의실 실내기</t>
  </si>
  <si>
    <t>실외기실 동파방지열선</t>
  </si>
  <si>
    <t>임대오피스 실내기</t>
  </si>
  <si>
    <t>SJT 에어컨</t>
  </si>
  <si>
    <t>UPS 출력 분전반 A1(From:7F 창고)</t>
    <phoneticPr fontId="16" type="noConversion"/>
  </si>
  <si>
    <t>Main CB   4P 400A</t>
    <phoneticPr fontId="10" type="noConversion"/>
  </si>
  <si>
    <t>부하명</t>
    <phoneticPr fontId="10" type="noConversion"/>
  </si>
  <si>
    <t>W-DCS 8000</t>
    <phoneticPr fontId="16" type="noConversion"/>
  </si>
  <si>
    <t>O</t>
    <phoneticPr fontId="16" type="noConversion"/>
  </si>
  <si>
    <t>2P 20A</t>
    <phoneticPr fontId="10" type="noConversion"/>
  </si>
  <si>
    <t>#01</t>
  </si>
  <si>
    <t>전송</t>
    <phoneticPr fontId="16" type="noConversion"/>
  </si>
  <si>
    <t>O</t>
  </si>
  <si>
    <t>TO 8F 보안실 UPS항온
항습기 모니터용PC</t>
    <phoneticPr fontId="16" type="noConversion"/>
  </si>
  <si>
    <t>??</t>
    <phoneticPr fontId="10" type="noConversion"/>
  </si>
  <si>
    <t>#03</t>
  </si>
  <si>
    <t>넷피플</t>
    <phoneticPr fontId="16" type="noConversion"/>
  </si>
  <si>
    <t>E-4-B</t>
    <phoneticPr fontId="16" type="noConversion"/>
  </si>
  <si>
    <t>#05</t>
  </si>
  <si>
    <t>OFF</t>
    <phoneticPr fontId="16" type="noConversion"/>
  </si>
  <si>
    <t>E-3-B</t>
    <phoneticPr fontId="16" type="noConversion"/>
  </si>
  <si>
    <t>517 BAY</t>
    <phoneticPr fontId="16" type="noConversion"/>
  </si>
  <si>
    <t>#07</t>
  </si>
  <si>
    <r>
      <rPr>
        <sz val="10"/>
        <color rgb="FFFF0000"/>
        <rFont val="돋움"/>
        <family val="3"/>
        <charset val="129"/>
      </rPr>
      <t>406BAY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405BAY</t>
    </r>
    <r>
      <rPr>
        <sz val="10"/>
        <rFont val="돋움"/>
        <family val="3"/>
        <charset val="129"/>
      </rPr>
      <t xml:space="preserve"> DCN-1B</t>
    </r>
    <phoneticPr fontId="10" type="noConversion"/>
  </si>
  <si>
    <t>Voice사업팀 MMS용-B</t>
    <phoneticPr fontId="16" type="noConversion"/>
  </si>
  <si>
    <t>#09</t>
  </si>
  <si>
    <t>IDC</t>
    <phoneticPr fontId="16" type="noConversion"/>
  </si>
  <si>
    <r>
      <rPr>
        <sz val="10"/>
        <color rgb="FFFF0000"/>
        <rFont val="돋움"/>
        <family val="3"/>
        <charset val="129"/>
      </rPr>
      <t>407BAY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406BAY</t>
    </r>
    <r>
      <rPr>
        <sz val="10"/>
        <rFont val="돋움"/>
        <family val="3"/>
        <charset val="129"/>
      </rPr>
      <t xml:space="preserve"> DCN-2B</t>
    </r>
    <phoneticPr fontId="10" type="noConversion"/>
  </si>
  <si>
    <t>Voice사업팀 D-7 RACK</t>
    <phoneticPr fontId="16" type="noConversion"/>
  </si>
  <si>
    <t>ON</t>
    <phoneticPr fontId="16" type="noConversion"/>
  </si>
  <si>
    <t>#11</t>
  </si>
  <si>
    <t>니즈텔레콤</t>
    <phoneticPr fontId="16" type="noConversion"/>
  </si>
  <si>
    <r>
      <rPr>
        <sz val="10"/>
        <color rgb="FFFF0000"/>
        <rFont val="돋움"/>
        <family val="3"/>
        <charset val="129"/>
      </rPr>
      <t>408BAY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407BAY</t>
    </r>
    <r>
      <rPr>
        <sz val="10"/>
        <rFont val="돋움"/>
        <family val="3"/>
        <charset val="129"/>
      </rPr>
      <t xml:space="preserve"> DCN-3B</t>
    </r>
    <phoneticPr fontId="10" type="noConversion"/>
  </si>
  <si>
    <t>ONS1064 SERVER</t>
    <phoneticPr fontId="16" type="noConversion"/>
  </si>
  <si>
    <t>#13</t>
  </si>
  <si>
    <t>엑사넷</t>
    <phoneticPr fontId="16" type="noConversion"/>
  </si>
  <si>
    <t>E-8-B</t>
  </si>
  <si>
    <t>NTT 하-1</t>
    <phoneticPr fontId="16" type="noConversion"/>
  </si>
  <si>
    <t>#15</t>
  </si>
  <si>
    <t>델피콤</t>
    <phoneticPr fontId="10" type="noConversion"/>
  </si>
  <si>
    <t>F-5-B</t>
  </si>
  <si>
    <t>8층 보안실 CCTV 모니터</t>
    <phoneticPr fontId="16" type="noConversion"/>
  </si>
  <si>
    <t>#17</t>
  </si>
  <si>
    <t>공통</t>
    <phoneticPr fontId="16" type="noConversion"/>
  </si>
  <si>
    <t>CARANG ('23.09.19)</t>
  </si>
  <si>
    <t>C604 / F-7-A</t>
  </si>
  <si>
    <t>G-10-A</t>
    <phoneticPr fontId="16" type="noConversion"/>
  </si>
  <si>
    <t>#19</t>
  </si>
  <si>
    <t>신한금융투자</t>
  </si>
  <si>
    <t>인터넷운영팀MAN
 RACK#2 전원A</t>
  </si>
  <si>
    <t>NTT 하-3</t>
    <phoneticPr fontId="16" type="noConversion"/>
  </si>
  <si>
    <t>#21</t>
  </si>
  <si>
    <t>NTT</t>
    <phoneticPr fontId="16" type="noConversion"/>
  </si>
  <si>
    <t>G-4-B</t>
  </si>
  <si>
    <t>C-7-A-Q1</t>
    <phoneticPr fontId="16" type="noConversion"/>
  </si>
  <si>
    <t>#23</t>
  </si>
  <si>
    <t>NTT</t>
    <phoneticPr fontId="10" type="noConversion"/>
  </si>
  <si>
    <t>#24</t>
  </si>
  <si>
    <t>G-6-B</t>
  </si>
  <si>
    <t>인터넷운영팀MAN
 RACK#2 전원B</t>
    <phoneticPr fontId="16" type="noConversion"/>
  </si>
  <si>
    <t>#25</t>
  </si>
  <si>
    <t>교환라우터(총무팀 ??)</t>
    <phoneticPr fontId="10" type="noConversion"/>
  </si>
  <si>
    <t>#26</t>
  </si>
  <si>
    <t>F-3-B</t>
  </si>
  <si>
    <t>NMS B-15</t>
    <phoneticPr fontId="16" type="noConversion"/>
  </si>
  <si>
    <t>#27</t>
  </si>
  <si>
    <t>#28</t>
  </si>
  <si>
    <t>NMS B-16</t>
    <phoneticPr fontId="16" type="noConversion"/>
  </si>
  <si>
    <t>#29</t>
  </si>
  <si>
    <t>#30</t>
  </si>
  <si>
    <t>#31</t>
  </si>
  <si>
    <t>#32</t>
  </si>
  <si>
    <t>전산랙 410BAY(B)</t>
    <phoneticPr fontId="10" type="noConversion"/>
  </si>
  <si>
    <t>G-5-B</t>
    <phoneticPr fontId="16" type="noConversion"/>
  </si>
  <si>
    <t>#33</t>
  </si>
  <si>
    <t>#34</t>
  </si>
  <si>
    <t>D-6-B</t>
  </si>
  <si>
    <t>G-1-B</t>
    <phoneticPr fontId="16" type="noConversion"/>
  </si>
  <si>
    <t>#35</t>
  </si>
  <si>
    <t>르네트</t>
    <phoneticPr fontId="16" type="noConversion"/>
  </si>
  <si>
    <t>#36</t>
  </si>
  <si>
    <t>E-9-B</t>
  </si>
  <si>
    <t>C-7-B-Q1</t>
    <phoneticPr fontId="16" type="noConversion"/>
  </si>
  <si>
    <t>#37</t>
  </si>
  <si>
    <t>#38</t>
  </si>
  <si>
    <t>D-7-B</t>
  </si>
  <si>
    <t>G-2-B</t>
    <phoneticPr fontId="16" type="noConversion"/>
  </si>
  <si>
    <t>#39</t>
  </si>
  <si>
    <t>#40</t>
  </si>
  <si>
    <r>
      <rPr>
        <b/>
        <sz val="10"/>
        <color rgb="FFFF0000"/>
        <rFont val="돋움"/>
        <family val="3"/>
        <charset val="129"/>
      </rPr>
      <t>341BAY</t>
    </r>
    <r>
      <rPr>
        <sz val="10"/>
        <rFont val="돋움"/>
        <family val="3"/>
        <charset val="129"/>
      </rPr>
      <t xml:space="preserve"> / IDC MAN POP 
AC전원(B)</t>
    </r>
    <phoneticPr fontId="10" type="noConversion"/>
  </si>
  <si>
    <t>총합:</t>
    <phoneticPr fontId="16" type="noConversion"/>
  </si>
  <si>
    <t>U3-7B PANEL(From:TRroom-U7-6B)</t>
    <phoneticPr fontId="16" type="noConversion"/>
  </si>
  <si>
    <t>Main CB   4P 300A</t>
    <phoneticPr fontId="10" type="noConversion"/>
  </si>
  <si>
    <t>G-3-B (NTT#8-B)</t>
  </si>
  <si>
    <t>쿼드마이너</t>
  </si>
  <si>
    <t>C503</t>
    <phoneticPr fontId="16" type="noConversion"/>
  </si>
  <si>
    <t>쿼드마이너 예약상면</t>
  </si>
  <si>
    <t>7B-342BAY</t>
  </si>
  <si>
    <t>인터넷 IP 랙</t>
  </si>
  <si>
    <t>U3-7B-D1</t>
    <phoneticPr fontId="16" type="noConversion"/>
  </si>
  <si>
    <t>OFF</t>
  </si>
  <si>
    <t>NTT</t>
  </si>
  <si>
    <t>U3-7B-D5 B</t>
    <phoneticPr fontId="16" type="noConversion"/>
  </si>
  <si>
    <t>241BAY-B</t>
  </si>
  <si>
    <t>전송</t>
    <phoneticPr fontId="10" type="noConversion"/>
  </si>
  <si>
    <t>U3-7B-337</t>
    <phoneticPr fontId="30" type="noConversion"/>
  </si>
  <si>
    <t>242BAY-B</t>
  </si>
  <si>
    <t>7F-C-6-NTT#3-B</t>
    <phoneticPr fontId="10" type="noConversion"/>
  </si>
  <si>
    <t>209Bay - B</t>
    <phoneticPr fontId="10" type="noConversion"/>
  </si>
  <si>
    <t>U3-7B G-3-B</t>
    <phoneticPr fontId="10" type="noConversion"/>
  </si>
  <si>
    <t>210Bay - B</t>
    <phoneticPr fontId="10" type="noConversion"/>
  </si>
  <si>
    <t>DEKR Network Rack</t>
    <phoneticPr fontId="10" type="noConversion"/>
  </si>
  <si>
    <t>218Bay - A전원
('22.01.12 투입)</t>
    <phoneticPr fontId="10" type="noConversion"/>
  </si>
  <si>
    <t>TATA#1/B</t>
  </si>
  <si>
    <t>TATA</t>
    <phoneticPr fontId="10" type="noConversion"/>
  </si>
  <si>
    <t>217Bay - A전원
('22.01.12 투입)</t>
    <phoneticPr fontId="10" type="noConversion"/>
  </si>
  <si>
    <t>208BAY-B</t>
  </si>
  <si>
    <t>318Bay - DEK Network Rack</t>
    <phoneticPr fontId="10" type="noConversion"/>
  </si>
  <si>
    <t>318BAY-B
U3-7B-18</t>
    <phoneticPr fontId="10" type="noConversion"/>
  </si>
  <si>
    <t>207BAY-B</t>
  </si>
  <si>
    <t>317Bay - DEK Network Rack</t>
    <phoneticPr fontId="10" type="noConversion"/>
  </si>
  <si>
    <t>317BAY-B
U3-7B-20</t>
    <phoneticPr fontId="10" type="noConversion"/>
  </si>
  <si>
    <t>206BAY-B</t>
  </si>
  <si>
    <t>316Bay - DEK Network Rack</t>
    <phoneticPr fontId="10" type="noConversion"/>
  </si>
  <si>
    <t>316BAY-B
U3-7B-22</t>
    <phoneticPr fontId="10" type="noConversion"/>
  </si>
  <si>
    <t>205BAY-B</t>
  </si>
  <si>
    <t>315Bay - DEK Network Rack</t>
    <phoneticPr fontId="10" type="noConversion"/>
  </si>
  <si>
    <t>315BAY-B
U3-7B-24</t>
    <phoneticPr fontId="10" type="noConversion"/>
  </si>
  <si>
    <t>204BAY-B</t>
  </si>
  <si>
    <t>314Bay - DEK Network Rack</t>
    <phoneticPr fontId="10" type="noConversion"/>
  </si>
  <si>
    <t>314BAY-B
U3-7B-26</t>
    <phoneticPr fontId="10" type="noConversion"/>
  </si>
  <si>
    <t>208BAY-B(2)</t>
  </si>
  <si>
    <t>313Bay - DEK Network Rack</t>
    <phoneticPr fontId="10" type="noConversion"/>
  </si>
  <si>
    <t>313BAY-B
U3-7B-28</t>
    <phoneticPr fontId="10" type="noConversion"/>
  </si>
  <si>
    <t>C604 / F-7-B</t>
  </si>
  <si>
    <t>드림라인</t>
    <phoneticPr fontId="10" type="noConversion"/>
  </si>
  <si>
    <t>301BAY
U3-7B-30</t>
    <phoneticPr fontId="10" type="noConversion"/>
  </si>
  <si>
    <t>U3-7B-31
B-6-B</t>
  </si>
  <si>
    <t>세종 인터넷(클라우드이음)</t>
  </si>
  <si>
    <t>203Bay - 세종-아톤AWS</t>
    <phoneticPr fontId="10" type="noConversion"/>
  </si>
  <si>
    <t>203Bay-B ('22.07.14 투입)
U3-7B-32</t>
    <phoneticPr fontId="10" type="noConversion"/>
  </si>
  <si>
    <t>B-7-B</t>
  </si>
  <si>
    <t>O</t>
    <phoneticPr fontId="6" type="noConversion"/>
  </si>
  <si>
    <t>C909 (舊 C-02)
 / TATA#02</t>
    <phoneticPr fontId="10" type="noConversion"/>
  </si>
  <si>
    <t>C-02(C909-B)
U3-7B-34</t>
    <phoneticPr fontId="10" type="noConversion"/>
  </si>
  <si>
    <t>B-8-B</t>
  </si>
  <si>
    <t>B424(310BAY-B)</t>
    <phoneticPr fontId="10" type="noConversion"/>
  </si>
  <si>
    <t>Test Bed #2
U3-7B-37</t>
  </si>
  <si>
    <t>B423(311BAY-B)</t>
    <phoneticPr fontId="10" type="noConversion"/>
  </si>
  <si>
    <t>7-1-B2-30-39</t>
  </si>
  <si>
    <t>B422(312BAY-B)</t>
    <phoneticPr fontId="10" type="noConversion"/>
  </si>
  <si>
    <t>7B-30-41(C409)</t>
  </si>
  <si>
    <t>#41</t>
    <phoneticPr fontId="10" type="noConversion"/>
  </si>
  <si>
    <t>#42</t>
    <phoneticPr fontId="10" type="noConversion"/>
  </si>
  <si>
    <t>7-1-B2-30-42</t>
  </si>
  <si>
    <t>#43</t>
    <phoneticPr fontId="10" type="noConversion"/>
  </si>
  <si>
    <t>쿼드마이너</t>
    <phoneticPr fontId="10" type="noConversion"/>
  </si>
  <si>
    <t>#44</t>
    <phoneticPr fontId="10" type="noConversion"/>
  </si>
  <si>
    <t>2023/04/10 랙 반입 예정</t>
    <phoneticPr fontId="10" type="noConversion"/>
  </si>
  <si>
    <t>#45</t>
    <phoneticPr fontId="10" type="noConversion"/>
  </si>
  <si>
    <t>#46</t>
    <phoneticPr fontId="10" type="noConversion"/>
  </si>
  <si>
    <t>쿼드마이너 예약상면</t>
    <phoneticPr fontId="10" type="noConversion"/>
  </si>
  <si>
    <t>#47</t>
    <phoneticPr fontId="10" type="noConversion"/>
  </si>
  <si>
    <t>#48</t>
    <phoneticPr fontId="10" type="noConversion"/>
  </si>
  <si>
    <t>#49</t>
    <phoneticPr fontId="10" type="noConversion"/>
  </si>
  <si>
    <t>20F BMS</t>
  </si>
  <si>
    <t>#50</t>
    <phoneticPr fontId="10" type="noConversion"/>
  </si>
  <si>
    <t>7층 출입카드</t>
    <phoneticPr fontId="10" type="noConversion"/>
  </si>
  <si>
    <t>#51</t>
    <phoneticPr fontId="10" type="noConversion"/>
  </si>
  <si>
    <t>7F BMS</t>
  </si>
  <si>
    <t>#52</t>
    <phoneticPr fontId="10" type="noConversion"/>
  </si>
  <si>
    <t>20F MAIN (FMS)</t>
    <phoneticPr fontId="10" type="noConversion"/>
  </si>
  <si>
    <t>7B-D5-#1</t>
  </si>
  <si>
    <t>#53</t>
    <phoneticPr fontId="10" type="noConversion"/>
  </si>
  <si>
    <t>#54</t>
    <phoneticPr fontId="10" type="noConversion"/>
  </si>
  <si>
    <t>7F MAIN (FMS)</t>
    <phoneticPr fontId="10" type="noConversion"/>
  </si>
  <si>
    <t>U3-7A PANEL(From:TRroom-U7-5A)</t>
    <phoneticPr fontId="16" type="noConversion"/>
  </si>
  <si>
    <t>G-3-A (NTT#8-A)</t>
  </si>
  <si>
    <t>G-8-A (C503)</t>
    <phoneticPr fontId="10" type="noConversion"/>
  </si>
  <si>
    <t>F-5-A</t>
  </si>
  <si>
    <t>텔피콤</t>
    <phoneticPr fontId="16" type="noConversion"/>
  </si>
  <si>
    <t>D-1-A</t>
  </si>
  <si>
    <t>7A-342BAY</t>
  </si>
  <si>
    <t>인터넷 IP 랙</t>
    <phoneticPr fontId="10" type="noConversion"/>
  </si>
  <si>
    <t>D-5-A</t>
  </si>
  <si>
    <t>241BAY-A</t>
  </si>
  <si>
    <r>
      <rPr>
        <sz val="10"/>
        <color rgb="FFFF0000"/>
        <rFont val="돋움"/>
        <family val="3"/>
        <charset val="129"/>
      </rPr>
      <t>405BAY</t>
    </r>
    <r>
      <rPr>
        <sz val="10"/>
        <rFont val="돋움"/>
        <family val="3"/>
        <charset val="129"/>
      </rPr>
      <t xml:space="preserve"> / U3-7A-405BAY(A)</t>
    </r>
    <phoneticPr fontId="10" type="noConversion"/>
  </si>
  <si>
    <t>242BAY-A</t>
  </si>
  <si>
    <t>C-6-A</t>
  </si>
  <si>
    <t>209Bay - A</t>
    <phoneticPr fontId="10" type="noConversion"/>
  </si>
  <si>
    <t>U3-7A G-3-A</t>
  </si>
  <si>
    <t>210Bay - A</t>
    <phoneticPr fontId="10" type="noConversion"/>
  </si>
  <si>
    <t>TATA#1/A</t>
  </si>
  <si>
    <t>208BYA-A</t>
  </si>
  <si>
    <t>318BAY-A
U3-7A-18</t>
    <phoneticPr fontId="10" type="noConversion"/>
  </si>
  <si>
    <t>207BYA-A</t>
  </si>
  <si>
    <t>317BAY-A
U3-7A-20</t>
    <phoneticPr fontId="10" type="noConversion"/>
  </si>
  <si>
    <t>206BYA-A</t>
  </si>
  <si>
    <t>316BAY-A
U3-7A-22</t>
    <phoneticPr fontId="10" type="noConversion"/>
  </si>
  <si>
    <t>205BYA-A</t>
  </si>
  <si>
    <t>315BAY-A
U3-7A-24</t>
    <phoneticPr fontId="10" type="noConversion"/>
  </si>
  <si>
    <t>204BYA-A</t>
  </si>
  <si>
    <t>314BAY-A
U3-7A-26</t>
    <phoneticPr fontId="10" type="noConversion"/>
  </si>
  <si>
    <r>
      <rPr>
        <sz val="10"/>
        <color rgb="FFFF0000"/>
        <rFont val="돋움"/>
        <family val="3"/>
        <charset val="129"/>
      </rPr>
      <t>208BAY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207BAY</t>
    </r>
    <r>
      <rPr>
        <sz val="10"/>
        <rFont val="돋움"/>
        <family val="3"/>
        <charset val="129"/>
      </rPr>
      <t xml:space="preserve"> - A(2)</t>
    </r>
    <phoneticPr fontId="10" type="noConversion"/>
  </si>
  <si>
    <t>313BAY-A
U3-7A-28</t>
    <phoneticPr fontId="10" type="noConversion"/>
  </si>
  <si>
    <r>
      <rPr>
        <sz val="10"/>
        <color rgb="FFFF0000"/>
        <rFont val="돋움"/>
        <family val="3"/>
        <charset val="129"/>
      </rPr>
      <t xml:space="preserve">322BAY </t>
    </r>
    <r>
      <rPr>
        <strike/>
        <sz val="10"/>
        <rFont val="돋움"/>
        <family val="3"/>
        <charset val="129"/>
      </rPr>
      <t>331BAY</t>
    </r>
    <phoneticPr fontId="10" type="noConversion"/>
  </si>
  <si>
    <t>김종원M 요구회로</t>
    <phoneticPr fontId="10" type="noConversion"/>
  </si>
  <si>
    <t>301BAY
U3-7A-30</t>
    <phoneticPr fontId="10" type="noConversion"/>
  </si>
  <si>
    <t>U3-7A-31
B-6-A</t>
  </si>
  <si>
    <t>203Bay-A ('22.07.14 투입)
U3-7A-32</t>
    <phoneticPr fontId="10" type="noConversion"/>
  </si>
  <si>
    <t>B-7-A</t>
  </si>
  <si>
    <t>C-02(C909-A)
U3-7A-34</t>
    <phoneticPr fontId="10" type="noConversion"/>
  </si>
  <si>
    <t>B-8-A</t>
  </si>
  <si>
    <t>B424(310BAY-A)</t>
    <phoneticPr fontId="10" type="noConversion"/>
  </si>
  <si>
    <t>Test Bed #1
U3-7A-37</t>
  </si>
  <si>
    <t>B423(311BAY-A)</t>
    <phoneticPr fontId="10" type="noConversion"/>
  </si>
  <si>
    <t>7-1-A2-30-39</t>
  </si>
  <si>
    <t>B422(312BAY-A)</t>
    <phoneticPr fontId="10" type="noConversion"/>
  </si>
  <si>
    <t>7A-30-41(C409)</t>
  </si>
  <si>
    <t>#41</t>
    <phoneticPr fontId="0" type="noConversion"/>
  </si>
  <si>
    <t>#42</t>
  </si>
  <si>
    <t>7-1-A2-30-42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</si>
  <si>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</si>
  <si>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</si>
  <si>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</si>
  <si>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</si>
  <si>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</si>
  <si>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</si>
  <si>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</si>
  <si>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</si>
  <si>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</si>
  <si>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</si>
  <si>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7F NTT CCTV 전원</t>
    <phoneticPr fontId="10" type="noConversion"/>
  </si>
  <si>
    <t>#53</t>
  </si>
  <si>
    <t>#54</t>
  </si>
  <si>
    <t>7A-D5-#1</t>
    <phoneticPr fontId="16" type="noConversion"/>
  </si>
  <si>
    <t>UPS 출력 분전반 B1(From:7F 창고)</t>
    <phoneticPr fontId="16" type="noConversion"/>
  </si>
  <si>
    <t>NO</t>
    <phoneticPr fontId="10" type="noConversion"/>
  </si>
  <si>
    <t>NO</t>
  </si>
  <si>
    <t>강남방향 창가열 콘센트</t>
    <phoneticPr fontId="16" type="noConversion"/>
  </si>
  <si>
    <t>#02</t>
    <phoneticPr fontId="10" type="noConversion"/>
  </si>
  <si>
    <t>정면창가 콘센트</t>
    <phoneticPr fontId="16" type="noConversion"/>
  </si>
  <si>
    <t>#04</t>
    <phoneticPr fontId="10" type="noConversion"/>
  </si>
  <si>
    <t>NTT 상-1</t>
    <phoneticPr fontId="16" type="noConversion"/>
  </si>
  <si>
    <t>301 BAY</t>
    <phoneticPr fontId="16" type="noConversion"/>
  </si>
  <si>
    <t>#06</t>
    <phoneticPr fontId="10" type="noConversion"/>
  </si>
  <si>
    <t>GAINS</t>
    <phoneticPr fontId="16" type="noConversion"/>
  </si>
  <si>
    <t>C2C DWDM 
EMS RACK</t>
    <phoneticPr fontId="16" type="noConversion"/>
  </si>
  <si>
    <t>#08</t>
    <phoneticPr fontId="10" type="noConversion"/>
  </si>
  <si>
    <t>C-8-A</t>
    <phoneticPr fontId="16" type="noConversion"/>
  </si>
  <si>
    <t>신한금융투자</t>
    <phoneticPr fontId="10" type="noConversion"/>
  </si>
  <si>
    <t>#10</t>
    <phoneticPr fontId="10" type="noConversion"/>
  </si>
  <si>
    <t>G-10-B</t>
    <phoneticPr fontId="16" type="noConversion"/>
  </si>
  <si>
    <t>#12</t>
    <phoneticPr fontId="10" type="noConversion"/>
  </si>
  <si>
    <t>C-8-B</t>
    <phoneticPr fontId="16" type="noConversion"/>
  </si>
  <si>
    <r>
      <rPr>
        <sz val="10"/>
        <color rgb="FFFF0000"/>
        <rFont val="돋움"/>
        <family val="3"/>
        <charset val="129"/>
      </rPr>
      <t>406BAY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405 BAY</t>
    </r>
    <r>
      <rPr>
        <sz val="10"/>
        <rFont val="돋움"/>
        <family val="3"/>
        <charset val="129"/>
      </rPr>
      <t xml:space="preserve"> (DCN-1A) </t>
    </r>
    <phoneticPr fontId="10" type="noConversion"/>
  </si>
  <si>
    <t>유엔시스</t>
    <phoneticPr fontId="10" type="noConversion"/>
  </si>
  <si>
    <t>#14</t>
    <phoneticPr fontId="10" type="noConversion"/>
  </si>
  <si>
    <t>D-3-A</t>
    <phoneticPr fontId="16" type="noConversion"/>
  </si>
  <si>
    <r>
      <rPr>
        <sz val="10"/>
        <color rgb="FFFF0000"/>
        <rFont val="돋움"/>
        <family val="3"/>
        <charset val="129"/>
      </rPr>
      <t>407BAY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406 BAY</t>
    </r>
    <r>
      <rPr>
        <sz val="10"/>
        <rFont val="돋움"/>
        <family val="3"/>
        <charset val="129"/>
      </rPr>
      <t xml:space="preserve"> (DCN-2A) </t>
    </r>
    <phoneticPr fontId="10" type="noConversion"/>
  </si>
  <si>
    <t>#16</t>
    <phoneticPr fontId="10" type="noConversion"/>
  </si>
  <si>
    <t>G-4-A (NTT#7)</t>
    <phoneticPr fontId="16" type="noConversion"/>
  </si>
  <si>
    <r>
      <rPr>
        <sz val="10"/>
        <color rgb="FFFF0000"/>
        <rFont val="돋움"/>
        <family val="3"/>
        <charset val="129"/>
      </rPr>
      <t>408BAY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407 BAY</t>
    </r>
    <r>
      <rPr>
        <sz val="10"/>
        <rFont val="돋움"/>
        <family val="3"/>
        <charset val="129"/>
      </rPr>
      <t xml:space="preserve"> (DCN-3A) </t>
    </r>
    <phoneticPr fontId="10" type="noConversion"/>
  </si>
  <si>
    <t>#18</t>
    <phoneticPr fontId="10" type="noConversion"/>
  </si>
  <si>
    <t>G-6-A</t>
    <phoneticPr fontId="16" type="noConversion"/>
  </si>
  <si>
    <t>E-2-A</t>
    <phoneticPr fontId="16" type="noConversion"/>
  </si>
  <si>
    <t>#20</t>
    <phoneticPr fontId="10" type="noConversion"/>
  </si>
  <si>
    <t>F-3-A</t>
    <phoneticPr fontId="16" type="noConversion"/>
  </si>
  <si>
    <t>E-5-A</t>
    <phoneticPr fontId="16" type="noConversion"/>
  </si>
  <si>
    <t>니즈텔레콤</t>
  </si>
  <si>
    <t>#22</t>
    <phoneticPr fontId="10" type="noConversion"/>
  </si>
  <si>
    <t>운용실 바닥콘센트</t>
    <phoneticPr fontId="16" type="noConversion"/>
  </si>
  <si>
    <t>E-6-A</t>
    <phoneticPr fontId="16" type="noConversion"/>
  </si>
  <si>
    <t>#23</t>
    <phoneticPr fontId="10" type="noConversion"/>
  </si>
  <si>
    <t>#24</t>
    <phoneticPr fontId="10" type="noConversion"/>
  </si>
  <si>
    <t>운용실 콘센트 창가1열</t>
    <phoneticPr fontId="16" type="noConversion"/>
  </si>
  <si>
    <t>E-7-A</t>
    <phoneticPr fontId="16" type="noConversion"/>
  </si>
  <si>
    <t>#25</t>
    <phoneticPr fontId="10" type="noConversion"/>
  </si>
  <si>
    <t>#26</t>
    <phoneticPr fontId="10" type="noConversion"/>
  </si>
  <si>
    <t>전산랙 410 BAY-A</t>
    <phoneticPr fontId="16" type="noConversion"/>
  </si>
  <si>
    <t>E-8-A</t>
    <phoneticPr fontId="16" type="noConversion"/>
  </si>
  <si>
    <t>#27</t>
    <phoneticPr fontId="10" type="noConversion"/>
  </si>
  <si>
    <t>엑사넷</t>
    <phoneticPr fontId="10" type="noConversion"/>
  </si>
  <si>
    <t>#28</t>
    <phoneticPr fontId="10" type="noConversion"/>
  </si>
  <si>
    <t>D-6-A</t>
    <phoneticPr fontId="16" type="noConversion"/>
  </si>
  <si>
    <t>G-5-A</t>
    <phoneticPr fontId="16" type="noConversion"/>
  </si>
  <si>
    <t>#29</t>
    <phoneticPr fontId="10" type="noConversion"/>
  </si>
  <si>
    <t>르네트</t>
    <phoneticPr fontId="10" type="noConversion"/>
  </si>
  <si>
    <t>#30</t>
    <phoneticPr fontId="10" type="noConversion"/>
  </si>
  <si>
    <t>E-9-A</t>
    <phoneticPr fontId="16" type="noConversion"/>
  </si>
  <si>
    <t>Voice사업팀 
NMS용-A</t>
    <phoneticPr fontId="16" type="noConversion"/>
  </si>
  <si>
    <t>#31</t>
    <phoneticPr fontId="10" type="noConversion"/>
  </si>
  <si>
    <t>#32</t>
    <phoneticPr fontId="10" type="noConversion"/>
  </si>
  <si>
    <t>D-7-A</t>
    <phoneticPr fontId="16" type="noConversion"/>
  </si>
  <si>
    <t>NTT 상-3</t>
    <phoneticPr fontId="16" type="noConversion"/>
  </si>
  <si>
    <t>#33</t>
    <phoneticPr fontId="10" type="noConversion"/>
  </si>
  <si>
    <t>#34</t>
    <phoneticPr fontId="10" type="noConversion"/>
  </si>
  <si>
    <t>F-8-A</t>
    <phoneticPr fontId="16" type="noConversion"/>
  </si>
  <si>
    <t>7F NMS A-18</t>
    <phoneticPr fontId="16" type="noConversion"/>
  </si>
  <si>
    <t>#35</t>
    <phoneticPr fontId="10" type="noConversion"/>
  </si>
  <si>
    <t>델피콤</t>
    <phoneticPr fontId="16" type="noConversion"/>
  </si>
  <si>
    <t>#36</t>
    <phoneticPr fontId="10" type="noConversion"/>
  </si>
  <si>
    <t>F-6-A</t>
    <phoneticPr fontId="16" type="noConversion"/>
  </si>
  <si>
    <t>7F NMS A-19</t>
    <phoneticPr fontId="16" type="noConversion"/>
  </si>
  <si>
    <t>#37</t>
    <phoneticPr fontId="10" type="noConversion"/>
  </si>
  <si>
    <t>#38</t>
    <phoneticPr fontId="10" type="noConversion"/>
  </si>
  <si>
    <r>
      <rPr>
        <b/>
        <sz val="10"/>
        <color rgb="FFFF0000"/>
        <rFont val="돋움"/>
        <family val="3"/>
        <charset val="129"/>
      </rPr>
      <t xml:space="preserve">341BAY </t>
    </r>
    <r>
      <rPr>
        <sz val="10"/>
        <rFont val="돋움"/>
        <family val="3"/>
        <charset val="129"/>
      </rPr>
      <t>/ IDC MAN POP</t>
    </r>
    <phoneticPr fontId="10" type="noConversion"/>
  </si>
  <si>
    <t>7F NMS A-20</t>
    <phoneticPr fontId="16" type="noConversion"/>
  </si>
  <si>
    <t>#39</t>
    <phoneticPr fontId="10" type="noConversion"/>
  </si>
  <si>
    <t>#40</t>
    <phoneticPr fontId="10" type="noConversion"/>
  </si>
  <si>
    <t>F-9-A</t>
    <phoneticPr fontId="16" type="noConversion"/>
  </si>
  <si>
    <t>Main CB   4P 225A</t>
    <phoneticPr fontId="10" type="noConversion"/>
  </si>
  <si>
    <t>A-1-A  [A2-7-1]</t>
    <phoneticPr fontId="16" type="noConversion"/>
  </si>
  <si>
    <t>2P 50A</t>
    <phoneticPr fontId="10" type="noConversion"/>
  </si>
  <si>
    <t>CJ HELLOVISION</t>
  </si>
  <si>
    <t>D-4-A  [D3-A]</t>
    <phoneticPr fontId="16" type="noConversion"/>
  </si>
  <si>
    <t>A-2-A  [A2-7-2]</t>
    <phoneticPr fontId="16" type="noConversion"/>
  </si>
  <si>
    <t>X</t>
    <phoneticPr fontId="0" type="noConversion"/>
  </si>
  <si>
    <t>G-7-A</t>
    <phoneticPr fontId="10" type="noConversion"/>
  </si>
  <si>
    <t>A-3-A  [A2-7-3]</t>
    <phoneticPr fontId="16" type="noConversion"/>
  </si>
  <si>
    <t>A-7-A  [A2-7-7]</t>
    <phoneticPr fontId="16" type="noConversion"/>
  </si>
  <si>
    <t>A-4-A  [A2-7-4]</t>
    <phoneticPr fontId="16" type="noConversion"/>
  </si>
  <si>
    <t>A-8-A  [A2-7-8]</t>
    <phoneticPr fontId="16" type="noConversion"/>
  </si>
  <si>
    <t>A-5-A  [A2-7-5]</t>
    <phoneticPr fontId="16" type="noConversion"/>
  </si>
  <si>
    <t>A-6-A  [A2-7-6]</t>
    <phoneticPr fontId="16" type="noConversion"/>
  </si>
  <si>
    <t>[A]</t>
    <phoneticPr fontId="16" type="noConversion"/>
  </si>
  <si>
    <t>A-1-B  [B2-7-1]</t>
    <phoneticPr fontId="16" type="noConversion"/>
  </si>
  <si>
    <t>D-4-B  [D3-B]</t>
    <phoneticPr fontId="16" type="noConversion"/>
  </si>
  <si>
    <t>A-2-B  [B2-7-2]</t>
    <phoneticPr fontId="16" type="noConversion"/>
  </si>
  <si>
    <t>G-7-B</t>
    <phoneticPr fontId="10" type="noConversion"/>
  </si>
  <si>
    <t>A-3-B  [B2-7-3]</t>
    <phoneticPr fontId="16" type="noConversion"/>
  </si>
  <si>
    <t>A-7-B  [B2-7-7]</t>
    <phoneticPr fontId="16" type="noConversion"/>
  </si>
  <si>
    <t>A-4-B  [B2-7-4]</t>
    <phoneticPr fontId="16" type="noConversion"/>
  </si>
  <si>
    <t>A-8-B  [B2-7-8]</t>
    <phoneticPr fontId="16" type="noConversion"/>
  </si>
  <si>
    <t>A-5-B  [B2-7-5]</t>
    <phoneticPr fontId="16" type="noConversion"/>
  </si>
  <si>
    <t>A-6-B  [B2-7-6]</t>
    <phoneticPr fontId="16" type="noConversion"/>
  </si>
  <si>
    <t>UPS 출력 분전반 A(From:7F TR.Room)</t>
    <phoneticPr fontId="16" type="noConversion"/>
  </si>
  <si>
    <t>4P 225A</t>
    <phoneticPr fontId="10" type="noConversion"/>
  </si>
  <si>
    <t>.</t>
    <phoneticPr fontId="16" type="noConversion"/>
  </si>
  <si>
    <t>정류기시스템#1</t>
    <phoneticPr fontId="10" type="noConversion"/>
  </si>
  <si>
    <t>3P 100A</t>
    <phoneticPr fontId="10" type="noConversion"/>
  </si>
  <si>
    <t>4P 100A</t>
    <phoneticPr fontId="10" type="noConversion"/>
  </si>
  <si>
    <t>UPS 출력 분전반 B(From:7F TR.Room)</t>
    <phoneticPr fontId="16" type="noConversion"/>
  </si>
  <si>
    <t>정류기시스템#2</t>
    <phoneticPr fontId="10" type="noConversion"/>
  </si>
  <si>
    <t>3P 150A</t>
    <phoneticPr fontId="10" type="noConversion"/>
  </si>
  <si>
    <t>4P 50A</t>
    <phoneticPr fontId="10" type="noConversion"/>
  </si>
  <si>
    <t>사용량</t>
    <phoneticPr fontId="16" type="noConversion"/>
  </si>
  <si>
    <t>층 배분</t>
    <phoneticPr fontId="16" type="noConversion"/>
  </si>
  <si>
    <t>DEK</t>
    <phoneticPr fontId="10" type="noConversion"/>
  </si>
  <si>
    <t>IDC상면</t>
    <phoneticPr fontId="16" type="noConversion"/>
  </si>
  <si>
    <t>7-1-A1</t>
    <phoneticPr fontId="10" type="noConversion"/>
  </si>
  <si>
    <t>세종</t>
    <phoneticPr fontId="10" type="noConversion"/>
  </si>
  <si>
    <t>인터넷</t>
    <phoneticPr fontId="10" type="noConversion"/>
  </si>
  <si>
    <t>7-1-B1</t>
    <phoneticPr fontId="10" type="noConversion"/>
  </si>
  <si>
    <t>7-1-A3</t>
    <phoneticPr fontId="10" type="noConversion"/>
  </si>
  <si>
    <t>정류기</t>
    <phoneticPr fontId="16" type="noConversion"/>
  </si>
  <si>
    <t>7-1-B3</t>
    <phoneticPr fontId="10" type="noConversion"/>
  </si>
  <si>
    <t>전송/인터넷</t>
    <phoneticPr fontId="10" type="noConversion"/>
  </si>
  <si>
    <t>NOC</t>
    <phoneticPr fontId="10" type="noConversion"/>
  </si>
  <si>
    <t>7-1-A2</t>
    <phoneticPr fontId="10" type="noConversion"/>
  </si>
  <si>
    <t>8F Office</t>
    <phoneticPr fontId="10" type="noConversion"/>
  </si>
  <si>
    <t>7-1-B2</t>
    <phoneticPr fontId="10" type="noConversion"/>
  </si>
  <si>
    <t>총 합</t>
    <phoneticPr fontId="16" type="noConversion"/>
  </si>
  <si>
    <t>세종 정류기</t>
    <phoneticPr fontId="10" type="noConversion"/>
  </si>
  <si>
    <t>8F Office</t>
  </si>
  <si>
    <t>총계</t>
    <phoneticPr fontId="10" type="noConversion"/>
  </si>
  <si>
    <t>Main CB   4P 350A</t>
    <phoneticPr fontId="10" type="noConversion"/>
  </si>
  <si>
    <t>4P 150A</t>
    <phoneticPr fontId="10" type="noConversion"/>
  </si>
  <si>
    <t>사</t>
    <phoneticPr fontId="10" type="noConversion"/>
  </si>
  <si>
    <t>용</t>
    <phoneticPr fontId="10" type="noConversion"/>
  </si>
  <si>
    <t>금</t>
    <phoneticPr fontId="10" type="noConversion"/>
  </si>
  <si>
    <t>지</t>
    <phoneticPr fontId="10" type="noConversion"/>
  </si>
  <si>
    <t>4P 50A</t>
    <phoneticPr fontId="16" type="noConversion"/>
  </si>
  <si>
    <t>4P 50A</t>
  </si>
  <si>
    <t>급배기휀</t>
  </si>
  <si>
    <t>spare</t>
  </si>
  <si>
    <t>8층 냉방분전반</t>
  </si>
  <si>
    <t>2P 30A</t>
    <phoneticPr fontId="0" type="noConversion"/>
  </si>
  <si>
    <t>2P 50A</t>
  </si>
  <si>
    <t>PDU : SEL1 - 6-1 - A7</t>
    <phoneticPr fontId="10" type="noConversion"/>
  </si>
  <si>
    <r>
      <t>Main CB   4P 3</t>
    </r>
    <r>
      <rPr>
        <sz val="11"/>
        <rFont val="돋움"/>
        <family val="3"/>
        <charset val="129"/>
      </rPr>
      <t>0</t>
    </r>
    <r>
      <rPr>
        <sz val="11"/>
        <rFont val="돋움"/>
        <family val="3"/>
        <charset val="129"/>
      </rPr>
      <t>0A</t>
    </r>
    <phoneticPr fontId="10" type="noConversion"/>
  </si>
  <si>
    <t>A7-18-6</t>
  </si>
  <si>
    <r>
      <t xml:space="preserve">DE운용실 사무#1
</t>
    </r>
    <r>
      <rPr>
        <strike/>
        <sz val="11"/>
        <color rgb="FFFF0000"/>
        <rFont val="돋움"/>
        <family val="3"/>
        <charset val="129"/>
      </rPr>
      <t>A7-30-8</t>
    </r>
    <phoneticPr fontId="10" type="noConversion"/>
  </si>
  <si>
    <r>
      <t xml:space="preserve">DE 출입통제Desk
</t>
    </r>
    <r>
      <rPr>
        <strike/>
        <sz val="11"/>
        <color rgb="FFFF0000"/>
        <rFont val="돋움"/>
        <family val="3"/>
        <charset val="129"/>
      </rPr>
      <t>A7-31-1</t>
    </r>
    <phoneticPr fontId="10" type="noConversion"/>
  </si>
  <si>
    <t>6F DE 가청경보 PNL</t>
  </si>
  <si>
    <t>A7-28-1</t>
  </si>
  <si>
    <t>#A7-28-3</t>
  </si>
  <si>
    <t>#A7-28-6</t>
  </si>
  <si>
    <t>#A7-29-3</t>
  </si>
  <si>
    <t>A7-29-1</t>
  </si>
  <si>
    <t>#A7-29-6</t>
  </si>
  <si>
    <t>A7-21-4(3) (M-14)</t>
  </si>
  <si>
    <t>A7-21-3(3) (M-13)</t>
  </si>
  <si>
    <t>A7-21-3(2) (M-13)</t>
  </si>
  <si>
    <t>A7-21-4(2) (M-14)</t>
  </si>
  <si>
    <t>A7-26-8(2)</t>
  </si>
  <si>
    <t>A7-26-9(2)</t>
  </si>
  <si>
    <t>A7-29-8</t>
  </si>
  <si>
    <t>A7-28-9
(6층 인터넷장비)</t>
  </si>
  <si>
    <t>A7-30-1</t>
  </si>
  <si>
    <t>A7-29-9</t>
  </si>
  <si>
    <t>A7-30-9</t>
  </si>
  <si>
    <t>A7-31-9</t>
  </si>
  <si>
    <t>A7-27-6</t>
  </si>
  <si>
    <t>A7-26-6</t>
  </si>
  <si>
    <t>A4-19-1 (O-11)</t>
  </si>
  <si>
    <t>A4-27-9 (G-19)</t>
  </si>
  <si>
    <t>PDU : SEL1 - 6-1 - B7</t>
    <phoneticPr fontId="10" type="noConversion"/>
  </si>
  <si>
    <t>배선연결</t>
  </si>
  <si>
    <t>R</t>
  </si>
  <si>
    <t>S</t>
  </si>
  <si>
    <t>T</t>
  </si>
  <si>
    <t>N</t>
  </si>
  <si>
    <t>CB 용량</t>
  </si>
  <si>
    <t>NO.</t>
  </si>
  <si>
    <t>B7-18-6</t>
  </si>
  <si>
    <r>
      <t xml:space="preserve">DE운용실 감시모니터
</t>
    </r>
    <r>
      <rPr>
        <strike/>
        <sz val="11"/>
        <color rgb="FFFF0000"/>
        <rFont val="돋움"/>
        <family val="3"/>
        <charset val="129"/>
      </rPr>
      <t>B7-30-8</t>
    </r>
    <phoneticPr fontId="10" type="noConversion"/>
  </si>
  <si>
    <r>
      <t xml:space="preserve">DE운용실 사무#2
</t>
    </r>
    <r>
      <rPr>
        <strike/>
        <sz val="11"/>
        <color rgb="FFFF0000"/>
        <rFont val="돋움"/>
        <family val="3"/>
        <charset val="129"/>
      </rPr>
      <t>B7-31-1</t>
    </r>
    <phoneticPr fontId="10" type="noConversion"/>
  </si>
  <si>
    <t>B7-28-1</t>
  </si>
  <si>
    <t>B7-32-1 (사무실)</t>
  </si>
  <si>
    <t>B7-32-2 (사무실)</t>
  </si>
  <si>
    <t>B7-32-3 (사무실)</t>
  </si>
  <si>
    <t>B7-29-1</t>
  </si>
  <si>
    <t>B7-32-4 (사무실)</t>
  </si>
  <si>
    <t>B7-21-4(3) (M-14)</t>
  </si>
  <si>
    <t>B7-21-3(3) (M-13)</t>
  </si>
  <si>
    <t>B7-21-4(2) (M-13)</t>
  </si>
  <si>
    <t>B7-21-3(2) (M-14)</t>
  </si>
  <si>
    <t>B7-26-8(2)</t>
  </si>
  <si>
    <t>B7-26-9(2)</t>
  </si>
  <si>
    <t>B7-28-9</t>
  </si>
  <si>
    <t>B7-30-1</t>
  </si>
  <si>
    <t>#41</t>
  </si>
  <si>
    <t>B7-29-9</t>
  </si>
  <si>
    <t>B7-30-9</t>
  </si>
  <si>
    <t>B7-31-9</t>
  </si>
  <si>
    <t>B7-26-6</t>
  </si>
  <si>
    <t>B7-27-6</t>
  </si>
  <si>
    <t>B4-19-1 (O-11)</t>
  </si>
  <si>
    <t>PDU : SEL1 - 6-1 - A5</t>
    <phoneticPr fontId="10" type="noConversion"/>
  </si>
  <si>
    <t>Main CB   4P 200A</t>
    <phoneticPr fontId="10" type="noConversion"/>
  </si>
  <si>
    <t>A3-21-1 (M-11)</t>
  </si>
  <si>
    <t>A3-22-1 (L-11)</t>
  </si>
  <si>
    <t>A3-21-2 (M-12)</t>
  </si>
  <si>
    <t>A3-22-2 (L-12)</t>
  </si>
  <si>
    <t>A3-21-3 (M-13)</t>
  </si>
  <si>
    <t>A3-22-3 (L-13)</t>
  </si>
  <si>
    <t>A3-21-4 (M-14)</t>
  </si>
  <si>
    <t>A3-22-4 (L-14)</t>
  </si>
  <si>
    <t>A3-21-5 (M-15)</t>
  </si>
  <si>
    <t>A3-22-5 (L-15)</t>
  </si>
  <si>
    <t>A3-21-6 (M-16)</t>
  </si>
  <si>
    <t>A3-22-6 (L-16)</t>
  </si>
  <si>
    <t>A3-21-7 (M-17)</t>
  </si>
  <si>
    <t>A3-22-7 (L-17)</t>
  </si>
  <si>
    <t>A3-21-8 (M-18)</t>
  </si>
  <si>
    <t>A3-22-8 (L-18)</t>
  </si>
  <si>
    <t>A3-21-9 (M-19)</t>
  </si>
  <si>
    <t>A3-22-9 (L-19)</t>
  </si>
  <si>
    <t>#A3-19-4</t>
  </si>
  <si>
    <t>A3-23-1 (K-11)</t>
  </si>
  <si>
    <t>#A3-19-7</t>
  </si>
  <si>
    <t>A3-23-2 (K-12)</t>
  </si>
  <si>
    <t>#A3-36-3</t>
  </si>
  <si>
    <t>A3-23-3 (K-13)</t>
  </si>
  <si>
    <t>#A3-36-6</t>
  </si>
  <si>
    <t>A3-23-4 (K-14)</t>
  </si>
  <si>
    <t>#A3-23-4 (K-14)</t>
  </si>
  <si>
    <t>A3-23-5 (K-15)</t>
  </si>
  <si>
    <t>#A3-23-7 (K-17)</t>
  </si>
  <si>
    <t>A3-23-6 (K-16)</t>
  </si>
  <si>
    <t>B4-19-7 (O-17)</t>
  </si>
  <si>
    <t>A3-23-7 / 6F-K-17</t>
  </si>
  <si>
    <t>#A3-24-7</t>
  </si>
  <si>
    <t>A3-23-8 / 6F-K-18)</t>
  </si>
  <si>
    <t>A3-24-8 (J-18)</t>
  </si>
  <si>
    <t>A3-23-9 / 6F-K-19</t>
  </si>
  <si>
    <t>A3-24-9 (J-19)</t>
  </si>
  <si>
    <t>A3-24-1 (J-11)</t>
  </si>
  <si>
    <t>#A3-25-4</t>
  </si>
  <si>
    <t>A3-24-2 (J-12)</t>
  </si>
  <si>
    <t>#A3-26-4</t>
  </si>
  <si>
    <t>A3-24-3 (J-13)</t>
  </si>
  <si>
    <t>#A3-27-4</t>
  </si>
  <si>
    <t>A3-24-4 (J-14)</t>
  </si>
  <si>
    <t>A3-27-1 (G-11)</t>
  </si>
  <si>
    <t>A3-24-5 (J-15)</t>
  </si>
  <si>
    <t>A3-27-2 (G-12)</t>
  </si>
  <si>
    <t>A3-24-6 (J-16)</t>
  </si>
  <si>
    <t>A3-27-3 (G-13)</t>
  </si>
  <si>
    <t>A3-24-7 (J-17)</t>
  </si>
  <si>
    <t>PDU : SEL1 - 6-1 - B5</t>
    <phoneticPr fontId="10" type="noConversion"/>
  </si>
  <si>
    <t>B3-21-1 (M-11)</t>
  </si>
  <si>
    <t>B3-22-1 (L-11)</t>
  </si>
  <si>
    <t>B3-21-2 (M-12)</t>
  </si>
  <si>
    <t>B3-22-2 (L-12)</t>
  </si>
  <si>
    <t>B3-21-3 (M-13)</t>
  </si>
  <si>
    <t>B3-22-3 (L-13)</t>
  </si>
  <si>
    <t>B3-21-4 (M-14)</t>
  </si>
  <si>
    <t>B3-22-4 (L-14)</t>
  </si>
  <si>
    <t>B3-21-5 (M-15)</t>
  </si>
  <si>
    <t>B3-22-5 (L-15)</t>
  </si>
  <si>
    <t>B3-21-6 (M-16)</t>
  </si>
  <si>
    <t>B3-22-6 (L-16)</t>
  </si>
  <si>
    <t>B3-21-7 (M-17)</t>
  </si>
  <si>
    <t>B3-22-7 (L-17)</t>
  </si>
  <si>
    <t>B3-21-8 (M-18)</t>
  </si>
  <si>
    <t>B3-22-8 (L-18)</t>
  </si>
  <si>
    <t>B3-21-9 (M-19)</t>
  </si>
  <si>
    <t>B3-22-9 (L-19)</t>
  </si>
  <si>
    <t>#B3-20-4</t>
  </si>
  <si>
    <t>B3-23-1 (K-11)</t>
  </si>
  <si>
    <t>#B3-20-7 (N-17)</t>
  </si>
  <si>
    <t>B3-23-2 (K-12)</t>
  </si>
  <si>
    <t>#B3-21-4</t>
  </si>
  <si>
    <t>B3-24-6 (J-16)</t>
  </si>
  <si>
    <t>#B3-21-7</t>
  </si>
  <si>
    <t>B3-23-4 (K-14)</t>
  </si>
  <si>
    <t>#B3-22-4</t>
  </si>
  <si>
    <t>B3-23-5 (K-15)</t>
  </si>
  <si>
    <t>#B3-22-7</t>
  </si>
  <si>
    <t>B3-23-6 (K-16)</t>
  </si>
  <si>
    <t>#B3-25-7</t>
  </si>
  <si>
    <t>B3-23-7 / 6F-K-17</t>
  </si>
  <si>
    <t>#B3-26-7</t>
  </si>
  <si>
    <t>B3-23-8 / 6F-K-18</t>
  </si>
  <si>
    <t>B3-24-8 (J-18)</t>
  </si>
  <si>
    <t>B3-23-9 / 6F-K-19</t>
  </si>
  <si>
    <t>B3-24-9 (J-19)</t>
  </si>
  <si>
    <t>B3-24-1 (J-11)</t>
  </si>
  <si>
    <t>#B3-27-7</t>
  </si>
  <si>
    <t>B3-24-2 (J-12)</t>
  </si>
  <si>
    <t>B3-27-1 (G-11)</t>
  </si>
  <si>
    <t>B3-24-3 (J-13)</t>
  </si>
  <si>
    <t>B3-27-2 (G-12)</t>
  </si>
  <si>
    <t>B3-24-4 (J-14)</t>
  </si>
  <si>
    <t>B3-27-3 (G-13)</t>
  </si>
  <si>
    <t>B3-24-5 (J-15)</t>
  </si>
  <si>
    <t>B3-23-3 (K-13)</t>
  </si>
  <si>
    <t>B3-24-7 (J-17)</t>
  </si>
  <si>
    <t>PDU : SEL1 - 6-1 - A6</t>
    <phoneticPr fontId="10" type="noConversion"/>
  </si>
  <si>
    <t>A4-20-1 (N-11)</t>
  </si>
  <si>
    <t>A4-19-2 (O-12)</t>
  </si>
  <si>
    <t>A4-20-2 (N-12)</t>
  </si>
  <si>
    <t>A4-19-3 (O-13)</t>
  </si>
  <si>
    <t>A4-20-3 (N-13)</t>
  </si>
  <si>
    <t>A4-19-4 (O-14)</t>
  </si>
  <si>
    <t>A4-20-4 (N-14)</t>
  </si>
  <si>
    <t>A4-19-5 (O-15)</t>
  </si>
  <si>
    <t>A4-20-5 (N-15)</t>
  </si>
  <si>
    <t>A4-19-6 (O-16)</t>
  </si>
  <si>
    <t>A4-20-6 (N-16)</t>
  </si>
  <si>
    <t>A4-19-7 (O-17)</t>
  </si>
  <si>
    <t>A4-20-7 (N-17)</t>
  </si>
  <si>
    <t>A4-19-8 (O-18)</t>
  </si>
  <si>
    <t>A4-20-8 (N-18)</t>
  </si>
  <si>
    <t>A4-19-9 (O-19)</t>
  </si>
  <si>
    <t>A4-20-9 (N-19)</t>
  </si>
  <si>
    <t>A4-36-1 (AG-19)</t>
  </si>
  <si>
    <t>A4-25-9 (I-19)</t>
  </si>
  <si>
    <t>A4-36-2 (S-10)</t>
    <phoneticPr fontId="10" type="noConversion"/>
  </si>
  <si>
    <t>A4-26-1 (H-11)</t>
  </si>
  <si>
    <t>A4-36-3 (S-11)</t>
  </si>
  <si>
    <t>A4-26-2 (H-12)</t>
  </si>
  <si>
    <t>A4-36-4 (S-12)</t>
  </si>
  <si>
    <t>A4-26-3 (H-13)</t>
  </si>
  <si>
    <t>A4-36-5 (S-13)</t>
  </si>
  <si>
    <t>A4-26-4 (H-14)</t>
  </si>
  <si>
    <t>A4-36-6 (S-14)</t>
  </si>
  <si>
    <t>A4-26-5 (H-15)</t>
  </si>
  <si>
    <t>A4-36-7 (S-15)</t>
  </si>
  <si>
    <t>A4-36-8 (S-16)</t>
  </si>
  <si>
    <t>A4-26-7 (H-17)</t>
  </si>
  <si>
    <t>A4-25-1 (I-11)</t>
  </si>
  <si>
    <t>A4-26-8 (H-18)</t>
  </si>
  <si>
    <t>A4-25-2 (I-12)</t>
  </si>
  <si>
    <t>A4-26-9 (H-19)</t>
  </si>
  <si>
    <t>A4-25-3 (I-13)</t>
  </si>
  <si>
    <t>A4-27-4 (G-14)</t>
  </si>
  <si>
    <t>A4-25-4 (I-14)</t>
  </si>
  <si>
    <t>A4-27-5 (G-15)</t>
  </si>
  <si>
    <t>A4-25-5 (I-15)</t>
  </si>
  <si>
    <t>A4-36-9 (AG-20)</t>
  </si>
  <si>
    <t>A4-25-6 (I-16)</t>
  </si>
  <si>
    <t>A4-27-7 (G-17)</t>
  </si>
  <si>
    <t>Rack S-15</t>
    <phoneticPr fontId="10" type="noConversion"/>
  </si>
  <si>
    <t>Rack S-13</t>
    <phoneticPr fontId="10" type="noConversion"/>
  </si>
  <si>
    <t>PDU : SEL1 - 6-1 - B6</t>
    <phoneticPr fontId="10" type="noConversion"/>
  </si>
  <si>
    <t>B4-20-1 (N-11)</t>
  </si>
  <si>
    <t>B4-19-2 (O-12)</t>
  </si>
  <si>
    <t>B4-20-2 (N-12)</t>
  </si>
  <si>
    <t>B4-19-3 (O-13)</t>
  </si>
  <si>
    <t>B4-20-3 (N-13)</t>
  </si>
  <si>
    <t>B4-19-4 (O-14)</t>
  </si>
  <si>
    <t>B4-20-4 (N-14)</t>
  </si>
  <si>
    <t>B4-19-5 (O-15)</t>
  </si>
  <si>
    <t>B4-20-5 (N-15)</t>
  </si>
  <si>
    <t>B4-19-6 (O-16)</t>
  </si>
  <si>
    <t>B4-20-6 (N-16)</t>
  </si>
  <si>
    <t>#A3-24-4</t>
  </si>
  <si>
    <t>B4-20-7 (N-17)</t>
  </si>
  <si>
    <t>B4-19-8 (O-18)</t>
  </si>
  <si>
    <t>B4-20-8 (N-18)</t>
  </si>
  <si>
    <t>B4-19-9 (O-19)</t>
  </si>
  <si>
    <t>B4-20-9 (N-19)</t>
  </si>
  <si>
    <t>B4-36-1 (AG-19)</t>
  </si>
  <si>
    <t>B4-25-9 (I-19)</t>
  </si>
  <si>
    <t>B4-36-2 (S-10)</t>
    <phoneticPr fontId="10" type="noConversion"/>
  </si>
  <si>
    <t>B4-26-1 (H-11)</t>
  </si>
  <si>
    <t>B4-36-3 (S-11)</t>
  </si>
  <si>
    <t>B4-26-2 (H-12)</t>
  </si>
  <si>
    <t>B4-36-4 (S-12)</t>
  </si>
  <si>
    <t>B4-26-3 (H-13)</t>
  </si>
  <si>
    <t>B4-36-5 (S-13)</t>
  </si>
  <si>
    <t>B4-26-4 (H-14)</t>
  </si>
  <si>
    <t>B4-36-6 (S-14)</t>
  </si>
  <si>
    <t>B4-26-5 (H-15)</t>
  </si>
  <si>
    <t>B4-36-7 (S-15)</t>
  </si>
  <si>
    <t>B4-36-8 (S-16)</t>
  </si>
  <si>
    <t>B4-26-7 (H-17)</t>
  </si>
  <si>
    <t>B4-25-1 (I-11)</t>
  </si>
  <si>
    <t>B4-26-8 (H-18)</t>
  </si>
  <si>
    <t>B4-25-2 (I-12)</t>
  </si>
  <si>
    <t>B4-26-9 (H-19)</t>
  </si>
  <si>
    <t>B4-25-3 (I-13)</t>
  </si>
  <si>
    <t>B4-27-4 (G-14)</t>
  </si>
  <si>
    <t>B4-25-4 (I-14)</t>
  </si>
  <si>
    <t>B4-27-5 (G-15)</t>
  </si>
  <si>
    <t>B4-25-5 (I-15)</t>
  </si>
  <si>
    <t>B4-36-9 (AG-20)</t>
  </si>
  <si>
    <t>B4-25-6 (I-16)</t>
  </si>
  <si>
    <t>B4-27-7 (G-17)</t>
  </si>
  <si>
    <t>B4-27-8 (G-18)</t>
  </si>
  <si>
    <t>B4-27-9 (G-19)</t>
  </si>
  <si>
    <t>PDU : SEL1 - 6-1 - A1</t>
    <phoneticPr fontId="10" type="noConversion"/>
  </si>
  <si>
    <t>A1-1-1</t>
  </si>
  <si>
    <t>G1101(A)</t>
    <phoneticPr fontId="10" type="noConversion"/>
  </si>
  <si>
    <t>A1-1-2</t>
  </si>
  <si>
    <t>G1103(A)</t>
    <phoneticPr fontId="10" type="noConversion"/>
  </si>
  <si>
    <t>A1-1-3</t>
  </si>
  <si>
    <t>A1-35-3(AG-13)</t>
  </si>
  <si>
    <t>A1-1-4 (AF-16)</t>
  </si>
  <si>
    <t>A1-35-4(AG-14)</t>
  </si>
  <si>
    <t>A1-1-5 (AF-15)</t>
  </si>
  <si>
    <t>A1-35-5(AG-15)</t>
  </si>
  <si>
    <t>A1-1-6 (AF-14)</t>
  </si>
  <si>
    <t>A1-35-6(AG-16)</t>
  </si>
  <si>
    <t>A1-1-7 (AF-13)</t>
  </si>
  <si>
    <t>A1-35-7(AG-17)</t>
  </si>
  <si>
    <t>A1-1-8 (AF-12)</t>
  </si>
  <si>
    <t>A1-35-8 (AG-18)</t>
  </si>
  <si>
    <t>A1-1-9 (AF-11)</t>
  </si>
  <si>
    <t>A1-16-4 (R-14)</t>
  </si>
  <si>
    <t>#A1-1-3</t>
  </si>
  <si>
    <t>A1-16-5 (R-15)</t>
  </si>
  <si>
    <t>#A1-1-7</t>
  </si>
  <si>
    <t>A1-16-6 (R-16)</t>
  </si>
  <si>
    <t>#A1-35-3</t>
  </si>
  <si>
    <t>A1-16-7 (R-17)</t>
  </si>
  <si>
    <t>6-1-A1-30-25</t>
  </si>
  <si>
    <t>A1-16-8 (R-18)</t>
  </si>
  <si>
    <t>A1-13-1 (AA-11)</t>
  </si>
  <si>
    <t>A1-16-9 (R-19)</t>
  </si>
  <si>
    <t>A1-13-2 (AA-12)</t>
  </si>
  <si>
    <t>#A1-13-4</t>
  </si>
  <si>
    <t>A1-13-3 (AA-13)</t>
  </si>
  <si>
    <t>#A1-16-4</t>
  </si>
  <si>
    <t>A1-13-4 (AA-14)</t>
  </si>
  <si>
    <t>A1-4-1</t>
  </si>
  <si>
    <t>A1-13-5 (AA-15)</t>
  </si>
  <si>
    <t>G1102(A)</t>
    <phoneticPr fontId="10" type="noConversion"/>
  </si>
  <si>
    <t>A1-13-6 (AA-16)</t>
  </si>
  <si>
    <t>G1102 하부(미사용)</t>
    <phoneticPr fontId="10" type="noConversion"/>
  </si>
  <si>
    <t>A1-13-7 (AA-17)</t>
  </si>
  <si>
    <t>A1-35-3(2)(위치 불명)</t>
  </si>
  <si>
    <t>B209 / (AA-18)</t>
  </si>
  <si>
    <t>A1-13-9 (B410)</t>
    <phoneticPr fontId="10" type="noConversion"/>
  </si>
  <si>
    <t>A1-30-44 를 B211에 포설 예정('23.05월초)</t>
  </si>
  <si>
    <t>A1-16-1 (R-11)</t>
  </si>
  <si>
    <t>A1-16-2 (R-12)</t>
  </si>
  <si>
    <t>A1-4-8 (AC-12)</t>
  </si>
  <si>
    <t>B210 / (AA-19)</t>
  </si>
  <si>
    <t>FMS 6층 전원</t>
  </si>
  <si>
    <t>PDU : SEL1 - 6-1 - B1</t>
    <phoneticPr fontId="10" type="noConversion"/>
  </si>
  <si>
    <t>B1-1-1</t>
  </si>
  <si>
    <t>G1101 (B)</t>
    <phoneticPr fontId="10" type="noConversion"/>
  </si>
  <si>
    <t>B1-1-2</t>
  </si>
  <si>
    <t>G1103 (B)</t>
    <phoneticPr fontId="10" type="noConversion"/>
  </si>
  <si>
    <t>B1-1-3</t>
  </si>
  <si>
    <t>B1-35-3(AG-13)</t>
  </si>
  <si>
    <t>B1-1-4 (AF-16)</t>
  </si>
  <si>
    <t>B1-35-4(AG-14)</t>
  </si>
  <si>
    <t>B1-1-5 (AF-15)</t>
  </si>
  <si>
    <t>B1-35-5(AG-15)</t>
  </si>
  <si>
    <t>B1-1-6 (AF-14)</t>
  </si>
  <si>
    <t>B1-35-6(AG-16)</t>
  </si>
  <si>
    <t>B1-1-7 (AF-13)</t>
  </si>
  <si>
    <t>B1-35-7(AG-17)</t>
  </si>
  <si>
    <t>B1-1-8 (AF-12)</t>
  </si>
  <si>
    <t>B1-35-8 (AG-18)</t>
  </si>
  <si>
    <t>B1-1-9 (AF-11)</t>
  </si>
  <si>
    <t>OFF</t>
    <phoneticPr fontId="4" type="noConversion"/>
  </si>
  <si>
    <t>6-1-B1-30-18</t>
  </si>
  <si>
    <t>#B1-2-3</t>
  </si>
  <si>
    <t>B1-16-5 (R-15)</t>
  </si>
  <si>
    <t>#B1-2-7</t>
  </si>
  <si>
    <t>B1-16-6 (R-16)</t>
  </si>
  <si>
    <t>#B1-3-3</t>
  </si>
  <si>
    <t>B1-16-7 (R-17)</t>
  </si>
  <si>
    <t>6-1-B1-30-25</t>
  </si>
  <si>
    <t>B1-16-8 (R-18)</t>
  </si>
  <si>
    <t>B1-13-1 (AA-11)</t>
  </si>
  <si>
    <t>B1-16-9 (R-19)</t>
  </si>
  <si>
    <t>B1-13-2 (AA-12)</t>
  </si>
  <si>
    <t xml:space="preserve"> B1-30-30 사용예정</t>
  </si>
  <si>
    <t>B1-13-3 (AA-13)</t>
  </si>
  <si>
    <t>#B1-16-7</t>
  </si>
  <si>
    <t>B1-13-4 (AA-14)</t>
  </si>
  <si>
    <t>B1-16-4 (R-14)</t>
  </si>
  <si>
    <t>B1-13-5 (AA-15)</t>
  </si>
  <si>
    <t>G1102 (B)</t>
    <phoneticPr fontId="10" type="noConversion"/>
  </si>
  <si>
    <t>B1-13-6 (AA-16)</t>
  </si>
  <si>
    <t>G1102 하부(도어락&amp;CCTV)</t>
    <phoneticPr fontId="10" type="noConversion"/>
  </si>
  <si>
    <t>B1-13-7 (AA-17)</t>
  </si>
  <si>
    <t>B1-35-3(2)(위치 불명)</t>
  </si>
  <si>
    <t>B1-13-9 (B410)</t>
    <phoneticPr fontId="10" type="noConversion"/>
  </si>
  <si>
    <t>B1-30-44 를 B211에 포설 예정('23.05월초)</t>
  </si>
  <si>
    <t>B1-16-1 (R-11)</t>
  </si>
  <si>
    <t>B1-4-7</t>
  </si>
  <si>
    <t>B1-16-2 (R-12)</t>
  </si>
  <si>
    <t>B1-4-8 (AC-12)</t>
  </si>
  <si>
    <t>PDU : SEL1 - 6-1 - A2</t>
    <phoneticPr fontId="10" type="noConversion"/>
  </si>
  <si>
    <t>A2-2-1</t>
  </si>
  <si>
    <t>A2-3-1</t>
  </si>
  <si>
    <t>A2-2-2</t>
  </si>
  <si>
    <t>A2-3-2</t>
  </si>
  <si>
    <t>A2-2-3</t>
  </si>
  <si>
    <t>A2-3-3</t>
  </si>
  <si>
    <t>A2-2-4</t>
  </si>
  <si>
    <t>A2-3-4</t>
  </si>
  <si>
    <t>A2-2-5</t>
  </si>
  <si>
    <t>A2-3-5</t>
  </si>
  <si>
    <t>A2-2-6</t>
  </si>
  <si>
    <t>``</t>
  </si>
  <si>
    <t>A2-3-6</t>
  </si>
  <si>
    <t>A2-2-7</t>
  </si>
  <si>
    <t>A2-3-7</t>
  </si>
  <si>
    <t>A2-2-8</t>
  </si>
  <si>
    <t>A2-3-8 (AD-12)</t>
  </si>
  <si>
    <t>A2-2-9</t>
  </si>
  <si>
    <t>A2-3-9 (AD-11)</t>
  </si>
  <si>
    <t>A2-5-1</t>
  </si>
  <si>
    <t>A2-5-2</t>
  </si>
  <si>
    <t>A2-7-1 (V-17)</t>
  </si>
  <si>
    <t>A2-5-3</t>
  </si>
  <si>
    <t>A2-7-2 (V-17)</t>
  </si>
  <si>
    <t>A2-7-3 (V-16)</t>
  </si>
  <si>
    <t>A2-7-4 (V-15)</t>
  </si>
  <si>
    <t>A2-7-5 (V-14)</t>
  </si>
  <si>
    <t>A2-7-6 (V-13)</t>
  </si>
  <si>
    <t>A2-5-8 (AB-12)</t>
  </si>
  <si>
    <t>A2-7-7 (V-12)</t>
  </si>
  <si>
    <t>A2-5-9 (AB-11)</t>
  </si>
  <si>
    <t>A2-7-8 (V-11)</t>
  </si>
  <si>
    <t>A2-6-1</t>
  </si>
  <si>
    <t>A2-8-1 (V-16)</t>
  </si>
  <si>
    <t>A2-6-2</t>
  </si>
  <si>
    <t>A2-8-2 (W-17)</t>
  </si>
  <si>
    <t>A2-6-3</t>
  </si>
  <si>
    <t>A2-8-3 (W-16)</t>
  </si>
  <si>
    <t>A2-8-4 (W-15)</t>
  </si>
  <si>
    <t>A2-8-5 (W-14)</t>
  </si>
  <si>
    <t>A2-8-6 (W-13)</t>
  </si>
  <si>
    <t>손혈관인식시스템</t>
  </si>
  <si>
    <t>PDU : SEL1 - 6-1 - B2</t>
    <phoneticPr fontId="10" type="noConversion"/>
  </si>
  <si>
    <t>B2-2-1</t>
  </si>
  <si>
    <t>B2-3-1</t>
  </si>
  <si>
    <t>B2-2-2</t>
  </si>
  <si>
    <t>B2-3-2</t>
  </si>
  <si>
    <t>B2-2-3</t>
  </si>
  <si>
    <t>B2-3-3</t>
  </si>
  <si>
    <t>B2-2-4</t>
  </si>
  <si>
    <t>B2-3-4</t>
  </si>
  <si>
    <t>B2-2-5</t>
  </si>
  <si>
    <t>B2-3-5</t>
  </si>
  <si>
    <t>B2-2-6</t>
  </si>
  <si>
    <t>B2-3-6</t>
  </si>
  <si>
    <t>B2-2-7</t>
  </si>
  <si>
    <t>B2-3-7</t>
  </si>
  <si>
    <t>B2-2-8</t>
  </si>
  <si>
    <t>B2-3-8 (AD-12)</t>
  </si>
  <si>
    <t>B2-2-9</t>
  </si>
  <si>
    <t>B2-3-9 (AD-11)</t>
  </si>
  <si>
    <t>B2-5-1</t>
  </si>
  <si>
    <t>B2-5-2</t>
  </si>
  <si>
    <t>B2-7-1 (V-17)</t>
  </si>
  <si>
    <t>B2-5-3</t>
  </si>
  <si>
    <t>B2-7-2 (V-17)</t>
  </si>
  <si>
    <t>B2-7-3 (V-16)</t>
  </si>
  <si>
    <t>B2-7-4 (V-15)</t>
  </si>
  <si>
    <t>B2-7-5 (V-14)</t>
  </si>
  <si>
    <t>B2-7-6 (V-13)</t>
  </si>
  <si>
    <t>B2-5-8 (AB-12)</t>
  </si>
  <si>
    <t>B2-7-7 (V-12)</t>
  </si>
  <si>
    <t>B2-5-9 (AB-11)</t>
  </si>
  <si>
    <t>B2-7-8 (V-11)</t>
  </si>
  <si>
    <t>B2-6-1</t>
  </si>
  <si>
    <t>B2-8-1 (V-16)</t>
  </si>
  <si>
    <t>B2-6-2</t>
  </si>
  <si>
    <t>B2-8-2 (W-17)</t>
  </si>
  <si>
    <t>B2-6-3</t>
  </si>
  <si>
    <t>B2-8-3 (W-16)</t>
  </si>
  <si>
    <t>B2-8-4 (W-15)</t>
  </si>
  <si>
    <t>B2-8-5 (W-14)</t>
  </si>
  <si>
    <t>B2-8-6 (W-13)</t>
  </si>
  <si>
    <t>PDU : SEL1 - 6-1 - A3</t>
    <phoneticPr fontId="10" type="noConversion"/>
  </si>
  <si>
    <t>A5-8-7 (W-12)</t>
  </si>
  <si>
    <t>A5-15-1 (T-11)</t>
  </si>
  <si>
    <t>A5-8-8 (W-11)</t>
  </si>
  <si>
    <t>A5-15-2 (T-12)</t>
  </si>
  <si>
    <t>A5-9-1</t>
  </si>
  <si>
    <t>A5-15-3 (T-13)</t>
  </si>
  <si>
    <t>A5-9-2 (X-17)</t>
  </si>
  <si>
    <t>A5-15-4 (T-14)</t>
  </si>
  <si>
    <t>A5-9-3 (X-16)</t>
  </si>
  <si>
    <t>A5-15-5 (T-15)</t>
  </si>
  <si>
    <t>A5-9-4 (X-15)</t>
  </si>
  <si>
    <t>A5-15-6 (T-16)</t>
  </si>
  <si>
    <t>A5-9-5 (X-14)</t>
  </si>
  <si>
    <t>A5-15-7 (T-17)</t>
  </si>
  <si>
    <t>A5-9-6 (X-13)</t>
  </si>
  <si>
    <t>A5-15-8 (T-18)</t>
  </si>
  <si>
    <t>A5-9-7 (X-12)</t>
    <phoneticPr fontId="10" type="noConversion"/>
  </si>
  <si>
    <t>A5-15-9</t>
  </si>
  <si>
    <t>A5-9-8 (X-11)</t>
  </si>
  <si>
    <t>A5-17-1 (Q-11)</t>
  </si>
  <si>
    <t>A5-10-1</t>
  </si>
  <si>
    <t>A5-17-2 (Q-12)</t>
  </si>
  <si>
    <t>A807(A5-10-2)</t>
    <phoneticPr fontId="10" type="noConversion"/>
  </si>
  <si>
    <t>A5-17-3 (Q-13)</t>
  </si>
  <si>
    <t>A5-10-3 (A806 - 1)</t>
    <phoneticPr fontId="10" type="noConversion"/>
  </si>
  <si>
    <t>A5-17-4 (Q-14)</t>
  </si>
  <si>
    <t>A5-10-4 (A806 - 2)</t>
    <phoneticPr fontId="10" type="noConversion"/>
  </si>
  <si>
    <t>A5-17-5 (Q-15)</t>
  </si>
  <si>
    <t>A5-10-5 (Y-14)</t>
  </si>
  <si>
    <t>A5-17-6 (Q-16)</t>
  </si>
  <si>
    <t>A5-10-6 (Y-13)</t>
  </si>
  <si>
    <t>A5-17-7 (Q-17)</t>
  </si>
  <si>
    <t>A5-10-7 (Y-12)</t>
  </si>
  <si>
    <t>A5-17-8 (Q-18)</t>
  </si>
  <si>
    <t>A5-10-8 (Y-11)</t>
  </si>
  <si>
    <t>A5-17-9 (Q-19)</t>
  </si>
  <si>
    <t>A5-14-1 (U-10)</t>
  </si>
  <si>
    <t>A5-18-1 (P-11)</t>
  </si>
  <si>
    <t>A5-14-2 (U-11)</t>
  </si>
  <si>
    <t>A5-18-2 (P-12)</t>
  </si>
  <si>
    <t>A5-14-3 (U-12)</t>
  </si>
  <si>
    <t>A5-18-3 (P-13)</t>
  </si>
  <si>
    <t>A5-14-4 (U-13)</t>
  </si>
  <si>
    <t>A5-18-4 (P-14)</t>
  </si>
  <si>
    <t>A5-14-5 (U-14)</t>
  </si>
  <si>
    <t>A5-18-5 (P-15)</t>
  </si>
  <si>
    <t>6-1-A3-47</t>
  </si>
  <si>
    <t>A5-16-3 (R-13)</t>
  </si>
  <si>
    <t>A5-14-7 (U-16)</t>
  </si>
  <si>
    <t>A5-4-9 (AC-11)</t>
  </si>
  <si>
    <t>6-1-A3-51</t>
  </si>
  <si>
    <t>A5-6-7</t>
  </si>
  <si>
    <t>6-1-A3-53</t>
  </si>
  <si>
    <t>A5-15-5(2) (T-15)</t>
  </si>
  <si>
    <t>PDU : SEL1 - 6-1 - B3</t>
    <phoneticPr fontId="10" type="noConversion"/>
  </si>
  <si>
    <t>B5-8-7 (W-12)</t>
  </si>
  <si>
    <t>B5-15-1 (T-11)</t>
  </si>
  <si>
    <t>B5-8-8 (W-11)</t>
  </si>
  <si>
    <t>B5-15-2 (T-12)</t>
  </si>
  <si>
    <t>B5-9-1</t>
  </si>
  <si>
    <t>B5-15-3 (T-13)</t>
  </si>
  <si>
    <t>B5-9-2</t>
  </si>
  <si>
    <t>B5-15-4 (T-14)</t>
  </si>
  <si>
    <t>B5-15-5 (T-15)</t>
  </si>
  <si>
    <t>B5-9-4 (X-15)</t>
  </si>
  <si>
    <t>B5-15-6 (T-16)</t>
  </si>
  <si>
    <t>B5-9-5 (X-14)</t>
  </si>
  <si>
    <t>B5-15-7 (T-17)</t>
  </si>
  <si>
    <t>B5-9-6 (X-13)</t>
  </si>
  <si>
    <t>B5-15-8 (T-18)</t>
  </si>
  <si>
    <t>B5-9-7 (X-12)</t>
  </si>
  <si>
    <t>B5-15-9</t>
  </si>
  <si>
    <t>B5-9-8 (X-11)</t>
  </si>
  <si>
    <t>B5-17-1 (Q-11)</t>
  </si>
  <si>
    <t>B5-10-1</t>
  </si>
  <si>
    <t>B5-17-2 (Q-12)</t>
  </si>
  <si>
    <t>A807(B5-10-2)</t>
    <phoneticPr fontId="10" type="noConversion"/>
  </si>
  <si>
    <t>B5-17-3 (Q-13)</t>
  </si>
  <si>
    <t>B5-10-3 (A806 - 1)</t>
    <phoneticPr fontId="10" type="noConversion"/>
  </si>
  <si>
    <t>B5-17-4 (Q-14)</t>
  </si>
  <si>
    <t>B5-10-4 (A806 - 2)</t>
    <phoneticPr fontId="10" type="noConversion"/>
  </si>
  <si>
    <t>B5-17-5 (Q-15)</t>
  </si>
  <si>
    <t>B5-10-5 (Y-14)</t>
  </si>
  <si>
    <t>B5-17-6 (Q-16)</t>
  </si>
  <si>
    <t>B5-10-6 (Y-13)</t>
  </si>
  <si>
    <t>B5-17-7 (Q-17)</t>
  </si>
  <si>
    <t>B5-10-7 (Y-12)</t>
  </si>
  <si>
    <t>B5-17-8 (Q-18)</t>
  </si>
  <si>
    <t>B5-10-8 (Y-11)</t>
  </si>
  <si>
    <t>B5-17-9 (Q-19)</t>
  </si>
  <si>
    <t>B5-18-1 (P-11)</t>
  </si>
  <si>
    <t>B5-18-2 (P-12)</t>
  </si>
  <si>
    <t>B5-18-3 (P-13)</t>
  </si>
  <si>
    <t>B5-18-4 (P-14)</t>
  </si>
  <si>
    <t>B5-18-5 (P-15)</t>
  </si>
  <si>
    <t>6-1-B3-47</t>
  </si>
  <si>
    <t>B5-16-3 (R-13)</t>
  </si>
  <si>
    <t>B5-4-9 (AC-11)</t>
  </si>
  <si>
    <t>6-1-B3-51</t>
  </si>
  <si>
    <t>B5-6-7</t>
  </si>
  <si>
    <t>6-1-B3-53</t>
  </si>
  <si>
    <t>B5-15-5(2) (T-15)</t>
  </si>
  <si>
    <t>PDU : SEL1 - 6-1 - A4</t>
    <phoneticPr fontId="10" type="noConversion"/>
  </si>
  <si>
    <t>#A6-4-4</t>
  </si>
  <si>
    <t>A6-4-1</t>
  </si>
  <si>
    <t>#A6-4-7</t>
  </si>
  <si>
    <t>A6-4-2</t>
  </si>
  <si>
    <t>#A6-5-4</t>
  </si>
  <si>
    <t>A6-4-3</t>
  </si>
  <si>
    <t>#A6-5-7</t>
  </si>
  <si>
    <t>A6-4-4 (AC-16)</t>
  </si>
  <si>
    <t>#A6-6-3</t>
  </si>
  <si>
    <t>A6-4-5 (AC-15)</t>
  </si>
  <si>
    <t>#A6-6-6</t>
  </si>
  <si>
    <t>A6-4-6 (AC-14)</t>
  </si>
  <si>
    <t>#A6-7-3</t>
  </si>
  <si>
    <t>A6-4-7 (AC-13)</t>
  </si>
  <si>
    <t>#A6-7-6</t>
  </si>
  <si>
    <t>A6-5-1</t>
  </si>
  <si>
    <t>#A6-8-3</t>
  </si>
  <si>
    <t>A6-5-2</t>
  </si>
  <si>
    <t>#A6-8-6</t>
  </si>
  <si>
    <t>A6-5-3</t>
  </si>
  <si>
    <t>#A6-9-3</t>
  </si>
  <si>
    <t>A6-5-4 (AB-16)</t>
  </si>
  <si>
    <t>#A6-9-6</t>
  </si>
  <si>
    <t>A6-5-5 (AB-15)</t>
  </si>
  <si>
    <t>#A6-10-3</t>
  </si>
  <si>
    <t>A6-5-6 (AB-14)</t>
  </si>
  <si>
    <t>#A6-10-6</t>
  </si>
  <si>
    <t>A6-5-7 (AB-13)</t>
  </si>
  <si>
    <t>#A6-14-4</t>
  </si>
  <si>
    <t>A6-2-1</t>
  </si>
  <si>
    <t>#A6-14-7</t>
  </si>
  <si>
    <t>A6-2-2</t>
  </si>
  <si>
    <t>#A6-15-4</t>
  </si>
  <si>
    <t>A6-2-3</t>
  </si>
  <si>
    <t>#A6-15-7</t>
  </si>
  <si>
    <t>A6-2-4 (AE-16)</t>
  </si>
  <si>
    <t>#A6-17-4</t>
  </si>
  <si>
    <t>A6-2-5 (AE-15)</t>
  </si>
  <si>
    <t>#A6-17-7</t>
  </si>
  <si>
    <t>A6-2-6 (AE-14)</t>
  </si>
  <si>
    <t>A6-8-8(1)</t>
  </si>
  <si>
    <t>O</t>
    <phoneticPr fontId="10" type="noConversion"/>
  </si>
  <si>
    <t>A6-2-7 (AE-13)</t>
  </si>
  <si>
    <t>A6-8-7(1)</t>
  </si>
  <si>
    <t>A6-2-8 (AE-12)</t>
  </si>
  <si>
    <t>A6-8-6(1)</t>
  </si>
  <si>
    <t>A6-2-9 (AE-11)</t>
  </si>
  <si>
    <t>불량</t>
  </si>
  <si>
    <t>A6-3-1</t>
  </si>
  <si>
    <t>A6-3-7 (AD-13)</t>
  </si>
  <si>
    <t>A6-3-2</t>
  </si>
  <si>
    <t>A6-3-6 (AD-14)</t>
  </si>
  <si>
    <t>A6-3-3</t>
  </si>
  <si>
    <t>A6-3-5 (AD-15)</t>
  </si>
  <si>
    <t>A6-3-4 (AD-16)</t>
  </si>
  <si>
    <t>PDU : SEL1 - 6-1 - B4</t>
    <phoneticPr fontId="10" type="noConversion"/>
  </si>
  <si>
    <t>#B6-28-3</t>
  </si>
  <si>
    <t>B6-4-1</t>
  </si>
  <si>
    <t>#B6-28-6</t>
  </si>
  <si>
    <t>B6-4-2</t>
  </si>
  <si>
    <t>#B6-29-3</t>
  </si>
  <si>
    <t>B6-4-3</t>
  </si>
  <si>
    <t>#B6-29-6</t>
  </si>
  <si>
    <t>B6-4-4 (AC-16)</t>
  </si>
  <si>
    <t>#B6-30-3</t>
  </si>
  <si>
    <t>B6-4-5 (AC-15)</t>
  </si>
  <si>
    <t>#B6-30-6</t>
  </si>
  <si>
    <t>B6-4-6 (AC-14)</t>
  </si>
  <si>
    <t>#B6-31-3</t>
  </si>
  <si>
    <t>B6-4-7 (AC-13)</t>
  </si>
  <si>
    <t>#B6-31-6</t>
  </si>
  <si>
    <t>B6-5-1</t>
  </si>
  <si>
    <t>#B6-32-3</t>
  </si>
  <si>
    <t>B6-5-2</t>
  </si>
  <si>
    <t>#B6-32-6</t>
  </si>
  <si>
    <t>B6-5-3</t>
  </si>
  <si>
    <t>#B6-33-3</t>
  </si>
  <si>
    <t>B6-5-4 (AB-16)</t>
  </si>
  <si>
    <t>#B6-33-6</t>
  </si>
  <si>
    <t>B6-5-5 (AB-15)</t>
  </si>
  <si>
    <t>B6-5-6 (AB-14)</t>
  </si>
  <si>
    <t>B6-5-7 (AB-13)</t>
  </si>
  <si>
    <t>B6-2-1</t>
  </si>
  <si>
    <t>B6-2-2</t>
  </si>
  <si>
    <t>B6-2-3</t>
  </si>
  <si>
    <t>B6-2-4 (AE-16)</t>
  </si>
  <si>
    <t>B6-2-5 (AE-15)</t>
  </si>
  <si>
    <t>B6-2-6 (AE-14)</t>
  </si>
  <si>
    <t>B6-2-7 (AE-13)</t>
  </si>
  <si>
    <t>B6-8-8(1)</t>
  </si>
  <si>
    <t>B6-2-8 (AE-12)</t>
  </si>
  <si>
    <t>B6-8-7(1)</t>
  </si>
  <si>
    <t>B6-2-9 (AE-11)</t>
  </si>
  <si>
    <t>B6-8-6(1)</t>
  </si>
  <si>
    <t>B6-3-1</t>
  </si>
  <si>
    <t>B6-3-7 (AD-13)</t>
  </si>
  <si>
    <t>B6-3-2</t>
  </si>
  <si>
    <t>B6-3-6 (AD-14)</t>
  </si>
  <si>
    <t>B6-3-3</t>
  </si>
  <si>
    <t>B6-3-5 (AD-15)</t>
  </si>
  <si>
    <t>B6-3-4 (AD-16)</t>
  </si>
  <si>
    <t>.</t>
  </si>
  <si>
    <t>2P 30A</t>
    <phoneticPr fontId="16" type="noConversion"/>
  </si>
  <si>
    <t>합계:</t>
    <phoneticPr fontId="16" type="noConversion"/>
  </si>
  <si>
    <t>Main CB   4P 150A</t>
    <phoneticPr fontId="10" type="noConversion"/>
  </si>
  <si>
    <t>4P 60A</t>
    <phoneticPr fontId="10" type="noConversion"/>
  </si>
  <si>
    <t>LG CRAC #10 (수냉식)</t>
    <phoneticPr fontId="10" type="noConversion"/>
  </si>
  <si>
    <t>LG CRAC #11 (수냉식)</t>
    <phoneticPr fontId="10" type="noConversion"/>
  </si>
  <si>
    <t>LG CRAC #12 (수냉식)</t>
    <phoneticPr fontId="10" type="noConversion"/>
  </si>
  <si>
    <t>U5-1A</t>
    <phoneticPr fontId="16" type="noConversion"/>
  </si>
  <si>
    <t>PDU : SEL1 - 5-1 - A1</t>
    <phoneticPr fontId="10" type="noConversion"/>
  </si>
  <si>
    <r>
      <t>Main CB   4P 3</t>
    </r>
    <r>
      <rPr>
        <b/>
        <sz val="11"/>
        <rFont val="돋움"/>
        <family val="3"/>
        <charset val="129"/>
      </rPr>
      <t>0</t>
    </r>
    <r>
      <rPr>
        <b/>
        <sz val="11"/>
        <rFont val="돋움"/>
        <family val="3"/>
        <charset val="129"/>
      </rPr>
      <t>0A</t>
    </r>
    <phoneticPr fontId="10" type="noConversion"/>
  </si>
  <si>
    <t>3P 60A</t>
    <phoneticPr fontId="10" type="noConversion"/>
  </si>
  <si>
    <t>#3P-01</t>
    <phoneticPr fontId="10" type="noConversion"/>
  </si>
  <si>
    <t>#3P-02</t>
    <phoneticPr fontId="10" type="noConversion"/>
  </si>
  <si>
    <t>보다폰정류기-A</t>
  </si>
  <si>
    <t>CF상면</t>
    <phoneticPr fontId="10" type="noConversion"/>
  </si>
  <si>
    <t>5F-Q-21 / 1A-2-11</t>
  </si>
  <si>
    <t>OFF</t>
    <phoneticPr fontId="7" type="noConversion"/>
  </si>
  <si>
    <t>CF상면</t>
  </si>
  <si>
    <t>구글202-A</t>
    <phoneticPr fontId="10" type="noConversion"/>
  </si>
  <si>
    <t>구글201-A</t>
    <phoneticPr fontId="10" type="noConversion"/>
  </si>
  <si>
    <t>5F-Q-24 / 1A-2-14</t>
  </si>
  <si>
    <t>G1101 (1A-1-5)</t>
    <phoneticPr fontId="10" type="noConversion"/>
  </si>
  <si>
    <t>cloudflare</t>
    <phoneticPr fontId="16" type="noConversion"/>
  </si>
  <si>
    <t>구글 시스템박스</t>
    <phoneticPr fontId="10" type="noConversion"/>
  </si>
  <si>
    <t>G1102 (1A-1-6)</t>
    <phoneticPr fontId="10" type="noConversion"/>
  </si>
  <si>
    <t>철거필요</t>
  </si>
  <si>
    <t>1A-3-1</t>
  </si>
  <si>
    <t>G1103 (1A-1-7)</t>
    <phoneticPr fontId="10" type="noConversion"/>
  </si>
  <si>
    <t>G1104 (1A-1-8)</t>
    <phoneticPr fontId="10" type="noConversion"/>
  </si>
  <si>
    <t>G1105 (1A-1-9)</t>
    <phoneticPr fontId="10" type="noConversion"/>
  </si>
  <si>
    <t>구글104-A</t>
    <phoneticPr fontId="10" type="noConversion"/>
  </si>
  <si>
    <t>구글103-A</t>
    <phoneticPr fontId="10" type="noConversion"/>
  </si>
  <si>
    <t>구글102-A</t>
    <phoneticPr fontId="10" type="noConversion"/>
  </si>
  <si>
    <t>1A-3-7</t>
  </si>
  <si>
    <t>구글101-A</t>
    <phoneticPr fontId="10" type="noConversion"/>
  </si>
  <si>
    <t>5F-P-20 / 1A-3-10</t>
  </si>
  <si>
    <t>G1201 (1A-2-1)</t>
    <phoneticPr fontId="10" type="noConversion"/>
  </si>
  <si>
    <t>5F-P-21 / 1A-3-11</t>
  </si>
  <si>
    <t>G1202 (1A-2-2)</t>
    <phoneticPr fontId="10" type="noConversion"/>
  </si>
  <si>
    <t>cloudflare</t>
  </si>
  <si>
    <t>5F-P-22 / 1A-3-12</t>
  </si>
  <si>
    <t>G1203 (1A-2-3)</t>
    <phoneticPr fontId="10" type="noConversion"/>
  </si>
  <si>
    <t>5F-P-23 / 1A-3-13</t>
  </si>
  <si>
    <t>G1204 (1A-2-4)</t>
    <phoneticPr fontId="10" type="noConversion"/>
  </si>
  <si>
    <t>5F-P-24 / 1A-3-14</t>
  </si>
  <si>
    <t>G1205 (1A-2-5)</t>
    <phoneticPr fontId="10" type="noConversion"/>
  </si>
  <si>
    <t>보다폰 케이지 안쪽</t>
    <phoneticPr fontId="10" type="noConversion"/>
  </si>
  <si>
    <t>1A-4-1</t>
  </si>
  <si>
    <t>Vodafone</t>
    <phoneticPr fontId="10" type="noConversion"/>
  </si>
  <si>
    <t>VF Rack#1-상</t>
  </si>
  <si>
    <t>5F-Q-20</t>
  </si>
  <si>
    <t>Vodafone</t>
  </si>
  <si>
    <t>VF Rack#2-상</t>
  </si>
  <si>
    <t>PDU : SEL1 - 5-1 - B1</t>
    <phoneticPr fontId="10" type="noConversion"/>
  </si>
  <si>
    <t>보다폰정류기-B</t>
  </si>
  <si>
    <t>5F-Q-21 / 1B-2-11</t>
  </si>
  <si>
    <t>5F-Q-24 / 1B-2-14</t>
  </si>
  <si>
    <t>G1101 (1B-1-5)</t>
    <phoneticPr fontId="10" type="noConversion"/>
  </si>
  <si>
    <t>구글Cage 지문인식기</t>
    <phoneticPr fontId="10" type="noConversion"/>
  </si>
  <si>
    <t>G1102 (1B-1-6)</t>
    <phoneticPr fontId="10" type="noConversion"/>
  </si>
  <si>
    <t>1B-3-1</t>
  </si>
  <si>
    <t>G1103 (1B-1-7)</t>
    <phoneticPr fontId="10" type="noConversion"/>
  </si>
  <si>
    <t>G1104 (1B-1-8)</t>
    <phoneticPr fontId="10" type="noConversion"/>
  </si>
  <si>
    <t>G1105 (1B-1-9)</t>
    <phoneticPr fontId="10" type="noConversion"/>
  </si>
  <si>
    <t>1B-3-7</t>
  </si>
  <si>
    <t>5F-P-20  / 1B-3-10</t>
  </si>
  <si>
    <t>5F-P-21  / 1B-3-11</t>
  </si>
  <si>
    <t>G1202 (1B-2-2)</t>
    <phoneticPr fontId="10" type="noConversion"/>
  </si>
  <si>
    <t>5F-P-22  / 1B-3-12</t>
  </si>
  <si>
    <t>G1203 (1B-2-3)</t>
    <phoneticPr fontId="10" type="noConversion"/>
  </si>
  <si>
    <t>5F-P-23  / 1B-3-13</t>
  </si>
  <si>
    <t>G1204 (1B-2-4)</t>
    <phoneticPr fontId="10" type="noConversion"/>
  </si>
  <si>
    <t>5F-P-24  / 1B-3-14</t>
  </si>
  <si>
    <t>G1205 (1B-2-5)</t>
    <phoneticPr fontId="10" type="noConversion"/>
  </si>
  <si>
    <t>5F-P-25  / 1B-3-15</t>
  </si>
  <si>
    <t>1B-7-1(2)</t>
  </si>
  <si>
    <t>VF Rack#1-하</t>
  </si>
  <si>
    <t>VF Rack#2-하</t>
  </si>
  <si>
    <t>PDU : SEL1 - 5-1 - A2</t>
    <phoneticPr fontId="10" type="noConversion"/>
  </si>
  <si>
    <t>5F-O-16 / 2A-4-6</t>
  </si>
  <si>
    <t>B221 (R13)-1</t>
    <phoneticPr fontId="10" type="noConversion"/>
  </si>
  <si>
    <t>5F-O-17 / 2A-4-7</t>
  </si>
  <si>
    <t>B221 (R13)-2</t>
    <phoneticPr fontId="10" type="noConversion"/>
  </si>
  <si>
    <t>5F-O-18</t>
  </si>
  <si>
    <t>B222 (R14)-1</t>
    <phoneticPr fontId="10" type="noConversion"/>
  </si>
  <si>
    <t>5F-O-19</t>
  </si>
  <si>
    <t>B222 (R14)-2</t>
    <phoneticPr fontId="10" type="noConversion"/>
  </si>
  <si>
    <t>5F-O-20</t>
  </si>
  <si>
    <t>B316 (R15)-1</t>
    <phoneticPr fontId="10" type="noConversion"/>
  </si>
  <si>
    <t>5F-O-21</t>
  </si>
  <si>
    <t>B316 (R15)-2</t>
    <phoneticPr fontId="10" type="noConversion"/>
  </si>
  <si>
    <t>5F-O-22</t>
  </si>
  <si>
    <t>B317 (R16)-1</t>
    <phoneticPr fontId="10" type="noConversion"/>
  </si>
  <si>
    <t>5F-O-23</t>
  </si>
  <si>
    <t>B318 (R17)-1</t>
    <phoneticPr fontId="10" type="noConversion"/>
  </si>
  <si>
    <t>5F-O-24</t>
  </si>
  <si>
    <t>B319 (R18)</t>
    <phoneticPr fontId="10" type="noConversion"/>
  </si>
  <si>
    <t>2A-7-2(2)</t>
  </si>
  <si>
    <t>B320 (R19)</t>
    <phoneticPr fontId="10" type="noConversion"/>
  </si>
  <si>
    <t>2A-5-1</t>
  </si>
  <si>
    <t>보다폰상면</t>
    <phoneticPr fontId="10" type="noConversion"/>
  </si>
  <si>
    <t>B321 (R20)</t>
    <phoneticPr fontId="10" type="noConversion"/>
  </si>
  <si>
    <t>O</t>
    <phoneticPr fontId="5" type="noConversion"/>
  </si>
  <si>
    <t>B322 (R21)</t>
    <phoneticPr fontId="10" type="noConversion"/>
  </si>
  <si>
    <t>B416 (R22)</t>
    <phoneticPr fontId="10" type="noConversion"/>
  </si>
  <si>
    <t>B417 (R23)</t>
    <phoneticPr fontId="10" type="noConversion"/>
  </si>
  <si>
    <t>B418 (R24)</t>
    <phoneticPr fontId="10" type="noConversion"/>
  </si>
  <si>
    <t>5-1-A2-31</t>
  </si>
  <si>
    <t>B116 (R12)</t>
    <phoneticPr fontId="10" type="noConversion"/>
  </si>
  <si>
    <t>5-1-A2-33</t>
  </si>
  <si>
    <t>B117 (R11)</t>
    <phoneticPr fontId="10" type="noConversion"/>
  </si>
  <si>
    <t>5-1-A2-35</t>
  </si>
  <si>
    <t>B118 (R10)</t>
    <phoneticPr fontId="10" type="noConversion"/>
  </si>
  <si>
    <t>B317 (R16)-2</t>
    <phoneticPr fontId="10" type="noConversion"/>
  </si>
  <si>
    <t>B119 (R9)</t>
    <phoneticPr fontId="10" type="noConversion"/>
  </si>
  <si>
    <t>B318 (R17)-2</t>
    <phoneticPr fontId="10" type="noConversion"/>
  </si>
  <si>
    <t>B120 (R8)</t>
    <phoneticPr fontId="10" type="noConversion"/>
  </si>
  <si>
    <t>B221 (R13)-3</t>
    <phoneticPr fontId="10" type="noConversion"/>
  </si>
  <si>
    <t>O</t>
    <phoneticPr fontId="3" type="noConversion"/>
  </si>
  <si>
    <t>B121 (R7)</t>
    <phoneticPr fontId="10" type="noConversion"/>
  </si>
  <si>
    <t>B222 (R14)-3</t>
    <phoneticPr fontId="10" type="noConversion"/>
  </si>
  <si>
    <t>B122 (R6)</t>
    <phoneticPr fontId="10" type="noConversion"/>
  </si>
  <si>
    <t>B316 (R15)-3</t>
    <phoneticPr fontId="10" type="noConversion"/>
  </si>
  <si>
    <t>B216 (R5)</t>
    <phoneticPr fontId="10" type="noConversion"/>
  </si>
  <si>
    <t>B219 (R2)</t>
  </si>
  <si>
    <t>B217 (R4)</t>
    <phoneticPr fontId="10" type="noConversion"/>
  </si>
  <si>
    <t>B220 (R1)</t>
  </si>
  <si>
    <t>B218 (R3)</t>
    <phoneticPr fontId="10" type="noConversion"/>
  </si>
  <si>
    <t>PDU : SEL1 - 5-1 - B2</t>
    <phoneticPr fontId="10" type="noConversion"/>
  </si>
  <si>
    <t>5F-O-16 / 2B-4-6</t>
  </si>
  <si>
    <t>철거가능</t>
    <phoneticPr fontId="10" type="noConversion"/>
  </si>
  <si>
    <t>5F-O-17 / 2B-4-7</t>
  </si>
  <si>
    <t>2B-7-2(2)</t>
  </si>
  <si>
    <t>2B-5-1</t>
  </si>
  <si>
    <t>철거필요</t>
    <phoneticPr fontId="10" type="noConversion"/>
  </si>
  <si>
    <t>철거가능</t>
  </si>
  <si>
    <t>B219 (R2)</t>
    <phoneticPr fontId="10" type="noConversion"/>
  </si>
  <si>
    <t>B220 (R1)</t>
    <phoneticPr fontId="10" type="noConversion"/>
  </si>
  <si>
    <t>PDU6B-1T</t>
  </si>
  <si>
    <t xml:space="preserve">PDU : </t>
    <phoneticPr fontId="10" type="noConversion"/>
  </si>
  <si>
    <r>
      <t xml:space="preserve">Main CB   4P </t>
    </r>
    <r>
      <rPr>
        <b/>
        <sz val="11"/>
        <rFont val="돋움"/>
        <family val="3"/>
        <charset val="129"/>
      </rPr>
      <t>150A</t>
    </r>
    <phoneticPr fontId="10" type="noConversion"/>
  </si>
  <si>
    <t>&lt;= MAIN OFF</t>
  </si>
  <si>
    <t>3P 30A</t>
    <phoneticPr fontId="10" type="noConversion"/>
  </si>
  <si>
    <t>#01(3상)</t>
    <phoneticPr fontId="10" type="noConversion"/>
  </si>
  <si>
    <t>#02(3상)</t>
    <phoneticPr fontId="10" type="noConversion"/>
  </si>
  <si>
    <t>1T-1-3</t>
  </si>
  <si>
    <t>3P 30A</t>
    <phoneticPr fontId="16" type="noConversion"/>
  </si>
  <si>
    <t>1T-4-3</t>
  </si>
  <si>
    <t>1T-1-6</t>
  </si>
  <si>
    <t>1T-4-6</t>
  </si>
  <si>
    <t>1T-1A9</t>
  </si>
  <si>
    <t>3P 30A</t>
  </si>
  <si>
    <t>1T-4-9</t>
  </si>
  <si>
    <t>1T-1-12</t>
  </si>
  <si>
    <t>Google상면</t>
  </si>
  <si>
    <t>1T-4-12</t>
  </si>
  <si>
    <t>1T-2-3</t>
  </si>
  <si>
    <t>3P 20A</t>
    <phoneticPr fontId="16" type="noConversion"/>
  </si>
  <si>
    <t>1T-5-3</t>
  </si>
  <si>
    <t>1T-2-6</t>
  </si>
  <si>
    <t>1T-5-6</t>
  </si>
  <si>
    <t>1T-2-9</t>
  </si>
  <si>
    <t>1T-5-9</t>
  </si>
  <si>
    <t>1T-2-12</t>
  </si>
  <si>
    <t>Google상면</t>
    <phoneticPr fontId="16" type="noConversion"/>
  </si>
  <si>
    <t>1T-5-12</t>
  </si>
  <si>
    <t>1T-3-3</t>
  </si>
  <si>
    <t>3P 20A</t>
  </si>
  <si>
    <t>1T-6-2</t>
  </si>
  <si>
    <t>1T-3-6</t>
  </si>
  <si>
    <t>1T-6-4</t>
  </si>
  <si>
    <t>1T-3-9</t>
  </si>
  <si>
    <t>1T-3-12</t>
  </si>
  <si>
    <t>PDU : SEL1 - 5-1 - A3</t>
    <phoneticPr fontId="10" type="noConversion"/>
  </si>
  <si>
    <t>3A-12-2</t>
    <phoneticPr fontId="10" type="noConversion"/>
  </si>
  <si>
    <t>3A-12-3</t>
    <phoneticPr fontId="10" type="noConversion"/>
  </si>
  <si>
    <t>3A-12-3T</t>
    <phoneticPr fontId="10" type="noConversion"/>
  </si>
  <si>
    <t>3A-12-4</t>
    <phoneticPr fontId="10" type="noConversion"/>
  </si>
  <si>
    <t>3A-12-5</t>
    <phoneticPr fontId="10" type="noConversion"/>
  </si>
  <si>
    <t>3A-12-6</t>
    <phoneticPr fontId="10" type="noConversion"/>
  </si>
  <si>
    <t>PDU : SEL1 - 5-1 - B3</t>
    <phoneticPr fontId="10" type="noConversion"/>
  </si>
  <si>
    <t>3B-12-6T</t>
  </si>
  <si>
    <t>PDU : SEL1 - 5-1 - A4</t>
    <phoneticPr fontId="10" type="noConversion"/>
  </si>
  <si>
    <t>9A-1-5 (PCCW) /5F-A-14</t>
  </si>
  <si>
    <t>PCCW</t>
    <phoneticPr fontId="16" type="noConversion"/>
  </si>
  <si>
    <t>센츄리링크코리아</t>
    <phoneticPr fontId="16" type="noConversion"/>
  </si>
  <si>
    <t>9A-1-8 / 5F-A-17</t>
    <phoneticPr fontId="10" type="noConversion"/>
  </si>
  <si>
    <t>9A-1-6 / 5F-A-15</t>
    <phoneticPr fontId="10" type="noConversion"/>
  </si>
  <si>
    <t>코로케션</t>
    <phoneticPr fontId="16" type="noConversion"/>
  </si>
  <si>
    <t>9A-1-9 / 5F-A-18</t>
    <phoneticPr fontId="10" type="noConversion"/>
  </si>
  <si>
    <t>9A-1-7 / 5F-A-16</t>
    <phoneticPr fontId="10" type="noConversion"/>
  </si>
  <si>
    <t>세종 인터넷(IES.YSM.S51)</t>
  </si>
  <si>
    <t>9A-1-10 / 5F-A-19</t>
    <phoneticPr fontId="10" type="noConversion"/>
  </si>
  <si>
    <t>PDU : SEL1 - 5-1 - A5</t>
    <phoneticPr fontId="10" type="noConversion"/>
  </si>
  <si>
    <t>&lt;= MAIN OFF</t>
    <phoneticPr fontId="16" type="noConversion"/>
  </si>
  <si>
    <t>PDU : SEL1 - 5-1 - B4</t>
    <phoneticPr fontId="10" type="noConversion"/>
  </si>
  <si>
    <t>센츄리링크코리아</t>
  </si>
  <si>
    <t>9B-1-8 / 5F-A-17</t>
    <phoneticPr fontId="10" type="noConversion"/>
  </si>
  <si>
    <t>9B-1-6 / 5F-A-15</t>
    <phoneticPr fontId="10" type="noConversion"/>
  </si>
  <si>
    <t>9B-1-9 / 5F-A-18</t>
    <phoneticPr fontId="10" type="noConversion"/>
  </si>
  <si>
    <t>9B-1-7 / 5F-A-16</t>
    <phoneticPr fontId="10" type="noConversion"/>
  </si>
  <si>
    <t>세종 인터넷(IES.YSM.S51)</t>
    <phoneticPr fontId="16" type="noConversion"/>
  </si>
  <si>
    <t>9B-1-10 / 5F-A-19</t>
    <phoneticPr fontId="10" type="noConversion"/>
  </si>
  <si>
    <t>9B-1-5 (PCCW)/5F-A-14</t>
  </si>
  <si>
    <t>PDU : SEL1 - 5-1 - B5</t>
    <phoneticPr fontId="10" type="noConversion"/>
  </si>
  <si>
    <t>PDU : SEL1 - 5-1 - A6</t>
    <phoneticPr fontId="10" type="noConversion"/>
  </si>
  <si>
    <t>1A-1-1 / 5F-A-10</t>
    <phoneticPr fontId="10" type="noConversion"/>
  </si>
  <si>
    <t>A1-3-2</t>
  </si>
  <si>
    <t>1A-1-2 / 5F-A-11</t>
  </si>
  <si>
    <t>A1-3-3</t>
  </si>
  <si>
    <t>1A-1-2(2)</t>
  </si>
  <si>
    <t>1A-1-3 / 5F-A-12</t>
  </si>
  <si>
    <t>1A-1-4 / 5F-A-13</t>
  </si>
  <si>
    <t>1A-1-4(2) / 5F-A-13 (2)</t>
    <phoneticPr fontId="10" type="noConversion"/>
  </si>
  <si>
    <t>A1-2-1 / 5F-B-10</t>
    <phoneticPr fontId="10" type="noConversion"/>
  </si>
  <si>
    <t>A1-2-2 / 5F-B-11</t>
    <phoneticPr fontId="10" type="noConversion"/>
  </si>
  <si>
    <t>A1-2-3 / 5F-B-12</t>
    <phoneticPr fontId="10" type="noConversion"/>
  </si>
  <si>
    <t>A1-2-4 / 5F-B-13</t>
    <phoneticPr fontId="10" type="noConversion"/>
  </si>
  <si>
    <t>다코스</t>
    <phoneticPr fontId="16" type="noConversion"/>
  </si>
  <si>
    <r>
      <rPr>
        <b/>
        <sz val="10"/>
        <color rgb="FFFF0000"/>
        <rFont val="돋움"/>
        <family val="3"/>
        <charset val="129"/>
      </rPr>
      <t>A807 / 5F-D-16</t>
    </r>
    <r>
      <rPr>
        <sz val="10"/>
        <color rgb="FF000000"/>
        <rFont val="돋움"/>
        <family val="3"/>
        <charset val="129"/>
      </rPr>
      <t xml:space="preserve"> / A1-4-7(2)</t>
    </r>
  </si>
  <si>
    <t>A1-2-5 / A605 (A)</t>
    <phoneticPr fontId="10" type="noConversion"/>
  </si>
  <si>
    <t>이비즈네트웍스</t>
    <phoneticPr fontId="16" type="noConversion"/>
  </si>
  <si>
    <t>A1-5-10(2) / 5F-E-19</t>
  </si>
  <si>
    <t>A1-2-6 / 5F-B-15</t>
    <phoneticPr fontId="10" type="noConversion"/>
  </si>
  <si>
    <t>다코스 &amp; NTT</t>
    <phoneticPr fontId="16" type="noConversion"/>
  </si>
  <si>
    <t>A1-1-3(2) / 5F-A-12(2)</t>
    <phoneticPr fontId="10" type="noConversion"/>
  </si>
  <si>
    <t>A1-2-7 / 5F-B-16</t>
    <phoneticPr fontId="10" type="noConversion"/>
  </si>
  <si>
    <t>제우스네트웍스</t>
    <phoneticPr fontId="16" type="noConversion"/>
  </si>
  <si>
    <t>A1-1-8(2) / 5F-A-17 (2)</t>
    <phoneticPr fontId="10" type="noConversion"/>
  </si>
  <si>
    <t>A1-2-8 / 5F-B-17</t>
    <phoneticPr fontId="10" type="noConversion"/>
  </si>
  <si>
    <t>COLT</t>
    <phoneticPr fontId="16" type="noConversion"/>
  </si>
  <si>
    <t>5F-D-18 임시</t>
  </si>
  <si>
    <t>A1-3-1</t>
  </si>
  <si>
    <t>PDU : SEL1 - 5-1 - A7</t>
    <phoneticPr fontId="10" type="noConversion"/>
  </si>
  <si>
    <t>A2-2-9 / 5F-B-18</t>
    <phoneticPr fontId="10" type="noConversion"/>
  </si>
  <si>
    <t>A2-2-10 / 5F-B-19</t>
  </si>
  <si>
    <t>A2-4-1</t>
  </si>
  <si>
    <t>A2-4-2</t>
  </si>
  <si>
    <t>A2-4-3</t>
  </si>
  <si>
    <t>3P 20A</t>
    <phoneticPr fontId="10" type="noConversion"/>
  </si>
  <si>
    <t>A2-4-5 / 5F-D-14</t>
  </si>
  <si>
    <t>A2-5-10 / 5F-E-19</t>
  </si>
  <si>
    <t>A2-4-6 / 5F-D-15</t>
    <phoneticPr fontId="10" type="noConversion"/>
  </si>
  <si>
    <t>A2-6-5 / F-14</t>
    <phoneticPr fontId="10" type="noConversion"/>
  </si>
  <si>
    <t>A2-6-6 / F-15</t>
    <phoneticPr fontId="10" type="noConversion"/>
  </si>
  <si>
    <t>A2-6-7 / F-16</t>
    <phoneticPr fontId="10" type="noConversion"/>
  </si>
  <si>
    <t>A2-6-8 / F-17</t>
    <phoneticPr fontId="10" type="noConversion"/>
  </si>
  <si>
    <t>PDU : SEL1 - 5-1 - A8</t>
    <phoneticPr fontId="10" type="noConversion"/>
  </si>
  <si>
    <t>AC PDU-3#A</t>
  </si>
  <si>
    <t>3P 50A</t>
    <phoneticPr fontId="10" type="noConversion"/>
  </si>
  <si>
    <r>
      <t>#01</t>
    </r>
    <r>
      <rPr>
        <sz val="11"/>
        <color theme="1"/>
        <rFont val="맑은 고딕"/>
        <family val="2"/>
        <charset val="129"/>
        <scheme val="minor"/>
      </rPr>
      <t>(3상)</t>
    </r>
    <phoneticPr fontId="10" type="noConversion"/>
  </si>
  <si>
    <t>텔스트라</t>
  </si>
  <si>
    <r>
      <t>#02</t>
    </r>
    <r>
      <rPr>
        <sz val="11"/>
        <rFont val="돋움"/>
        <family val="3"/>
        <charset val="129"/>
      </rPr>
      <t>(3상)</t>
    </r>
    <phoneticPr fontId="10" type="noConversion"/>
  </si>
  <si>
    <t>TO:PDU(A)-3A</t>
  </si>
  <si>
    <t>3P 50A</t>
    <phoneticPr fontId="16" type="noConversion"/>
  </si>
  <si>
    <r>
      <t>#03</t>
    </r>
    <r>
      <rPr>
        <sz val="11"/>
        <color theme="1"/>
        <rFont val="맑은 고딕"/>
        <family val="2"/>
        <charset val="129"/>
        <scheme val="minor"/>
      </rPr>
      <t>(3상)</t>
    </r>
    <phoneticPr fontId="10" type="noConversion"/>
  </si>
  <si>
    <t>Singtel-1</t>
    <phoneticPr fontId="10" type="noConversion"/>
  </si>
  <si>
    <r>
      <t>#04</t>
    </r>
    <r>
      <rPr>
        <sz val="11"/>
        <rFont val="돋움"/>
        <family val="3"/>
        <charset val="129"/>
      </rPr>
      <t>(3상)</t>
    </r>
    <phoneticPr fontId="10" type="noConversion"/>
  </si>
  <si>
    <t>DC정류기A</t>
  </si>
  <si>
    <t>TRANSDUSER</t>
  </si>
  <si>
    <r>
      <t>#05</t>
    </r>
    <r>
      <rPr>
        <sz val="11"/>
        <color theme="1"/>
        <rFont val="맑은 고딕"/>
        <family val="2"/>
        <charset val="129"/>
        <scheme val="minor"/>
      </rPr>
      <t>(3상)</t>
    </r>
    <phoneticPr fontId="10" type="noConversion"/>
  </si>
  <si>
    <r>
      <t>#06</t>
    </r>
    <r>
      <rPr>
        <sz val="11"/>
        <rFont val="돋움"/>
        <family val="3"/>
        <charset val="129"/>
      </rPr>
      <t>(3상)</t>
    </r>
    <phoneticPr fontId="10" type="noConversion"/>
  </si>
  <si>
    <t>customer con</t>
  </si>
  <si>
    <t>PUD(A)-3-07 / 5F-B-17 (2)</t>
    <phoneticPr fontId="10" type="noConversion"/>
  </si>
  <si>
    <t>A1007 / 5F-F-16</t>
  </si>
  <si>
    <t>PUD(A)-3-09 / 5F-B-17 (3)</t>
    <phoneticPr fontId="10" type="noConversion"/>
  </si>
  <si>
    <t>A1006 / 5F-F-15</t>
  </si>
  <si>
    <t>A603 / Colt, A-1 (23/08/23 On)</t>
  </si>
  <si>
    <t>CMI</t>
    <phoneticPr fontId="10" type="noConversion"/>
  </si>
  <si>
    <t>D-15랙(CMI)-A ('21.09.29 투입)</t>
    <phoneticPr fontId="10" type="noConversion"/>
  </si>
  <si>
    <t>P여(A)-3
싱텔 SKB CWDM A전원</t>
  </si>
  <si>
    <t>A603 / Colt, 정류기A (23/08/23 On)</t>
  </si>
  <si>
    <t>PUD(A)-2-15</t>
  </si>
  <si>
    <t>PUD(A)-2-17</t>
  </si>
  <si>
    <t>PUD(A)-2-19</t>
  </si>
  <si>
    <t>PUD(A)-2-21</t>
  </si>
  <si>
    <t>PUD(A)-2-23</t>
  </si>
  <si>
    <t>Singtel-2</t>
  </si>
  <si>
    <t>DACOM EOS</t>
  </si>
  <si>
    <t>PUD(A)-2-27</t>
  </si>
  <si>
    <t>A3-2-6(2) / 5F-B-15 (2)</t>
    <phoneticPr fontId="10" type="noConversion"/>
  </si>
  <si>
    <t>PUD(A)-2-29</t>
  </si>
  <si>
    <t>PDU : SEL1 - 5-1 - B6</t>
    <phoneticPr fontId="10" type="noConversion"/>
  </si>
  <si>
    <t>1B-1-1 / 5F-A-10</t>
    <phoneticPr fontId="10" type="noConversion"/>
  </si>
  <si>
    <t>B1-3-3</t>
  </si>
  <si>
    <t>1B-1-2 / 5F-A-11</t>
  </si>
  <si>
    <t>1B-1-4 / 5F-A-13</t>
  </si>
  <si>
    <t>1B-1-4(2) / 5F-A-13 (2)</t>
    <phoneticPr fontId="10" type="noConversion"/>
  </si>
  <si>
    <t>B1-2-1 / 5F-B-10</t>
    <phoneticPr fontId="10" type="noConversion"/>
  </si>
  <si>
    <t>B1-2-2 / 5F-B-11</t>
    <phoneticPr fontId="10" type="noConversion"/>
  </si>
  <si>
    <t>B1-2-3 / 5F-B-12</t>
    <phoneticPr fontId="10" type="noConversion"/>
  </si>
  <si>
    <t>B1-2-4 / 5F-B-13</t>
    <phoneticPr fontId="10" type="noConversion"/>
  </si>
  <si>
    <t>B1-2-5 / A605 (B)</t>
    <phoneticPr fontId="10" type="noConversion"/>
  </si>
  <si>
    <t>X</t>
    <phoneticPr fontId="7" type="noConversion"/>
  </si>
  <si>
    <r>
      <rPr>
        <b/>
        <sz val="10"/>
        <color rgb="FFFF0000"/>
        <rFont val="돋움"/>
        <family val="3"/>
        <charset val="129"/>
      </rPr>
      <t>A807 / 5F-D-16</t>
    </r>
    <r>
      <rPr>
        <sz val="10"/>
        <color rgb="FF000000"/>
        <rFont val="돋움"/>
        <family val="3"/>
        <charset val="129"/>
      </rPr>
      <t xml:space="preserve"> / B1-4-7(2)</t>
    </r>
  </si>
  <si>
    <t>B1-2-6 / 5F-B-15</t>
    <phoneticPr fontId="10" type="noConversion"/>
  </si>
  <si>
    <t>B1-5-10(2) / 5F-E-19</t>
  </si>
  <si>
    <t>B1-2-7 / 5F-B-16</t>
    <phoneticPr fontId="10" type="noConversion"/>
  </si>
  <si>
    <t>1B-1-3 / 5F-A-12</t>
  </si>
  <si>
    <t>B1-2-8 / 5F-B-17</t>
    <phoneticPr fontId="10" type="noConversion"/>
  </si>
  <si>
    <t>B1-1-8(2) / 5F-A-17 (2)</t>
    <phoneticPr fontId="10" type="noConversion"/>
  </si>
  <si>
    <t>B1-3-1</t>
  </si>
  <si>
    <t>B1-1-3(2) / 5F-A-12 (2)</t>
    <phoneticPr fontId="10" type="noConversion"/>
  </si>
  <si>
    <t>B1-3-2</t>
  </si>
  <si>
    <r>
      <t>#</t>
    </r>
    <r>
      <rPr>
        <sz val="11"/>
        <rFont val="돋움"/>
        <family val="3"/>
        <charset val="129"/>
      </rPr>
      <t>32</t>
    </r>
    <phoneticPr fontId="10" type="noConversion"/>
  </si>
  <si>
    <t>B1-2-9 / 5F-B-18</t>
    <phoneticPr fontId="10" type="noConversion"/>
  </si>
  <si>
    <t>PDU : SEL1 - 5-1 - B7</t>
    <phoneticPr fontId="10" type="noConversion"/>
  </si>
  <si>
    <t>B2-2-10 / 5F-B-19</t>
  </si>
  <si>
    <t>B2-4-1</t>
  </si>
  <si>
    <t>B2-4-2</t>
  </si>
  <si>
    <t>B2-4-3</t>
  </si>
  <si>
    <t>B2-4-5 / 5F-D-14</t>
  </si>
  <si>
    <t>B2-5-10 / 5F-E-19</t>
  </si>
  <si>
    <t>B2-4-6 / 5F-D-15</t>
    <phoneticPr fontId="10" type="noConversion"/>
  </si>
  <si>
    <t>B2-6-5 / F-14</t>
    <phoneticPr fontId="10" type="noConversion"/>
  </si>
  <si>
    <t>B2-6-6 / F-15</t>
    <phoneticPr fontId="10" type="noConversion"/>
  </si>
  <si>
    <t>B2-6-7 / F-16</t>
    <phoneticPr fontId="10" type="noConversion"/>
  </si>
  <si>
    <t>B2-6-8 / F-17</t>
    <phoneticPr fontId="10" type="noConversion"/>
  </si>
  <si>
    <t>FMS 5층 메인전원</t>
  </si>
  <si>
    <t>PDU : SEL1 - 5-1 - B8</t>
    <phoneticPr fontId="10" type="noConversion"/>
  </si>
  <si>
    <t>&lt;- 디스플래이값</t>
  </si>
  <si>
    <t>AC PDU-3#B</t>
  </si>
  <si>
    <t>TO:PDU(B)-3A</t>
  </si>
  <si>
    <t>DC정류기B</t>
  </si>
  <si>
    <t>PUD(B)-3-07 / 5F-B-17 (2)</t>
    <phoneticPr fontId="10" type="noConversion"/>
  </si>
  <si>
    <t>PUD(B)-3-09 / 5F-B-17 (3)</t>
    <phoneticPr fontId="10" type="noConversion"/>
  </si>
  <si>
    <t>A603 / Colt, B-1 (23/08/23 On)</t>
  </si>
  <si>
    <t>D-15랙(CMI)-B ('21.09.29 투입)</t>
    <phoneticPr fontId="10" type="noConversion"/>
  </si>
  <si>
    <t>P여(B)-3
싱텔 SKB CWDM B전원</t>
  </si>
  <si>
    <t>A603 / Colt,  정류기B (23/08/23 On)</t>
  </si>
  <si>
    <r>
      <t xml:space="preserve">3P 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0A</t>
    </r>
    <phoneticPr fontId="16" type="noConversion"/>
  </si>
  <si>
    <t>4F BMS</t>
  </si>
  <si>
    <t>텔스트라 CCTV 모니터링PC 및 시스템 박스</t>
  </si>
  <si>
    <t>5F BMS</t>
  </si>
  <si>
    <t>Singtel-2</t>
    <phoneticPr fontId="10" type="noConversion"/>
  </si>
  <si>
    <t>다코스 &amp; NTT</t>
  </si>
  <si>
    <t>B3-2-6(2) / 5F-B-15 (2)</t>
    <phoneticPr fontId="10" type="noConversion"/>
  </si>
  <si>
    <t>PDU(C)</t>
  </si>
  <si>
    <t>Main CB   4P 50A</t>
    <phoneticPr fontId="10" type="noConversion"/>
  </si>
  <si>
    <t>라우터룸 System box</t>
  </si>
  <si>
    <t>SYSTEM BOX</t>
  </si>
  <si>
    <t>M/S 단파</t>
  </si>
  <si>
    <t>합계:</t>
    <phoneticPr fontId="10" type="noConversion"/>
  </si>
  <si>
    <t>PDU : SEL1 - 5-1 - A9</t>
    <phoneticPr fontId="10" type="noConversion"/>
  </si>
  <si>
    <t>RT-07</t>
    <phoneticPr fontId="10" type="noConversion"/>
  </si>
  <si>
    <t>○</t>
    <phoneticPr fontId="16" type="noConversion"/>
  </si>
  <si>
    <t>U08-A-01</t>
    <phoneticPr fontId="10" type="noConversion"/>
  </si>
  <si>
    <t>U08-A-02</t>
    <phoneticPr fontId="10" type="noConversion"/>
  </si>
  <si>
    <t>RT-08</t>
    <phoneticPr fontId="10" type="noConversion"/>
  </si>
  <si>
    <t>RT-09</t>
    <phoneticPr fontId="10" type="noConversion"/>
  </si>
  <si>
    <t>U08-A-03</t>
    <phoneticPr fontId="10" type="noConversion"/>
  </si>
  <si>
    <t>U08-A-04</t>
    <phoneticPr fontId="10" type="noConversion"/>
  </si>
  <si>
    <t>RT-10</t>
    <phoneticPr fontId="10" type="noConversion"/>
  </si>
  <si>
    <t>RT-11</t>
    <phoneticPr fontId="10" type="noConversion"/>
  </si>
  <si>
    <t>U08-A-05</t>
  </si>
  <si>
    <t>U08-A-06</t>
    <phoneticPr fontId="10" type="noConversion"/>
  </si>
  <si>
    <t>RT-12</t>
    <phoneticPr fontId="10" type="noConversion"/>
  </si>
  <si>
    <t>RT-13</t>
  </si>
  <si>
    <t>U08-A-07</t>
  </si>
  <si>
    <t>U08-A-08</t>
  </si>
  <si>
    <t>RT-14</t>
  </si>
  <si>
    <t>RT-15</t>
  </si>
  <si>
    <t>U08-A-09</t>
  </si>
  <si>
    <t>U08-A-10</t>
  </si>
  <si>
    <t>RT-16</t>
  </si>
  <si>
    <t>RT-17</t>
  </si>
  <si>
    <t>U08-A-11</t>
  </si>
  <si>
    <t>U08-A-12</t>
  </si>
  <si>
    <t>RT-18</t>
  </si>
  <si>
    <t>RT-19</t>
  </si>
  <si>
    <t>U08-A-13</t>
  </si>
  <si>
    <t>U08-A-14</t>
  </si>
  <si>
    <t>LSP-01</t>
    <phoneticPr fontId="10" type="noConversion"/>
  </si>
  <si>
    <t>LSP-02</t>
    <phoneticPr fontId="10" type="noConversion"/>
  </si>
  <si>
    <r>
      <t xml:space="preserve">2P </t>
    </r>
    <r>
      <rPr>
        <sz val="11"/>
        <rFont val="맑은 고딕"/>
        <family val="3"/>
        <charset val="129"/>
        <scheme val="minor"/>
      </rPr>
      <t>30A</t>
    </r>
    <phoneticPr fontId="10" type="noConversion"/>
  </si>
  <si>
    <t>U08-A-15</t>
  </si>
  <si>
    <t>U08-A-16</t>
  </si>
  <si>
    <t>LSP-03</t>
    <phoneticPr fontId="10" type="noConversion"/>
  </si>
  <si>
    <t>LSP-04</t>
    <phoneticPr fontId="10" type="noConversion"/>
  </si>
  <si>
    <t>U08-A-17</t>
  </si>
  <si>
    <t>U08-A-18</t>
  </si>
  <si>
    <t>LSP-05</t>
  </si>
  <si>
    <t>LSP-06</t>
  </si>
  <si>
    <t>U08-A-19</t>
  </si>
  <si>
    <t>U08-A-20</t>
  </si>
  <si>
    <t>LSP-07</t>
  </si>
  <si>
    <t>LSP-08</t>
  </si>
  <si>
    <t>U08-A-21</t>
  </si>
  <si>
    <t>U08-A-22</t>
  </si>
  <si>
    <t>LSP-09</t>
  </si>
  <si>
    <t>LSP-10</t>
  </si>
  <si>
    <t>U08-A-23</t>
  </si>
  <si>
    <t>U08-A-24</t>
  </si>
  <si>
    <t>MT-06</t>
    <phoneticPr fontId="10" type="noConversion"/>
  </si>
  <si>
    <t>RT-08 정류기</t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</si>
  <si>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25</t>
    </r>
    <phoneticPr fontId="10" type="noConversion"/>
  </si>
  <si>
    <t>U08-A-25</t>
  </si>
  <si>
    <r>
      <t>#</t>
    </r>
    <r>
      <rPr>
        <sz val="11"/>
        <color theme="1"/>
        <rFont val="맑은 고딕"/>
        <family val="2"/>
        <charset val="129"/>
        <scheme val="minor"/>
      </rPr>
      <t>27</t>
    </r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</si>
  <si>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29</t>
    </r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</si>
  <si>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31</t>
    </r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</si>
  <si>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33</t>
    </r>
    <phoneticPr fontId="10" type="noConversion"/>
  </si>
  <si>
    <t>PDU : SEL1 - 5-1 - B9</t>
    <phoneticPr fontId="10" type="noConversion"/>
  </si>
  <si>
    <t>U08-B-01</t>
    <phoneticPr fontId="10" type="noConversion"/>
  </si>
  <si>
    <t>U08-B-02</t>
    <phoneticPr fontId="10" type="noConversion"/>
  </si>
  <si>
    <t>U08-B-03</t>
    <phoneticPr fontId="10" type="noConversion"/>
  </si>
  <si>
    <t>U08-B-04</t>
    <phoneticPr fontId="10" type="noConversion"/>
  </si>
  <si>
    <t>U08-B-05</t>
    <phoneticPr fontId="10" type="noConversion"/>
  </si>
  <si>
    <t>U08-B-06</t>
    <phoneticPr fontId="10" type="noConversion"/>
  </si>
  <si>
    <t>U08-B-07</t>
  </si>
  <si>
    <t>U08-B-08</t>
  </si>
  <si>
    <t>U08-B-09</t>
  </si>
  <si>
    <t>U08-B-10</t>
  </si>
  <si>
    <t>U08-B-11</t>
  </si>
  <si>
    <t>U08-B-12</t>
  </si>
  <si>
    <t>U08-B-13</t>
  </si>
  <si>
    <t>U08-B-14</t>
  </si>
  <si>
    <t>U08-B-15</t>
  </si>
  <si>
    <t>U08-B-16</t>
  </si>
  <si>
    <t>U08-B-17</t>
  </si>
  <si>
    <t>U08-B-18</t>
  </si>
  <si>
    <t>U08-B-19</t>
  </si>
  <si>
    <t>U08-B-20</t>
  </si>
  <si>
    <t>U08-B-21</t>
  </si>
  <si>
    <t>U08-B-22</t>
  </si>
  <si>
    <t>U08-B-23</t>
  </si>
  <si>
    <t>U08-B-24</t>
  </si>
  <si>
    <t>시로코팬</t>
    <phoneticPr fontId="10" type="noConversion"/>
  </si>
  <si>
    <t>U08-B-25</t>
  </si>
  <si>
    <t>PDU : SEL1 - 5-1 - A10</t>
    <phoneticPr fontId="10" type="noConversion"/>
  </si>
  <si>
    <t>RTX Rack#1, R1-1-1</t>
    <phoneticPr fontId="10" type="noConversion"/>
  </si>
  <si>
    <t>RTX Rack#8, R3-1-1</t>
    <phoneticPr fontId="10" type="noConversion"/>
  </si>
  <si>
    <t>RTX Rack#2, R1-2-1</t>
    <phoneticPr fontId="10" type="noConversion"/>
  </si>
  <si>
    <t>RTX Rack#9, R3-2-1</t>
    <phoneticPr fontId="10" type="noConversion"/>
  </si>
  <si>
    <t>RTX Rack#3, R1-3-1</t>
    <phoneticPr fontId="10" type="noConversion"/>
  </si>
  <si>
    <r>
      <t xml:space="preserve">2P </t>
    </r>
    <r>
      <rPr>
        <sz val="11"/>
        <color rgb="FFFF0000"/>
        <rFont val="맑은 고딕"/>
        <family val="3"/>
        <charset val="129"/>
        <scheme val="minor"/>
      </rPr>
      <t>30A</t>
    </r>
    <phoneticPr fontId="10" type="noConversion"/>
  </si>
  <si>
    <t>NW/Mgmt Rack, R3-3-1</t>
    <phoneticPr fontId="10" type="noConversion"/>
  </si>
  <si>
    <t>RTX Rack#4, R2-1-1</t>
    <phoneticPr fontId="10" type="noConversion"/>
  </si>
  <si>
    <t>A40 Rack#1, R4-1-1</t>
    <phoneticPr fontId="10" type="noConversion"/>
  </si>
  <si>
    <t>RTX Rack#5, R2-2-1</t>
    <phoneticPr fontId="10" type="noConversion"/>
  </si>
  <si>
    <t>A40 Rack#2, R4-2-1</t>
    <phoneticPr fontId="10" type="noConversion"/>
  </si>
  <si>
    <t>RTX Rack#6, R2-3-1</t>
    <phoneticPr fontId="10" type="noConversion"/>
  </si>
  <si>
    <t>NetApp FAS#1, R4-3-1</t>
    <phoneticPr fontId="10" type="noConversion"/>
  </si>
  <si>
    <t>RTX Rack#7, R2-4-1</t>
    <phoneticPr fontId="10" type="noConversion"/>
  </si>
  <si>
    <t>NetApp AFF#2, R4-4-1</t>
    <phoneticPr fontId="10" type="noConversion"/>
  </si>
  <si>
    <t>DGX Rack#1, R5-1-1</t>
    <phoneticPr fontId="10" type="noConversion"/>
  </si>
  <si>
    <t>예비Rack#1, R6-1-1</t>
    <phoneticPr fontId="10" type="noConversion"/>
  </si>
  <si>
    <t>DGX Rack#2, R5-2-1</t>
    <phoneticPr fontId="10" type="noConversion"/>
  </si>
  <si>
    <t>예비Rack#2, R6-2-1</t>
    <phoneticPr fontId="10" type="noConversion"/>
  </si>
  <si>
    <t>DGX Rack#3, R5-3-1</t>
    <phoneticPr fontId="10" type="noConversion"/>
  </si>
  <si>
    <t>예비Rack#3, R6-3-1</t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</si>
  <si>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21</t>
    </r>
    <phoneticPr fontId="10" type="noConversion"/>
  </si>
  <si>
    <r>
      <t>#</t>
    </r>
    <r>
      <rPr>
        <sz val="11"/>
        <rFont val="돋움"/>
        <family val="3"/>
        <charset val="129"/>
      </rPr>
      <t>22</t>
    </r>
    <phoneticPr fontId="10" type="noConversion"/>
  </si>
  <si>
    <t>예비Rack#4, R6-4-1</t>
    <phoneticPr fontId="10" type="noConversion"/>
  </si>
  <si>
    <r>
      <t>#2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</si>
  <si>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#2</t>
    </r>
    <r>
      <rPr>
        <sz val="11"/>
        <rFont val="돋움"/>
        <family val="3"/>
        <charset val="129"/>
      </rPr>
      <t>4</t>
    </r>
    <phoneticPr fontId="10" type="noConversion"/>
  </si>
  <si>
    <t>PDU : SEL1 - 5-1 - B10</t>
    <phoneticPr fontId="10" type="noConversion"/>
  </si>
  <si>
    <t>RTX Rack#1, R1-1-2</t>
    <phoneticPr fontId="10" type="noConversion"/>
  </si>
  <si>
    <t>RTX Rack#8, R3-1-2</t>
    <phoneticPr fontId="10" type="noConversion"/>
  </si>
  <si>
    <t>RTX Rack#2, R1-2-2</t>
    <phoneticPr fontId="10" type="noConversion"/>
  </si>
  <si>
    <t>RTX Rack#9, R3-2-2</t>
    <phoneticPr fontId="10" type="noConversion"/>
  </si>
  <si>
    <t>RTX Rack#3, R1-3-2</t>
    <phoneticPr fontId="10" type="noConversion"/>
  </si>
  <si>
    <t>NW/Mgmt Rack, R3-3-2</t>
    <phoneticPr fontId="10" type="noConversion"/>
  </si>
  <si>
    <t>RTX Rack#4, R2-1-2</t>
    <phoneticPr fontId="10" type="noConversion"/>
  </si>
  <si>
    <t>A40 Rack#1, R4-1-2</t>
    <phoneticPr fontId="10" type="noConversion"/>
  </si>
  <si>
    <t>RTX Rack#5, R2-2-2</t>
    <phoneticPr fontId="10" type="noConversion"/>
  </si>
  <si>
    <t>A40 Rack#2, R4-2-2</t>
    <phoneticPr fontId="10" type="noConversion"/>
  </si>
  <si>
    <t>RTX Rack#6, R2-3-2</t>
    <phoneticPr fontId="10" type="noConversion"/>
  </si>
  <si>
    <t>NetApp FAS#1, R4-3-2</t>
    <phoneticPr fontId="10" type="noConversion"/>
  </si>
  <si>
    <t>RTX Rack#7, R2-4-2</t>
    <phoneticPr fontId="10" type="noConversion"/>
  </si>
  <si>
    <t>NetApp AFF#2, R4-4-2</t>
    <phoneticPr fontId="10" type="noConversion"/>
  </si>
  <si>
    <t>DGX Rack#1, R5-1-2</t>
    <phoneticPr fontId="10" type="noConversion"/>
  </si>
  <si>
    <t>예비Rack#1, R6-1-2</t>
    <phoneticPr fontId="10" type="noConversion"/>
  </si>
  <si>
    <t>DGX Rack#2, R5-2-2</t>
    <phoneticPr fontId="10" type="noConversion"/>
  </si>
  <si>
    <t>예비Rack#2, R6-2-2</t>
    <phoneticPr fontId="10" type="noConversion"/>
  </si>
  <si>
    <t>DGX Rack#3, R5-3-2</t>
    <phoneticPr fontId="10" type="noConversion"/>
  </si>
  <si>
    <t>예비Rack#3, R6-3-2</t>
    <phoneticPr fontId="10" type="noConversion"/>
  </si>
  <si>
    <t>예비Rack#4, R6-4-2</t>
    <phoneticPr fontId="10" type="noConversion"/>
  </si>
  <si>
    <t>PDU : SEL1 - 5-1 - A11</t>
    <phoneticPr fontId="10" type="noConversion"/>
  </si>
  <si>
    <t>RTX Rack#1, R1-1-3</t>
    <phoneticPr fontId="10" type="noConversion"/>
  </si>
  <si>
    <t>RTX Rack#8, R3-1-3</t>
    <phoneticPr fontId="10" type="noConversion"/>
  </si>
  <si>
    <t>RTX Rack#2, R1-2-3</t>
    <phoneticPr fontId="10" type="noConversion"/>
  </si>
  <si>
    <t>RTX Rack#9, R3-2-3</t>
    <phoneticPr fontId="10" type="noConversion"/>
  </si>
  <si>
    <t>RTX Rack#3, R1-3-3</t>
    <phoneticPr fontId="10" type="noConversion"/>
  </si>
  <si>
    <t>NW/Mgmt Rack, R3-3-3</t>
    <phoneticPr fontId="10" type="noConversion"/>
  </si>
  <si>
    <t>RTX Rack#4, R2-1-3</t>
    <phoneticPr fontId="10" type="noConversion"/>
  </si>
  <si>
    <t>A40 Rack#1, R4-1-3</t>
    <phoneticPr fontId="10" type="noConversion"/>
  </si>
  <si>
    <t>RTX Rack#5, R2-2-3</t>
    <phoneticPr fontId="10" type="noConversion"/>
  </si>
  <si>
    <t>A40 Rack#2, R4-2-3</t>
    <phoneticPr fontId="10" type="noConversion"/>
  </si>
  <si>
    <t>RTX Rack#6, R2-3-3</t>
    <phoneticPr fontId="10" type="noConversion"/>
  </si>
  <si>
    <t>NetApp FAS#1, R4-3-3</t>
    <phoneticPr fontId="10" type="noConversion"/>
  </si>
  <si>
    <t>RTX Rack#7, R2-4-3</t>
    <phoneticPr fontId="10" type="noConversion"/>
  </si>
  <si>
    <t>NetApp AFF#2, R4-4-3</t>
    <phoneticPr fontId="10" type="noConversion"/>
  </si>
  <si>
    <t>DGX Rack#1, R5-1-3</t>
    <phoneticPr fontId="10" type="noConversion"/>
  </si>
  <si>
    <t>예비Rack#1, R6-1-3</t>
    <phoneticPr fontId="10" type="noConversion"/>
  </si>
  <si>
    <t>DGX Rack#2, R5-2-3</t>
    <phoneticPr fontId="10" type="noConversion"/>
  </si>
  <si>
    <t>예비Rack#2, R6-2-3</t>
    <phoneticPr fontId="10" type="noConversion"/>
  </si>
  <si>
    <t>DGX Rack#3, R5-3-3</t>
    <phoneticPr fontId="10" type="noConversion"/>
  </si>
  <si>
    <t>예비Rack#3, R6-3-3</t>
    <phoneticPr fontId="10" type="noConversion"/>
  </si>
  <si>
    <t>예비Rack#4, R6-4-3</t>
    <phoneticPr fontId="10" type="noConversion"/>
  </si>
  <si>
    <t>PDU : SEL1 - 5-1 - B11</t>
    <phoneticPr fontId="10" type="noConversion"/>
  </si>
  <si>
    <t>RTX Rack#1, R1-1-4</t>
    <phoneticPr fontId="10" type="noConversion"/>
  </si>
  <si>
    <t>RTX Rack#8, R3-1-4</t>
    <phoneticPr fontId="10" type="noConversion"/>
  </si>
  <si>
    <t>RTX Rack#2, R1-2-4</t>
    <phoneticPr fontId="10" type="noConversion"/>
  </si>
  <si>
    <t>RTX Rack#9, R3-2-4</t>
    <phoneticPr fontId="10" type="noConversion"/>
  </si>
  <si>
    <t>RTX Rack#3, R1-3-4</t>
    <phoneticPr fontId="10" type="noConversion"/>
  </si>
  <si>
    <t>NW/Mgmt Rack, R3-3-4</t>
    <phoneticPr fontId="10" type="noConversion"/>
  </si>
  <si>
    <t>RTX Rack#4, R2-1-4</t>
    <phoneticPr fontId="10" type="noConversion"/>
  </si>
  <si>
    <t>A40 Rack#1, R4-1-4</t>
    <phoneticPr fontId="10" type="noConversion"/>
  </si>
  <si>
    <t>RTX Rack#5, R2-2-4</t>
    <phoneticPr fontId="10" type="noConversion"/>
  </si>
  <si>
    <t>A40 Rack#2, R4-2-4</t>
    <phoneticPr fontId="10" type="noConversion"/>
  </si>
  <si>
    <t>RTX Rack#6, R2-3-4</t>
    <phoneticPr fontId="10" type="noConversion"/>
  </si>
  <si>
    <t>NetApp FAS#1, R4-3-4</t>
    <phoneticPr fontId="10" type="noConversion"/>
  </si>
  <si>
    <t>RTX Rack#7, R2-4-4</t>
    <phoneticPr fontId="10" type="noConversion"/>
  </si>
  <si>
    <t>NetApp AFF#2, R4-4-4</t>
    <phoneticPr fontId="10" type="noConversion"/>
  </si>
  <si>
    <t>DGX Rack#1, R5-1-4</t>
    <phoneticPr fontId="10" type="noConversion"/>
  </si>
  <si>
    <t>예비Rack#1, R6-1-4</t>
    <phoneticPr fontId="10" type="noConversion"/>
  </si>
  <si>
    <t>DGX Rack#2, R5-2-4</t>
    <phoneticPr fontId="10" type="noConversion"/>
  </si>
  <si>
    <t>예비Rack#2, R6-2-4</t>
    <phoneticPr fontId="10" type="noConversion"/>
  </si>
  <si>
    <t>DGX Rack#3, R5-3-4</t>
    <phoneticPr fontId="10" type="noConversion"/>
  </si>
  <si>
    <t>예비Rack#3, R6-3-4</t>
    <phoneticPr fontId="10" type="noConversion"/>
  </si>
  <si>
    <t>예비Rack#4, R6-4-4</t>
    <phoneticPr fontId="10" type="noConversion"/>
  </si>
  <si>
    <t>5층 TR룸</t>
  </si>
  <si>
    <r>
      <t>PDU-8</t>
    </r>
    <r>
      <rPr>
        <sz val="11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>(A)</t>
    </r>
    <phoneticPr fontId="10" type="noConversion"/>
  </si>
  <si>
    <r>
      <t>3P 20</t>
    </r>
    <r>
      <rPr>
        <sz val="11"/>
        <color theme="1"/>
        <rFont val="맑은 고딕"/>
        <family val="2"/>
        <charset val="129"/>
        <scheme val="minor"/>
      </rPr>
      <t>0A</t>
    </r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</si>
  <si>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08</t>
    </r>
    <phoneticPr fontId="10" type="noConversion"/>
  </si>
  <si>
    <t>Singtel</t>
    <phoneticPr fontId="37" type="noConversion"/>
  </si>
  <si>
    <r>
      <t>PDU</t>
    </r>
    <r>
      <rPr>
        <sz val="11"/>
        <color theme="1"/>
        <rFont val="맑은 고딕"/>
        <family val="2"/>
        <charset val="129"/>
        <scheme val="minor"/>
      </rPr>
      <t>-8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)</t>
    </r>
    <phoneticPr fontId="10" type="noConversion"/>
  </si>
  <si>
    <t>텔스트라 정류기 A1</t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</si>
  <si>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03</t>
    </r>
    <phoneticPr fontId="10" type="noConversion"/>
  </si>
  <si>
    <t>C2C</t>
    <phoneticPr fontId="37" type="noConversion"/>
  </si>
  <si>
    <t>C2C</t>
  </si>
  <si>
    <r>
      <t>#</t>
    </r>
    <r>
      <rPr>
        <sz val="11"/>
        <rFont val="돋움"/>
        <family val="3"/>
        <charset val="129"/>
      </rPr>
      <t>04</t>
    </r>
    <phoneticPr fontId="10" type="noConversion"/>
  </si>
  <si>
    <t>텔스트라 정류기 A2</t>
    <phoneticPr fontId="10" type="noConversion"/>
  </si>
  <si>
    <t>텔스트라 정류기 B1</t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</si>
  <si>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05</t>
    </r>
    <phoneticPr fontId="10" type="noConversion"/>
  </si>
  <si>
    <r>
      <t>#</t>
    </r>
    <r>
      <rPr>
        <sz val="11"/>
        <rFont val="돋움"/>
        <family val="3"/>
        <charset val="129"/>
      </rPr>
      <t>06</t>
    </r>
    <phoneticPr fontId="10" type="noConversion"/>
  </si>
  <si>
    <t>텔스트라 정류기 B2</t>
    <phoneticPr fontId="10" type="noConversion"/>
  </si>
  <si>
    <t>배분</t>
    <phoneticPr fontId="16" type="noConversion"/>
  </si>
  <si>
    <t>IDC</t>
    <phoneticPr fontId="10" type="noConversion"/>
  </si>
  <si>
    <t>텔스트라 정류기</t>
    <phoneticPr fontId="16" type="noConversion"/>
  </si>
  <si>
    <r>
      <t xml:space="preserve">singtel </t>
    </r>
    <r>
      <rPr>
        <sz val="11"/>
        <color theme="1"/>
        <rFont val="맑은 고딕"/>
        <family val="2"/>
        <charset val="129"/>
        <scheme val="minor"/>
      </rPr>
      <t>PDU-8-A</t>
    </r>
    <phoneticPr fontId="16" type="noConversion"/>
  </si>
  <si>
    <t>singtel PDU-8-B</t>
    <phoneticPr fontId="16" type="noConversion"/>
  </si>
  <si>
    <t>=&gt;합계</t>
    <phoneticPr fontId="10" type="noConversion"/>
  </si>
  <si>
    <r>
      <t>singtel</t>
    </r>
    <r>
      <rPr>
        <sz val="11"/>
        <color theme="1"/>
        <rFont val="맑은 고딕"/>
        <family val="2"/>
        <charset val="129"/>
        <scheme val="minor"/>
      </rPr>
      <t xml:space="preserve"> (기타)</t>
    </r>
    <phoneticPr fontId="10" type="noConversion"/>
  </si>
  <si>
    <t>LG CNS</t>
    <phoneticPr fontId="10" type="noConversion"/>
  </si>
  <si>
    <t>함계</t>
    <phoneticPr fontId="16" type="noConversion"/>
  </si>
  <si>
    <t>복도</t>
    <phoneticPr fontId="37" type="noConversion"/>
  </si>
  <si>
    <t>▼</t>
    <phoneticPr fontId="37" type="noConversion"/>
  </si>
  <si>
    <t>Singtel-1</t>
    <phoneticPr fontId="37" type="noConversion"/>
  </si>
  <si>
    <t>Singtel-2</t>
    <phoneticPr fontId="37" type="noConversion"/>
  </si>
  <si>
    <t>Pacnet</t>
    <phoneticPr fontId="37" type="noConversion"/>
  </si>
  <si>
    <t>KEN 1</t>
    <phoneticPr fontId="16" type="noConversion"/>
  </si>
  <si>
    <t>Main CB  4P 300A</t>
    <phoneticPr fontId="10" type="noConversion"/>
  </si>
  <si>
    <t>PDU : SEL1 - 4-1 - B1</t>
    <phoneticPr fontId="10" type="noConversion"/>
  </si>
  <si>
    <t>KEN 2</t>
    <phoneticPr fontId="16" type="noConversion"/>
  </si>
  <si>
    <t>PDU : SEL1 - 4-1 - B2</t>
    <phoneticPr fontId="10" type="noConversion"/>
  </si>
  <si>
    <t>CB NO.</t>
    <phoneticPr fontId="10" type="noConversion"/>
  </si>
  <si>
    <t>비고</t>
    <phoneticPr fontId="10" type="noConversion"/>
  </si>
  <si>
    <t>정류기 1호기</t>
    <phoneticPr fontId="16" type="noConversion"/>
  </si>
  <si>
    <t>코어룸</t>
    <phoneticPr fontId="16" type="noConversion"/>
  </si>
  <si>
    <t>POP E(상)</t>
    <phoneticPr fontId="16" type="noConversion"/>
  </si>
  <si>
    <t>2P 100A</t>
    <phoneticPr fontId="16" type="noConversion"/>
  </si>
  <si>
    <t>POP F(상)</t>
    <phoneticPr fontId="16" type="noConversion"/>
  </si>
  <si>
    <t>POP B(상)</t>
    <phoneticPr fontId="16" type="noConversion"/>
  </si>
  <si>
    <t>IDC 1구역 B(상)</t>
    <phoneticPr fontId="16" type="noConversion"/>
  </si>
  <si>
    <t>POP C(상)</t>
    <phoneticPr fontId="16" type="noConversion"/>
  </si>
  <si>
    <t>IDC 1구역 C(상)</t>
    <phoneticPr fontId="16" type="noConversion"/>
  </si>
  <si>
    <t>POP D(상)</t>
    <phoneticPr fontId="16" type="noConversion"/>
  </si>
  <si>
    <t>IDC 1구역 D(상)</t>
    <phoneticPr fontId="16" type="noConversion"/>
  </si>
  <si>
    <t>IDC 2구역 I(상)</t>
    <phoneticPr fontId="16" type="noConversion"/>
  </si>
  <si>
    <t>IDC 1구역 E(상)</t>
    <phoneticPr fontId="16" type="noConversion"/>
  </si>
  <si>
    <t>IDC 2구역 H(상)</t>
    <phoneticPr fontId="16" type="noConversion"/>
  </si>
  <si>
    <t>IDC 1구역 F(상)</t>
    <phoneticPr fontId="16" type="noConversion"/>
  </si>
  <si>
    <t>IDC 1구역 G(상)</t>
    <phoneticPr fontId="16" type="noConversion"/>
  </si>
  <si>
    <t>KEN 3</t>
    <phoneticPr fontId="16" type="noConversion"/>
  </si>
  <si>
    <t>PDU : SEL1 - 4-1 - B3</t>
    <phoneticPr fontId="10" type="noConversion"/>
  </si>
  <si>
    <t>KEN 6</t>
    <phoneticPr fontId="16" type="noConversion"/>
  </si>
  <si>
    <t>PDU : SEL1 - 4-1 - B4</t>
    <phoneticPr fontId="10" type="noConversion"/>
  </si>
  <si>
    <t>IDC 2구역 J(상)</t>
    <phoneticPr fontId="16" type="noConversion"/>
  </si>
  <si>
    <t>K 2-1-상</t>
    <phoneticPr fontId="16" type="noConversion"/>
  </si>
  <si>
    <t>세틀뱅크(구 시스케어)</t>
    <phoneticPr fontId="16" type="noConversion"/>
  </si>
  <si>
    <t>IDC 2구역 K(상)</t>
    <phoneticPr fontId="16" type="noConversion"/>
  </si>
  <si>
    <t>K 3-1 상</t>
    <phoneticPr fontId="16" type="noConversion"/>
  </si>
  <si>
    <t>미디어꾼(구)윈텔)</t>
    <phoneticPr fontId="16" type="noConversion"/>
  </si>
  <si>
    <t>IDC 2구역 L(상)</t>
    <phoneticPr fontId="16" type="noConversion"/>
  </si>
  <si>
    <t>K 2-2-상</t>
    <phoneticPr fontId="16" type="noConversion"/>
  </si>
  <si>
    <t>세틀뱅크(구 시스케어)</t>
  </si>
  <si>
    <t>IDC 2구역 M(상)</t>
    <phoneticPr fontId="16" type="noConversion"/>
  </si>
  <si>
    <t>K 3-2 상</t>
    <phoneticPr fontId="16" type="noConversion"/>
  </si>
  <si>
    <t>IDC 3구역 N(상)</t>
    <phoneticPr fontId="16" type="noConversion"/>
  </si>
  <si>
    <t>K 2-3-상</t>
    <phoneticPr fontId="16" type="noConversion"/>
  </si>
  <si>
    <t>IDC 3구역 O(상)</t>
    <phoneticPr fontId="16" type="noConversion"/>
  </si>
  <si>
    <t>K 3-3 상</t>
    <phoneticPr fontId="16" type="noConversion"/>
  </si>
  <si>
    <t>IDC 3구역 P(상)</t>
    <phoneticPr fontId="16" type="noConversion"/>
  </si>
  <si>
    <t>K 2-4 상</t>
    <phoneticPr fontId="16" type="noConversion"/>
  </si>
  <si>
    <t>IDC 3구역 Q(상)</t>
    <phoneticPr fontId="16" type="noConversion"/>
  </si>
  <si>
    <t>K 3-4 상</t>
    <phoneticPr fontId="16" type="noConversion"/>
  </si>
  <si>
    <t>IDC 3구역 R(상)</t>
    <phoneticPr fontId="16" type="noConversion"/>
  </si>
  <si>
    <t>K 1-1 상</t>
    <phoneticPr fontId="16" type="noConversion"/>
  </si>
  <si>
    <t>BMW</t>
    <phoneticPr fontId="16" type="noConversion"/>
  </si>
  <si>
    <t>IDC 3구역 S(상)</t>
    <phoneticPr fontId="16" type="noConversion"/>
  </si>
  <si>
    <t>K 1-2 상</t>
    <phoneticPr fontId="16" type="noConversion"/>
  </si>
  <si>
    <t>세종시스템케이지</t>
    <phoneticPr fontId="16" type="noConversion"/>
  </si>
  <si>
    <t>KEN 7</t>
    <phoneticPr fontId="16" type="noConversion"/>
  </si>
  <si>
    <t>PDU : SEL1 - 4-1 - B5</t>
    <phoneticPr fontId="10" type="noConversion"/>
  </si>
  <si>
    <t>KEN 8</t>
    <phoneticPr fontId="16" type="noConversion"/>
  </si>
  <si>
    <t>PDU : SEL1 - 4-1 - A1</t>
    <phoneticPr fontId="10" type="noConversion"/>
  </si>
  <si>
    <t>라온 - 철거</t>
    <phoneticPr fontId="16" type="noConversion"/>
  </si>
  <si>
    <t>4P 200A</t>
    <phoneticPr fontId="16" type="noConversion"/>
  </si>
  <si>
    <t>정류기 2호기</t>
    <phoneticPr fontId="16" type="noConversion"/>
  </si>
  <si>
    <t>CRAC 4E-1호기(20RT)</t>
    <phoneticPr fontId="10" type="noConversion"/>
  </si>
  <si>
    <t>항온</t>
    <phoneticPr fontId="16" type="noConversion"/>
  </si>
  <si>
    <t>POP E(하)</t>
    <phoneticPr fontId="16" type="noConversion"/>
  </si>
  <si>
    <t>CRAC 4E-2호기(20RT)</t>
    <phoneticPr fontId="10" type="noConversion"/>
  </si>
  <si>
    <t>POP B(하)</t>
  </si>
  <si>
    <t>POP C(하)</t>
  </si>
  <si>
    <t>POP D(하)</t>
  </si>
  <si>
    <t>IDC 2구역 I(하)</t>
  </si>
  <si>
    <t>IDC 2구역 H(하)</t>
  </si>
  <si>
    <t>KEN 9</t>
    <phoneticPr fontId="16" type="noConversion"/>
  </si>
  <si>
    <t>PDU : SEL1 - 4-1 - A2</t>
    <phoneticPr fontId="10" type="noConversion"/>
  </si>
  <si>
    <t>KEN 10</t>
    <phoneticPr fontId="16" type="noConversion"/>
  </si>
  <si>
    <t>PDU : SEL1 - 4-1 - A3</t>
    <phoneticPr fontId="10" type="noConversion"/>
  </si>
  <si>
    <t>IDC 2구역 J(하)</t>
  </si>
  <si>
    <t>POP F(하)</t>
  </si>
  <si>
    <t>IDC 2구역 K(하)</t>
  </si>
  <si>
    <t>IDC 1구역 B(하)</t>
  </si>
  <si>
    <t>IDC 2구역 L(하)</t>
  </si>
  <si>
    <t>IDC 1구역 C(하)</t>
  </si>
  <si>
    <t>IDC 2구역 M(하)</t>
  </si>
  <si>
    <t>IDC 1구역 D(하)</t>
  </si>
  <si>
    <t>IDC 3구역 N(하)</t>
  </si>
  <si>
    <t>IDC 1구역 E(하)</t>
  </si>
  <si>
    <t>IDC 3구역 O(하)</t>
  </si>
  <si>
    <t>IDC 1구역 F(하)</t>
  </si>
  <si>
    <t>IDC 3구역 P(하)</t>
  </si>
  <si>
    <t>IDC 1구역 G(하)</t>
  </si>
  <si>
    <t>IDC 3구역 Q(하)</t>
  </si>
  <si>
    <t>IDC 3구역 R(하)</t>
  </si>
  <si>
    <t>IDC 3구역 S(하)</t>
  </si>
  <si>
    <t>KEN 13</t>
    <phoneticPr fontId="16" type="noConversion"/>
  </si>
  <si>
    <t>PDU : SEL1 - 4-1 - A4</t>
    <phoneticPr fontId="10" type="noConversion"/>
  </si>
  <si>
    <t>KEN 14</t>
    <phoneticPr fontId="16" type="noConversion"/>
  </si>
  <si>
    <t>PDU : SEL1 - 4-1 - A5</t>
    <phoneticPr fontId="10" type="noConversion"/>
  </si>
  <si>
    <t>CB NO.</t>
  </si>
  <si>
    <t>K 2-1-하</t>
    <phoneticPr fontId="16" type="noConversion"/>
  </si>
  <si>
    <t>라온(상)- 철거</t>
    <phoneticPr fontId="16" type="noConversion"/>
  </si>
  <si>
    <t>K 3-1-하</t>
    <phoneticPr fontId="16" type="noConversion"/>
  </si>
  <si>
    <t>K 2-2-하</t>
    <phoneticPr fontId="16" type="noConversion"/>
  </si>
  <si>
    <t>K 3-2-하</t>
    <phoneticPr fontId="16" type="noConversion"/>
  </si>
  <si>
    <t>합계:</t>
    <phoneticPr fontId="30" type="noConversion"/>
  </si>
  <si>
    <t>K 2-3-하</t>
    <phoneticPr fontId="16" type="noConversion"/>
  </si>
  <si>
    <t>TR Room A,B</t>
    <phoneticPr fontId="16" type="noConversion"/>
  </si>
  <si>
    <t>K 3-3-하</t>
    <phoneticPr fontId="16" type="noConversion"/>
  </si>
  <si>
    <t>K 2-4-하</t>
    <phoneticPr fontId="16" type="noConversion"/>
  </si>
  <si>
    <t>KB증권 DR(A) - 철거</t>
    <phoneticPr fontId="16" type="noConversion"/>
  </si>
  <si>
    <t>4P 320A</t>
    <phoneticPr fontId="16" type="noConversion"/>
  </si>
  <si>
    <t>K 3-4-하</t>
    <phoneticPr fontId="16" type="noConversion"/>
  </si>
  <si>
    <t>K 1-1-하</t>
    <phoneticPr fontId="16" type="noConversion"/>
  </si>
  <si>
    <t>K 1-2-하</t>
    <phoneticPr fontId="16" type="noConversion"/>
  </si>
  <si>
    <t>KB증권 DR(B) - 철거</t>
    <phoneticPr fontId="16" type="noConversion"/>
  </si>
  <si>
    <t>층당 분배</t>
    <phoneticPr fontId="16" type="noConversion"/>
  </si>
  <si>
    <t>4층</t>
    <phoneticPr fontId="16" type="noConversion"/>
  </si>
  <si>
    <t>IP</t>
    <phoneticPr fontId="16" type="noConversion"/>
  </si>
  <si>
    <t>세종 시스템</t>
    <phoneticPr fontId="16" type="noConversion"/>
  </si>
  <si>
    <t>core room</t>
    <phoneticPr fontId="16" type="noConversion"/>
  </si>
  <si>
    <t>총합</t>
    <phoneticPr fontId="16" type="noConversion"/>
  </si>
  <si>
    <t>4층 항온항습기 비상 (4층 5RT x 3대, 10RT x 1대)</t>
    <phoneticPr fontId="16" type="noConversion"/>
  </si>
  <si>
    <t>Main CB   3P 150A</t>
    <phoneticPr fontId="10" type="noConversion"/>
  </si>
  <si>
    <t>4-1 호</t>
    <phoneticPr fontId="10" type="noConversion"/>
  </si>
  <si>
    <t>4-4호</t>
    <phoneticPr fontId="10" type="noConversion"/>
  </si>
  <si>
    <t>4-2 호</t>
  </si>
  <si>
    <t>4-3 호</t>
  </si>
  <si>
    <t>차단기 사용 현황</t>
    <phoneticPr fontId="16" type="noConversion"/>
  </si>
  <si>
    <t>7층</t>
    <phoneticPr fontId="16" type="noConversion"/>
  </si>
  <si>
    <t>DE 분전반 신규명칭</t>
    <phoneticPr fontId="16" type="noConversion"/>
  </si>
  <si>
    <t>분전반 명칭</t>
    <phoneticPr fontId="16" type="noConversion"/>
  </si>
  <si>
    <t>차단전류
(A)</t>
    <phoneticPr fontId="16" type="noConversion"/>
  </si>
  <si>
    <t>메인차단용량
(kVA)</t>
    <phoneticPr fontId="16" type="noConversion"/>
  </si>
  <si>
    <t>IT허용용량
(kVA)</t>
    <phoneticPr fontId="16" type="noConversion"/>
  </si>
  <si>
    <t>사용량
(kVA)</t>
    <phoneticPr fontId="16" type="noConversion"/>
  </si>
  <si>
    <t>사용율
(%)</t>
    <phoneticPr fontId="16" type="noConversion"/>
  </si>
  <si>
    <t>2P 20A</t>
    <phoneticPr fontId="16" type="noConversion"/>
  </si>
  <si>
    <t>2P 50A</t>
    <phoneticPr fontId="16" type="noConversion"/>
  </si>
  <si>
    <t>4P 225A</t>
    <phoneticPr fontId="16" type="noConversion"/>
  </si>
  <si>
    <t>3P 100A</t>
    <phoneticPr fontId="16" type="noConversion"/>
  </si>
  <si>
    <t>3P 150A</t>
    <phoneticPr fontId="16" type="noConversion"/>
  </si>
  <si>
    <t>총계</t>
    <phoneticPr fontId="16" type="noConversion"/>
  </si>
  <si>
    <t>UPS 출력 분전반 A2(From:7F 창고)</t>
    <phoneticPr fontId="16" type="noConversion"/>
  </si>
  <si>
    <t>UPS 출력 분전반 B2(From:7F 창고)</t>
    <phoneticPr fontId="10" type="noConversion"/>
  </si>
  <si>
    <t>7-1-A4</t>
    <phoneticPr fontId="10" type="noConversion"/>
  </si>
  <si>
    <t>7-1-B4</t>
    <phoneticPr fontId="10" type="noConversion"/>
  </si>
  <si>
    <t>6층</t>
    <phoneticPr fontId="16" type="noConversion"/>
  </si>
  <si>
    <t>6-1-A1</t>
    <phoneticPr fontId="10" type="noConversion"/>
  </si>
  <si>
    <t>U-A1</t>
    <phoneticPr fontId="16" type="noConversion"/>
  </si>
  <si>
    <t>6-1-B1</t>
    <phoneticPr fontId="10" type="noConversion"/>
  </si>
  <si>
    <t>U-B1</t>
    <phoneticPr fontId="16" type="noConversion"/>
  </si>
  <si>
    <t>6-1-A2</t>
    <phoneticPr fontId="10" type="noConversion"/>
  </si>
  <si>
    <t>U-A2</t>
    <phoneticPr fontId="16" type="noConversion"/>
  </si>
  <si>
    <t>6-1-B2</t>
    <phoneticPr fontId="10" type="noConversion"/>
  </si>
  <si>
    <t>U-B2</t>
    <phoneticPr fontId="16" type="noConversion"/>
  </si>
  <si>
    <t>6-1-A3</t>
    <phoneticPr fontId="10" type="noConversion"/>
  </si>
  <si>
    <t>U6-A5 PANEL</t>
    <phoneticPr fontId="16" type="noConversion"/>
  </si>
  <si>
    <t>6-1-B3</t>
    <phoneticPr fontId="10" type="noConversion"/>
  </si>
  <si>
    <t>U6-B5 PANEL</t>
    <phoneticPr fontId="16" type="noConversion"/>
  </si>
  <si>
    <t>6-1-A4</t>
    <phoneticPr fontId="10" type="noConversion"/>
  </si>
  <si>
    <t>U6-A6 PANEL</t>
    <phoneticPr fontId="16" type="noConversion"/>
  </si>
  <si>
    <t>6-1-B4</t>
    <phoneticPr fontId="10" type="noConversion"/>
  </si>
  <si>
    <t>U6-B6 PANEL</t>
    <phoneticPr fontId="16" type="noConversion"/>
  </si>
  <si>
    <t>6-1-A5</t>
    <phoneticPr fontId="10" type="noConversion"/>
  </si>
  <si>
    <t>U-A3</t>
    <phoneticPr fontId="16" type="noConversion"/>
  </si>
  <si>
    <t>6-1-B5</t>
    <phoneticPr fontId="10" type="noConversion"/>
  </si>
  <si>
    <t>U-B3</t>
    <phoneticPr fontId="16" type="noConversion"/>
  </si>
  <si>
    <t>6-1-A6</t>
    <phoneticPr fontId="10" type="noConversion"/>
  </si>
  <si>
    <t>U-A4</t>
    <phoneticPr fontId="16" type="noConversion"/>
  </si>
  <si>
    <t>6-1-B6</t>
    <phoneticPr fontId="10" type="noConversion"/>
  </si>
  <si>
    <t>U-B4</t>
    <phoneticPr fontId="16" type="noConversion"/>
  </si>
  <si>
    <t>6-1-A7</t>
    <phoneticPr fontId="10" type="noConversion"/>
  </si>
  <si>
    <t>U6-A7 PANEL</t>
    <phoneticPr fontId="16" type="noConversion"/>
  </si>
  <si>
    <t>6-1-B7</t>
    <phoneticPr fontId="10" type="noConversion"/>
  </si>
  <si>
    <t>U6-B7 PANEL</t>
    <phoneticPr fontId="16" type="noConversion"/>
  </si>
  <si>
    <t>5층</t>
    <phoneticPr fontId="16" type="noConversion"/>
  </si>
  <si>
    <t>3P 60A</t>
    <phoneticPr fontId="16" type="noConversion"/>
  </si>
  <si>
    <t>5-1-A1</t>
    <phoneticPr fontId="10" type="noConversion"/>
  </si>
  <si>
    <t>5-1-B1</t>
    <phoneticPr fontId="10" type="noConversion"/>
  </si>
  <si>
    <t>U5-1B</t>
    <phoneticPr fontId="16" type="noConversion"/>
  </si>
  <si>
    <t>5-1-A2</t>
    <phoneticPr fontId="10" type="noConversion"/>
  </si>
  <si>
    <t>U5-2A</t>
    <phoneticPr fontId="16" type="noConversion"/>
  </si>
  <si>
    <t>U5-2B</t>
    <phoneticPr fontId="16" type="noConversion"/>
  </si>
  <si>
    <t>5-1-A3</t>
    <phoneticPr fontId="10" type="noConversion"/>
  </si>
  <si>
    <t>U5-3A</t>
    <phoneticPr fontId="16" type="noConversion"/>
  </si>
  <si>
    <t>5-1-B3</t>
    <phoneticPr fontId="10" type="noConversion"/>
  </si>
  <si>
    <t>U5-3B</t>
    <phoneticPr fontId="16" type="noConversion"/>
  </si>
  <si>
    <t>5-1-A4</t>
    <phoneticPr fontId="10" type="noConversion"/>
  </si>
  <si>
    <t>PDU(A)-9</t>
    <phoneticPr fontId="16" type="noConversion"/>
  </si>
  <si>
    <t>5-1-B4</t>
    <phoneticPr fontId="10" type="noConversion"/>
  </si>
  <si>
    <t>PDU(B)-9</t>
    <phoneticPr fontId="16" type="noConversion"/>
  </si>
  <si>
    <t>5-1-A5</t>
    <phoneticPr fontId="10" type="noConversion"/>
  </si>
  <si>
    <t>PDU(A)-10</t>
    <phoneticPr fontId="16" type="noConversion"/>
  </si>
  <si>
    <t>5-1-B5</t>
    <phoneticPr fontId="10" type="noConversion"/>
  </si>
  <si>
    <t>PDU(B)-10</t>
    <phoneticPr fontId="16" type="noConversion"/>
  </si>
  <si>
    <t>5-1-A6</t>
    <phoneticPr fontId="10" type="noConversion"/>
  </si>
  <si>
    <t>PDU(A)-1</t>
    <phoneticPr fontId="16" type="noConversion"/>
  </si>
  <si>
    <t>5-1-B6</t>
    <phoneticPr fontId="10" type="noConversion"/>
  </si>
  <si>
    <t>PDU(B)-1</t>
    <phoneticPr fontId="16" type="noConversion"/>
  </si>
  <si>
    <t>5-1-A7</t>
    <phoneticPr fontId="10" type="noConversion"/>
  </si>
  <si>
    <t>PDU(A)-2</t>
    <phoneticPr fontId="16" type="noConversion"/>
  </si>
  <si>
    <t>5-1-B7</t>
  </si>
  <si>
    <t>PDU(B)-2</t>
    <phoneticPr fontId="16" type="noConversion"/>
  </si>
  <si>
    <t>5-1-A8</t>
  </si>
  <si>
    <t>PDU(A)-3</t>
    <phoneticPr fontId="16" type="noConversion"/>
  </si>
  <si>
    <t>5-1-B8</t>
  </si>
  <si>
    <t>PDU(B)-3</t>
    <phoneticPr fontId="16" type="noConversion"/>
  </si>
  <si>
    <t>5-1-A9</t>
    <phoneticPr fontId="10" type="noConversion"/>
  </si>
  <si>
    <t>Singtel PDU-8-A</t>
  </si>
  <si>
    <t>5-1-B9</t>
    <phoneticPr fontId="10" type="noConversion"/>
  </si>
  <si>
    <t>Singtel PDU-8-B</t>
  </si>
  <si>
    <t>5-1-A10</t>
    <phoneticPr fontId="10" type="noConversion"/>
  </si>
  <si>
    <t>LG PDU(A1)</t>
  </si>
  <si>
    <t>5-1-B10</t>
    <phoneticPr fontId="10" type="noConversion"/>
  </si>
  <si>
    <t>LG PDU(B1)</t>
  </si>
  <si>
    <t>5-1-A11</t>
    <phoneticPr fontId="10" type="noConversion"/>
  </si>
  <si>
    <t>LG PDU(A2)</t>
  </si>
  <si>
    <t>5-1-B11</t>
    <phoneticPr fontId="10" type="noConversion"/>
  </si>
  <si>
    <t>LG PDU(B2)</t>
  </si>
  <si>
    <t>PDU6B-1T</t>
    <phoneticPr fontId="16" type="noConversion"/>
  </si>
  <si>
    <t>PDU(C)</t>
    <phoneticPr fontId="16" type="noConversion"/>
  </si>
  <si>
    <t>통신전력기준
(kVA)</t>
    <phoneticPr fontId="16" type="noConversion"/>
  </si>
  <si>
    <t>4P 100A</t>
    <phoneticPr fontId="16" type="noConversion"/>
  </si>
  <si>
    <t>4-1-A1</t>
    <phoneticPr fontId="10" type="noConversion"/>
  </si>
  <si>
    <t>4-1-B1</t>
    <phoneticPr fontId="10" type="noConversion"/>
  </si>
  <si>
    <t>4-1-A2</t>
  </si>
  <si>
    <t>4-1-B2</t>
  </si>
  <si>
    <t>4-1-A3</t>
  </si>
  <si>
    <t>4-1-B3</t>
  </si>
  <si>
    <t>4-1-A4</t>
  </si>
  <si>
    <t>4-1-B4</t>
  </si>
  <si>
    <t>4-1-A5</t>
  </si>
  <si>
    <t>4-1-B5</t>
  </si>
  <si>
    <t>각층 부하분담율</t>
    <phoneticPr fontId="16" type="noConversion"/>
  </si>
  <si>
    <t>사용량(A)</t>
    <phoneticPr fontId="16" type="noConversion"/>
  </si>
  <si>
    <t>층 배분(%)</t>
    <phoneticPr fontId="16" type="noConversion"/>
  </si>
  <si>
    <t>IP</t>
    <phoneticPr fontId="10" type="noConversion"/>
  </si>
  <si>
    <t>세종 인터넷</t>
    <phoneticPr fontId="16" type="noConversion"/>
  </si>
  <si>
    <t>세종 7층 NOC(미확인 포함)</t>
    <phoneticPr fontId="10" type="noConversion"/>
  </si>
  <si>
    <t>DEKR IDC</t>
    <phoneticPr fontId="16" type="noConversion"/>
  </si>
  <si>
    <t>세종 core room</t>
    <phoneticPr fontId="16" type="noConversion"/>
  </si>
  <si>
    <t>IDC</t>
  </si>
  <si>
    <t>DEKR IDC</t>
  </si>
  <si>
    <t>세종 전송설비</t>
    <phoneticPr fontId="16" type="noConversion"/>
  </si>
  <si>
    <t>세종 정류기</t>
    <phoneticPr fontId="16" type="noConversion"/>
  </si>
  <si>
    <t>IPD 운용현황(' 22 년        월         일)</t>
    <phoneticPr fontId="10" type="noConversion"/>
  </si>
  <si>
    <t>201 BAY</t>
  </si>
  <si>
    <t>Display</t>
  </si>
  <si>
    <t>전압 :            V        전류 :            A</t>
    <phoneticPr fontId="10" type="noConversion"/>
  </si>
  <si>
    <t>IPD/A-1</t>
  </si>
  <si>
    <t>번호</t>
  </si>
  <si>
    <t>BAY_부하명</t>
  </si>
  <si>
    <t>결선</t>
  </si>
  <si>
    <t>상태</t>
  </si>
  <si>
    <t>퓨즈 용량</t>
  </si>
  <si>
    <t>전류값</t>
  </si>
  <si>
    <t>203A</t>
  </si>
  <si>
    <t>NTT RACK 1</t>
  </si>
  <si>
    <t>DTX-360(A)</t>
  </si>
  <si>
    <t>NTT RACK 2</t>
  </si>
  <si>
    <t>35A</t>
  </si>
  <si>
    <r>
      <t xml:space="preserve">IPD / A-1_P43
406BAY PDP_A </t>
    </r>
    <r>
      <rPr>
        <b/>
        <sz val="8"/>
        <color rgb="FFFF0000"/>
        <rFont val="돋움"/>
        <family val="3"/>
        <charset val="129"/>
      </rPr>
      <t>/405bay표기</t>
    </r>
    <phoneticPr fontId="10" type="noConversion"/>
  </si>
  <si>
    <t>Clarent 1</t>
  </si>
  <si>
    <r>
      <t xml:space="preserve">IPD / A-1_P44
407BAY PDP_A </t>
    </r>
    <r>
      <rPr>
        <b/>
        <sz val="8"/>
        <color rgb="FFFF0000"/>
        <rFont val="돋움"/>
        <family val="3"/>
        <charset val="129"/>
      </rPr>
      <t>/406bay표기</t>
    </r>
    <phoneticPr fontId="10" type="noConversion"/>
  </si>
  <si>
    <t>LG 교환기</t>
  </si>
  <si>
    <t>C-A</t>
  </si>
  <si>
    <t>DTX240 #1 (503BAY / A)</t>
  </si>
  <si>
    <t xml:space="preserve"> 언리미텔</t>
  </si>
  <si>
    <t>2021.01.19 탈거</t>
  </si>
  <si>
    <t>IPD / A-1_P07
306BAY PDP-A</t>
  </si>
  <si>
    <t>100A</t>
  </si>
  <si>
    <t>EXL 1-B</t>
  </si>
  <si>
    <t>EXL 2-B</t>
  </si>
  <si>
    <t>EXL 3-A</t>
  </si>
  <si>
    <t>502BAY A, DTX-6000</t>
  </si>
  <si>
    <r>
      <t xml:space="preserve">IPD / A-1_P50
G-7 랙 PDP_A </t>
    </r>
    <r>
      <rPr>
        <b/>
        <sz val="8"/>
        <color rgb="FFFF0000"/>
        <rFont val="돋움"/>
        <family val="3"/>
        <charset val="129"/>
      </rPr>
      <t>/ NTT-4A표기</t>
    </r>
    <phoneticPr fontId="10" type="noConversion"/>
  </si>
  <si>
    <t>미사용, 전원OFF 상태</t>
  </si>
  <si>
    <t>IPD / A-1_P11
506BAY PDP-A</t>
  </si>
  <si>
    <t>IPD / A-1_P51
F-1 랙 PDP_A</t>
  </si>
  <si>
    <t>204A 교환기</t>
  </si>
  <si>
    <t>F-2랙 (201A-NTT#9-PDU상)</t>
  </si>
  <si>
    <r>
      <t xml:space="preserve">IPD / A-1_P15
506BAY PDP_A(2) </t>
    </r>
    <r>
      <rPr>
        <b/>
        <sz val="8"/>
        <color rgb="FFFF0000"/>
        <rFont val="돋움"/>
        <family val="3"/>
        <charset val="129"/>
      </rPr>
      <t>/509B 3PDA표기</t>
    </r>
    <phoneticPr fontId="10" type="noConversion"/>
  </si>
  <si>
    <t>IPD / A-1_P16
504BAY PDP_B</t>
  </si>
  <si>
    <t>50A</t>
  </si>
  <si>
    <t>IPD / A-1_P56
502BAY PDP_A</t>
  </si>
  <si>
    <t>IPD / A-1_P17
503BAY PDP_A</t>
  </si>
  <si>
    <t>IPD / A-1_P57
305BAY PDP_A</t>
  </si>
  <si>
    <t>IPD / A-1_P18
303BAY PDP_A</t>
  </si>
  <si>
    <t>IPD / A-1_P19
501BAY PDP_A</t>
  </si>
  <si>
    <t>IPD / A-1_P20
507BAY PDP_A</t>
  </si>
  <si>
    <t>IPD / A-1_P21
304BAY PDP_A</t>
  </si>
  <si>
    <t>302Bay, SKB-A ('21.09.13)</t>
    <phoneticPr fontId="10" type="noConversion"/>
  </si>
  <si>
    <t>100A</t>
    <phoneticPr fontId="10" type="noConversion"/>
  </si>
  <si>
    <t>307BAY_LGU+PDP.A
201BAY_PDR_P24</t>
    <phoneticPr fontId="10" type="noConversion"/>
  </si>
  <si>
    <t>합계:</t>
  </si>
  <si>
    <t>401 BAY</t>
  </si>
  <si>
    <t>IPD/B-1</t>
  </si>
  <si>
    <t>IPD / B-1_P41
C-1 랙 장비_B</t>
  </si>
  <si>
    <t>DTX-360(B)</t>
  </si>
  <si>
    <t>C-B</t>
  </si>
  <si>
    <t>Crlarent 1</t>
  </si>
  <si>
    <t>EXL 1-A</t>
  </si>
  <si>
    <r>
      <t xml:space="preserve">IPD / B-1_P05
406BAY PDP_B </t>
    </r>
    <r>
      <rPr>
        <b/>
        <sz val="8"/>
        <color rgb="FFFF0000"/>
        <rFont val="돋움"/>
        <family val="3"/>
        <charset val="129"/>
      </rPr>
      <t>/403bay dcn-1b표기</t>
    </r>
    <phoneticPr fontId="10" type="noConversion"/>
  </si>
  <si>
    <t>EXL 2-A</t>
  </si>
  <si>
    <t>IPD / B-1_P06
407BAY PDP_B / 406bay dcn-2b표기</t>
  </si>
  <si>
    <t>EXL 3-B</t>
  </si>
  <si>
    <t>IPD / B-1_P07
306BAY PDP_B</t>
  </si>
  <si>
    <t>IPD / B-1_P47
G-7 랙 PDP_B</t>
  </si>
  <si>
    <t>미사용, 전원OFF</t>
  </si>
  <si>
    <t>503 BAY/B DTX-240#2</t>
  </si>
  <si>
    <t>N-DCS#1</t>
  </si>
  <si>
    <t>N-DCS#2</t>
  </si>
  <si>
    <t>N-DCS#3</t>
  </si>
  <si>
    <t>IPD / B-1_P51
F-1 랙 PDP_B</t>
  </si>
  <si>
    <t>502BAY B DTX-6000</t>
  </si>
  <si>
    <t>F-2랙 (401B-NTT#9-PDU하)</t>
  </si>
  <si>
    <t>랙 철거 예정</t>
  </si>
  <si>
    <t>IPD / B-1_P13
505BAY PDP_A(단일)</t>
  </si>
  <si>
    <t>401B-NTT#1-PDU하</t>
  </si>
  <si>
    <t>IPD / B-1_P14
506BAY PDP_B</t>
  </si>
  <si>
    <t>401B-NTT#1-PDU상</t>
  </si>
  <si>
    <r>
      <t xml:space="preserve">IPD / B-1_P15
506BAY PDP_B(2) </t>
    </r>
    <r>
      <rPr>
        <b/>
        <sz val="8"/>
        <color rgb="FFFF0000"/>
        <rFont val="돋움"/>
        <family val="3"/>
        <charset val="129"/>
      </rPr>
      <t>/509b 3pdp b표기</t>
    </r>
    <phoneticPr fontId="10" type="noConversion"/>
  </si>
  <si>
    <t>NTT-2B(20.6.16철거)</t>
  </si>
  <si>
    <t>IPD / B-1_P16
504BAY PDP_A</t>
  </si>
  <si>
    <t>IPD / B-1_P56
502BAY PDP_B</t>
  </si>
  <si>
    <t>IPD / B-1_P17
503BAY PDP_B</t>
  </si>
  <si>
    <t>IPD / B-1_P57
305BAY PDP_B</t>
  </si>
  <si>
    <t>IPD / B-1_P18
303BAY PDP_B</t>
  </si>
  <si>
    <t>IPD / B-1_P19
501BAY PDP_B</t>
  </si>
  <si>
    <t>IPD / B-1_P20
507BAY PDP_B</t>
  </si>
  <si>
    <t>IPD / B-1_P21
304BAY PDP_B</t>
  </si>
  <si>
    <t>302Bay, SKB-B ('21.09.13)</t>
    <phoneticPr fontId="10" type="noConversion"/>
  </si>
  <si>
    <t>307BAY_LGU+PDP.B
401BAY_PDR_P24</t>
    <phoneticPr fontId="10" type="noConversion"/>
  </si>
  <si>
    <t>211 BAY</t>
  </si>
  <si>
    <t>IPD/A-2</t>
  </si>
  <si>
    <t>20210204 FUSE 제거</t>
  </si>
  <si>
    <t>311BAY FLC-P_A</t>
  </si>
  <si>
    <t>20210120 Fuse 제거</t>
  </si>
  <si>
    <t>413BAY PDP_1A</t>
  </si>
  <si>
    <t>413BAY PDP_2A</t>
  </si>
  <si>
    <t>16A</t>
  </si>
  <si>
    <t>IPD / A-2_P44
518BAY PDP_A</t>
  </si>
  <si>
    <t>511BAY(KT SMOT4_A)</t>
  </si>
  <si>
    <t>312BAY FLC-P_A</t>
  </si>
  <si>
    <t>IPD / A-2_P07
513BAY PDP_A</t>
  </si>
  <si>
    <t>IPD / A-2_P47
519BAY PDP_A</t>
  </si>
  <si>
    <t>IPD / A-2_P48
520BAY 장비_A</t>
  </si>
  <si>
    <t>IPD / A-2_P49
418BAY PDP_A</t>
  </si>
  <si>
    <t>IPD / A-2_P10
414BAY PDP_A</t>
  </si>
  <si>
    <t>20201028 랙 철거</t>
  </si>
  <si>
    <t>IPD / A-2_P12
212BAY PDP_A</t>
  </si>
  <si>
    <t>IPD / A-2_P52
419BAY PDP_A</t>
  </si>
  <si>
    <t>X</t>
    <phoneticPr fontId="10" type="noConversion"/>
  </si>
  <si>
    <r>
      <t xml:space="preserve">IPD / A-2_P53
519BAY PDP_A(2) </t>
    </r>
    <r>
      <rPr>
        <b/>
        <sz val="8"/>
        <color rgb="FFFF0000"/>
        <rFont val="돋움"/>
        <family val="3"/>
        <charset val="129"/>
      </rPr>
      <t>/ CWDM-A표기</t>
    </r>
    <phoneticPr fontId="10" type="noConversion"/>
  </si>
  <si>
    <t>IPD / A-2_P54
112BAY PDP_A</t>
  </si>
  <si>
    <t>20210224 FUSE 제거</t>
  </si>
  <si>
    <t>IPD / A-2_P55
113BAY PDP_A</t>
  </si>
  <si>
    <t>IPD / A-2_P56
114BAY PDP_A</t>
  </si>
  <si>
    <t>IPD / A-2_P57
111BAY PDP_A</t>
  </si>
  <si>
    <t>IPD / A-2_P58
517BAY PDP_A</t>
  </si>
  <si>
    <t>IPD / A-2_P59
115BAY PDP_A</t>
  </si>
  <si>
    <t>IPD / A-2_P60
117BAY PDP_A</t>
  </si>
  <si>
    <t>IPD / A-2_P61
116BAY PDP_A</t>
  </si>
  <si>
    <t>IPD / A-2_P22
219BAY PDP_A</t>
  </si>
  <si>
    <t>IPD / A-2_P62
511BAY PDP_A</t>
  </si>
  <si>
    <t>IPD / A-2_P23
514BAY PDP_ A</t>
  </si>
  <si>
    <t>IPD / A-2_P63
511BAY 장비_A</t>
  </si>
  <si>
    <t>IPD / A-2_P64
118BAY PDP_A</t>
  </si>
  <si>
    <t>IPD / A-2_P65
119BAY PDP_A</t>
  </si>
  <si>
    <t>IPD / A-2_P66
121BAY PDP_A</t>
  </si>
  <si>
    <t>IPD / A-2_P67
120BAY PDP_A</t>
  </si>
  <si>
    <t>411 BAY</t>
  </si>
  <si>
    <t>IPD/B-2</t>
  </si>
  <si>
    <t>20210120 FUSE 제거</t>
  </si>
  <si>
    <t>IPD / B-2_P46
518BAY PDP_B</t>
  </si>
  <si>
    <t>IPD / B-2_P07
513BAY PDP_B</t>
  </si>
  <si>
    <t>IPD / B-2_P47
519BAY PDP_B</t>
  </si>
  <si>
    <t>IPD / B-2_P48
520BAY 장비_B</t>
  </si>
  <si>
    <t>IPD / B-2_P49
418BAY PDP_B</t>
  </si>
  <si>
    <t>IPD / B-2_P10
414BAY PDP_B</t>
  </si>
  <si>
    <t>랙철거 20201028</t>
  </si>
  <si>
    <t>IPD / B-2_P12
212BAY PDP_B</t>
  </si>
  <si>
    <t>IPD / B-2_P52
419BAY PDP_B</t>
  </si>
  <si>
    <r>
      <t>IPD / B-2_P53
519BAY PDP_B(2)</t>
    </r>
    <r>
      <rPr>
        <b/>
        <sz val="8"/>
        <color rgb="FFFF0000"/>
        <rFont val="돋움"/>
        <family val="3"/>
        <charset val="129"/>
      </rPr>
      <t xml:space="preserve"> / CWDM-B표기</t>
    </r>
    <phoneticPr fontId="10" type="noConversion"/>
  </si>
  <si>
    <t>IPD / B-2_P54
112BAY PDP_B</t>
  </si>
  <si>
    <t>IPD / B-2_P55
113BAY PDP_B</t>
  </si>
  <si>
    <t>IPD / B-2_P56
114BAY PDP_B</t>
  </si>
  <si>
    <t>IPD / B-2_P57
111BAY PDP_B</t>
  </si>
  <si>
    <t>IPD / B-2_P58
517BAY PDP_B</t>
  </si>
  <si>
    <t>IPD / B-2_P59
115BAY PDP_B</t>
  </si>
  <si>
    <t>IPD / B-2_P60
117BAY PDP_B</t>
  </si>
  <si>
    <t>IPD / B-2_P61
116BAY PDP_B</t>
  </si>
  <si>
    <t>IPD / B-2_P22
219BAY PDP_B</t>
  </si>
  <si>
    <t>IPD / B-2_P62
511BAY PDP_B</t>
  </si>
  <si>
    <t>IPD / B-2_P23
514BAY PDP_B</t>
  </si>
  <si>
    <t>IPD / B-2_P63
511BAY 장비_B</t>
  </si>
  <si>
    <t>IPD / B-2_P64
118BAY PDP_B</t>
  </si>
  <si>
    <t>IPD / B-2_P65
119BAY PDP_B</t>
  </si>
  <si>
    <t>IPD / B-2_P66
121BAY PDP_B</t>
  </si>
  <si>
    <t>IPD / B-2_P67
120BAY PDP_B</t>
  </si>
  <si>
    <t>222 BAY</t>
  </si>
  <si>
    <t>IPD/A-3</t>
  </si>
  <si>
    <t>IPD / A-3_P01
426BAY PDP_A-1</t>
  </si>
  <si>
    <t>IPD / A-3_P41
527BAY PDP_A</t>
  </si>
  <si>
    <t>IPD / A-3_P02
426BAY PDP_A-2</t>
  </si>
  <si>
    <t>IPD / A-3_P42
425BAY PDP_A-1</t>
  </si>
  <si>
    <t>IPD / A-3_P03
426BAY PDP_A-3</t>
  </si>
  <si>
    <t>IPD / A-3_P43
425BAY PDP_A-2</t>
  </si>
  <si>
    <t>427BAY-A</t>
  </si>
  <si>
    <t>IPD / A-3_P44
530BAY PDP_A</t>
  </si>
  <si>
    <t>IPD / A-3_P05
523BAY PDP_A</t>
  </si>
  <si>
    <t>LT 2.5G 531BAY A</t>
  </si>
  <si>
    <t>IPD / A-3_P06
524BAY PDP_A</t>
  </si>
  <si>
    <t>IPD / A-3_P46
531BAY PDP_A</t>
  </si>
  <si>
    <t>IPD / A-3_P07
525BAY PDP_A</t>
  </si>
  <si>
    <t>IPD / A-3_P47
532BAY PDP_A</t>
  </si>
  <si>
    <t>428BAY-A</t>
  </si>
  <si>
    <t>LT 2.5G 534BAY A</t>
  </si>
  <si>
    <t>429BAY-A</t>
  </si>
  <si>
    <t>IPD / A-3_P49
228BAY PDP_A</t>
  </si>
  <si>
    <t>IPD / A-3_P10
526BAY PDP_A</t>
  </si>
  <si>
    <t>IPD / A-3_P50
229BAY PDP_A</t>
  </si>
  <si>
    <t>430BAY-A</t>
  </si>
  <si>
    <t>IPD / A-3_P51
230BAY PDP_A</t>
  </si>
  <si>
    <t>431BAY-A</t>
  </si>
  <si>
    <t>IPD / A-3_P52
225BAY PDP_A</t>
  </si>
  <si>
    <t>331BAY-A</t>
  </si>
  <si>
    <t>IPD / A-3_P53
420BAY PDP_A</t>
  </si>
  <si>
    <t>330BAY-A</t>
  </si>
  <si>
    <t>IPD / A-3_P15
329BAY PDP_A</t>
  </si>
  <si>
    <t>IPD / A-3_P55
225BAY PDP_A(2)</t>
  </si>
  <si>
    <t>IPD / A-3_P16
328BAY PDP_A</t>
  </si>
  <si>
    <t>IPD / A-3_P17
327BAY PDP_A</t>
  </si>
  <si>
    <t>IPD / A-3_P57
427BAY PDP_A-1</t>
  </si>
  <si>
    <t>IPD / A-3_P18
223BAY PDP_A</t>
  </si>
  <si>
    <t>IPD / A-3_P58
427BAY PDP_A-2</t>
  </si>
  <si>
    <t>IPD / A-3_P19
224BAY PDP_A</t>
  </si>
  <si>
    <t>IPD / A-3_P59
305BAY PDP_A</t>
  </si>
  <si>
    <t>IPD / A-3_P20
226BAY PDP_A</t>
  </si>
  <si>
    <t>331BAY_코위버ROADM(A)
222BAY_P60</t>
    <phoneticPr fontId="10" type="noConversion"/>
  </si>
  <si>
    <t>IPD / A-3_P21
227BAY PDP_A</t>
  </si>
  <si>
    <t>323B ODO -48VA
코위버 갬으 DURTKA#2</t>
    <phoneticPr fontId="10" type="noConversion"/>
  </si>
  <si>
    <t>IPD / A-3_P22
231BAY PDP_A</t>
  </si>
  <si>
    <t>IPD / A-3_P23
326BAY PDP_A</t>
  </si>
  <si>
    <t>IPD / A-3_P25
319BAY PDP_A</t>
  </si>
  <si>
    <t>IPD / A-3_P26
423BAY PDP_A</t>
  </si>
  <si>
    <t>IPD / A-3_P27
424BAY PDP_A</t>
  </si>
  <si>
    <t>330BAY_코위버ROADM(A)
222BAY_P28</t>
    <phoneticPr fontId="10" type="noConversion"/>
  </si>
  <si>
    <t>422 BAY</t>
  </si>
  <si>
    <t>IPD/B-3</t>
  </si>
  <si>
    <t>IPD / B-3_P01
426BAY PDP_B-1</t>
  </si>
  <si>
    <t>IPD / B-3_P41
527BAY PDP_B</t>
  </si>
  <si>
    <t>IPD / B-3_P02
426BAY PDP_B-2</t>
  </si>
  <si>
    <t>IPD / B-3_P42
425BAY PDP_B-1</t>
  </si>
  <si>
    <t>IPD / B-3_P03
426BAY PDP_B-3</t>
  </si>
  <si>
    <t>IPD / B-3_P43
425BAY PDP_B-2</t>
  </si>
  <si>
    <t>427 BAY-B NT2.5G 3B 3BAY</t>
  </si>
  <si>
    <t>IPD / B-3_P44
530BAY PDP_B</t>
  </si>
  <si>
    <t>IPD / B-3_P05
523BAY PDP_B</t>
  </si>
  <si>
    <t>LT 2.5G 531BAY B</t>
  </si>
  <si>
    <t>IPD / B-3_P06
524BAY PDP_B</t>
  </si>
  <si>
    <t>IPD / B-3_P46
531BAY PDP_B</t>
  </si>
  <si>
    <t>IPD / B-3_P07
525BAY PDP_B</t>
  </si>
  <si>
    <t>IPD / B-3_P47
532BAY PDP_B</t>
  </si>
  <si>
    <t>428BAY-B NT2.5 4 BAY B</t>
  </si>
  <si>
    <t>LT 2.5G 534BAY B</t>
  </si>
  <si>
    <t>429BAY-B NT2.5 5 BAY B</t>
  </si>
  <si>
    <t>IPD / B-3_P49 
228BAY PDP_B</t>
  </si>
  <si>
    <t>IPD / B-3_P10
526BAY PDP_B</t>
  </si>
  <si>
    <t>IPD / B-3_P50
229BAY PDP_B</t>
  </si>
  <si>
    <t>430BAY-B  525BAY B</t>
  </si>
  <si>
    <t>IPD / B-3_P51
230BAY PDP_B</t>
  </si>
  <si>
    <t>431BAY-B NT2.5G B 430 BAY</t>
  </si>
  <si>
    <t>IPD / B-3_P52
420BAY PDP_B</t>
  </si>
  <si>
    <t>331 BAY-B NT2.5G 330BAY B</t>
  </si>
  <si>
    <t>330 BAY NT2.5G 329BAY B</t>
  </si>
  <si>
    <t>IPD / B-3_P54
225BAY PDP_B(2)</t>
  </si>
  <si>
    <t>IPD / B-3_P15
329BAY PDP_B</t>
  </si>
  <si>
    <t>IPD / B-3_P16
328BAYPDP_B</t>
  </si>
  <si>
    <t>IPD / B-3_P17
327BAY PDP_B</t>
  </si>
  <si>
    <t>IPD / B-3_P57
427BAY PDP_B-1</t>
  </si>
  <si>
    <t>IPD / B-3_P18
223BAY PDP_B</t>
  </si>
  <si>
    <t>IPD / B-3_P58
427BAY PDP_B-2</t>
  </si>
  <si>
    <t>IPD / B-3_P19
224BAY PDP_B</t>
  </si>
  <si>
    <t>IPD / B-3_P59
305BAY PDP_B</t>
  </si>
  <si>
    <t>IPD / B-3_P20
226BAY PDP_B</t>
  </si>
  <si>
    <t>331BAY_코위버ROADM(B)
422BAY_P60</t>
    <phoneticPr fontId="10" type="noConversion"/>
  </si>
  <si>
    <t>IPD / B-3_P21
227BAY PDP_B</t>
  </si>
  <si>
    <t>323B ODO -48VB
코위버 갬으 DURTKA#2</t>
    <phoneticPr fontId="10" type="noConversion"/>
  </si>
  <si>
    <t>IPD / B-3_P22
231BAY PDP_B</t>
  </si>
  <si>
    <t>IPD / B-3_P23
225BAY PDP_B</t>
  </si>
  <si>
    <t>IPD / B-3_P24
326BAY PDP_B</t>
  </si>
  <si>
    <t>IPD / B-3_P25
319BAY PDP_B</t>
  </si>
  <si>
    <t>IPD / B-3_P26
423BAY PDP_B</t>
  </si>
  <si>
    <t>IPD / B-3_P27
424BAY PDP_B</t>
  </si>
  <si>
    <t>330BAY_코위버ROADM(B)
422BAY_P28</t>
    <phoneticPr fontId="10" type="noConversion"/>
  </si>
  <si>
    <t>235 BAY</t>
  </si>
  <si>
    <t>IPD/A-4</t>
  </si>
  <si>
    <r>
      <t xml:space="preserve">IPD / A-4_P41
343BAY PDP_A </t>
    </r>
    <r>
      <rPr>
        <b/>
        <sz val="8"/>
        <color rgb="FFFF0000"/>
        <rFont val="돋움"/>
        <family val="3"/>
        <charset val="129"/>
      </rPr>
      <t>/ 에르고DWDM-1A</t>
    </r>
    <phoneticPr fontId="10" type="noConversion"/>
  </si>
  <si>
    <t>미사용</t>
  </si>
  <si>
    <t>IPD / A-4_P42
339BAY PDP_B</t>
  </si>
  <si>
    <t>IPD / A-4_P03
436BAY PDP_A</t>
  </si>
  <si>
    <t>IPD / A-4_P43
338BAY PDP_A</t>
  </si>
  <si>
    <t>IPD / A-4_P44
337AY PDP_A</t>
  </si>
  <si>
    <t>IPD / A-4_P45
238AY PDP_A</t>
  </si>
  <si>
    <t>IPD / A-4_P46
335AY PDP_A</t>
  </si>
  <si>
    <t>IPD / A-4_P10
239BAY PDP_A-1</t>
  </si>
  <si>
    <t>IPD / A-4_P50
336AY PDP_A</t>
  </si>
  <si>
    <t>IPD / A-4_P11
239BAY PDP_A-2</t>
  </si>
  <si>
    <t>IPD / A-4_P52
237AY PDP_A</t>
  </si>
  <si>
    <t>IPD / A-4_P53
236AY PDP_A</t>
  </si>
  <si>
    <t>IPD / A-4_P54
334AY PDP_A</t>
  </si>
  <si>
    <t>IPD / A-4_P56
537BAY PDP_A</t>
  </si>
  <si>
    <t>IPD / A-4_P18
239BAY PDP_A-3</t>
  </si>
  <si>
    <t>IPD / A-4_P58
538BAY PDP_A</t>
  </si>
  <si>
    <t>IPD / A-4_P59
536BAY PDP_A</t>
  </si>
  <si>
    <t>IPD / A-4_P25
235Bay-노키아1830_PSS8-A전원</t>
    <phoneticPr fontId="10" type="noConversion"/>
  </si>
  <si>
    <t>IPD / A-4_P26
244BAY PDP_A</t>
  </si>
  <si>
    <t>IPD / A-4_P27
240BAY PDP_A</t>
  </si>
  <si>
    <t>IPD / A-4_P28
243BAY PDP_A</t>
  </si>
  <si>
    <t>IPD / A-4_P29
437BAY PDP_A</t>
  </si>
  <si>
    <t>IPD / A-4_P30
439BAY PDP_B</t>
  </si>
  <si>
    <t>IPD / A-4_P31
440BAY PDP_B</t>
  </si>
  <si>
    <t>FUSE 제거(21.02.03)</t>
  </si>
  <si>
    <t>IPD / A-4_P32
TEST BED PDP_A</t>
  </si>
  <si>
    <t>IPD / A-4_P33
240BAY PDP_A</t>
  </si>
  <si>
    <t>IPD/A-4_P34
437BAY(下) PDP_A-2</t>
    <phoneticPr fontId="10" type="noConversion"/>
  </si>
  <si>
    <t>35A</t>
    <phoneticPr fontId="10" type="noConversion"/>
  </si>
  <si>
    <t>435 BAY</t>
  </si>
  <si>
    <t>IPD/B-4</t>
  </si>
  <si>
    <r>
      <t xml:space="preserve">IPD / B-4_P41
343BAY PDP_B </t>
    </r>
    <r>
      <rPr>
        <b/>
        <sz val="8"/>
        <color rgb="FFFF0000"/>
        <rFont val="돋움"/>
        <family val="3"/>
        <charset val="129"/>
      </rPr>
      <t>/ 에르고 DWDM 1B표기</t>
    </r>
    <phoneticPr fontId="10" type="noConversion"/>
  </si>
  <si>
    <t>IPD / B-4_P03
436BAY PDP_B</t>
  </si>
  <si>
    <t>IPD / B-4_P43
239BAY PDP_B-1</t>
  </si>
  <si>
    <t>IPD / B-4_P44
239BAY PDP_B-2</t>
  </si>
  <si>
    <t>IPD / B-4_P45
239BAY PDP_B-3</t>
  </si>
  <si>
    <t>IPD / B-4_P46
339BAY PDP_A</t>
  </si>
  <si>
    <t>IPD / B-4_P47
338BAY PDP_B</t>
  </si>
  <si>
    <t>IPD / B-4_P48
337AY PDP_B</t>
  </si>
  <si>
    <t>IPD / B-4_P49
335AY PDP_B</t>
  </si>
  <si>
    <t>IPD / B-4_P50
336AY PDP_B</t>
  </si>
  <si>
    <t>IPD / B-4_P51
238BAY PDP_B</t>
  </si>
  <si>
    <t>IPD / B-4_P52
237AY PDP_B</t>
  </si>
  <si>
    <t>IPD / B-4_P53
236AY PDP_B</t>
  </si>
  <si>
    <t>IPD / B-4_P54
334AY PDP_B</t>
  </si>
  <si>
    <t>IPD / B-4_P56
537BAY PDP_B</t>
  </si>
  <si>
    <t>IPD / B-4_P57
240BAY PDP_B</t>
  </si>
  <si>
    <t>IPD / B-4_P58
538BAY PDP_B</t>
  </si>
  <si>
    <t>IPD / B-4_P59
536BAY PDP_B</t>
  </si>
  <si>
    <t>235Bay, 노키아1830_PSS8-B전원('21.09.14 투입)</t>
    <phoneticPr fontId="10" type="noConversion"/>
  </si>
  <si>
    <t>IPD / B-4_P26
244BAY PDP_B</t>
  </si>
  <si>
    <t>IPD / B-4_P28
243BAY PDP_B</t>
  </si>
  <si>
    <t>IPD / B-4_P29
437BAY PDP_B</t>
  </si>
  <si>
    <t>IPD / B-4_P30
439BAY PDP_A</t>
  </si>
  <si>
    <t>IPD / B-4_P31
440BAY PDP_A</t>
  </si>
  <si>
    <t>IPD / B-4_P32
TEST BED PDP_B</t>
  </si>
  <si>
    <t>IPD / B-4_P33
240BAY PDP_B</t>
  </si>
  <si>
    <t>IPD/B-4_P34
437BAY(下) PDP_B-2</t>
    <phoneticPr fontId="10" type="noConversion"/>
  </si>
  <si>
    <t>A-A1 BAY</t>
  </si>
  <si>
    <t>IPD/A-5 (구 IPD-B)</t>
    <phoneticPr fontId="10" type="noConversion"/>
  </si>
  <si>
    <t>F1</t>
  </si>
  <si>
    <t>F61</t>
  </si>
  <si>
    <t>F2</t>
  </si>
  <si>
    <t>F62</t>
  </si>
  <si>
    <t>F3</t>
  </si>
  <si>
    <t>F63</t>
  </si>
  <si>
    <t>F4</t>
  </si>
  <si>
    <t>F64</t>
  </si>
  <si>
    <t>F5</t>
  </si>
  <si>
    <t>F65</t>
  </si>
  <si>
    <t>F6</t>
  </si>
  <si>
    <t>F66</t>
  </si>
  <si>
    <t>F7</t>
  </si>
  <si>
    <t>F67</t>
  </si>
  <si>
    <t>F8</t>
  </si>
  <si>
    <t>F68</t>
  </si>
  <si>
    <t>F9</t>
  </si>
  <si>
    <t>F69</t>
  </si>
  <si>
    <t>F10</t>
  </si>
  <si>
    <t>F70</t>
  </si>
  <si>
    <t>F11</t>
  </si>
  <si>
    <t>F71</t>
  </si>
  <si>
    <t>F12</t>
  </si>
  <si>
    <t>F72</t>
  </si>
  <si>
    <t>F13</t>
  </si>
  <si>
    <t>F73</t>
  </si>
  <si>
    <t>F14</t>
  </si>
  <si>
    <t>F74</t>
  </si>
  <si>
    <t>F15</t>
  </si>
  <si>
    <t>F75</t>
  </si>
  <si>
    <t>F16</t>
  </si>
  <si>
    <t>F76</t>
  </si>
  <si>
    <t>F17</t>
  </si>
  <si>
    <t>F77</t>
  </si>
  <si>
    <t>F18</t>
  </si>
  <si>
    <t>F78</t>
  </si>
  <si>
    <t>F19</t>
  </si>
  <si>
    <t>F79</t>
  </si>
  <si>
    <t>F20</t>
  </si>
  <si>
    <t>F80</t>
  </si>
  <si>
    <t>F21</t>
  </si>
  <si>
    <t>F81</t>
  </si>
  <si>
    <t>F22</t>
  </si>
  <si>
    <t>F82</t>
  </si>
  <si>
    <t>F23</t>
  </si>
  <si>
    <t>F83</t>
  </si>
  <si>
    <t>F24</t>
  </si>
  <si>
    <t>F84</t>
  </si>
  <si>
    <t>F25</t>
  </si>
  <si>
    <t>F85</t>
  </si>
  <si>
    <t>F26</t>
  </si>
  <si>
    <t>F86</t>
  </si>
  <si>
    <t>F27</t>
  </si>
  <si>
    <t>F87</t>
  </si>
  <si>
    <t>F28</t>
  </si>
  <si>
    <t>F88</t>
  </si>
  <si>
    <t>F29</t>
  </si>
  <si>
    <t>F89</t>
  </si>
  <si>
    <t>F30</t>
  </si>
  <si>
    <t>F90</t>
  </si>
  <si>
    <t>F31</t>
  </si>
  <si>
    <t>F91</t>
  </si>
  <si>
    <t>F32</t>
  </si>
  <si>
    <t>F92</t>
  </si>
  <si>
    <t>F33</t>
  </si>
  <si>
    <t>F93</t>
  </si>
  <si>
    <t>F34</t>
  </si>
  <si>
    <t>F94</t>
  </si>
  <si>
    <t>F35</t>
  </si>
  <si>
    <t>F95</t>
  </si>
  <si>
    <t>F36</t>
  </si>
  <si>
    <t>F96</t>
  </si>
  <si>
    <t>F37</t>
  </si>
  <si>
    <t>F97</t>
  </si>
  <si>
    <t>F38</t>
  </si>
  <si>
    <t>F98</t>
  </si>
  <si>
    <t>F39</t>
  </si>
  <si>
    <t>F99</t>
  </si>
  <si>
    <t>F40</t>
  </si>
  <si>
    <t>F100</t>
  </si>
  <si>
    <t>F41</t>
  </si>
  <si>
    <t>IPD / A-5_P41
F-8 랙 PDP_B off 상태</t>
    <phoneticPr fontId="10" type="noConversion"/>
  </si>
  <si>
    <t>F101</t>
  </si>
  <si>
    <t>F42</t>
  </si>
  <si>
    <t>IPD / A-5_P42
A-5 랙 장비_B(1)</t>
    <phoneticPr fontId="10" type="noConversion"/>
  </si>
  <si>
    <t>F102</t>
  </si>
  <si>
    <t>F43</t>
  </si>
  <si>
    <t>IPD / A-5_P43
A-5 랙 장비_B(2)</t>
    <phoneticPr fontId="10" type="noConversion"/>
  </si>
  <si>
    <t>F103</t>
  </si>
  <si>
    <t>F44</t>
  </si>
  <si>
    <t>D3-B</t>
  </si>
  <si>
    <t>F104</t>
  </si>
  <si>
    <t>F45</t>
  </si>
  <si>
    <t>C-8-B</t>
  </si>
  <si>
    <t>F105</t>
  </si>
  <si>
    <t>F46</t>
  </si>
  <si>
    <t>C-7-B</t>
  </si>
  <si>
    <t>F106</t>
  </si>
  <si>
    <t>F47</t>
  </si>
  <si>
    <t>F107</t>
  </si>
  <si>
    <t>F48</t>
  </si>
  <si>
    <t>F108</t>
  </si>
  <si>
    <t>F49</t>
  </si>
  <si>
    <t>F109</t>
  </si>
  <si>
    <t>F50</t>
  </si>
  <si>
    <t>F110</t>
  </si>
  <si>
    <t>F51</t>
  </si>
  <si>
    <t>F111</t>
  </si>
  <si>
    <t>F52</t>
  </si>
  <si>
    <t>F112</t>
  </si>
  <si>
    <t>F53</t>
  </si>
  <si>
    <t>F113</t>
  </si>
  <si>
    <t>F54</t>
  </si>
  <si>
    <t>F114</t>
  </si>
  <si>
    <t>F55</t>
  </si>
  <si>
    <t>F115</t>
  </si>
  <si>
    <t>F56</t>
  </si>
  <si>
    <t>F116</t>
  </si>
  <si>
    <t>F57</t>
  </si>
  <si>
    <t>F117</t>
  </si>
  <si>
    <t>F58</t>
  </si>
  <si>
    <t>F118</t>
  </si>
  <si>
    <t>F59</t>
  </si>
  <si>
    <t>F119</t>
  </si>
  <si>
    <t>F60</t>
  </si>
  <si>
    <t>F120</t>
  </si>
  <si>
    <t>B-B1 BAY</t>
  </si>
  <si>
    <t>IPD/B-5 (구 IPD-A)</t>
    <phoneticPr fontId="10" type="noConversion"/>
  </si>
  <si>
    <t>400A</t>
  </si>
  <si>
    <t>IPD / B-5_P03
F-8 랙 PDP_A off상태</t>
    <phoneticPr fontId="10" type="noConversion"/>
  </si>
  <si>
    <t>IPD / B-5_P42
A-5 랙 장비_A(1)</t>
  </si>
  <si>
    <t>장비직결</t>
  </si>
  <si>
    <t>IPD / B-5_P43
A-5 랙 장비_A(2)</t>
  </si>
  <si>
    <t>C-8-A</t>
  </si>
  <si>
    <t>C-7-A</t>
  </si>
  <si>
    <t>D3-A</t>
  </si>
  <si>
    <t>IPD / B-5_P48
C-1 랙 장비__A</t>
  </si>
  <si>
    <t>E-7랙</t>
  </si>
  <si>
    <t>1A-1-1</t>
    <phoneticPr fontId="10" type="noConversion"/>
  </si>
  <si>
    <t>5-1-A1</t>
  </si>
  <si>
    <t>5-1-B1</t>
  </si>
  <si>
    <t>5-1-A2</t>
  </si>
  <si>
    <t>6-1-B2</t>
  </si>
  <si>
    <t>5-1-A3</t>
  </si>
  <si>
    <t>5-1-B3</t>
  </si>
  <si>
    <t>5-1-A4</t>
  </si>
  <si>
    <t>5-1-B4</t>
  </si>
  <si>
    <t>5-1-A5</t>
  </si>
  <si>
    <t>5-1-B5</t>
  </si>
  <si>
    <t>5-1-A6</t>
  </si>
  <si>
    <t>5-1-B6</t>
  </si>
  <si>
    <t>5-1-A7</t>
  </si>
  <si>
    <t>5-1-A9</t>
  </si>
  <si>
    <t>5-1-B9</t>
  </si>
  <si>
    <t>5-1-A10</t>
  </si>
  <si>
    <t>5-1-B10</t>
  </si>
  <si>
    <t>5-1-A11</t>
  </si>
  <si>
    <t>5-1-B11</t>
  </si>
  <si>
    <t>5층 랙별 전기공급계통 : 수식검증완료('23/09/30)</t>
    <phoneticPr fontId="10" type="noConversion"/>
  </si>
  <si>
    <t>구 분</t>
    <phoneticPr fontId="10" type="noConversion"/>
  </si>
  <si>
    <t>사용량</t>
    <phoneticPr fontId="10" type="noConversion"/>
  </si>
  <si>
    <t>전류</t>
    <phoneticPr fontId="10" type="noConversion"/>
  </si>
  <si>
    <t>점유율</t>
    <phoneticPr fontId="10" type="noConversion"/>
  </si>
  <si>
    <t>8F 전체 전력지침</t>
  </si>
  <si>
    <t>DEK 사용량</t>
    <phoneticPr fontId="10" type="noConversion"/>
  </si>
  <si>
    <t>SJT 모니터</t>
    <phoneticPr fontId="10" type="noConversion"/>
  </si>
  <si>
    <t>SJT Office</t>
    <phoneticPr fontId="10" type="noConversion"/>
  </si>
  <si>
    <t>SJT Server</t>
    <phoneticPr fontId="10" type="noConversion"/>
  </si>
  <si>
    <t>8월</t>
    <phoneticPr fontId="10" type="noConversion"/>
  </si>
  <si>
    <t>9월</t>
    <phoneticPr fontId="10" type="noConversion"/>
  </si>
  <si>
    <t>합계</t>
  </si>
  <si>
    <t>05</t>
  </si>
  <si>
    <t>07</t>
  </si>
  <si>
    <t>02</t>
  </si>
  <si>
    <t>02</t>
    <phoneticPr fontId="10" type="noConversion"/>
  </si>
  <si>
    <t>04</t>
  </si>
  <si>
    <t>04</t>
    <phoneticPr fontId="10" type="noConversion"/>
  </si>
  <si>
    <t>01</t>
  </si>
  <si>
    <t>01</t>
    <phoneticPr fontId="10" type="noConversion"/>
  </si>
  <si>
    <t>03</t>
  </si>
  <si>
    <t>03</t>
    <phoneticPr fontId="10" type="noConversion"/>
  </si>
  <si>
    <t>06</t>
  </si>
  <si>
    <t>06</t>
    <phoneticPr fontId="10" type="noConversion"/>
  </si>
  <si>
    <t>05</t>
    <phoneticPr fontId="10" type="noConversion"/>
  </si>
  <si>
    <t>08</t>
  </si>
  <si>
    <t>08</t>
    <phoneticPr fontId="10" type="noConversion"/>
  </si>
  <si>
    <t>4-DaHall 1-PDU-02</t>
  </si>
  <si>
    <t>4-DaHall 1-PDU-04</t>
  </si>
  <si>
    <t>4-DaHall 1-PDU-06</t>
  </si>
  <si>
    <t>4-DaHall 1-PDU-08</t>
  </si>
  <si>
    <t>4-DaHall 1-PDU-10</t>
  </si>
  <si>
    <t>4-DaHall 1-PDU-01</t>
  </si>
  <si>
    <t>4-DaHall 1-PDU-03</t>
  </si>
  <si>
    <t>4-DaHall 1-PDU-05</t>
  </si>
  <si>
    <t>4-DaHall 1-PDU-07</t>
  </si>
  <si>
    <t>4-DaHall 1-PDU-09</t>
  </si>
  <si>
    <t>5-DaHall 1-CEP-05</t>
  </si>
  <si>
    <t>5-DaHall 1-CEP-06</t>
  </si>
  <si>
    <t>5-DaHall 1-PDU-01</t>
  </si>
  <si>
    <t>5-DaHall 1-PDU-02</t>
  </si>
  <si>
    <t>5-DaHall 1-PDU-03</t>
  </si>
  <si>
    <t>5-DaHall 1-PDU-04</t>
  </si>
  <si>
    <t>5-DaHall 1-PDU-05</t>
  </si>
  <si>
    <t>5-DaHall 1-PDU-06</t>
  </si>
  <si>
    <t>5-DaHall 1-PDU-07</t>
  </si>
  <si>
    <t>5-DaHall 1-PDU-09</t>
  </si>
  <si>
    <t>5-DaHall 1-PDU-08</t>
  </si>
  <si>
    <t>5-DaHall 1-PDU-10</t>
  </si>
  <si>
    <t>5-DaHall 1-PDU-11</t>
  </si>
  <si>
    <t>5-DaHall 1-PDU-13</t>
  </si>
  <si>
    <t>5-DaHall 1-PDU-15</t>
  </si>
  <si>
    <t>5-DaHall 1-PDU-12</t>
  </si>
  <si>
    <t>5-DaHall 1-PDU-14</t>
  </si>
  <si>
    <t>5-DaHall 1-PDU-16</t>
  </si>
  <si>
    <t>5-DaHall 1-PDU-17</t>
  </si>
  <si>
    <t>5-DaHall 1-PDU-18</t>
  </si>
  <si>
    <t>5-DaHall 1-PDU-19</t>
  </si>
  <si>
    <t>5-DaHall 1-PDU-20</t>
  </si>
  <si>
    <t>5-DaHall 1-PDU-21</t>
  </si>
  <si>
    <t>5-DaHall 1-PDU-22</t>
  </si>
  <si>
    <t>5-DaHall 1-PDU-22</t>
    <phoneticPr fontId="10" type="noConversion"/>
  </si>
  <si>
    <t>11</t>
  </si>
  <si>
    <t>13</t>
  </si>
  <si>
    <t>15</t>
  </si>
  <si>
    <t>19</t>
  </si>
  <si>
    <t>21</t>
  </si>
  <si>
    <t>22</t>
  </si>
  <si>
    <t>20</t>
  </si>
  <si>
    <t>12</t>
  </si>
  <si>
    <t>14</t>
  </si>
  <si>
    <t>16</t>
  </si>
  <si>
    <t>6-DaHall 1-CEP-05</t>
  </si>
  <si>
    <t>5-DaHall 1-CRAC-14 (CF CRAC #02)</t>
    <phoneticPr fontId="10" type="noConversion"/>
  </si>
  <si>
    <t>5-DaHall 1-EH-01</t>
    <phoneticPr fontId="10" type="noConversion"/>
  </si>
  <si>
    <t>7-DaHall 1-EH
(7층 가습기 Main)</t>
    <phoneticPr fontId="10" type="noConversion"/>
  </si>
  <si>
    <t>6-DaHall 1-EH
(6층 가습기 Main)</t>
    <phoneticPr fontId="10" type="noConversion"/>
  </si>
  <si>
    <t>5-DaHall 1-CRAC-16
보조 5F-2호기(구글)</t>
    <phoneticPr fontId="10" type="noConversion"/>
  </si>
  <si>
    <t>5-DaHall 1-CRAC-01
LG CRAC #01</t>
    <phoneticPr fontId="10" type="noConversion"/>
  </si>
  <si>
    <t>5-DaHall 1-CRAC-03
LG CRAC #03</t>
    <phoneticPr fontId="10" type="noConversion"/>
  </si>
  <si>
    <t>5-DaHall 1-CRAC-05
LG CRAC #05</t>
    <phoneticPr fontId="10" type="noConversion"/>
  </si>
  <si>
    <t>5-DaHall 1-CRAC-07
LG CRAC #07</t>
    <phoneticPr fontId="10" type="noConversion"/>
  </si>
  <si>
    <t>5-DaHall 1-CRAC-09
LG CRAC #09</t>
    <phoneticPr fontId="10" type="noConversion"/>
  </si>
  <si>
    <t>5-DaHall 1-CRAC-02
LG CRAC #02</t>
    <phoneticPr fontId="10" type="noConversion"/>
  </si>
  <si>
    <t>5-DaHall 1-CRAC-04
LG CRAC #04</t>
    <phoneticPr fontId="10" type="noConversion"/>
  </si>
  <si>
    <t>5-DaHall 1-CRAC-06
LG CRAC #06</t>
    <phoneticPr fontId="10" type="noConversion"/>
  </si>
  <si>
    <t>5-DaHall 1-CRAC-08
LG CRAC #08</t>
    <phoneticPr fontId="10" type="noConversion"/>
  </si>
  <si>
    <t>5-DaHall 1-CRAC-13
CF CRAC #01</t>
    <phoneticPr fontId="10" type="noConversion"/>
  </si>
  <si>
    <t>5-DaHall 1-EH
(5층 가습기 Main)</t>
    <phoneticPr fontId="10" type="noConversion"/>
  </si>
  <si>
    <t>4-DaHall 1-EH
(4층 가습기 Main)</t>
    <phoneticPr fontId="10" type="noConversion"/>
  </si>
  <si>
    <t>5-DaHall 1-CRAC-15
보조 5F-1호기(구글)</t>
    <phoneticPr fontId="10" type="noConversion"/>
  </si>
  <si>
    <t>6-DaHall 1-PDU-13</t>
  </si>
  <si>
    <t>6-DaHall 1-PDU-14</t>
  </si>
  <si>
    <t>6-DaHall 1-PDU-09</t>
  </si>
  <si>
    <t>6-DaHall 1-PDU-10</t>
  </si>
  <si>
    <t>6-DaHall 1-PDU-11</t>
  </si>
  <si>
    <t>6-DaHall 1-PDU-12</t>
  </si>
  <si>
    <t>6-DaHall 1-PDU-01</t>
  </si>
  <si>
    <t>6-DaHall 1-PDU-02</t>
  </si>
  <si>
    <t>6-DaHall 1-PDU-03</t>
  </si>
  <si>
    <t>6-DaHall 1-PDU-04</t>
  </si>
  <si>
    <t>6-DaHall 1-PDU-05</t>
  </si>
  <si>
    <t>6-DaHall 1-PDU-06</t>
  </si>
  <si>
    <t>6-DaHall 1-PDU-07</t>
  </si>
  <si>
    <t>6-DaHall 1-PDU-08</t>
  </si>
  <si>
    <t>09</t>
  </si>
  <si>
    <t>10</t>
  </si>
  <si>
    <t>7-DaHall 1-PDU-04</t>
  </si>
  <si>
    <t>7-DaHall 1-RPP-02</t>
  </si>
  <si>
    <t>7-DaHall 1-RPP-04</t>
  </si>
  <si>
    <t>7-DaHall 1-PDU-03</t>
  </si>
  <si>
    <t>7-DaHall 1-RPP-03</t>
  </si>
  <si>
    <t>7-DaHall 1-RPP-01</t>
  </si>
  <si>
    <t>7-DaHall 1-PDU-02</t>
  </si>
  <si>
    <t>7-DaHall 1-PDU-01</t>
  </si>
  <si>
    <t>7-DaHall 1-RPP-01</t>
    <phoneticPr fontId="10" type="noConversion"/>
  </si>
  <si>
    <t>7-DaHall 1-PDU-A2-30-36</t>
  </si>
  <si>
    <t>7-DaHall 1-PDU-B2-30-36</t>
  </si>
  <si>
    <t>7-DaHall 1-PDU-A2-30-38</t>
  </si>
  <si>
    <t>7-DaHall 1-PDU-B2-30-38</t>
  </si>
  <si>
    <t>7-DaHall 1-PDU-A2-30-40</t>
  </si>
  <si>
    <t>7-DaHall 1-PDU-B2-30-40</t>
  </si>
  <si>
    <t>Device Name</t>
    <phoneticPr fontId="10" type="noConversion"/>
  </si>
  <si>
    <t>5-DaHall 1-PDU-05</t>
    <phoneticPr fontId="10" type="noConversion"/>
  </si>
  <si>
    <t>5-DaHall 1-PDU-07</t>
    <phoneticPr fontId="10" type="noConversion"/>
  </si>
  <si>
    <t>5-DaHall 1-PDU-09</t>
    <phoneticPr fontId="10" type="noConversion"/>
  </si>
  <si>
    <t>5-DaHall 1-PDU-11</t>
    <phoneticPr fontId="10" type="noConversion"/>
  </si>
  <si>
    <t>5-DaHall 1-PDU-13</t>
    <phoneticPr fontId="10" type="noConversion"/>
  </si>
  <si>
    <t>5-DaHall 1-PDU-15</t>
    <phoneticPr fontId="10" type="noConversion"/>
  </si>
  <si>
    <t>5-DaHall 1-PDU-17</t>
    <phoneticPr fontId="10" type="noConversion"/>
  </si>
  <si>
    <t>5-DaHall 1-PDU-19</t>
    <phoneticPr fontId="10" type="noConversion"/>
  </si>
  <si>
    <t>5-DaHall 1-PDU-21</t>
    <phoneticPr fontId="10" type="noConversion"/>
  </si>
  <si>
    <t>5-DaHall 1-PDU-04</t>
    <phoneticPr fontId="10" type="noConversion"/>
  </si>
  <si>
    <t>5-DaHall 1-PDU-06</t>
    <phoneticPr fontId="10" type="noConversion"/>
  </si>
  <si>
    <t>5-DaHall 1-PDU-08</t>
    <phoneticPr fontId="10" type="noConversion"/>
  </si>
  <si>
    <t>5-DaHall 1-PDU-10</t>
    <phoneticPr fontId="10" type="noConversion"/>
  </si>
  <si>
    <t>5-DaHall 1-PDU-12</t>
    <phoneticPr fontId="10" type="noConversion"/>
  </si>
  <si>
    <t>5-DaHall 1-PDU-14</t>
    <phoneticPr fontId="10" type="noConversion"/>
  </si>
  <si>
    <t>5-DaHall 1-PDU-16</t>
    <phoneticPr fontId="10" type="noConversion"/>
  </si>
  <si>
    <t>5-DaHall 1-PDU-18</t>
    <phoneticPr fontId="10" type="noConversion"/>
  </si>
  <si>
    <t>5-DaHall 1-PDU-20</t>
    <phoneticPr fontId="10" type="noConversion"/>
  </si>
  <si>
    <t>4-DaHall 1-PDU-03</t>
    <phoneticPr fontId="10" type="noConversion"/>
  </si>
  <si>
    <t>4-DaHall 1-PDU-05</t>
    <phoneticPr fontId="10" type="noConversion"/>
  </si>
  <si>
    <t>4-DaHall 1-PDU-07</t>
    <phoneticPr fontId="10" type="noConversion"/>
  </si>
  <si>
    <t>4-DaHall 1-PDU-09</t>
    <phoneticPr fontId="10" type="noConversion"/>
  </si>
  <si>
    <t>4-DaHall 1-PDU-04</t>
    <phoneticPr fontId="10" type="noConversion"/>
  </si>
  <si>
    <t>4-DaHall 1-PDU-06</t>
    <phoneticPr fontId="10" type="noConversion"/>
  </si>
  <si>
    <t>4-DaHall 1-PDU-08</t>
    <phoneticPr fontId="10" type="noConversion"/>
  </si>
  <si>
    <t>4-DaHall 1-PDU-10</t>
    <phoneticPr fontId="10" type="noConversion"/>
  </si>
  <si>
    <t>7-Data Hall 1-RPP-01</t>
  </si>
  <si>
    <t>7-Data Hall 1-RPP-02</t>
  </si>
  <si>
    <t>7-Data Hall 1-PDU-01</t>
  </si>
  <si>
    <t>7-Data Hall 1-PDU-02</t>
  </si>
  <si>
    <t>7-Data Hall 1-RPP-03</t>
  </si>
  <si>
    <t>7-Data Hall 1-RPP-04</t>
  </si>
  <si>
    <t>7-Data Hall 1-PDU-03</t>
  </si>
  <si>
    <t>7-Data Hall 1-PDU-04</t>
  </si>
  <si>
    <t>DEK Naming Convention 적용 명칭(NEW)</t>
  </si>
  <si>
    <t>DEK Naming Convention 적용 명칭(NEW)</t>
    <phoneticPr fontId="10" type="noConversion"/>
  </si>
  <si>
    <t>월간 사용전력량[kWh]</t>
    <phoneticPr fontId="10" type="noConversion"/>
  </si>
  <si>
    <t>매월 말일 13시 계측값</t>
  </si>
  <si>
    <t>매월 말일 13시 계측값</t>
    <phoneticPr fontId="10" type="noConversion"/>
  </si>
  <si>
    <t>kWh(전월유효전력량)</t>
    <phoneticPr fontId="10" type="noConversion"/>
  </si>
  <si>
    <t>4F</t>
    <phoneticPr fontId="10" type="noConversion"/>
  </si>
  <si>
    <t>5F</t>
    <phoneticPr fontId="10" type="noConversion"/>
  </si>
  <si>
    <t>4-DaHall 1-PDU-05-10</t>
  </si>
  <si>
    <t>4-DaHall 1-PDU-05-11</t>
  </si>
  <si>
    <t>4-DaHall 1-PDU-05-12</t>
  </si>
  <si>
    <t>4-DaHall 1-PDU-06-10</t>
  </si>
  <si>
    <t>4-DaHall 1-PDU-06-11</t>
  </si>
  <si>
    <t>4-DaHall 1-PDU-06-12</t>
  </si>
  <si>
    <t>4-DaHall 1-PDU-07-10</t>
  </si>
  <si>
    <t>4-DaHall 1-PDU-07-11</t>
  </si>
  <si>
    <t>4-DaHall 1-PDU-07-12</t>
  </si>
  <si>
    <t>4-DaHall 1-PDU-01-01</t>
    <phoneticPr fontId="10" type="noConversion"/>
  </si>
  <si>
    <t>4-DaHall 1-PDU-01-02</t>
  </si>
  <si>
    <t>4-DaHall 1-PDU-01-03</t>
  </si>
  <si>
    <t>4-DaHall 1-PDU-01-04</t>
  </si>
  <si>
    <t>4-DaHall 1-PDU-01-05</t>
  </si>
  <si>
    <t>4-DaHall 1-PDU-01-06</t>
  </si>
  <si>
    <t>4-DaHall 1-PDU-01-07</t>
  </si>
  <si>
    <t>4-DaHall 1-PDU-01-08</t>
  </si>
  <si>
    <t>4-DaHall 1-PDU-01-09</t>
  </si>
  <si>
    <t>4-DaHall 1-PDU-02-01</t>
    <phoneticPr fontId="10" type="noConversion"/>
  </si>
  <si>
    <t>4-DaHall 1-PDU-02-02</t>
  </si>
  <si>
    <t>4-DaHall 1-PDU-02-03</t>
  </si>
  <si>
    <t>4-DaHall 1-PDU-02-04</t>
  </si>
  <si>
    <t>4-DaHall 1-PDU-02-05</t>
  </si>
  <si>
    <t>4-DaHall 1-PDU-02-06</t>
  </si>
  <si>
    <t>4-DaHall 1-PDU-02-07</t>
  </si>
  <si>
    <t>4-DaHall 1-PDU-02-08</t>
  </si>
  <si>
    <t>4-DaHall 1-PDU-02-09</t>
  </si>
  <si>
    <t>4-DaHall 1-PDU-03-01</t>
    <phoneticPr fontId="10" type="noConversion"/>
  </si>
  <si>
    <t>4-DaHall 1-PDU-03-02</t>
  </si>
  <si>
    <t>4-DaHall 1-PDU-03-03</t>
  </si>
  <si>
    <t>4-DaHall 1-PDU-03-04</t>
  </si>
  <si>
    <t>4-DaHall 1-PDU-03-05</t>
  </si>
  <si>
    <t>4-DaHall 1-PDU-03-06</t>
  </si>
  <si>
    <t>4-DaHall 1-PDU-03-07</t>
  </si>
  <si>
    <t>4-DaHall 1-PDU-03-08</t>
  </si>
  <si>
    <t>4-DaHall 1-PDU-03-09</t>
  </si>
  <si>
    <t>4-DaHall 1-PDU-04-01</t>
    <phoneticPr fontId="10" type="noConversion"/>
  </si>
  <si>
    <t>4-DaHall 1-PDU-04-02</t>
  </si>
  <si>
    <t>4-DaHall 1-PDU-04-03</t>
  </si>
  <si>
    <t>4-DaHall 1-PDU-04-04</t>
  </si>
  <si>
    <t>4-DaHall 1-PDU-04-05</t>
  </si>
  <si>
    <t>4-DaHall 1-PDU-04-06</t>
  </si>
  <si>
    <t>4-DaHall 1-PDU-04-07</t>
  </si>
  <si>
    <t>4-DaHall 1-PDU-04-08</t>
  </si>
  <si>
    <t>4-DaHall 1-PDU-04-09</t>
  </si>
  <si>
    <t>4-DaHall 1-PDU-05-01</t>
    <phoneticPr fontId="10" type="noConversion"/>
  </si>
  <si>
    <t>4-DaHall 1-PDU-05-02</t>
  </si>
  <si>
    <t>4-DaHall 1-PDU-05-03</t>
  </si>
  <si>
    <t>4-DaHall 1-PDU-05-04</t>
  </si>
  <si>
    <t>4-DaHall 1-PDU-05-05</t>
  </si>
  <si>
    <t>4-DaHall 1-PDU-05-06</t>
  </si>
  <si>
    <t>4-DaHall 1-PDU-05-07</t>
  </si>
  <si>
    <t>4-DaHall 1-PDU-05-08</t>
  </si>
  <si>
    <t>4-DaHall 1-PDU-05-09</t>
  </si>
  <si>
    <t>4-DaHall 1-PDU-06-01</t>
    <phoneticPr fontId="10" type="noConversion"/>
  </si>
  <si>
    <t>4-DaHall 1-PDU-06-02</t>
  </si>
  <si>
    <t>4-DaHall 1-PDU-06-03</t>
  </si>
  <si>
    <t>4-DaHall 1-PDU-06-04</t>
  </si>
  <si>
    <t>4-DaHall 1-PDU-06-05</t>
  </si>
  <si>
    <t>4-DaHall 1-PDU-06-06</t>
  </si>
  <si>
    <t>4-DaHall 1-PDU-06-07</t>
  </si>
  <si>
    <t>4-DaHall 1-PDU-06-08</t>
  </si>
  <si>
    <t>4-DaHall 1-PDU-06-09</t>
  </si>
  <si>
    <t>4-DaHall 1-PDU-07-01</t>
    <phoneticPr fontId="10" type="noConversion"/>
  </si>
  <si>
    <t>4-DaHall 1-PDU-07-02</t>
  </si>
  <si>
    <t>4-DaHall 1-PDU-07-03</t>
  </si>
  <si>
    <t>4-DaHall 1-PDU-07-04</t>
  </si>
  <si>
    <t>4-DaHall 1-PDU-07-05</t>
  </si>
  <si>
    <t>4-DaHall 1-PDU-07-06</t>
  </si>
  <si>
    <t>4-DaHall 1-PDU-07-07</t>
  </si>
  <si>
    <t>4-DaHall 1-PDU-07-08</t>
  </si>
  <si>
    <t>4-DaHall 1-PDU-07-09</t>
  </si>
  <si>
    <t>4-DaHall 1-PDU-08-01</t>
    <phoneticPr fontId="10" type="noConversion"/>
  </si>
  <si>
    <t>4-DaHall 1-PDU-08-02</t>
  </si>
  <si>
    <t>4-DaHall 1-PDU-08-03</t>
  </si>
  <si>
    <t>4-DaHall 1-PDU-08-04</t>
  </si>
  <si>
    <t>4-DaHall 1-PDU-08-05</t>
  </si>
  <si>
    <t>4-DaHall 1-PDU-08-06</t>
  </si>
  <si>
    <t>4-DaHall 1-PDU-08-07</t>
  </si>
  <si>
    <t>4-DaHall 1-PDU-08-08</t>
  </si>
  <si>
    <t>4-DaHall 1-PDU-08-09</t>
  </si>
  <si>
    <t>4-DaHall 1-PDU-08-10</t>
  </si>
  <si>
    <t>4-DaHall 1-PDU-08-11</t>
  </si>
  <si>
    <t>4-DaHall 1-PDU-08-12</t>
  </si>
  <si>
    <t>4-DaHall 1-PDU-09-01</t>
    <phoneticPr fontId="10" type="noConversion"/>
  </si>
  <si>
    <t>4-DaHall 1-PDU-09-02</t>
  </si>
  <si>
    <t>4-DaHall 1-PDU-09-03</t>
  </si>
  <si>
    <t>4-DaHall 1-PDU-10-01</t>
    <phoneticPr fontId="10" type="noConversion"/>
  </si>
  <si>
    <t>4-DaHall 1-PDU-10-02</t>
  </si>
  <si>
    <t>4-DaHall 1-PDU-10-03</t>
  </si>
  <si>
    <t>5-DaHall 1-PDU-01-01</t>
    <phoneticPr fontId="10" type="noConversion"/>
  </si>
  <si>
    <t>5-DaHall 1-PDU-01-02</t>
  </si>
  <si>
    <t>5-DaHall 1-PDU-01-03</t>
  </si>
  <si>
    <t>5-DaHall 1-PDU-01-04</t>
  </si>
  <si>
    <t>5-DaHall 1-PDU-01-05</t>
  </si>
  <si>
    <t>5-DaHall 1-PDU-01-06</t>
  </si>
  <si>
    <t>5-DaHall 1-PDU-01-07</t>
  </si>
  <si>
    <t>5-DaHall 1-PDU-01-08</t>
  </si>
  <si>
    <t>5-DaHall 1-PDU-01-09</t>
  </si>
  <si>
    <t>5-DaHall 1-PDU-01-10</t>
  </si>
  <si>
    <t>5-DaHall 1-PDU-01-11</t>
  </si>
  <si>
    <t>5-DaHall 1-PDU-01-12</t>
  </si>
  <si>
    <t>5-DaHall 1-PDU-01-13</t>
  </si>
  <si>
    <t>5-DaHall 1-PDU-01-14</t>
  </si>
  <si>
    <t>5-DaHall 1-PDU-01-15</t>
  </si>
  <si>
    <t>5-DaHall 1-PDU-01-16</t>
  </si>
  <si>
    <t>5-DaHall 1-PDU-01-17</t>
  </si>
  <si>
    <t>5-DaHall 1-PDU-01-18</t>
  </si>
  <si>
    <t>5-DaHall 1-PDU-01-19</t>
  </si>
  <si>
    <t>5-DaHall 1-PDU-01-20</t>
  </si>
  <si>
    <t>5-DaHall 1-PDU-01-21</t>
  </si>
  <si>
    <t>5-DaHall 1-PDU-01-22</t>
  </si>
  <si>
    <t>5-DaHall 1-PDU-01-23</t>
  </si>
  <si>
    <t>5-DaHall 1-PDU-01-24</t>
  </si>
  <si>
    <t>5-DaHall 1-PDU-01-25</t>
  </si>
  <si>
    <t>5-DaHall 1-PDU-01-26</t>
  </si>
  <si>
    <t>5-DaHall 1-PDU-01-27</t>
  </si>
  <si>
    <t>5-DaHall 1-PDU-01-28</t>
  </si>
  <si>
    <t>5-DaHall 1-PDU-01-29</t>
  </si>
  <si>
    <t>5-DaHall 1-PDU-01-30</t>
  </si>
  <si>
    <t>5-DaHall 1-PDU-01-31</t>
  </si>
  <si>
    <t>5-DaHall 1-PDU-01-32</t>
  </si>
  <si>
    <t>5-DaHall 1-PDU-01-33</t>
  </si>
  <si>
    <t>5-DaHall 1-PDU-01-34</t>
  </si>
  <si>
    <t>5-DaHall 1-PDU-01-35</t>
  </si>
  <si>
    <t>5-DaHall 1-PDU-01-36</t>
  </si>
  <si>
    <t>5-DaHall 1-PDU-01-37</t>
  </si>
  <si>
    <t>5-DaHall 1-PDU-01-38</t>
  </si>
  <si>
    <t>5-DaHall 1-PDU-01-39</t>
  </si>
  <si>
    <t>5-DaHall 1-PDU-01-40</t>
  </si>
  <si>
    <t>5-DaHall 1-PDU-01-41</t>
  </si>
  <si>
    <t>5-DaHall 1-PDU-01-42</t>
  </si>
  <si>
    <t>5-DaHall 1-PDU-01-43</t>
  </si>
  <si>
    <t>5-DaHall 1-PDU-01-44</t>
  </si>
  <si>
    <t>5-DaHall 1-PDU-01-45</t>
  </si>
  <si>
    <t>5-DaHall 1-PDU-01-46</t>
  </si>
  <si>
    <t>5-DaHall 1-PDU-01-47</t>
  </si>
  <si>
    <t>5-DaHall 1-PDU-01-48</t>
  </si>
  <si>
    <t>5-DaHall 1-PDU-01-49</t>
  </si>
  <si>
    <t>5-DaHall 1-PDU-01-50</t>
  </si>
  <si>
    <t>5-DaHall 1-PDU-02-01</t>
    <phoneticPr fontId="10" type="noConversion"/>
  </si>
  <si>
    <t>5-DaHall 1-PDU-02-02</t>
  </si>
  <si>
    <t>5-DaHall 1-PDU-02-03</t>
  </si>
  <si>
    <t>5-DaHall 1-PDU-02-04</t>
  </si>
  <si>
    <t>5-DaHall 1-PDU-02-05</t>
  </si>
  <si>
    <t>5-DaHall 1-PDU-02-06</t>
  </si>
  <si>
    <t>5-DaHall 1-PDU-02-07</t>
  </si>
  <si>
    <t>5-DaHall 1-PDU-02-08</t>
  </si>
  <si>
    <t>5-DaHall 1-PDU-02-09</t>
  </si>
  <si>
    <t>5-DaHall 1-PDU-02-10</t>
  </si>
  <si>
    <t>5-DaHall 1-PDU-02-11</t>
  </si>
  <si>
    <t>5-DaHall 1-PDU-02-12</t>
  </si>
  <si>
    <t>5-DaHall 1-PDU-02-13</t>
  </si>
  <si>
    <t>5-DaHall 1-PDU-02-14</t>
  </si>
  <si>
    <t>5-DaHall 1-PDU-02-15</t>
  </si>
  <si>
    <t>5-DaHall 1-PDU-02-16</t>
  </si>
  <si>
    <t>5-DaHall 1-PDU-02-17</t>
  </si>
  <si>
    <t>5-DaHall 1-PDU-02-18</t>
  </si>
  <si>
    <t>5-DaHall 1-PDU-02-19</t>
  </si>
  <si>
    <t>5-DaHall 1-PDU-02-20</t>
  </si>
  <si>
    <t>5-DaHall 1-PDU-02-21</t>
  </si>
  <si>
    <t>5-DaHall 1-PDU-02-22</t>
  </si>
  <si>
    <t>5-DaHall 1-PDU-02-23</t>
  </si>
  <si>
    <t>5-DaHall 1-PDU-02-24</t>
  </si>
  <si>
    <t>5-DaHall 1-PDU-02-25</t>
  </si>
  <si>
    <t>5-DaHall 1-PDU-02-26</t>
  </si>
  <si>
    <t>5-DaHall 1-PDU-02-27</t>
  </si>
  <si>
    <t>5-DaHall 1-PDU-02-28</t>
  </si>
  <si>
    <t>5-DaHall 1-PDU-02-29</t>
  </si>
  <si>
    <t>5-DaHall 1-PDU-02-30</t>
  </si>
  <si>
    <t>5-DaHall 1-PDU-02-31</t>
  </si>
  <si>
    <t>5-DaHall 1-PDU-02-32</t>
  </si>
  <si>
    <t>5-DaHall 1-PDU-02-33</t>
  </si>
  <si>
    <t>5-DaHall 1-PDU-02-34</t>
  </si>
  <si>
    <t>5-DaHall 1-PDU-02-35</t>
  </si>
  <si>
    <t>5-DaHall 1-PDU-02-36</t>
  </si>
  <si>
    <t>5-DaHall 1-PDU-02-37</t>
  </si>
  <si>
    <t>5-DaHall 1-PDU-02-38</t>
  </si>
  <si>
    <t>5-DaHall 1-PDU-02-39</t>
  </si>
  <si>
    <t>5-DaHall 1-PDU-02-40</t>
  </si>
  <si>
    <t>5-DaHall 1-PDU-02-41</t>
  </si>
  <si>
    <t>5-DaHall 1-PDU-02-42</t>
  </si>
  <si>
    <t>5-DaHall 1-PDU-02-43</t>
  </si>
  <si>
    <t>5-DaHall 1-PDU-02-44</t>
  </si>
  <si>
    <t>5-DaHall 1-PDU-02-45</t>
  </si>
  <si>
    <t>5-DaHall 1-PDU-02-46</t>
  </si>
  <si>
    <t>5-DaHall 1-PDU-02-47</t>
  </si>
  <si>
    <t>5-DaHall 1-PDU-02-48</t>
  </si>
  <si>
    <t>5-DaHall 1-PDU-02-49</t>
  </si>
  <si>
    <t>5-DaHall 1-PDU-02-50</t>
  </si>
  <si>
    <t>5-DaHall 1-PDU-03-01</t>
    <phoneticPr fontId="10" type="noConversion"/>
  </si>
  <si>
    <t>5-DaHall 1-PDU-03-02</t>
  </si>
  <si>
    <t>5-DaHall 1-PDU-03-03</t>
  </si>
  <si>
    <t>5-DaHall 1-PDU-03-04</t>
  </si>
  <si>
    <t>5-DaHall 1-PDU-03-05</t>
  </si>
  <si>
    <t>5-DaHall 1-PDU-03-06</t>
  </si>
  <si>
    <t>5-DaHall 1-PDU-03-07</t>
  </si>
  <si>
    <t>5-DaHall 1-PDU-03-08</t>
  </si>
  <si>
    <t>5-DaHall 1-PDU-03-09</t>
  </si>
  <si>
    <t>5-DaHall 1-PDU-03-10</t>
  </si>
  <si>
    <t>5-DaHall 1-PDU-03-11</t>
  </si>
  <si>
    <t>5-DaHall 1-PDU-03-12</t>
  </si>
  <si>
    <t>5-DaHall 1-PDU-03-13</t>
  </si>
  <si>
    <t>5-DaHall 1-PDU-03-14</t>
  </si>
  <si>
    <t>5-DaHall 1-PDU-03-15</t>
  </si>
  <si>
    <t>5-DaHall 1-PDU-03-16</t>
  </si>
  <si>
    <t>5-DaHall 1-PDU-03-17</t>
  </si>
  <si>
    <t>5-DaHall 1-PDU-03-18</t>
  </si>
  <si>
    <t>5-DaHall 1-PDU-03-19</t>
  </si>
  <si>
    <t>5-DaHall 1-PDU-03-20</t>
  </si>
  <si>
    <t>5-DaHall 1-PDU-03-21</t>
  </si>
  <si>
    <t>5-DaHall 1-PDU-03-22</t>
  </si>
  <si>
    <t>5-DaHall 1-PDU-03-23</t>
  </si>
  <si>
    <t>5-DaHall 1-PDU-03-24</t>
  </si>
  <si>
    <t>5-DaHall 1-PDU-03-25</t>
  </si>
  <si>
    <t>5-DaHall 1-PDU-03-26</t>
  </si>
  <si>
    <t>5-DaHall 1-PDU-03-27</t>
  </si>
  <si>
    <t>5-DaHall 1-PDU-03-28</t>
  </si>
  <si>
    <t>5-DaHall 1-PDU-03-29</t>
  </si>
  <si>
    <t>5-DaHall 1-PDU-03-30</t>
  </si>
  <si>
    <t>5-DaHall 1-PDU-03-31</t>
  </si>
  <si>
    <t>5-DaHall 1-PDU-03-32</t>
  </si>
  <si>
    <t>5-DaHall 1-PDU-03-33</t>
  </si>
  <si>
    <t>5-DaHall 1-PDU-03-34</t>
  </si>
  <si>
    <t>5-DaHall 1-PDU-03-35</t>
  </si>
  <si>
    <t>5-DaHall 1-PDU-03-36</t>
  </si>
  <si>
    <t>5-DaHall 1-PDU-03-37</t>
  </si>
  <si>
    <t>5-DaHall 1-PDU-03-38</t>
  </si>
  <si>
    <t>5-DaHall 1-PDU-03-39</t>
  </si>
  <si>
    <t>5-DaHall 1-PDU-03-40</t>
  </si>
  <si>
    <t>5-DaHall 1-PDU-03-41</t>
  </si>
  <si>
    <t>5-DaHall 1-PDU-03-42</t>
  </si>
  <si>
    <t>5-DaHall 1-PDU-03-43</t>
  </si>
  <si>
    <t>5-DaHall 1-PDU-03-44</t>
  </si>
  <si>
    <t>5-DaHall 1-PDU-03-45</t>
  </si>
  <si>
    <t>5-DaHall 1-PDU-03-46</t>
  </si>
  <si>
    <t>5-DaHall 1-PDU-03-47</t>
  </si>
  <si>
    <t>5-DaHall 1-PDU-03-48</t>
  </si>
  <si>
    <t>5-DaHall 1-PDU-03-49</t>
  </si>
  <si>
    <t>5-DaHall 1-PDU-03-50</t>
  </si>
  <si>
    <t>5-DaHall 1-PDU-04-01</t>
    <phoneticPr fontId="10" type="noConversion"/>
  </si>
  <si>
    <t>5-DaHall 1-PDU-04-02</t>
  </si>
  <si>
    <t>5-DaHall 1-PDU-04-03</t>
  </si>
  <si>
    <t>5-DaHall 1-PDU-04-04</t>
  </si>
  <si>
    <t>5-DaHall 1-PDU-04-05</t>
  </si>
  <si>
    <t>5-DaHall 1-PDU-04-06</t>
  </si>
  <si>
    <t>5-DaHall 1-PDU-04-07</t>
  </si>
  <si>
    <t>5-DaHall 1-PDU-04-08</t>
  </si>
  <si>
    <t>5-DaHall 1-PDU-04-09</t>
  </si>
  <si>
    <t>5-DaHall 1-PDU-04-10</t>
  </si>
  <si>
    <t>5-DaHall 1-PDU-04-11</t>
  </si>
  <si>
    <t>5-DaHall 1-PDU-04-12</t>
  </si>
  <si>
    <t>5-DaHall 1-PDU-04-13</t>
  </si>
  <si>
    <t>5-DaHall 1-PDU-04-14</t>
  </si>
  <si>
    <t>5-DaHall 1-PDU-04-15</t>
  </si>
  <si>
    <t>5-DaHall 1-PDU-04-16</t>
  </si>
  <si>
    <t>5-DaHall 1-PDU-04-17</t>
  </si>
  <si>
    <t>5-DaHall 1-PDU-04-18</t>
  </si>
  <si>
    <t>5-DaHall 1-PDU-04-19</t>
  </si>
  <si>
    <t>5-DaHall 1-PDU-04-20</t>
  </si>
  <si>
    <t>5-DaHall 1-PDU-04-21</t>
  </si>
  <si>
    <t>5-DaHall 1-PDU-04-22</t>
  </si>
  <si>
    <t>5-DaHall 1-PDU-04-23</t>
  </si>
  <si>
    <t>5-DaHall 1-PDU-04-24</t>
  </si>
  <si>
    <t>5-DaHall 1-PDU-04-25</t>
  </si>
  <si>
    <t>5-DaHall 1-PDU-04-26</t>
  </si>
  <si>
    <t>5-DaHall 1-PDU-04-27</t>
  </si>
  <si>
    <t>5-DaHall 1-PDU-04-28</t>
  </si>
  <si>
    <t>5-DaHall 1-PDU-04-29</t>
  </si>
  <si>
    <t>5-DaHall 1-PDU-04-30</t>
  </si>
  <si>
    <t>5-DaHall 1-PDU-04-31</t>
  </si>
  <si>
    <t>5-DaHall 1-PDU-04-32</t>
  </si>
  <si>
    <t>5-DaHall 1-PDU-04-33</t>
  </si>
  <si>
    <t>5-DaHall 1-PDU-04-34</t>
  </si>
  <si>
    <t>5-DaHall 1-PDU-04-35</t>
  </si>
  <si>
    <t>5-DaHall 1-PDU-04-36</t>
  </si>
  <si>
    <t>5-DaHall 1-PDU-04-37</t>
  </si>
  <si>
    <t>5-DaHall 1-PDU-04-38</t>
  </si>
  <si>
    <t>5-DaHall 1-PDU-04-39</t>
  </si>
  <si>
    <t>5-DaHall 1-PDU-04-40</t>
  </si>
  <si>
    <t>5-DaHall 1-PDU-04-41</t>
  </si>
  <si>
    <t>5-DaHall 1-PDU-04-42</t>
  </si>
  <si>
    <t>5-DaHall 1-PDU-04-43</t>
  </si>
  <si>
    <t>5-DaHall 1-PDU-04-44</t>
  </si>
  <si>
    <t>5-DaHall 1-PDU-04-45</t>
  </si>
  <si>
    <t>5-DaHall 1-PDU-04-46</t>
  </si>
  <si>
    <t>5-DaHall 1-PDU-04-47</t>
  </si>
  <si>
    <t>5-DaHall 1-PDU-04-48</t>
  </si>
  <si>
    <t>5-DaHall 1-PDU-04-49</t>
  </si>
  <si>
    <t>5-DaHall 1-PDU-04-50</t>
  </si>
  <si>
    <t>5-DaHall 1-PDU-05-01</t>
    <phoneticPr fontId="10" type="noConversion"/>
  </si>
  <si>
    <t>5-DaHall 1-PDU-05-02</t>
  </si>
  <si>
    <t>5-DaHall 1-PDU-05-03</t>
  </si>
  <si>
    <t>5-DaHall 1-PDU-05-04</t>
  </si>
  <si>
    <t>5-DaHall 1-PDU-05-05</t>
  </si>
  <si>
    <t>5-DaHall 1-PDU-05-06</t>
  </si>
  <si>
    <t>5-DaHall 1-PDU-05-07</t>
  </si>
  <si>
    <t>5-DaHall 1-PDU-05-08</t>
  </si>
  <si>
    <t>5-DaHall 1-PDU-05-09</t>
  </si>
  <si>
    <t>5-DaHall 1-PDU-05-10</t>
  </si>
  <si>
    <t>5-DaHall 1-PDU-05-11</t>
  </si>
  <si>
    <t>5-DaHall 1-PDU-05-12</t>
  </si>
  <si>
    <t>5-DaHall 1-PDU-05-13</t>
  </si>
  <si>
    <t>5-DaHall 1-PDU-05-14</t>
  </si>
  <si>
    <t>5-DaHall 1-PDU-05-15</t>
  </si>
  <si>
    <t>5-DaHall 1-PDU-05-16</t>
  </si>
  <si>
    <t>5-DaHall 1-PDU-05-17</t>
  </si>
  <si>
    <t>5-DaHall 1-PDU-05-18</t>
  </si>
  <si>
    <t>5-DaHall 1-PDU-05-19</t>
  </si>
  <si>
    <t>5-DaHall 1-PDU-05-20</t>
  </si>
  <si>
    <t>5-DaHall 1-PDU-05-21</t>
  </si>
  <si>
    <t>5-DaHall 1-PDU-05-22</t>
  </si>
  <si>
    <t>5-DaHall 1-PDU-05-23</t>
  </si>
  <si>
    <t>5-DaHall 1-PDU-05-24</t>
  </si>
  <si>
    <t>5-DaHall 1-PDU-05-25</t>
  </si>
  <si>
    <t>5-DaHall 1-PDU-05-26</t>
  </si>
  <si>
    <t>5-DaHall 1-PDU-05-27</t>
  </si>
  <si>
    <t>5-DaHall 1-PDU-05-28</t>
  </si>
  <si>
    <t>5-DaHall 1-PDU-05-29</t>
  </si>
  <si>
    <t>5-DaHall 1-PDU-05-30</t>
  </si>
  <si>
    <t>5-DaHall 1-PDU-05-31</t>
  </si>
  <si>
    <t>5-DaHall 1-PDU-05-32</t>
  </si>
  <si>
    <t>5-DaHall 1-PDU-05-33</t>
  </si>
  <si>
    <t>5-DaHall 1-PDU-05-34</t>
  </si>
  <si>
    <t>5-DaHall 1-PDU-05-35</t>
  </si>
  <si>
    <t>5-DaHall 1-PDU-05-36</t>
  </si>
  <si>
    <t>5-DaHall 1-PDU-05-37</t>
  </si>
  <si>
    <t>5-DaHall 1-PDU-05-38</t>
  </si>
  <si>
    <t>5-DaHall 1-PDU-05-39</t>
  </si>
  <si>
    <t>5-DaHall 1-PDU-05-40</t>
  </si>
  <si>
    <t>5-DaHall 1-PDU-05-41</t>
  </si>
  <si>
    <t>5-DaHall 1-PDU-05-42</t>
  </si>
  <si>
    <t>5-DaHall 1-PDU-05-43</t>
  </si>
  <si>
    <t>5-DaHall 1-PDU-05-44</t>
  </si>
  <si>
    <t>5-DaHall 1-PDU-05-45</t>
  </si>
  <si>
    <t>5-DaHall 1-PDU-05-46</t>
  </si>
  <si>
    <t>5-DaHall 1-PDU-05-47</t>
  </si>
  <si>
    <t>5-DaHall 1-PDU-05-48</t>
  </si>
  <si>
    <t>5-DaHall 1-PDU-05-49</t>
  </si>
  <si>
    <t>5-DaHall 1-PDU-05-50</t>
  </si>
  <si>
    <t>5-DaHall 1-PDU-05-51</t>
  </si>
  <si>
    <t>5-DaHall 1-PDU-05-52</t>
  </si>
  <si>
    <t>5-DaHall 1-PDU-05-53</t>
  </si>
  <si>
    <t>5-DaHall 1-PDU-05-54</t>
  </si>
  <si>
    <t>5-DaHall 1-PDU-06-01</t>
  </si>
  <si>
    <t>5-DaHall 1-PDU-06-02</t>
  </si>
  <si>
    <t>5-DaHall 1-PDU-06-03</t>
  </si>
  <si>
    <t>5-DaHall 1-PDU-06-04</t>
  </si>
  <si>
    <t>5-DaHall 1-PDU-06-05</t>
  </si>
  <si>
    <t>5-DaHall 1-PDU-06-06</t>
  </si>
  <si>
    <t>5-DaHall 1-PDU-06-07</t>
  </si>
  <si>
    <t>5-DaHall 1-PDU-06-08</t>
  </si>
  <si>
    <t>5-DaHall 1-PDU-06-09</t>
  </si>
  <si>
    <t>5-DaHall 1-PDU-06-10</t>
  </si>
  <si>
    <t>5-DaHall 1-PDU-06-11</t>
  </si>
  <si>
    <t>5-DaHall 1-PDU-06-12</t>
  </si>
  <si>
    <t>5-DaHall 1-PDU-06-13</t>
  </si>
  <si>
    <t>5-DaHall 1-PDU-06-14</t>
  </si>
  <si>
    <t>5-DaHall 1-PDU-06-15</t>
  </si>
  <si>
    <t>5-DaHall 1-PDU-06-16</t>
  </si>
  <si>
    <t>5-DaHall 1-PDU-06-17</t>
  </si>
  <si>
    <t>5-DaHall 1-PDU-06-18</t>
  </si>
  <si>
    <t>5-DaHall 1-PDU-06-19</t>
  </si>
  <si>
    <t>5-DaHall 1-PDU-06-20</t>
  </si>
  <si>
    <t>5-DaHall 1-PDU-06-21</t>
  </si>
  <si>
    <t>5-DaHall 1-PDU-06-22</t>
  </si>
  <si>
    <t>5-DaHall 1-PDU-06-23</t>
  </si>
  <si>
    <t>5-DaHall 1-PDU-06-24</t>
  </si>
  <si>
    <t>5-DaHall 1-PDU-06-25</t>
  </si>
  <si>
    <t>5-DaHall 1-PDU-06-26</t>
  </si>
  <si>
    <t>5-DaHall 1-PDU-06-27</t>
  </si>
  <si>
    <t>5-DaHall 1-PDU-06-28</t>
  </si>
  <si>
    <t>5-DaHall 1-PDU-06-29</t>
  </si>
  <si>
    <t>5-DaHall 1-PDU-06-30</t>
  </si>
  <si>
    <t>5-DaHall 1-PDU-06-31</t>
  </si>
  <si>
    <t>5-DaHall 1-PDU-06-32</t>
  </si>
  <si>
    <t>5-DaHall 1-PDU-06-33</t>
  </si>
  <si>
    <t>5-DaHall 1-PDU-06-34</t>
  </si>
  <si>
    <t>5-DaHall 1-PDU-06-35</t>
  </si>
  <si>
    <t>5-DaHall 1-PDU-06-36</t>
  </si>
  <si>
    <t>5-DaHall 1-PDU-06-37</t>
  </si>
  <si>
    <t>5-DaHall 1-PDU-06-38</t>
  </si>
  <si>
    <t>5-DaHall 1-PDU-06-39</t>
  </si>
  <si>
    <t>5-DaHall 1-PDU-06-40</t>
  </si>
  <si>
    <t>5-DaHall 1-PDU-06-41</t>
  </si>
  <si>
    <t>5-DaHall 1-PDU-06-42</t>
  </si>
  <si>
    <t>5-DaHall 1-PDU-06-43</t>
  </si>
  <si>
    <t>5-DaHall 1-PDU-06-44</t>
  </si>
  <si>
    <t>5-DaHall 1-PDU-06-45</t>
  </si>
  <si>
    <t>5-DaHall 1-PDU-06-46</t>
  </si>
  <si>
    <t>5-DaHall 1-PDU-06-47</t>
  </si>
  <si>
    <t>5-DaHall 1-PDU-06-48</t>
  </si>
  <si>
    <t>5-DaHall 1-PDU-06-49</t>
  </si>
  <si>
    <t>5-DaHall 1-PDU-06-50</t>
  </si>
  <si>
    <t>5-DaHall 1-PDU-06-51</t>
  </si>
  <si>
    <t>5-DaHall 1-PDU-06-52</t>
  </si>
  <si>
    <t>5-DaHall 1-PDU-06-53</t>
  </si>
  <si>
    <t>5-DaHall 1-PDU-06-54</t>
  </si>
  <si>
    <t>5-DaHall 1-PDU-07-01</t>
    <phoneticPr fontId="10" type="noConversion"/>
  </si>
  <si>
    <t>5-DaHall 1-PDU-07-02</t>
  </si>
  <si>
    <t>5-DaHall 1-PDU-07-03</t>
  </si>
  <si>
    <t>5-DaHall 1-PDU-07-04</t>
  </si>
  <si>
    <t>5-DaHall 1-PDU-07-05</t>
  </si>
  <si>
    <t>5-DaHall 1-PDU-07-06</t>
  </si>
  <si>
    <t>5-DaHall 1-PDU-07-07</t>
  </si>
  <si>
    <t>5-DaHall 1-PDU-07-08</t>
  </si>
  <si>
    <t>5-DaHall 1-PDU-07-09</t>
  </si>
  <si>
    <t>5-DaHall 1-PDU-07-10</t>
  </si>
  <si>
    <t>5-DaHall 1-PDU-07-11</t>
  </si>
  <si>
    <t>5-DaHall 1-PDU-07-12</t>
  </si>
  <si>
    <t>5-DaHall 1-PDU-07-13</t>
  </si>
  <si>
    <t>5-DaHall 1-PDU-07-14</t>
  </si>
  <si>
    <t>5-DaHall 1-PDU-07-15</t>
  </si>
  <si>
    <t>5-DaHall 1-PDU-07-16</t>
  </si>
  <si>
    <t>5-DaHall 1-PDU-07-17</t>
  </si>
  <si>
    <t>5-DaHall 1-PDU-07-18</t>
  </si>
  <si>
    <t>5-DaHall 1-PDU-07-19</t>
  </si>
  <si>
    <t>5-DaHall 1-PDU-07-20</t>
  </si>
  <si>
    <t>5-DaHall 1-PDU-07-21</t>
  </si>
  <si>
    <t>5-DaHall 1-PDU-07-22</t>
  </si>
  <si>
    <t>5-DaHall 1-PDU-07-23</t>
  </si>
  <si>
    <t>5-DaHall 1-PDU-07-24</t>
  </si>
  <si>
    <t>5-DaHall 1-PDU-07-25</t>
  </si>
  <si>
    <t>5-DaHall 1-PDU-07-26</t>
  </si>
  <si>
    <t>5-DaHall 1-PDU-07-27</t>
  </si>
  <si>
    <t>5-DaHall 1-PDU-07-28</t>
  </si>
  <si>
    <t>5-DaHall 1-PDU-07-29</t>
  </si>
  <si>
    <t>5-DaHall 1-PDU-07-30</t>
  </si>
  <si>
    <t>5-DaHall 1-PDU-07-31</t>
  </si>
  <si>
    <t>5-DaHall 1-PDU-07-32</t>
  </si>
  <si>
    <t>5-DaHall 1-PDU-07-33</t>
  </si>
  <si>
    <t>5-DaHall 1-PDU-07-34</t>
  </si>
  <si>
    <t>5-DaHall 1-PDU-07-35</t>
  </si>
  <si>
    <t>5-DaHall 1-PDU-07-36</t>
  </si>
  <si>
    <t>5-DaHall 1-PDU-08-01</t>
    <phoneticPr fontId="10" type="noConversion"/>
  </si>
  <si>
    <t>5-DaHall 1-PDU-08-02</t>
  </si>
  <si>
    <t>5-DaHall 1-PDU-08-03</t>
  </si>
  <si>
    <t>5-DaHall 1-PDU-08-04</t>
  </si>
  <si>
    <t>5-DaHall 1-PDU-08-05</t>
  </si>
  <si>
    <t>5-DaHall 1-PDU-08-06</t>
  </si>
  <si>
    <t>5-DaHall 1-PDU-08-07</t>
  </si>
  <si>
    <t>5-DaHall 1-PDU-08-08</t>
  </si>
  <si>
    <t>5-DaHall 1-PDU-08-09</t>
  </si>
  <si>
    <t>5-DaHall 1-PDU-08-10</t>
  </si>
  <si>
    <t>5-DaHall 1-PDU-08-11</t>
  </si>
  <si>
    <t>5-DaHall 1-PDU-08-12</t>
  </si>
  <si>
    <t>5-DaHall 1-PDU-08-13</t>
  </si>
  <si>
    <t>5-DaHall 1-PDU-08-14</t>
  </si>
  <si>
    <t>5-DaHall 1-PDU-08-15</t>
  </si>
  <si>
    <t>5-DaHall 1-PDU-08-16</t>
  </si>
  <si>
    <t>5-DaHall 1-PDU-08-17</t>
  </si>
  <si>
    <t>5-DaHall 1-PDU-08-18</t>
  </si>
  <si>
    <t>5-DaHall 1-PDU-08-19</t>
  </si>
  <si>
    <t>5-DaHall 1-PDU-08-20</t>
  </si>
  <si>
    <t>5-DaHall 1-PDU-08-21</t>
  </si>
  <si>
    <t>5-DaHall 1-PDU-08-22</t>
  </si>
  <si>
    <t>5-DaHall 1-PDU-08-23</t>
  </si>
  <si>
    <t>5-DaHall 1-PDU-08-24</t>
  </si>
  <si>
    <t>5-DaHall 1-PDU-08-25</t>
  </si>
  <si>
    <t>5-DaHall 1-PDU-08-26</t>
  </si>
  <si>
    <t>5-DaHall 1-PDU-08-27</t>
  </si>
  <si>
    <t>5-DaHall 1-PDU-08-28</t>
  </si>
  <si>
    <t>5-DaHall 1-PDU-08-29</t>
  </si>
  <si>
    <t>5-DaHall 1-PDU-08-30</t>
  </si>
  <si>
    <t>5-DaHall 1-PDU-08-31</t>
  </si>
  <si>
    <t>5-DaHall 1-PDU-08-32</t>
  </si>
  <si>
    <t>5-DaHall 1-PDU-08-33</t>
  </si>
  <si>
    <t>5-DaHall 1-PDU-08-34</t>
  </si>
  <si>
    <t>5-DaHall 1-PDU-08-35</t>
  </si>
  <si>
    <t>5-DaHall 1-PDU-08-36</t>
  </si>
  <si>
    <t>5-DaHall 1-PDU-09-01</t>
    <phoneticPr fontId="10" type="noConversion"/>
  </si>
  <si>
    <t>5-DaHall 1-PDU-09-02</t>
  </si>
  <si>
    <t>5-DaHall 1-PDU-09-03</t>
  </si>
  <si>
    <t>5-DaHall 1-PDU-09-04</t>
  </si>
  <si>
    <t>5-DaHall 1-PDU-09-05</t>
  </si>
  <si>
    <t>5-DaHall 1-PDU-09-06</t>
  </si>
  <si>
    <t>5-DaHall 1-PDU-09-07</t>
  </si>
  <si>
    <t>5-DaHall 1-PDU-09-08</t>
  </si>
  <si>
    <t>5-DaHall 1-PDU-09-09</t>
  </si>
  <si>
    <t>5-DaHall 1-PDU-09-10</t>
  </si>
  <si>
    <t>5-DaHall 1-PDU-09-11</t>
  </si>
  <si>
    <t>5-DaHall 1-PDU-09-12</t>
  </si>
  <si>
    <t>5-DaHall 1-PDU-09-13</t>
  </si>
  <si>
    <t>5-DaHall 1-PDU-09-14</t>
  </si>
  <si>
    <t>5-DaHall 1-PDU-09-15</t>
  </si>
  <si>
    <t>5-DaHall 1-PDU-09-16</t>
  </si>
  <si>
    <t>5-DaHall 1-PDU-09-17</t>
  </si>
  <si>
    <t>5-DaHall 1-PDU-09-18</t>
  </si>
  <si>
    <t>5-DaHall 1-PDU-09-19</t>
  </si>
  <si>
    <t>5-DaHall 1-PDU-09-20</t>
  </si>
  <si>
    <t>5-DaHall 1-PDU-09-21</t>
  </si>
  <si>
    <t>5-DaHall 1-PDU-09-22</t>
  </si>
  <si>
    <t>5-DaHall 1-PDU-09-23</t>
  </si>
  <si>
    <t>5-DaHall 1-PDU-09-24</t>
  </si>
  <si>
    <t>5-DaHall 1-PDU-09-25</t>
  </si>
  <si>
    <t>5-DaHall 1-PDU-09-26</t>
  </si>
  <si>
    <t>5-DaHall 1-PDU-09-27</t>
  </si>
  <si>
    <t>5-DaHall 1-PDU-09-28</t>
  </si>
  <si>
    <t>5-DaHall 1-PDU-09-29</t>
  </si>
  <si>
    <t>5-DaHall 1-PDU-09-30</t>
  </si>
  <si>
    <t>5-DaHall 1-PDU-09-31</t>
  </si>
  <si>
    <t>5-DaHall 1-PDU-09-32</t>
  </si>
  <si>
    <t>5-DaHall 1-PDU-09-33</t>
  </si>
  <si>
    <t>5-DaHall 1-PDU-09-34</t>
  </si>
  <si>
    <t>5-DaHall 1-PDU-09-35</t>
  </si>
  <si>
    <t>5-DaHall 1-PDU-09-36</t>
  </si>
  <si>
    <t>5-DaHall 1-PDU-09-37</t>
  </si>
  <si>
    <t>5-DaHall 1-PDU-09-38</t>
  </si>
  <si>
    <t>5-DaHall 1-PDU-10-01</t>
  </si>
  <si>
    <t>5-DaHall 1-PDU-10-02</t>
  </si>
  <si>
    <t>5-DaHall 1-PDU-10-03</t>
  </si>
  <si>
    <t>5-DaHall 1-PDU-10-04</t>
  </si>
  <si>
    <t>5-DaHall 1-PDU-10-05</t>
  </si>
  <si>
    <t>5-DaHall 1-PDU-10-06</t>
  </si>
  <si>
    <t>5-DaHall 1-PDU-10-07</t>
  </si>
  <si>
    <t>5-DaHall 1-PDU-10-08</t>
  </si>
  <si>
    <t>5-DaHall 1-PDU-10-09</t>
  </si>
  <si>
    <t>5-DaHall 1-PDU-10-10</t>
  </si>
  <si>
    <t>5-DaHall 1-PDU-10-11</t>
  </si>
  <si>
    <t>5-DaHall 1-PDU-10-12</t>
  </si>
  <si>
    <t>5-DaHall 1-PDU-10-13</t>
  </si>
  <si>
    <t>5-DaHall 1-PDU-10-14</t>
  </si>
  <si>
    <t>5-DaHall 1-PDU-10-15</t>
  </si>
  <si>
    <t>5-DaHall 1-PDU-10-16</t>
  </si>
  <si>
    <t>5-DaHall 1-PDU-10-17</t>
  </si>
  <si>
    <t>5-DaHall 1-PDU-10-18</t>
  </si>
  <si>
    <t>5-DaHall 1-PDU-10-19</t>
  </si>
  <si>
    <t>5-DaHall 1-PDU-10-20</t>
  </si>
  <si>
    <t>5-DaHall 1-PDU-10-21</t>
  </si>
  <si>
    <t>5-DaHall 1-PDU-10-22</t>
  </si>
  <si>
    <t>5-DaHall 1-PDU-10-23</t>
  </si>
  <si>
    <t>5-DaHall 1-PDU-10-24</t>
  </si>
  <si>
    <t>5-DaHall 1-PDU-10-25</t>
  </si>
  <si>
    <t>5-DaHall 1-PDU-10-26</t>
  </si>
  <si>
    <t>5-DaHall 1-PDU-10-27</t>
  </si>
  <si>
    <t>5-DaHall 1-PDU-10-28</t>
  </si>
  <si>
    <t>5-DaHall 1-PDU-10-29</t>
  </si>
  <si>
    <t>5-DaHall 1-PDU-10-30</t>
  </si>
  <si>
    <t>5-DaHall 1-PDU-10-31</t>
  </si>
  <si>
    <t>5-DaHall 1-PDU-10-32</t>
  </si>
  <si>
    <t>5-DaHall 1-PDU-10-33</t>
  </si>
  <si>
    <t>5-DaHall 1-PDU-10-34</t>
  </si>
  <si>
    <t>5-DaHall 1-PDU-10-35</t>
  </si>
  <si>
    <t>5-DaHall 1-PDU-10-36</t>
  </si>
  <si>
    <t>5-DaHall 1-PDU-10-37</t>
  </si>
  <si>
    <t>5-DaHall 1-PDU-10-38</t>
  </si>
  <si>
    <t>5-DaHall 1-PDU-11-01</t>
    <phoneticPr fontId="10" type="noConversion"/>
  </si>
  <si>
    <t>5-DaHall 1-PDU-11-02</t>
  </si>
  <si>
    <t>5-DaHall 1-PDU-11-03</t>
  </si>
  <si>
    <t>5-DaHall 1-PDU-11-04</t>
  </si>
  <si>
    <t>5-DaHall 1-PDU-11-05</t>
  </si>
  <si>
    <t>5-DaHall 1-PDU-11-06</t>
  </si>
  <si>
    <t>5-DaHall 1-PDU-11-07</t>
  </si>
  <si>
    <t>5-DaHall 1-PDU-11-08</t>
  </si>
  <si>
    <t>5-DaHall 1-PDU-11-09</t>
  </si>
  <si>
    <t>5-DaHall 1-PDU-11-10</t>
  </si>
  <si>
    <t>5-DaHall 1-PDU-11-11</t>
  </si>
  <si>
    <t>5-DaHall 1-PDU-11-12</t>
  </si>
  <si>
    <t>5-DaHall 1-PDU-11-13</t>
  </si>
  <si>
    <t>5-DaHall 1-PDU-11-14</t>
  </si>
  <si>
    <t>5-DaHall 1-PDU-11-15</t>
  </si>
  <si>
    <t>5-DaHall 1-PDU-11-16</t>
  </si>
  <si>
    <t>5-DaHall 1-PDU-11-17</t>
  </si>
  <si>
    <t>5-DaHall 1-PDU-11-18</t>
  </si>
  <si>
    <t>5-DaHall 1-PDU-11-19</t>
  </si>
  <si>
    <t>5-DaHall 1-PDU-11-20</t>
  </si>
  <si>
    <t>5-DaHall 1-PDU-11-21</t>
  </si>
  <si>
    <t>5-DaHall 1-PDU-11-22</t>
  </si>
  <si>
    <t>5-DaHall 1-PDU-11-23</t>
  </si>
  <si>
    <t>5-DaHall 1-PDU-11-24</t>
  </si>
  <si>
    <t>5-DaHall 1-PDU-11-25</t>
  </si>
  <si>
    <t>5-DaHall 1-PDU-11-26</t>
  </si>
  <si>
    <t>5-DaHall 1-PDU-11-27</t>
  </si>
  <si>
    <t>5-DaHall 1-PDU-11-28</t>
  </si>
  <si>
    <t>5-DaHall 1-PDU-11-29</t>
  </si>
  <si>
    <t>5-DaHall 1-PDU-11-30</t>
  </si>
  <si>
    <t>5-DaHall 1-PDU-11-31</t>
  </si>
  <si>
    <t>5-DaHall 1-PDU-11-32</t>
  </si>
  <si>
    <t>5-DaHall 1-PDU-12-01</t>
  </si>
  <si>
    <t>5-DaHall 1-PDU-12-02</t>
  </si>
  <si>
    <t>5-DaHall 1-PDU-12-03</t>
  </si>
  <si>
    <t>5-DaHall 1-PDU-12-04</t>
  </si>
  <si>
    <t>5-DaHall 1-PDU-12-05</t>
  </si>
  <si>
    <t>5-DaHall 1-PDU-12-06</t>
  </si>
  <si>
    <t>5-DaHall 1-PDU-12-07</t>
  </si>
  <si>
    <t>5-DaHall 1-PDU-12-08</t>
  </si>
  <si>
    <t>5-DaHall 1-PDU-12-09</t>
  </si>
  <si>
    <t>5-DaHall 1-PDU-12-10</t>
  </si>
  <si>
    <t>5-DaHall 1-PDU-12-11</t>
  </si>
  <si>
    <t>5-DaHall 1-PDU-12-12</t>
  </si>
  <si>
    <t>5-DaHall 1-PDU-12-13</t>
  </si>
  <si>
    <t>5-DaHall 1-PDU-12-14</t>
  </si>
  <si>
    <t>5-DaHall 1-PDU-12-15</t>
  </si>
  <si>
    <t>5-DaHall 1-PDU-12-16</t>
  </si>
  <si>
    <t>5-DaHall 1-PDU-12-17</t>
  </si>
  <si>
    <t>5-DaHall 1-PDU-12-18</t>
  </si>
  <si>
    <t>5-DaHall 1-PDU-12-19</t>
  </si>
  <si>
    <t>5-DaHall 1-PDU-12-20</t>
  </si>
  <si>
    <t>5-DaHall 1-PDU-12-21</t>
  </si>
  <si>
    <t>5-DaHall 1-PDU-12-22</t>
  </si>
  <si>
    <t>5-DaHall 1-PDU-12-23</t>
  </si>
  <si>
    <t>5-DaHall 1-PDU-12-24</t>
  </si>
  <si>
    <t>5-DaHall 1-PDU-12-25</t>
  </si>
  <si>
    <t>5-DaHall 1-PDU-12-26</t>
  </si>
  <si>
    <t>5-DaHall 1-PDU-12-27</t>
  </si>
  <si>
    <t>5-DaHall 1-PDU-12-28</t>
  </si>
  <si>
    <t>5-DaHall 1-PDU-12-29</t>
  </si>
  <si>
    <t>5-DaHall 1-PDU-12-30</t>
  </si>
  <si>
    <t>5-DaHall 1-PDU-12-31</t>
  </si>
  <si>
    <t>5-DaHall 1-PDU-12-32</t>
  </si>
  <si>
    <t>5-DaHall 1-PDU-13-01</t>
  </si>
  <si>
    <t>5-DaHall 1-PDU-13-02</t>
  </si>
  <si>
    <t>5-DaHall 1-PDU-13-03</t>
  </si>
  <si>
    <t>5-DaHall 1-PDU-13-04</t>
  </si>
  <si>
    <t>5-DaHall 1-PDU-13-05</t>
  </si>
  <si>
    <t>5-DaHall 1-PDU-13-06</t>
  </si>
  <si>
    <t>5-DaHall 1-PDU-13-07</t>
  </si>
  <si>
    <t>5-DaHall 1-PDU-13-08</t>
  </si>
  <si>
    <t>5-DaHall 1-PDU-13-09</t>
  </si>
  <si>
    <t>5-DaHall 1-PDU-13-10</t>
  </si>
  <si>
    <t>5-DaHall 1-PDU-13-11</t>
  </si>
  <si>
    <t>5-DaHall 1-PDU-13-12</t>
  </si>
  <si>
    <t>5-DaHall 1-PDU-13-13</t>
  </si>
  <si>
    <t>5-DaHall 1-PDU-13-14</t>
  </si>
  <si>
    <t>5-DaHall 1-PDU-13-15</t>
  </si>
  <si>
    <t>5-DaHall 1-PDU-13-16</t>
  </si>
  <si>
    <t>5-DaHall 1-PDU-13-17</t>
  </si>
  <si>
    <t>5-DaHall 1-PDU-13-18</t>
  </si>
  <si>
    <t>5-DaHall 1-PDU-13-19</t>
  </si>
  <si>
    <t>5-DaHall 1-PDU-13-20</t>
  </si>
  <si>
    <t>5-DaHall 1-PDU-13-21</t>
  </si>
  <si>
    <t>5-DaHall 1-PDU-13-22</t>
  </si>
  <si>
    <t>5-DaHall 1-PDU-13-23</t>
  </si>
  <si>
    <t>5-DaHall 1-PDU-13-24</t>
  </si>
  <si>
    <t>5-DaHall 1-PDU-13-25</t>
  </si>
  <si>
    <t>5-DaHall 1-PDU-13-26</t>
  </si>
  <si>
    <t>5-DaHall 1-PDU-13-27</t>
  </si>
  <si>
    <t>5-DaHall 1-PDU-13-28</t>
  </si>
  <si>
    <t>5-DaHall 1-PDU-13-29</t>
  </si>
  <si>
    <t>5-DaHall 1-PDU-13-30</t>
  </si>
  <si>
    <t>5-DaHall 1-PDU-13-31</t>
  </si>
  <si>
    <t>5-DaHall 1-PDU-13-32</t>
  </si>
  <si>
    <t>5-DaHall 1-PDU-14-01</t>
  </si>
  <si>
    <t>5-DaHall 1-PDU-14-02</t>
  </si>
  <si>
    <t>5-DaHall 1-PDU-14-03</t>
  </si>
  <si>
    <t>5-DaHall 1-PDU-14-04</t>
  </si>
  <si>
    <t>5-DaHall 1-PDU-14-05</t>
  </si>
  <si>
    <t>5-DaHall 1-PDU-14-06</t>
  </si>
  <si>
    <t>5-DaHall 1-PDU-14-07</t>
  </si>
  <si>
    <t>5-DaHall 1-PDU-14-08</t>
  </si>
  <si>
    <t>5-DaHall 1-PDU-14-09</t>
  </si>
  <si>
    <t>5-DaHall 1-PDU-14-10</t>
  </si>
  <si>
    <t>5-DaHall 1-PDU-14-11</t>
  </si>
  <si>
    <t>5-DaHall 1-PDU-14-12</t>
  </si>
  <si>
    <t>5-DaHall 1-PDU-14-13</t>
  </si>
  <si>
    <t>5-DaHall 1-PDU-14-14</t>
  </si>
  <si>
    <t>5-DaHall 1-PDU-14-15</t>
  </si>
  <si>
    <t>5-DaHall 1-PDU-14-16</t>
  </si>
  <si>
    <t>5-DaHall 1-PDU-14-17</t>
  </si>
  <si>
    <t>5-DaHall 1-PDU-14-18</t>
  </si>
  <si>
    <t>5-DaHall 1-PDU-14-19</t>
  </si>
  <si>
    <t>5-DaHall 1-PDU-14-20</t>
  </si>
  <si>
    <t>5-DaHall 1-PDU-14-21</t>
  </si>
  <si>
    <t>5-DaHall 1-PDU-14-22</t>
  </si>
  <si>
    <t>5-DaHall 1-PDU-14-23</t>
  </si>
  <si>
    <t>5-DaHall 1-PDU-14-24</t>
  </si>
  <si>
    <t>5-DaHall 1-PDU-14-25</t>
  </si>
  <si>
    <t>5-DaHall 1-PDU-14-26</t>
  </si>
  <si>
    <t>5-DaHall 1-PDU-14-27</t>
  </si>
  <si>
    <t>5-DaHall 1-PDU-14-28</t>
  </si>
  <si>
    <t>5-DaHall 1-PDU-14-29</t>
  </si>
  <si>
    <t>5-DaHall 1-PDU-14-30</t>
  </si>
  <si>
    <t>5-DaHall 1-PDU-14-31</t>
  </si>
  <si>
    <t>5-DaHall 1-PDU-14-32</t>
  </si>
  <si>
    <t>5-DaHall 1-PDU-15-01</t>
    <phoneticPr fontId="10" type="noConversion"/>
  </si>
  <si>
    <t>5-DaHall 1-PDU-15-02</t>
  </si>
  <si>
    <t>5-DaHall 1-PDU-15-03</t>
  </si>
  <si>
    <t>5-DaHall 1-PDU-15-04</t>
  </si>
  <si>
    <t>5-DaHall 1-PDU-15-05</t>
  </si>
  <si>
    <t>5-DaHall 1-PDU-15-06</t>
  </si>
  <si>
    <t>5-DaHall 1-PDU-15-07</t>
  </si>
  <si>
    <t>5-DaHall 1-PDU-15-08</t>
  </si>
  <si>
    <t>5-DaHall 1-PDU-15-09</t>
  </si>
  <si>
    <t>5-DaHall 1-PDU-15-10</t>
  </si>
  <si>
    <t>5-DaHall 1-PDU-15-11</t>
  </si>
  <si>
    <t>5-DaHall 1-PDU-15-12</t>
  </si>
  <si>
    <t>5-DaHall 1-PDU-15-13</t>
  </si>
  <si>
    <t>5-DaHall 1-PDU-15-14</t>
  </si>
  <si>
    <t>5-DaHall 1-PDU-15-15</t>
  </si>
  <si>
    <t>5-DaHall 1-PDU-15-16</t>
  </si>
  <si>
    <t>5-DaHall 1-PDU-15-17</t>
  </si>
  <si>
    <t>5-DaHall 1-PDU-15-18</t>
  </si>
  <si>
    <t>5-DaHall 1-PDU-15-19</t>
  </si>
  <si>
    <t>5-DaHall 1-PDU-15-20</t>
  </si>
  <si>
    <t>5-DaHall 1-PDU-15-21</t>
  </si>
  <si>
    <t>5-DaHall 1-PDU-15-22</t>
  </si>
  <si>
    <t>5-DaHall 1-PDU-15-23</t>
  </si>
  <si>
    <t>5-DaHall 1-PDU-15-24</t>
  </si>
  <si>
    <t>5-DaHall 1-PDU-15-25</t>
  </si>
  <si>
    <t>5-DaHall 1-PDU-15-26</t>
  </si>
  <si>
    <t>5-DaHall 1-PDU-15-27</t>
  </si>
  <si>
    <t>5-DaHall 1-PDU-15-28</t>
  </si>
  <si>
    <t>5-DaHall 1-PDU-15-29</t>
  </si>
  <si>
    <t>5-DaHall 1-PDU-15-30</t>
  </si>
  <si>
    <t>5-DaHall 1-PDU-16-01</t>
    <phoneticPr fontId="10" type="noConversion"/>
  </si>
  <si>
    <t>5-DaHall 1-PDU-16-02</t>
  </si>
  <si>
    <t>5-DaHall 1-PDU-16-03</t>
  </si>
  <si>
    <t>5-DaHall 1-PDU-16-04</t>
  </si>
  <si>
    <t>5-DaHall 1-PDU-16-05</t>
  </si>
  <si>
    <t>5-DaHall 1-PDU-16-06</t>
  </si>
  <si>
    <t>5-DaHall 1-PDU-16-07</t>
  </si>
  <si>
    <t>5-DaHall 1-PDU-16-08</t>
  </si>
  <si>
    <t>5-DaHall 1-PDU-16-09</t>
  </si>
  <si>
    <t>5-DaHall 1-PDU-16-10</t>
  </si>
  <si>
    <t>5-DaHall 1-PDU-16-11</t>
  </si>
  <si>
    <t>5-DaHall 1-PDU-16-12</t>
  </si>
  <si>
    <t>5-DaHall 1-PDU-16-13</t>
  </si>
  <si>
    <t>5-DaHall 1-PDU-16-14</t>
  </si>
  <si>
    <t>5-DaHall 1-PDU-16-15</t>
  </si>
  <si>
    <t>5-DaHall 1-PDU-16-16</t>
  </si>
  <si>
    <t>5-DaHall 1-PDU-16-17</t>
  </si>
  <si>
    <t>5-DaHall 1-PDU-16-18</t>
  </si>
  <si>
    <t>5-DaHall 1-PDU-16-19</t>
  </si>
  <si>
    <t>5-DaHall 1-PDU-16-20</t>
  </si>
  <si>
    <t>5-DaHall 1-PDU-16-21</t>
  </si>
  <si>
    <t>5-DaHall 1-PDU-16-22</t>
  </si>
  <si>
    <t>5-DaHall 1-PDU-16-23</t>
  </si>
  <si>
    <t>5-DaHall 1-PDU-16-24</t>
  </si>
  <si>
    <t>5-DaHall 1-PDU-16-25</t>
  </si>
  <si>
    <t>5-DaHall 1-PDU-16-26</t>
  </si>
  <si>
    <t>5-DaHall 1-PDU-16-27</t>
  </si>
  <si>
    <t>5-DaHall 1-PDU-16-28</t>
  </si>
  <si>
    <t>5-DaHall 1-PDU-16-29</t>
  </si>
  <si>
    <t>5-DaHall 1-PDU-16-30</t>
  </si>
  <si>
    <t>5-DaHall 1-PDU-17-01</t>
    <phoneticPr fontId="10" type="noConversion"/>
  </si>
  <si>
    <t>5-DaHall 1-PDU-17-02</t>
  </si>
  <si>
    <t>5-DaHall 1-PDU-17-03</t>
  </si>
  <si>
    <t>5-DaHall 1-PDU-17-04</t>
  </si>
  <si>
    <t>5-DaHall 1-PDU-17-05</t>
  </si>
  <si>
    <t>5-DaHall 1-PDU-17-06</t>
  </si>
  <si>
    <t>5-DaHall 1-PDU-17-07</t>
  </si>
  <si>
    <t>5-DaHall 1-PDU-17-08</t>
  </si>
  <si>
    <t>5-DaHall 1-PDU-17-09</t>
  </si>
  <si>
    <t>5-DaHall 1-PDU-17-10</t>
  </si>
  <si>
    <t>5-DaHall 1-PDU-17-11</t>
  </si>
  <si>
    <t>5-DaHall 1-PDU-17-12</t>
  </si>
  <si>
    <t>5-DaHall 1-PDU-17-13</t>
  </si>
  <si>
    <t>5-DaHall 1-PDU-17-14</t>
  </si>
  <si>
    <t>5-DaHall 1-PDU-17-15</t>
  </si>
  <si>
    <t>5-DaHall 1-PDU-17-16</t>
  </si>
  <si>
    <t>5-DaHall 1-PDU-17-17</t>
  </si>
  <si>
    <t>5-DaHall 1-PDU-17-18</t>
  </si>
  <si>
    <t>5-DaHall 1-PDU-17-19</t>
  </si>
  <si>
    <t>5-DaHall 1-PDU-17-20</t>
  </si>
  <si>
    <t>5-DaHall 1-PDU-17-21</t>
  </si>
  <si>
    <t>5-DaHall 1-PDU-17-22</t>
  </si>
  <si>
    <t>5-DaHall 1-PDU-17-23</t>
  </si>
  <si>
    <t>5-DaHall 1-PDU-17-24</t>
  </si>
  <si>
    <t>5-DaHall 1-PDU-17-25</t>
  </si>
  <si>
    <t>5-DaHall 1-PDU-17-26</t>
  </si>
  <si>
    <t>5-DaHall 1-PDU-17-27</t>
  </si>
  <si>
    <t>5-DaHall 1-PDU-17-28</t>
  </si>
  <si>
    <t>5-DaHall 1-PDU-17-29</t>
  </si>
  <si>
    <t>5-DaHall 1-PDU-17-30</t>
  </si>
  <si>
    <t>5-DaHall 1-PDU-17-31</t>
  </si>
  <si>
    <t>5-DaHall 1-PDU-17-32</t>
  </si>
  <si>
    <t>5-DaHall 1-PDU-17-33</t>
  </si>
  <si>
    <t>5-DaHall 1-PDU-17-34</t>
  </si>
  <si>
    <t>5-DaHall 1-PDU-18-01</t>
  </si>
  <si>
    <t>5-DaHall 1-PDU-18-02</t>
  </si>
  <si>
    <t>5-DaHall 1-PDU-18-03</t>
  </si>
  <si>
    <t>5-DaHall 1-PDU-18-04</t>
  </si>
  <si>
    <t>5-DaHall 1-PDU-18-05</t>
  </si>
  <si>
    <t>5-DaHall 1-PDU-18-06</t>
  </si>
  <si>
    <t>5-DaHall 1-PDU-18-07</t>
  </si>
  <si>
    <t>5-DaHall 1-PDU-18-08</t>
  </si>
  <si>
    <t>5-DaHall 1-PDU-18-09</t>
  </si>
  <si>
    <t>5-DaHall 1-PDU-18-10</t>
  </si>
  <si>
    <t>5-DaHall 1-PDU-18-11</t>
  </si>
  <si>
    <t>5-DaHall 1-PDU-18-12</t>
  </si>
  <si>
    <t>5-DaHall 1-PDU-18-13</t>
  </si>
  <si>
    <t>5-DaHall 1-PDU-18-14</t>
  </si>
  <si>
    <t>5-DaHall 1-PDU-18-15</t>
  </si>
  <si>
    <t>5-DaHall 1-PDU-18-16</t>
  </si>
  <si>
    <t>5-DaHall 1-PDU-18-17</t>
  </si>
  <si>
    <t>5-DaHall 1-PDU-18-18</t>
  </si>
  <si>
    <t>5-DaHall 1-PDU-18-19</t>
  </si>
  <si>
    <t>5-DaHall 1-PDU-18-20</t>
  </si>
  <si>
    <t>5-DaHall 1-PDU-18-21</t>
  </si>
  <si>
    <t>5-DaHall 1-PDU-18-22</t>
  </si>
  <si>
    <t>5-DaHall 1-PDU-18-23</t>
  </si>
  <si>
    <t>5-DaHall 1-PDU-18-24</t>
  </si>
  <si>
    <t>5-DaHall 1-PDU-18-25</t>
  </si>
  <si>
    <t>5-DaHall 1-PDU-18-26</t>
  </si>
  <si>
    <t>5-DaHall 1-PDU-18-27</t>
  </si>
  <si>
    <t>5-DaHall 1-PDU-18-28</t>
  </si>
  <si>
    <t>5-DaHall 1-PDU-18-29</t>
  </si>
  <si>
    <t>5-DaHall 1-PDU-18-30</t>
  </si>
  <si>
    <t>5-DaHall 1-PDU-18-31</t>
  </si>
  <si>
    <t>5-DaHall 1-PDU-18-32</t>
  </si>
  <si>
    <t>5-DaHall 1-PDU-18-33</t>
  </si>
  <si>
    <t>5-DaHall 1-PDU-18-34</t>
  </si>
  <si>
    <t>5-DaHall 1-PDU-19-01</t>
    <phoneticPr fontId="10" type="noConversion"/>
  </si>
  <si>
    <t>5-DaHall 1-PDU-19-02</t>
  </si>
  <si>
    <t>5-DaHall 1-PDU-19-03</t>
  </si>
  <si>
    <t>5-DaHall 1-PDU-19-04</t>
  </si>
  <si>
    <t>5-DaHall 1-PDU-19-05</t>
  </si>
  <si>
    <t>5-DaHall 1-PDU-19-06</t>
  </si>
  <si>
    <t>5-DaHall 1-PDU-19-07</t>
  </si>
  <si>
    <t>5-DaHall 1-PDU-19-08</t>
  </si>
  <si>
    <t>5-DaHall 1-PDU-19-09</t>
  </si>
  <si>
    <t>5-DaHall 1-PDU-19-10</t>
  </si>
  <si>
    <t>5-DaHall 1-PDU-19-11</t>
  </si>
  <si>
    <t>5-DaHall 1-PDU-19-12</t>
  </si>
  <si>
    <t>5-DaHall 1-PDU-19-13</t>
  </si>
  <si>
    <t>5-DaHall 1-PDU-19-14</t>
  </si>
  <si>
    <t>5-DaHall 1-PDU-19-15</t>
  </si>
  <si>
    <t>5-DaHall 1-PDU-19-16</t>
  </si>
  <si>
    <t>5-DaHall 1-PDU-19-17</t>
  </si>
  <si>
    <t>5-DaHall 1-PDU-19-18</t>
  </si>
  <si>
    <t>5-DaHall 1-PDU-19-19</t>
  </si>
  <si>
    <t>5-DaHall 1-PDU-19-20</t>
  </si>
  <si>
    <t>5-DaHall 1-PDU-19-21</t>
  </si>
  <si>
    <t>5-DaHall 1-PDU-19-22</t>
  </si>
  <si>
    <t>5-DaHall 1-PDU-19-23</t>
  </si>
  <si>
    <t>5-DaHall 1-PDU-19-24</t>
  </si>
  <si>
    <t>5-DaHall 1-PDU-20-01</t>
  </si>
  <si>
    <t>5-DaHall 1-PDU-20-02</t>
  </si>
  <si>
    <t>5-DaHall 1-PDU-20-03</t>
  </si>
  <si>
    <t>5-DaHall 1-PDU-20-04</t>
  </si>
  <si>
    <t>5-DaHall 1-PDU-20-05</t>
  </si>
  <si>
    <t>5-DaHall 1-PDU-20-06</t>
  </si>
  <si>
    <t>5-DaHall 1-PDU-20-07</t>
  </si>
  <si>
    <t>5-DaHall 1-PDU-20-08</t>
  </si>
  <si>
    <t>5-DaHall 1-PDU-20-09</t>
  </si>
  <si>
    <t>5-DaHall 1-PDU-20-10</t>
  </si>
  <si>
    <t>5-DaHall 1-PDU-20-11</t>
  </si>
  <si>
    <t>5-DaHall 1-PDU-20-12</t>
  </si>
  <si>
    <t>5-DaHall 1-PDU-20-13</t>
  </si>
  <si>
    <t>5-DaHall 1-PDU-20-14</t>
  </si>
  <si>
    <t>5-DaHall 1-PDU-20-15</t>
  </si>
  <si>
    <t>5-DaHall 1-PDU-20-16</t>
  </si>
  <si>
    <t>5-DaHall 1-PDU-20-17</t>
  </si>
  <si>
    <t>5-DaHall 1-PDU-20-18</t>
  </si>
  <si>
    <t>5-DaHall 1-PDU-20-19</t>
  </si>
  <si>
    <t>5-DaHall 1-PDU-20-20</t>
  </si>
  <si>
    <t>5-DaHall 1-PDU-20-21</t>
  </si>
  <si>
    <t>5-DaHall 1-PDU-20-22</t>
  </si>
  <si>
    <t>5-DaHall 1-PDU-20-23</t>
  </si>
  <si>
    <t>5-DaHall 1-PDU-20-24</t>
  </si>
  <si>
    <t>5-DaHall 1-PDU-21-01</t>
  </si>
  <si>
    <t>5-DaHall 1-PDU-21-02</t>
  </si>
  <si>
    <t>5-DaHall 1-PDU-21-03</t>
  </si>
  <si>
    <t>5-DaHall 1-PDU-21-04</t>
  </si>
  <si>
    <t>5-DaHall 1-PDU-21-05</t>
  </si>
  <si>
    <t>5-DaHall 1-PDU-21-06</t>
  </si>
  <si>
    <t>5-DaHall 1-PDU-21-07</t>
  </si>
  <si>
    <t>5-DaHall 1-PDU-21-08</t>
  </si>
  <si>
    <t>5-DaHall 1-PDU-21-09</t>
  </si>
  <si>
    <t>5-DaHall 1-PDU-21-10</t>
  </si>
  <si>
    <t>5-DaHall 1-PDU-21-11</t>
  </si>
  <si>
    <t>5-DaHall 1-PDU-21-12</t>
  </si>
  <si>
    <t>5-DaHall 1-PDU-21-13</t>
  </si>
  <si>
    <t>5-DaHall 1-PDU-21-14</t>
  </si>
  <si>
    <t>5-DaHall 1-PDU-21-15</t>
  </si>
  <si>
    <t>5-DaHall 1-PDU-21-16</t>
  </si>
  <si>
    <t>5-DaHall 1-PDU-21-17</t>
  </si>
  <si>
    <t>5-DaHall 1-PDU-21-18</t>
  </si>
  <si>
    <t>5-DaHall 1-PDU-21-19</t>
  </si>
  <si>
    <t>5-DaHall 1-PDU-21-20</t>
  </si>
  <si>
    <t>5-DaHall 1-PDU-21-21</t>
  </si>
  <si>
    <t>5-DaHall 1-PDU-21-22</t>
  </si>
  <si>
    <t>5-DaHall 1-PDU-21-23</t>
  </si>
  <si>
    <t>5-DaHall 1-PDU-21-24</t>
  </si>
  <si>
    <t>5-DaHall 1-PDU-22-01</t>
  </si>
  <si>
    <t>5-DaHall 1-PDU-22-02</t>
  </si>
  <si>
    <t>5-DaHall 1-PDU-22-03</t>
  </si>
  <si>
    <t>5-DaHall 1-PDU-22-04</t>
  </si>
  <si>
    <t>5-DaHall 1-PDU-22-05</t>
  </si>
  <si>
    <t>5-DaHall 1-PDU-22-06</t>
  </si>
  <si>
    <t>5-DaHall 1-PDU-22-07</t>
  </si>
  <si>
    <t>5-DaHall 1-PDU-22-08</t>
  </si>
  <si>
    <t>5-DaHall 1-PDU-22-09</t>
  </si>
  <si>
    <t>5-DaHall 1-PDU-22-10</t>
  </si>
  <si>
    <t>5-DaHall 1-PDU-22-11</t>
  </si>
  <si>
    <t>5-DaHall 1-PDU-22-12</t>
  </si>
  <si>
    <t>5-DaHall 1-PDU-22-13</t>
  </si>
  <si>
    <t>5-DaHall 1-PDU-22-14</t>
  </si>
  <si>
    <t>5-DaHall 1-PDU-22-15</t>
  </si>
  <si>
    <t>5-DaHall 1-PDU-22-16</t>
  </si>
  <si>
    <t>5-DaHall 1-PDU-22-17</t>
  </si>
  <si>
    <t>5-DaHall 1-PDU-22-18</t>
  </si>
  <si>
    <t>5-DaHall 1-PDU-22-19</t>
  </si>
  <si>
    <t>5-DaHall 1-PDU-22-20</t>
  </si>
  <si>
    <t>5-DaHall 1-PDU-22-21</t>
  </si>
  <si>
    <t>5-DaHall 1-PDU-22-22</t>
  </si>
  <si>
    <t>5-DaHall 1-PDU-22-23</t>
  </si>
  <si>
    <t>5-DaHall 1-PDU-22-24</t>
  </si>
  <si>
    <t>7-DaHall 1-PDU-01-01</t>
    <phoneticPr fontId="10" type="noConversion"/>
  </si>
  <si>
    <t>6-DaHall 1-PDU-01-01</t>
    <phoneticPr fontId="10" type="noConversion"/>
  </si>
  <si>
    <t>6-DaHall 1-PDU-02-01</t>
  </si>
  <si>
    <t>6-DaHall 1-PDU-03-01</t>
  </si>
  <si>
    <t>6-DaHall 1-PDU-04-01</t>
  </si>
  <si>
    <t>6F</t>
    <phoneticPr fontId="10" type="noConversion"/>
  </si>
  <si>
    <t>7F</t>
    <phoneticPr fontId="10" type="noConversion"/>
  </si>
  <si>
    <t>6-DaHall 1-PDU-01-02</t>
  </si>
  <si>
    <t>6-DaHall 1-PDU-01-03</t>
  </si>
  <si>
    <t>6-DaHall 1-PDU-01-04</t>
  </si>
  <si>
    <t>6-DaHall 1-PDU-01-05</t>
  </si>
  <si>
    <t>6-DaHall 1-PDU-01-06</t>
  </si>
  <si>
    <t>6-DaHall 1-PDU-01-07</t>
  </si>
  <si>
    <t>6-DaHall 1-PDU-01-08</t>
  </si>
  <si>
    <t>6-DaHall 1-PDU-01-09</t>
  </si>
  <si>
    <t>6-DaHall 1-PDU-01-10</t>
  </si>
  <si>
    <t>6-DaHall 1-PDU-01-11</t>
  </si>
  <si>
    <t>6-DaHall 1-PDU-01-12</t>
  </si>
  <si>
    <t>6-DaHall 1-PDU-01-13</t>
  </si>
  <si>
    <t>6-DaHall 1-PDU-01-14</t>
  </si>
  <si>
    <t>6-DaHall 1-PDU-01-15</t>
  </si>
  <si>
    <t>6-DaHall 1-PDU-01-16</t>
  </si>
  <si>
    <t>6-DaHall 1-PDU-01-17</t>
  </si>
  <si>
    <t>6-DaHall 1-PDU-01-18</t>
  </si>
  <si>
    <t>6-DaHall 1-PDU-01-19</t>
  </si>
  <si>
    <t>6-DaHall 1-PDU-01-20</t>
  </si>
  <si>
    <t>6-DaHall 1-PDU-01-21</t>
  </si>
  <si>
    <t>6-DaHall 1-PDU-01-22</t>
  </si>
  <si>
    <t>6-DaHall 1-PDU-01-23</t>
  </si>
  <si>
    <t>6-DaHall 1-PDU-01-24</t>
  </si>
  <si>
    <t>6-DaHall 1-PDU-01-25</t>
  </si>
  <si>
    <t>6-DaHall 1-PDU-01-26</t>
  </si>
  <si>
    <t>6-DaHall 1-PDU-01-27</t>
  </si>
  <si>
    <t>6-DaHall 1-PDU-01-28</t>
  </si>
  <si>
    <t>6-DaHall 1-PDU-01-29</t>
  </si>
  <si>
    <t>6-DaHall 1-PDU-01-30</t>
  </si>
  <si>
    <t>6-DaHall 1-PDU-01-31</t>
  </si>
  <si>
    <t>6-DaHall 1-PDU-01-32</t>
  </si>
  <si>
    <t>6-DaHall 1-PDU-01-33</t>
  </si>
  <si>
    <t>6-DaHall 1-PDU-01-34</t>
  </si>
  <si>
    <t>6-DaHall 1-PDU-01-35</t>
  </si>
  <si>
    <t>6-DaHall 1-PDU-01-36</t>
  </si>
  <si>
    <t>6-DaHall 1-PDU-01-37</t>
  </si>
  <si>
    <t>6-DaHall 1-PDU-01-38</t>
  </si>
  <si>
    <t>6-DaHall 1-PDU-01-39</t>
  </si>
  <si>
    <t>6-DaHall 1-PDU-01-40</t>
  </si>
  <si>
    <t>6-DaHall 1-PDU-01-41</t>
  </si>
  <si>
    <t>6-DaHall 1-PDU-01-42</t>
  </si>
  <si>
    <t>6-DaHall 1-PDU-01-43</t>
  </si>
  <si>
    <t>6-DaHall 1-PDU-01-44</t>
  </si>
  <si>
    <t>6-DaHall 1-PDU-01-45</t>
  </si>
  <si>
    <t>6-DaHall 1-PDU-01-46</t>
  </si>
  <si>
    <t>6-DaHall 1-PDU-01-47</t>
  </si>
  <si>
    <t>6-DaHall 1-PDU-01-48</t>
  </si>
  <si>
    <t>6-DaHall 1-PDU-01-49</t>
  </si>
  <si>
    <t>6-DaHall 1-PDU-01-50</t>
  </si>
  <si>
    <t>6-DaHall 1-PDU-02-02</t>
  </si>
  <si>
    <t>6-DaHall 1-PDU-02-03</t>
  </si>
  <si>
    <t>6-DaHall 1-PDU-02-04</t>
  </si>
  <si>
    <t>6-DaHall 1-PDU-02-05</t>
  </si>
  <si>
    <t>6-DaHall 1-PDU-02-06</t>
  </si>
  <si>
    <t>6-DaHall 1-PDU-02-07</t>
  </si>
  <si>
    <t>6-DaHall 1-PDU-02-08</t>
  </si>
  <si>
    <t>6-DaHall 1-PDU-02-09</t>
  </si>
  <si>
    <t>6-DaHall 1-PDU-02-10</t>
  </si>
  <si>
    <t>6-DaHall 1-PDU-02-11</t>
  </si>
  <si>
    <t>6-DaHall 1-PDU-02-12</t>
  </si>
  <si>
    <t>6-DaHall 1-PDU-02-13</t>
  </si>
  <si>
    <t>6-DaHall 1-PDU-02-14</t>
  </si>
  <si>
    <t>6-DaHall 1-PDU-02-15</t>
  </si>
  <si>
    <t>6-DaHall 1-PDU-02-16</t>
  </si>
  <si>
    <t>6-DaHall 1-PDU-02-17</t>
  </si>
  <si>
    <t>6-DaHall 1-PDU-02-18</t>
  </si>
  <si>
    <t>6-DaHall 1-PDU-02-19</t>
  </si>
  <si>
    <t>6-DaHall 1-PDU-02-20</t>
  </si>
  <si>
    <t>6-DaHall 1-PDU-02-21</t>
  </si>
  <si>
    <t>6-DaHall 1-PDU-02-22</t>
  </si>
  <si>
    <t>6-DaHall 1-PDU-02-23</t>
  </si>
  <si>
    <t>6-DaHall 1-PDU-02-24</t>
  </si>
  <si>
    <t>6-DaHall 1-PDU-02-25</t>
  </si>
  <si>
    <t>6-DaHall 1-PDU-02-26</t>
  </si>
  <si>
    <t>6-DaHall 1-PDU-02-27</t>
  </si>
  <si>
    <t>6-DaHall 1-PDU-02-28</t>
  </si>
  <si>
    <t>6-DaHall 1-PDU-02-29</t>
  </si>
  <si>
    <t>6-DaHall 1-PDU-02-30</t>
  </si>
  <si>
    <t>6-DaHall 1-PDU-02-31</t>
  </si>
  <si>
    <t>6-DaHall 1-PDU-02-32</t>
  </si>
  <si>
    <t>6-DaHall 1-PDU-02-33</t>
  </si>
  <si>
    <t>6-DaHall 1-PDU-02-34</t>
  </si>
  <si>
    <t>6-DaHall 1-PDU-02-35</t>
  </si>
  <si>
    <t>6-DaHall 1-PDU-02-36</t>
  </si>
  <si>
    <t>6-DaHall 1-PDU-02-37</t>
  </si>
  <si>
    <t>6-DaHall 1-PDU-02-38</t>
  </si>
  <si>
    <t>6-DaHall 1-PDU-02-39</t>
  </si>
  <si>
    <t>6-DaHall 1-PDU-02-40</t>
  </si>
  <si>
    <t>6-DaHall 1-PDU-02-41</t>
  </si>
  <si>
    <t>6-DaHall 1-PDU-02-42</t>
  </si>
  <si>
    <t>6-DaHall 1-PDU-02-43</t>
  </si>
  <si>
    <t>6-DaHall 1-PDU-02-44</t>
  </si>
  <si>
    <t>6-DaHall 1-PDU-02-45</t>
  </si>
  <si>
    <t>6-DaHall 1-PDU-02-46</t>
  </si>
  <si>
    <t>6-DaHall 1-PDU-02-47</t>
  </si>
  <si>
    <t>6-DaHall 1-PDU-02-48</t>
  </si>
  <si>
    <t>6-DaHall 1-PDU-02-49</t>
  </si>
  <si>
    <t>6-DaHall 1-PDU-02-50</t>
  </si>
  <si>
    <t>6-DaHall 1-PDU-03-02</t>
  </si>
  <si>
    <t>6-DaHall 1-PDU-03-03</t>
  </si>
  <si>
    <t>6-DaHall 1-PDU-03-04</t>
  </si>
  <si>
    <t>6-DaHall 1-PDU-03-05</t>
  </si>
  <si>
    <t>6-DaHall 1-PDU-03-06</t>
  </si>
  <si>
    <t>6-DaHall 1-PDU-03-07</t>
  </si>
  <si>
    <t>6-DaHall 1-PDU-03-08</t>
  </si>
  <si>
    <t>6-DaHall 1-PDU-03-09</t>
  </si>
  <si>
    <t>6-DaHall 1-PDU-03-10</t>
  </si>
  <si>
    <t>6-DaHall 1-PDU-03-11</t>
  </si>
  <si>
    <t>6-DaHall 1-PDU-03-12</t>
  </si>
  <si>
    <t>6-DaHall 1-PDU-03-13</t>
  </si>
  <si>
    <t>6-DaHall 1-PDU-03-14</t>
  </si>
  <si>
    <t>6-DaHall 1-PDU-03-15</t>
  </si>
  <si>
    <t>6-DaHall 1-PDU-03-16</t>
  </si>
  <si>
    <t>6-DaHall 1-PDU-03-17</t>
  </si>
  <si>
    <t>6-DaHall 1-PDU-03-18</t>
  </si>
  <si>
    <t>6-DaHall 1-PDU-03-19</t>
  </si>
  <si>
    <t>6-DaHall 1-PDU-03-20</t>
  </si>
  <si>
    <t>6-DaHall 1-PDU-03-21</t>
  </si>
  <si>
    <t>6-DaHall 1-PDU-03-22</t>
  </si>
  <si>
    <t>6-DaHall 1-PDU-03-23</t>
  </si>
  <si>
    <t>6-DaHall 1-PDU-03-24</t>
  </si>
  <si>
    <t>6-DaHall 1-PDU-03-25</t>
  </si>
  <si>
    <t>6-DaHall 1-PDU-03-26</t>
  </si>
  <si>
    <t>6-DaHall 1-PDU-03-27</t>
  </si>
  <si>
    <t>6-DaHall 1-PDU-03-28</t>
  </si>
  <si>
    <t>6-DaHall 1-PDU-03-29</t>
  </si>
  <si>
    <t>6-DaHall 1-PDU-03-30</t>
  </si>
  <si>
    <t>6-DaHall 1-PDU-03-31</t>
  </si>
  <si>
    <t>6-DaHall 1-PDU-03-32</t>
  </si>
  <si>
    <t>6-DaHall 1-PDU-03-33</t>
  </si>
  <si>
    <t>6-DaHall 1-PDU-03-34</t>
  </si>
  <si>
    <t>6-DaHall 1-PDU-03-35</t>
  </si>
  <si>
    <t>6-DaHall 1-PDU-03-36</t>
  </si>
  <si>
    <t>6-DaHall 1-PDU-03-37</t>
  </si>
  <si>
    <t>6-DaHall 1-PDU-03-38</t>
  </si>
  <si>
    <t>6-DaHall 1-PDU-03-39</t>
  </si>
  <si>
    <t>6-DaHall 1-PDU-03-40</t>
  </si>
  <si>
    <t>6-DaHall 1-PDU-03-41</t>
  </si>
  <si>
    <t>6-DaHall 1-PDU-03-42</t>
  </si>
  <si>
    <t>6-DaHall 1-PDU-03-43</t>
  </si>
  <si>
    <t>6-DaHall 1-PDU-03-44</t>
  </si>
  <si>
    <t>6-DaHall 1-PDU-03-45</t>
  </si>
  <si>
    <t>6-DaHall 1-PDU-03-46</t>
  </si>
  <si>
    <t>6-DaHall 1-PDU-03-47</t>
  </si>
  <si>
    <t>6-DaHall 1-PDU-03-48</t>
  </si>
  <si>
    <t>6-DaHall 1-PDU-03-49</t>
  </si>
  <si>
    <t>6-DaHall 1-PDU-03-50</t>
  </si>
  <si>
    <t>6-DaHall 1-PDU-04-02</t>
  </si>
  <si>
    <t>6-DaHall 1-PDU-04-03</t>
  </si>
  <si>
    <t>6-DaHall 1-PDU-04-04</t>
  </si>
  <si>
    <t>6-DaHall 1-PDU-04-05</t>
  </si>
  <si>
    <t>6-DaHall 1-PDU-04-06</t>
  </si>
  <si>
    <t>6-DaHall 1-PDU-04-07</t>
  </si>
  <si>
    <t>6-DaHall 1-PDU-04-08</t>
  </si>
  <si>
    <t>6-DaHall 1-PDU-04-09</t>
  </si>
  <si>
    <t>6-DaHall 1-PDU-04-10</t>
  </si>
  <si>
    <t>6-DaHall 1-PDU-04-11</t>
  </si>
  <si>
    <t>6-DaHall 1-PDU-04-12</t>
  </si>
  <si>
    <t>6-DaHall 1-PDU-04-13</t>
  </si>
  <si>
    <t>6-DaHall 1-PDU-04-14</t>
  </si>
  <si>
    <t>6-DaHall 1-PDU-04-15</t>
  </si>
  <si>
    <t>6-DaHall 1-PDU-04-16</t>
  </si>
  <si>
    <t>6-DaHall 1-PDU-04-17</t>
  </si>
  <si>
    <t>6-DaHall 1-PDU-04-18</t>
  </si>
  <si>
    <t>6-DaHall 1-PDU-04-19</t>
  </si>
  <si>
    <t>6-DaHall 1-PDU-04-20</t>
  </si>
  <si>
    <t>6-DaHall 1-PDU-04-21</t>
  </si>
  <si>
    <t>6-DaHall 1-PDU-04-22</t>
  </si>
  <si>
    <t>6-DaHall 1-PDU-04-23</t>
  </si>
  <si>
    <t>6-DaHall 1-PDU-04-24</t>
  </si>
  <si>
    <t>6-DaHall 1-PDU-04-25</t>
  </si>
  <si>
    <t>6-DaHall 1-PDU-04-26</t>
  </si>
  <si>
    <t>6-DaHall 1-PDU-04-27</t>
  </si>
  <si>
    <t>6-DaHall 1-PDU-04-28</t>
  </si>
  <si>
    <t>6-DaHall 1-PDU-04-29</t>
  </si>
  <si>
    <t>6-DaHall 1-PDU-04-30</t>
  </si>
  <si>
    <t>6-DaHall 1-PDU-04-31</t>
  </si>
  <si>
    <t>6-DaHall 1-PDU-04-32</t>
  </si>
  <si>
    <t>6-DaHall 1-PDU-04-33</t>
  </si>
  <si>
    <t>6-DaHall 1-PDU-04-34</t>
  </si>
  <si>
    <t>6-DaHall 1-PDU-04-35</t>
  </si>
  <si>
    <t>6-DaHall 1-PDU-04-36</t>
  </si>
  <si>
    <t>6-DaHall 1-PDU-04-37</t>
  </si>
  <si>
    <t>6-DaHall 1-PDU-04-38</t>
  </si>
  <si>
    <t>6-DaHall 1-PDU-04-39</t>
  </si>
  <si>
    <t>6-DaHall 1-PDU-04-40</t>
  </si>
  <si>
    <t>6-DaHall 1-PDU-04-41</t>
  </si>
  <si>
    <t>6-DaHall 1-PDU-04-42</t>
  </si>
  <si>
    <t>6-DaHall 1-PDU-04-43</t>
  </si>
  <si>
    <t>6-DaHall 1-PDU-04-44</t>
  </si>
  <si>
    <t>6-DaHall 1-PDU-04-45</t>
  </si>
  <si>
    <t>6-DaHall 1-PDU-04-46</t>
  </si>
  <si>
    <t>6-DaHall 1-PDU-04-47</t>
  </si>
  <si>
    <t>6-DaHall 1-PDU-04-48</t>
  </si>
  <si>
    <t>6-DaHall 1-PDU-04-49</t>
  </si>
  <si>
    <t>6-DaHall 1-PDU-04-50</t>
  </si>
  <si>
    <t>6-DaHall 1-PDU-05-01</t>
    <phoneticPr fontId="10" type="noConversion"/>
  </si>
  <si>
    <t>6-DaHall 1-PDU-05-02</t>
  </si>
  <si>
    <t>6-DaHall 1-PDU-05-03</t>
  </si>
  <si>
    <t>6-DaHall 1-PDU-05-04</t>
  </si>
  <si>
    <t>6-DaHall 1-PDU-05-05</t>
  </si>
  <si>
    <t>6-DaHall 1-PDU-05-06</t>
  </si>
  <si>
    <t>6-DaHall 1-PDU-05-07</t>
  </si>
  <si>
    <t>6-DaHall 1-PDU-05-08</t>
  </si>
  <si>
    <t>6-DaHall 1-PDU-05-09</t>
  </si>
  <si>
    <t>6-DaHall 1-PDU-05-10</t>
  </si>
  <si>
    <t>6-DaHall 1-PDU-05-11</t>
  </si>
  <si>
    <t>6-DaHall 1-PDU-05-12</t>
  </si>
  <si>
    <t>6-DaHall 1-PDU-05-13</t>
  </si>
  <si>
    <t>6-DaHall 1-PDU-05-14</t>
  </si>
  <si>
    <t>6-DaHall 1-PDU-05-15</t>
  </si>
  <si>
    <t>6-DaHall 1-PDU-05-16</t>
  </si>
  <si>
    <t>6-DaHall 1-PDU-05-17</t>
  </si>
  <si>
    <t>6-DaHall 1-PDU-05-18</t>
  </si>
  <si>
    <t>6-DaHall 1-PDU-05-19</t>
  </si>
  <si>
    <t>6-DaHall 1-PDU-05-20</t>
  </si>
  <si>
    <t>6-DaHall 1-PDU-05-21</t>
  </si>
  <si>
    <t>6-DaHall 1-PDU-05-22</t>
  </si>
  <si>
    <t>6-DaHall 1-PDU-05-23</t>
  </si>
  <si>
    <t>6-DaHall 1-PDU-05-24</t>
  </si>
  <si>
    <t>6-DaHall 1-PDU-05-25</t>
  </si>
  <si>
    <t>6-DaHall 1-PDU-05-26</t>
  </si>
  <si>
    <t>6-DaHall 1-PDU-05-27</t>
  </si>
  <si>
    <t>6-DaHall 1-PDU-05-28</t>
  </si>
  <si>
    <t>6-DaHall 1-PDU-05-29</t>
  </si>
  <si>
    <t>6-DaHall 1-PDU-05-30</t>
  </si>
  <si>
    <t>6-DaHall 1-PDU-05-31</t>
  </si>
  <si>
    <t>6-DaHall 1-PDU-05-32</t>
  </si>
  <si>
    <t>6-DaHall 1-PDU-05-33</t>
  </si>
  <si>
    <t>6-DaHall 1-PDU-05-34</t>
  </si>
  <si>
    <t>6-DaHall 1-PDU-05-35</t>
  </si>
  <si>
    <t>6-DaHall 1-PDU-05-36</t>
  </si>
  <si>
    <t>6-DaHall 1-PDU-05-37</t>
  </si>
  <si>
    <t>6-DaHall 1-PDU-05-38</t>
  </si>
  <si>
    <t>6-DaHall 1-PDU-05-39</t>
  </si>
  <si>
    <t>6-DaHall 1-PDU-05-40</t>
  </si>
  <si>
    <t>6-DaHall 1-PDU-05-41</t>
  </si>
  <si>
    <t>6-DaHall 1-PDU-05-42</t>
  </si>
  <si>
    <t>6-DaHall 1-PDU-05-43</t>
  </si>
  <si>
    <t>6-DaHall 1-PDU-05-44</t>
  </si>
  <si>
    <t>6-DaHall 1-PDU-05-45</t>
  </si>
  <si>
    <t>6-DaHall 1-PDU-05-46</t>
  </si>
  <si>
    <t>6-DaHall 1-PDU-05-47</t>
  </si>
  <si>
    <t>6-DaHall 1-PDU-05-48</t>
  </si>
  <si>
    <t>6-DaHall 1-PDU-05-49</t>
  </si>
  <si>
    <t>6-DaHall 1-PDU-05-50</t>
  </si>
  <si>
    <t>6-DaHall 1-PDU-05-51</t>
  </si>
  <si>
    <t>6-DaHall 1-PDU-05-52</t>
  </si>
  <si>
    <t>6-DaHall 1-PDU-05-53</t>
  </si>
  <si>
    <t>6-DaHall 1-PDU-05-54</t>
  </si>
  <si>
    <t>6-DaHall 1-PDU-06-01</t>
  </si>
  <si>
    <t>6-DaHall 1-PDU-06-02</t>
  </si>
  <si>
    <t>6-DaHall 1-PDU-06-03</t>
  </si>
  <si>
    <t>6-DaHall 1-PDU-06-04</t>
  </si>
  <si>
    <t>6-DaHall 1-PDU-06-05</t>
  </si>
  <si>
    <t>6-DaHall 1-PDU-06-06</t>
  </si>
  <si>
    <t>6-DaHall 1-PDU-06-07</t>
  </si>
  <si>
    <t>6-DaHall 1-PDU-06-08</t>
  </si>
  <si>
    <t>6-DaHall 1-PDU-06-09</t>
  </si>
  <si>
    <t>6-DaHall 1-PDU-06-10</t>
  </si>
  <si>
    <t>6-DaHall 1-PDU-06-11</t>
  </si>
  <si>
    <t>6-DaHall 1-PDU-06-12</t>
  </si>
  <si>
    <t>6-DaHall 1-PDU-06-13</t>
  </si>
  <si>
    <t>6-DaHall 1-PDU-06-14</t>
  </si>
  <si>
    <t>6-DaHall 1-PDU-06-15</t>
  </si>
  <si>
    <t>6-DaHall 1-PDU-06-16</t>
  </si>
  <si>
    <t>6-DaHall 1-PDU-06-17</t>
  </si>
  <si>
    <t>6-DaHall 1-PDU-06-18</t>
  </si>
  <si>
    <t>6-DaHall 1-PDU-06-19</t>
  </si>
  <si>
    <t>6-DaHall 1-PDU-06-20</t>
  </si>
  <si>
    <t>6-DaHall 1-PDU-06-21</t>
  </si>
  <si>
    <t>6-DaHall 1-PDU-06-22</t>
  </si>
  <si>
    <t>6-DaHall 1-PDU-06-23</t>
  </si>
  <si>
    <t>6-DaHall 1-PDU-06-24</t>
  </si>
  <si>
    <t>6-DaHall 1-PDU-06-25</t>
  </si>
  <si>
    <t>6-DaHall 1-PDU-06-26</t>
  </si>
  <si>
    <t>6-DaHall 1-PDU-06-27</t>
  </si>
  <si>
    <t>6-DaHall 1-PDU-06-28</t>
  </si>
  <si>
    <t>6-DaHall 1-PDU-06-29</t>
  </si>
  <si>
    <t>6-DaHall 1-PDU-06-30</t>
  </si>
  <si>
    <t>6-DaHall 1-PDU-06-31</t>
  </si>
  <si>
    <t>6-DaHall 1-PDU-06-32</t>
  </si>
  <si>
    <t>6-DaHall 1-PDU-06-33</t>
  </si>
  <si>
    <t>6-DaHall 1-PDU-06-34</t>
  </si>
  <si>
    <t>6-DaHall 1-PDU-06-35</t>
  </si>
  <si>
    <t>6-DaHall 1-PDU-06-36</t>
  </si>
  <si>
    <t>6-DaHall 1-PDU-06-37</t>
  </si>
  <si>
    <t>6-DaHall 1-PDU-06-38</t>
  </si>
  <si>
    <t>6-DaHall 1-PDU-06-39</t>
  </si>
  <si>
    <t>6-DaHall 1-PDU-06-40</t>
  </si>
  <si>
    <t>6-DaHall 1-PDU-06-41</t>
  </si>
  <si>
    <t>6-DaHall 1-PDU-06-42</t>
  </si>
  <si>
    <t>6-DaHall 1-PDU-06-43</t>
  </si>
  <si>
    <t>6-DaHall 1-PDU-06-44</t>
  </si>
  <si>
    <t>6-DaHall 1-PDU-06-45</t>
  </si>
  <si>
    <t>6-DaHall 1-PDU-06-46</t>
  </si>
  <si>
    <t>6-DaHall 1-PDU-06-47</t>
  </si>
  <si>
    <t>6-DaHall 1-PDU-06-48</t>
  </si>
  <si>
    <t>6-DaHall 1-PDU-06-49</t>
  </si>
  <si>
    <t>6-DaHall 1-PDU-06-50</t>
  </si>
  <si>
    <t>6-DaHall 1-PDU-06-51</t>
  </si>
  <si>
    <t>6-DaHall 1-PDU-06-52</t>
  </si>
  <si>
    <t>6-DaHall 1-PDU-06-53</t>
  </si>
  <si>
    <t>6-DaHall 1-PDU-06-54</t>
  </si>
  <si>
    <t>6-DaHall 1-PDU-07-01</t>
  </si>
  <si>
    <t>6-DaHall 1-PDU-07-02</t>
  </si>
  <si>
    <t>6-DaHall 1-PDU-07-03</t>
  </si>
  <si>
    <t>6-DaHall 1-PDU-07-04</t>
  </si>
  <si>
    <t>6-DaHall 1-PDU-07-05</t>
  </si>
  <si>
    <t>6-DaHall 1-PDU-07-06</t>
  </si>
  <si>
    <t>6-DaHall 1-PDU-07-07</t>
  </si>
  <si>
    <t>6-DaHall 1-PDU-07-08</t>
  </si>
  <si>
    <t>6-DaHall 1-PDU-07-09</t>
  </si>
  <si>
    <t>6-DaHall 1-PDU-07-10</t>
  </si>
  <si>
    <t>6-DaHall 1-PDU-07-11</t>
  </si>
  <si>
    <t>6-DaHall 1-PDU-07-12</t>
  </si>
  <si>
    <t>6-DaHall 1-PDU-07-13</t>
  </si>
  <si>
    <t>6-DaHall 1-PDU-07-14</t>
  </si>
  <si>
    <t>6-DaHall 1-PDU-07-15</t>
  </si>
  <si>
    <t>6-DaHall 1-PDU-07-16</t>
  </si>
  <si>
    <t>6-DaHall 1-PDU-07-17</t>
  </si>
  <si>
    <t>6-DaHall 1-PDU-07-18</t>
  </si>
  <si>
    <t>6-DaHall 1-PDU-07-19</t>
  </si>
  <si>
    <t>6-DaHall 1-PDU-07-20</t>
  </si>
  <si>
    <t>6-DaHall 1-PDU-07-21</t>
  </si>
  <si>
    <t>6-DaHall 1-PDU-07-22</t>
  </si>
  <si>
    <t>6-DaHall 1-PDU-07-23</t>
  </si>
  <si>
    <t>6-DaHall 1-PDU-07-24</t>
  </si>
  <si>
    <t>6-DaHall 1-PDU-07-25</t>
  </si>
  <si>
    <t>6-DaHall 1-PDU-07-26</t>
  </si>
  <si>
    <t>6-DaHall 1-PDU-07-27</t>
  </si>
  <si>
    <t>6-DaHall 1-PDU-07-28</t>
  </si>
  <si>
    <t>6-DaHall 1-PDU-07-29</t>
  </si>
  <si>
    <t>6-DaHall 1-PDU-07-30</t>
  </si>
  <si>
    <t>6-DaHall 1-PDU-07-31</t>
  </si>
  <si>
    <t>6-DaHall 1-PDU-07-32</t>
  </si>
  <si>
    <t>6-DaHall 1-PDU-07-33</t>
  </si>
  <si>
    <t>6-DaHall 1-PDU-07-34</t>
  </si>
  <si>
    <t>6-DaHall 1-PDU-07-35</t>
  </si>
  <si>
    <t>6-DaHall 1-PDU-07-36</t>
  </si>
  <si>
    <t>6-DaHall 1-PDU-07-37</t>
  </si>
  <si>
    <t>6-DaHall 1-PDU-07-38</t>
  </si>
  <si>
    <t>6-DaHall 1-PDU-07-39</t>
  </si>
  <si>
    <t>6-DaHall 1-PDU-07-40</t>
  </si>
  <si>
    <t>6-DaHall 1-PDU-07-41</t>
  </si>
  <si>
    <t>6-DaHall 1-PDU-07-42</t>
  </si>
  <si>
    <t>6-DaHall 1-PDU-07-43</t>
  </si>
  <si>
    <t>6-DaHall 1-PDU-07-44</t>
  </si>
  <si>
    <t>6-DaHall 1-PDU-07-45</t>
  </si>
  <si>
    <t>6-DaHall 1-PDU-07-46</t>
  </si>
  <si>
    <t>6-DaHall 1-PDU-07-47</t>
  </si>
  <si>
    <t>6-DaHall 1-PDU-07-48</t>
  </si>
  <si>
    <t>6-DaHall 1-PDU-07-49</t>
  </si>
  <si>
    <t>6-DaHall 1-PDU-07-50</t>
  </si>
  <si>
    <t>6-DaHall 1-PDU-07-51</t>
  </si>
  <si>
    <t>6-DaHall 1-PDU-07-52</t>
  </si>
  <si>
    <t>6-DaHall 1-PDU-07-53</t>
  </si>
  <si>
    <t>6-DaHall 1-PDU-07-54</t>
  </si>
  <si>
    <t>6-DaHall 1-PDU-08-01</t>
  </si>
  <si>
    <t>6-DaHall 1-PDU-08-02</t>
  </si>
  <si>
    <t>6-DaHall 1-PDU-08-03</t>
  </si>
  <si>
    <t>6-DaHall 1-PDU-08-04</t>
  </si>
  <si>
    <t>6-DaHall 1-PDU-08-05</t>
  </si>
  <si>
    <t>6-DaHall 1-PDU-08-06</t>
  </si>
  <si>
    <t>6-DaHall 1-PDU-08-07</t>
  </si>
  <si>
    <t>6-DaHall 1-PDU-08-08</t>
  </si>
  <si>
    <t>6-DaHall 1-PDU-08-09</t>
  </si>
  <si>
    <t>6-DaHall 1-PDU-08-10</t>
  </si>
  <si>
    <t>6-DaHall 1-PDU-08-11</t>
  </si>
  <si>
    <t>6-DaHall 1-PDU-08-12</t>
  </si>
  <si>
    <t>6-DaHall 1-PDU-08-13</t>
  </si>
  <si>
    <t>6-DaHall 1-PDU-08-14</t>
  </si>
  <si>
    <t>6-DaHall 1-PDU-08-15</t>
  </si>
  <si>
    <t>6-DaHall 1-PDU-08-16</t>
  </si>
  <si>
    <t>6-DaHall 1-PDU-08-17</t>
  </si>
  <si>
    <t>6-DaHall 1-PDU-08-18</t>
  </si>
  <si>
    <t>6-DaHall 1-PDU-08-19</t>
  </si>
  <si>
    <t>6-DaHall 1-PDU-08-20</t>
  </si>
  <si>
    <t>6-DaHall 1-PDU-08-21</t>
  </si>
  <si>
    <t>6-DaHall 1-PDU-08-22</t>
  </si>
  <si>
    <t>6-DaHall 1-PDU-08-23</t>
  </si>
  <si>
    <t>6-DaHall 1-PDU-08-24</t>
  </si>
  <si>
    <t>6-DaHall 1-PDU-08-25</t>
  </si>
  <si>
    <t>6-DaHall 1-PDU-08-26</t>
  </si>
  <si>
    <t>6-DaHall 1-PDU-08-27</t>
  </si>
  <si>
    <t>6-DaHall 1-PDU-08-28</t>
  </si>
  <si>
    <t>6-DaHall 1-PDU-08-29</t>
  </si>
  <si>
    <t>6-DaHall 1-PDU-08-30</t>
  </si>
  <si>
    <t>6-DaHall 1-PDU-08-31</t>
  </si>
  <si>
    <t>6-DaHall 1-PDU-08-32</t>
  </si>
  <si>
    <t>6-DaHall 1-PDU-08-33</t>
  </si>
  <si>
    <t>6-DaHall 1-PDU-08-34</t>
  </si>
  <si>
    <t>6-DaHall 1-PDU-08-35</t>
  </si>
  <si>
    <t>6-DaHall 1-PDU-08-36</t>
  </si>
  <si>
    <t>6-DaHall 1-PDU-08-37</t>
  </si>
  <si>
    <t>6-DaHall 1-PDU-08-38</t>
  </si>
  <si>
    <t>6-DaHall 1-PDU-08-39</t>
  </si>
  <si>
    <t>6-DaHall 1-PDU-08-40</t>
  </si>
  <si>
    <t>6-DaHall 1-PDU-08-41</t>
  </si>
  <si>
    <t>6-DaHall 1-PDU-08-42</t>
  </si>
  <si>
    <t>6-DaHall 1-PDU-08-43</t>
  </si>
  <si>
    <t>6-DaHall 1-PDU-08-44</t>
  </si>
  <si>
    <t>6-DaHall 1-PDU-08-45</t>
  </si>
  <si>
    <t>6-DaHall 1-PDU-08-46</t>
  </si>
  <si>
    <t>6-DaHall 1-PDU-08-47</t>
  </si>
  <si>
    <t>6-DaHall 1-PDU-08-48</t>
  </si>
  <si>
    <t>6-DaHall 1-PDU-08-49</t>
  </si>
  <si>
    <t>6-DaHall 1-PDU-08-50</t>
  </si>
  <si>
    <t>6-DaHall 1-PDU-08-51</t>
  </si>
  <si>
    <t>6-DaHall 1-PDU-08-52</t>
  </si>
  <si>
    <t>6-DaHall 1-PDU-08-53</t>
  </si>
  <si>
    <t>6-DaHall 1-PDU-08-54</t>
  </si>
  <si>
    <t>6-DaHall 1-PDU-09-01</t>
    <phoneticPr fontId="10" type="noConversion"/>
  </si>
  <si>
    <t>6-DaHall 1-PDU-10-01</t>
  </si>
  <si>
    <t>6-DaHall 1-PDU-09-02</t>
  </si>
  <si>
    <t>6-DaHall 1-PDU-09-03</t>
  </si>
  <si>
    <t>6-DaHall 1-PDU-09-04</t>
  </si>
  <si>
    <t>6-DaHall 1-PDU-09-05</t>
  </si>
  <si>
    <t>6-DaHall 1-PDU-09-06</t>
  </si>
  <si>
    <t>6-DaHall 1-PDU-09-07</t>
  </si>
  <si>
    <t>6-DaHall 1-PDU-09-08</t>
  </si>
  <si>
    <t>6-DaHall 1-PDU-09-09</t>
  </si>
  <si>
    <t>6-DaHall 1-PDU-09-10</t>
  </si>
  <si>
    <t>6-DaHall 1-PDU-09-11</t>
  </si>
  <si>
    <t>6-DaHall 1-PDU-09-12</t>
  </si>
  <si>
    <t>6-DaHall 1-PDU-09-13</t>
  </si>
  <si>
    <t>6-DaHall 1-PDU-09-14</t>
  </si>
  <si>
    <t>6-DaHall 1-PDU-09-15</t>
  </si>
  <si>
    <t>6-DaHall 1-PDU-09-16</t>
  </si>
  <si>
    <t>6-DaHall 1-PDU-09-17</t>
  </si>
  <si>
    <t>6-DaHall 1-PDU-09-18</t>
  </si>
  <si>
    <t>6-DaHall 1-PDU-09-19</t>
  </si>
  <si>
    <t>6-DaHall 1-PDU-09-20</t>
  </si>
  <si>
    <t>6-DaHall 1-PDU-09-21</t>
  </si>
  <si>
    <t>6-DaHall 1-PDU-09-22</t>
  </si>
  <si>
    <t>6-DaHall 1-PDU-09-23</t>
  </si>
  <si>
    <t>6-DaHall 1-PDU-09-24</t>
  </si>
  <si>
    <t>6-DaHall 1-PDU-09-25</t>
  </si>
  <si>
    <t>6-DaHall 1-PDU-09-26</t>
  </si>
  <si>
    <t>6-DaHall 1-PDU-09-27</t>
  </si>
  <si>
    <t>6-DaHall 1-PDU-09-28</t>
  </si>
  <si>
    <t>6-DaHall 1-PDU-09-29</t>
  </si>
  <si>
    <t>6-DaHall 1-PDU-09-30</t>
  </si>
  <si>
    <t>6-DaHall 1-PDU-09-31</t>
  </si>
  <si>
    <t>6-DaHall 1-PDU-09-32</t>
  </si>
  <si>
    <t>6-DaHall 1-PDU-09-33</t>
  </si>
  <si>
    <t>6-DaHall 1-PDU-09-34</t>
  </si>
  <si>
    <t>6-DaHall 1-PDU-09-35</t>
  </si>
  <si>
    <t>6-DaHall 1-PDU-09-36</t>
  </si>
  <si>
    <t>6-DaHall 1-PDU-09-37</t>
  </si>
  <si>
    <t>6-DaHall 1-PDU-09-38</t>
  </si>
  <si>
    <t>6-DaHall 1-PDU-09-39</t>
  </si>
  <si>
    <t>6-DaHall 1-PDU-09-40</t>
  </si>
  <si>
    <t>6-DaHall 1-PDU-09-41</t>
  </si>
  <si>
    <t>6-DaHall 1-PDU-09-42</t>
  </si>
  <si>
    <t>6-DaHall 1-PDU-09-43</t>
  </si>
  <si>
    <t>6-DaHall 1-PDU-09-44</t>
  </si>
  <si>
    <t>6-DaHall 1-PDU-09-45</t>
  </si>
  <si>
    <t>6-DaHall 1-PDU-09-46</t>
  </si>
  <si>
    <t>6-DaHall 1-PDU-09-47</t>
  </si>
  <si>
    <t>6-DaHall 1-PDU-09-48</t>
  </si>
  <si>
    <t>6-DaHall 1-PDU-09-49</t>
  </si>
  <si>
    <t>6-DaHall 1-PDU-09-50</t>
  </si>
  <si>
    <t>6-DaHall 1-PDU-10-02</t>
  </si>
  <si>
    <t>6-DaHall 1-PDU-10-03</t>
  </si>
  <si>
    <t>6-DaHall 1-PDU-10-04</t>
  </si>
  <si>
    <t>6-DaHall 1-PDU-10-05</t>
  </si>
  <si>
    <t>6-DaHall 1-PDU-10-06</t>
  </si>
  <si>
    <t>6-DaHall 1-PDU-10-07</t>
  </si>
  <si>
    <t>6-DaHall 1-PDU-10-08</t>
  </si>
  <si>
    <t>6-DaHall 1-PDU-10-09</t>
  </si>
  <si>
    <t>6-DaHall 1-PDU-10-10</t>
  </si>
  <si>
    <t>6-DaHall 1-PDU-10-11</t>
  </si>
  <si>
    <t>6-DaHall 1-PDU-10-12</t>
  </si>
  <si>
    <t>6-DaHall 1-PDU-10-13</t>
  </si>
  <si>
    <t>6-DaHall 1-PDU-10-14</t>
  </si>
  <si>
    <t>6-DaHall 1-PDU-10-15</t>
  </si>
  <si>
    <t>6-DaHall 1-PDU-10-16</t>
  </si>
  <si>
    <t>6-DaHall 1-PDU-10-17</t>
  </si>
  <si>
    <t>6-DaHall 1-PDU-10-18</t>
  </si>
  <si>
    <t>6-DaHall 1-PDU-10-19</t>
  </si>
  <si>
    <t>6-DaHall 1-PDU-10-20</t>
  </si>
  <si>
    <t>6-DaHall 1-PDU-10-21</t>
  </si>
  <si>
    <t>6-DaHall 1-PDU-10-22</t>
  </si>
  <si>
    <t>6-DaHall 1-PDU-10-23</t>
  </si>
  <si>
    <t>6-DaHall 1-PDU-10-24</t>
  </si>
  <si>
    <t>6-DaHall 1-PDU-10-25</t>
  </si>
  <si>
    <t>6-DaHall 1-PDU-10-26</t>
  </si>
  <si>
    <t>6-DaHall 1-PDU-10-27</t>
  </si>
  <si>
    <t>6-DaHall 1-PDU-10-28</t>
  </si>
  <si>
    <t>6-DaHall 1-PDU-10-29</t>
  </si>
  <si>
    <t>6-DaHall 1-PDU-10-30</t>
  </si>
  <si>
    <t>6-DaHall 1-PDU-10-31</t>
  </si>
  <si>
    <t>6-DaHall 1-PDU-10-32</t>
  </si>
  <si>
    <t>6-DaHall 1-PDU-10-33</t>
  </si>
  <si>
    <t>6-DaHall 1-PDU-10-34</t>
  </si>
  <si>
    <t>6-DaHall 1-PDU-10-35</t>
  </si>
  <si>
    <t>6-DaHall 1-PDU-10-36</t>
  </si>
  <si>
    <t>6-DaHall 1-PDU-10-37</t>
  </si>
  <si>
    <t>6-DaHall 1-PDU-10-38</t>
  </si>
  <si>
    <t>6-DaHall 1-PDU-10-39</t>
  </si>
  <si>
    <t>6-DaHall 1-PDU-10-40</t>
  </si>
  <si>
    <t>6-DaHall 1-PDU-10-41</t>
  </si>
  <si>
    <t>6-DaHall 1-PDU-10-42</t>
  </si>
  <si>
    <t>6-DaHall 1-PDU-10-43</t>
  </si>
  <si>
    <t>6-DaHall 1-PDU-10-44</t>
  </si>
  <si>
    <t>6-DaHall 1-PDU-10-45</t>
  </si>
  <si>
    <t>6-DaHall 1-PDU-10-46</t>
  </si>
  <si>
    <t>6-DaHall 1-PDU-10-47</t>
  </si>
  <si>
    <t>6-DaHall 1-PDU-10-48</t>
  </si>
  <si>
    <t>6-DaHall 1-PDU-10-49</t>
  </si>
  <si>
    <t>6-DaHall 1-PDU-10-50</t>
  </si>
  <si>
    <t>6-DaHall 1-PDU-11-01</t>
  </si>
  <si>
    <t>6-DaHall 1-PDU-11-02</t>
  </si>
  <si>
    <t>6-DaHall 1-PDU-11-03</t>
  </si>
  <si>
    <t>6-DaHall 1-PDU-11-04</t>
  </si>
  <si>
    <t>6-DaHall 1-PDU-11-05</t>
  </si>
  <si>
    <t>6-DaHall 1-PDU-11-06</t>
  </si>
  <si>
    <t>6-DaHall 1-PDU-11-07</t>
  </si>
  <si>
    <t>6-DaHall 1-PDU-11-08</t>
  </si>
  <si>
    <t>6-DaHall 1-PDU-11-09</t>
  </si>
  <si>
    <t>6-DaHall 1-PDU-11-10</t>
  </si>
  <si>
    <t>6-DaHall 1-PDU-11-11</t>
  </si>
  <si>
    <t>6-DaHall 1-PDU-11-12</t>
  </si>
  <si>
    <t>6-DaHall 1-PDU-11-13</t>
  </si>
  <si>
    <t>6-DaHall 1-PDU-11-14</t>
  </si>
  <si>
    <t>6-DaHall 1-PDU-11-15</t>
  </si>
  <si>
    <t>6-DaHall 1-PDU-11-16</t>
  </si>
  <si>
    <t>6-DaHall 1-PDU-11-17</t>
  </si>
  <si>
    <t>6-DaHall 1-PDU-11-18</t>
  </si>
  <si>
    <t>6-DaHall 1-PDU-11-19</t>
  </si>
  <si>
    <t>6-DaHall 1-PDU-11-20</t>
  </si>
  <si>
    <t>6-DaHall 1-PDU-11-21</t>
  </si>
  <si>
    <t>6-DaHall 1-PDU-11-22</t>
  </si>
  <si>
    <t>6-DaHall 1-PDU-11-23</t>
  </si>
  <si>
    <t>6-DaHall 1-PDU-11-24</t>
  </si>
  <si>
    <t>6-DaHall 1-PDU-11-25</t>
  </si>
  <si>
    <t>6-DaHall 1-PDU-11-26</t>
  </si>
  <si>
    <t>6-DaHall 1-PDU-11-27</t>
  </si>
  <si>
    <t>6-DaHall 1-PDU-11-28</t>
  </si>
  <si>
    <t>6-DaHall 1-PDU-11-29</t>
  </si>
  <si>
    <t>6-DaHall 1-PDU-11-30</t>
  </si>
  <si>
    <t>6-DaHall 1-PDU-11-31</t>
  </si>
  <si>
    <t>6-DaHall 1-PDU-11-32</t>
  </si>
  <si>
    <t>6-DaHall 1-PDU-11-33</t>
  </si>
  <si>
    <t>6-DaHall 1-PDU-11-34</t>
  </si>
  <si>
    <t>6-DaHall 1-PDU-11-35</t>
  </si>
  <si>
    <t>6-DaHall 1-PDU-11-36</t>
  </si>
  <si>
    <t>6-DaHall 1-PDU-11-37</t>
  </si>
  <si>
    <t>6-DaHall 1-PDU-11-38</t>
  </si>
  <si>
    <t>6-DaHall 1-PDU-11-39</t>
  </si>
  <si>
    <t>6-DaHall 1-PDU-11-40</t>
  </si>
  <si>
    <t>6-DaHall 1-PDU-11-41</t>
  </si>
  <si>
    <t>6-DaHall 1-PDU-11-42</t>
  </si>
  <si>
    <t>6-DaHall 1-PDU-11-43</t>
  </si>
  <si>
    <t>6-DaHall 1-PDU-11-44</t>
  </si>
  <si>
    <t>6-DaHall 1-PDU-11-45</t>
  </si>
  <si>
    <t>6-DaHall 1-PDU-11-46</t>
  </si>
  <si>
    <t>6-DaHall 1-PDU-11-47</t>
  </si>
  <si>
    <t>6-DaHall 1-PDU-11-48</t>
  </si>
  <si>
    <t>6-DaHall 1-PDU-11-49</t>
  </si>
  <si>
    <t>6-DaHall 1-PDU-11-50</t>
  </si>
  <si>
    <t>6-DaHall 1-PDU-12-01</t>
  </si>
  <si>
    <t>6-DaHall 1-PDU-12-02</t>
  </si>
  <si>
    <t>6-DaHall 1-PDU-12-03</t>
  </si>
  <si>
    <t>6-DaHall 1-PDU-12-04</t>
  </si>
  <si>
    <t>6-DaHall 1-PDU-12-05</t>
  </si>
  <si>
    <t>6-DaHall 1-PDU-12-06</t>
  </si>
  <si>
    <t>6-DaHall 1-PDU-12-07</t>
  </si>
  <si>
    <t>6-DaHall 1-PDU-12-08</t>
  </si>
  <si>
    <t>6-DaHall 1-PDU-12-09</t>
  </si>
  <si>
    <t>6-DaHall 1-PDU-12-10</t>
  </si>
  <si>
    <t>6-DaHall 1-PDU-12-11</t>
  </si>
  <si>
    <t>6-DaHall 1-PDU-12-12</t>
  </si>
  <si>
    <t>6-DaHall 1-PDU-12-13</t>
  </si>
  <si>
    <t>6-DaHall 1-PDU-12-14</t>
  </si>
  <si>
    <t>6-DaHall 1-PDU-12-15</t>
  </si>
  <si>
    <t>6-DaHall 1-PDU-12-16</t>
  </si>
  <si>
    <t>6-DaHall 1-PDU-12-17</t>
  </si>
  <si>
    <t>6-DaHall 1-PDU-12-18</t>
  </si>
  <si>
    <t>6-DaHall 1-PDU-12-19</t>
  </si>
  <si>
    <t>6-DaHall 1-PDU-12-20</t>
  </si>
  <si>
    <t>6-DaHall 1-PDU-12-21</t>
  </si>
  <si>
    <t>6-DaHall 1-PDU-12-22</t>
  </si>
  <si>
    <t>6-DaHall 1-PDU-12-23</t>
  </si>
  <si>
    <t>6-DaHall 1-PDU-12-24</t>
  </si>
  <si>
    <t>6-DaHall 1-PDU-12-25</t>
  </si>
  <si>
    <t>6-DaHall 1-PDU-12-26</t>
  </si>
  <si>
    <t>6-DaHall 1-PDU-12-27</t>
  </si>
  <si>
    <t>6-DaHall 1-PDU-12-28</t>
  </si>
  <si>
    <t>6-DaHall 1-PDU-12-29</t>
  </si>
  <si>
    <t>6-DaHall 1-PDU-12-30</t>
  </si>
  <si>
    <t>6-DaHall 1-PDU-12-31</t>
  </si>
  <si>
    <t>6-DaHall 1-PDU-12-32</t>
  </si>
  <si>
    <t>6-DaHall 1-PDU-12-33</t>
  </si>
  <si>
    <t>6-DaHall 1-PDU-12-34</t>
  </si>
  <si>
    <t>6-DaHall 1-PDU-12-35</t>
  </si>
  <si>
    <t>6-DaHall 1-PDU-12-36</t>
  </si>
  <si>
    <t>6-DaHall 1-PDU-12-37</t>
  </si>
  <si>
    <t>6-DaHall 1-PDU-12-38</t>
  </si>
  <si>
    <t>6-DaHall 1-PDU-12-39</t>
  </si>
  <si>
    <t>6-DaHall 1-PDU-12-40</t>
  </si>
  <si>
    <t>6-DaHall 1-PDU-12-41</t>
  </si>
  <si>
    <t>6-DaHall 1-PDU-12-42</t>
  </si>
  <si>
    <t>6-DaHall 1-PDU-12-43</t>
  </si>
  <si>
    <t>6-DaHall 1-PDU-12-44</t>
  </si>
  <si>
    <t>6-DaHall 1-PDU-12-45</t>
  </si>
  <si>
    <t>6-DaHall 1-PDU-12-46</t>
  </si>
  <si>
    <t>6-DaHall 1-PDU-12-47</t>
  </si>
  <si>
    <t>6-DaHall 1-PDU-12-48</t>
  </si>
  <si>
    <t>6-DaHall 1-PDU-12-49</t>
  </si>
  <si>
    <t>6-DaHall 1-PDU-12-50</t>
  </si>
  <si>
    <t>6-DaHall 1-PDU-13-01</t>
    <phoneticPr fontId="10" type="noConversion"/>
  </si>
  <si>
    <t>6-DaHall 1-PDU-13-02</t>
  </si>
  <si>
    <t>6-DaHall 1-PDU-13-03</t>
  </si>
  <si>
    <t>6-DaHall 1-PDU-13-04</t>
  </si>
  <si>
    <t>6-DaHall 1-PDU-13-05</t>
  </si>
  <si>
    <t>6-DaHall 1-PDU-13-06</t>
  </si>
  <si>
    <t>6-DaHall 1-PDU-13-07</t>
  </si>
  <si>
    <t>6-DaHall 1-PDU-13-08</t>
  </si>
  <si>
    <t>6-DaHall 1-PDU-13-09</t>
  </si>
  <si>
    <t>6-DaHall 1-PDU-13-10</t>
  </si>
  <si>
    <t>6-DaHall 1-PDU-13-11</t>
  </si>
  <si>
    <t>6-DaHall 1-PDU-13-12</t>
  </si>
  <si>
    <t>6-DaHall 1-PDU-13-13</t>
  </si>
  <si>
    <t>6-DaHall 1-PDU-13-14</t>
  </si>
  <si>
    <t>6-DaHall 1-PDU-13-15</t>
  </si>
  <si>
    <t>6-DaHall 1-PDU-13-16</t>
  </si>
  <si>
    <t>6-DaHall 1-PDU-13-17</t>
  </si>
  <si>
    <t>6-DaHall 1-PDU-13-18</t>
  </si>
  <si>
    <t>6-DaHall 1-PDU-13-19</t>
  </si>
  <si>
    <t>6-DaHall 1-PDU-13-20</t>
  </si>
  <si>
    <t>6-DaHall 1-PDU-13-21</t>
  </si>
  <si>
    <t>6-DaHall 1-PDU-13-22</t>
  </si>
  <si>
    <t>6-DaHall 1-PDU-13-23</t>
  </si>
  <si>
    <t>6-DaHall 1-PDU-13-24</t>
  </si>
  <si>
    <t>6-DaHall 1-PDU-13-25</t>
  </si>
  <si>
    <t>6-DaHall 1-PDU-13-26</t>
  </si>
  <si>
    <t>6-DaHall 1-PDU-13-27</t>
  </si>
  <si>
    <t>6-DaHall 1-PDU-13-28</t>
  </si>
  <si>
    <t>6-DaHall 1-PDU-13-29</t>
  </si>
  <si>
    <t>6-DaHall 1-PDU-13-30</t>
  </si>
  <si>
    <t>6-DaHall 1-PDU-13-31</t>
  </si>
  <si>
    <t>6-DaHall 1-PDU-13-32</t>
  </si>
  <si>
    <t>6-DaHall 1-PDU-13-33</t>
  </si>
  <si>
    <t>6-DaHall 1-PDU-13-34</t>
  </si>
  <si>
    <t>6-DaHall 1-PDU-13-35</t>
  </si>
  <si>
    <t>6-DaHall 1-PDU-13-36</t>
  </si>
  <si>
    <t>6-DaHall 1-PDU-13-37</t>
  </si>
  <si>
    <t>6-DaHall 1-PDU-13-38</t>
  </si>
  <si>
    <t>6-DaHall 1-PDU-13-39</t>
  </si>
  <si>
    <t>6-DaHall 1-PDU-13-40</t>
  </si>
  <si>
    <t>6-DaHall 1-PDU-13-41</t>
  </si>
  <si>
    <t>6-DaHall 1-PDU-13-42</t>
  </si>
  <si>
    <t>6-DaHall 1-PDU-13-43</t>
  </si>
  <si>
    <t>6-DaHall 1-PDU-13-44</t>
  </si>
  <si>
    <t>6-DaHall 1-PDU-13-45</t>
  </si>
  <si>
    <t>6-DaHall 1-PDU-13-46</t>
  </si>
  <si>
    <t>6-DaHall 1-PDU-13-47</t>
  </si>
  <si>
    <t>6-DaHall 1-PDU-13-48</t>
  </si>
  <si>
    <t>6-DaHall 1-PDU-13-49</t>
  </si>
  <si>
    <t>6-DaHall 1-PDU-13-50</t>
  </si>
  <si>
    <t>6-DaHall 1-PDU-13-51</t>
  </si>
  <si>
    <t>6-DaHall 1-PDU-13-52</t>
  </si>
  <si>
    <t>6-DaHall 1-PDU-13-53</t>
  </si>
  <si>
    <t>6-DaHall 1-PDU-13-54</t>
  </si>
  <si>
    <t>6-DaHall 1-PDU-14-01</t>
    <phoneticPr fontId="10" type="noConversion"/>
  </si>
  <si>
    <t>6-DaHall 1-PDU-14-02</t>
  </si>
  <si>
    <t>6-DaHall 1-PDU-14-03</t>
  </si>
  <si>
    <t>6-DaHall 1-PDU-14-04</t>
  </si>
  <si>
    <t>6-DaHall 1-PDU-14-05</t>
  </si>
  <si>
    <t>6-DaHall 1-PDU-14-06</t>
  </si>
  <si>
    <t>6-DaHall 1-PDU-14-07</t>
  </si>
  <si>
    <t>6-DaHall 1-PDU-14-08</t>
  </si>
  <si>
    <t>6-DaHall 1-PDU-14-09</t>
  </si>
  <si>
    <t>6-DaHall 1-PDU-14-10</t>
  </si>
  <si>
    <t>6-DaHall 1-PDU-14-11</t>
  </si>
  <si>
    <t>6-DaHall 1-PDU-14-12</t>
  </si>
  <si>
    <t>6-DaHall 1-PDU-14-13</t>
  </si>
  <si>
    <t>6-DaHall 1-PDU-14-14</t>
  </si>
  <si>
    <t>6-DaHall 1-PDU-14-15</t>
  </si>
  <si>
    <t>6-DaHall 1-PDU-14-16</t>
  </si>
  <si>
    <t>6-DaHall 1-PDU-14-17</t>
  </si>
  <si>
    <t>6-DaHall 1-PDU-14-18</t>
  </si>
  <si>
    <t>6-DaHall 1-PDU-14-19</t>
  </si>
  <si>
    <t>6-DaHall 1-PDU-14-20</t>
  </si>
  <si>
    <t>6-DaHall 1-PDU-14-21</t>
  </si>
  <si>
    <t>6-DaHall 1-PDU-14-22</t>
  </si>
  <si>
    <t>6-DaHall 1-PDU-14-23</t>
  </si>
  <si>
    <t>6-DaHall 1-PDU-14-24</t>
  </si>
  <si>
    <t>6-DaHall 1-PDU-14-25</t>
  </si>
  <si>
    <t>6-DaHall 1-PDU-14-26</t>
  </si>
  <si>
    <t>6-DaHall 1-PDU-14-27</t>
  </si>
  <si>
    <t>6-DaHall 1-PDU-14-28</t>
  </si>
  <si>
    <t>6-DaHall 1-PDU-14-29</t>
  </si>
  <si>
    <t>6-DaHall 1-PDU-14-30</t>
  </si>
  <si>
    <t>6-DaHall 1-PDU-14-31</t>
  </si>
  <si>
    <t>6-DaHall 1-PDU-14-32</t>
  </si>
  <si>
    <t>6-DaHall 1-PDU-14-33</t>
  </si>
  <si>
    <t>6-DaHall 1-PDU-14-34</t>
  </si>
  <si>
    <t>6-DaHall 1-PDU-14-35</t>
  </si>
  <si>
    <t>6-DaHall 1-PDU-14-36</t>
  </si>
  <si>
    <t>6-DaHall 1-PDU-14-37</t>
  </si>
  <si>
    <t>6-DaHall 1-PDU-14-38</t>
  </si>
  <si>
    <t>6-DaHall 1-PDU-14-39</t>
  </si>
  <si>
    <t>6-DaHall 1-PDU-14-40</t>
  </si>
  <si>
    <t>6-DaHall 1-PDU-14-41</t>
  </si>
  <si>
    <t>6-DaHall 1-PDU-14-42</t>
  </si>
  <si>
    <t>6-DaHall 1-PDU-14-43</t>
  </si>
  <si>
    <t>6-DaHall 1-PDU-14-44</t>
  </si>
  <si>
    <t>6-DaHall 1-PDU-14-45</t>
  </si>
  <si>
    <t>6-DaHall 1-PDU-14-46</t>
  </si>
  <si>
    <t>6-DaHall 1-PDU-14-47</t>
  </si>
  <si>
    <t>6-DaHall 1-PDU-14-48</t>
  </si>
  <si>
    <t>6-DaHall 1-PDU-14-49</t>
  </si>
  <si>
    <t>6-DaHall 1-PDU-14-50</t>
  </si>
  <si>
    <t>6-DaHall 1-PDU-14-51</t>
  </si>
  <si>
    <t>6-DaHall 1-PDU-14-52</t>
  </si>
  <si>
    <t>6-DaHall 1-PDU-14-53</t>
  </si>
  <si>
    <t>6-DaHall 1-PDU-14-54</t>
  </si>
  <si>
    <t>7-DaHall 1-PDU-01-02</t>
  </si>
  <si>
    <t>7-DaHall 1-PDU-01-03</t>
  </si>
  <si>
    <t>7-DaHall 1-PDU-01-04</t>
  </si>
  <si>
    <t>7-DaHall 1-PDU-01-05</t>
  </si>
  <si>
    <t>7-DaHall 1-PDU-01-06</t>
  </si>
  <si>
    <t>7-DaHall 1-PDU-01-07</t>
  </si>
  <si>
    <t>7-DaHall 1-PDU-01-08</t>
  </si>
  <si>
    <t>7-DaHall 1-PDU-01-09</t>
  </si>
  <si>
    <t>7-DaHall 1-PDU-01-10</t>
  </si>
  <si>
    <t>7-DaHall 1-PDU-01-11</t>
  </si>
  <si>
    <t>7-DaHall 1-PDU-01-12</t>
  </si>
  <si>
    <t>7-DaHall 1-PDU-01-13</t>
  </si>
  <si>
    <t>7-DaHall 1-PDU-01-14</t>
  </si>
  <si>
    <t>7-DaHall 1-PDU-01-15</t>
  </si>
  <si>
    <t>7-DaHall 1-PDU-01-16</t>
  </si>
  <si>
    <t>7-DaHall 1-PDU-01-17</t>
  </si>
  <si>
    <t>7-DaHall 1-PDU-01-18</t>
  </si>
  <si>
    <t>7-DaHall 1-PDU-01-19</t>
  </si>
  <si>
    <t>7-DaHall 1-PDU-01-20</t>
  </si>
  <si>
    <t>7-DaHall 1-PDU-01-21</t>
  </si>
  <si>
    <t>7-DaHall 1-PDU-01-22</t>
  </si>
  <si>
    <t>7-DaHall 1-PDU-01-23</t>
  </si>
  <si>
    <t>7-DaHall 1-PDU-01-24</t>
  </si>
  <si>
    <t>7-DaHall 1-PDU-01-25</t>
  </si>
  <si>
    <t>7-DaHall 1-PDU-01-26</t>
  </si>
  <si>
    <t>7-DaHall 1-PDU-01-27</t>
  </si>
  <si>
    <t>7-DaHall 1-PDU-01-28</t>
  </si>
  <si>
    <t>7-DaHall 1-PDU-01-29</t>
  </si>
  <si>
    <t>7-DaHall 1-PDU-01-30</t>
  </si>
  <si>
    <t>7-DaHall 1-PDU-01-31</t>
  </si>
  <si>
    <t>7-DaHall 1-PDU-01-32</t>
  </si>
  <si>
    <t>7-DaHall 1-PDU-01-33</t>
  </si>
  <si>
    <t>7-DaHall 1-PDU-01-34</t>
  </si>
  <si>
    <t>7-DaHall 1-PDU-01-35</t>
  </si>
  <si>
    <t>7-DaHall 1-PDU-01-36</t>
  </si>
  <si>
    <t>7-DaHall 1-PDU-01-37</t>
  </si>
  <si>
    <t>7-DaHall 1-PDU-01-38</t>
  </si>
  <si>
    <t>7-DaHall 1-PDU-01-39</t>
  </si>
  <si>
    <t>7-DaHall 1-PDU-01-40</t>
  </si>
  <si>
    <t>7-DaHall 1-PDU-01-41</t>
  </si>
  <si>
    <t>7-DaHall 1-PDU-01-42</t>
  </si>
  <si>
    <t>7-DaHall 1-PDU-01-43</t>
  </si>
  <si>
    <t>7-DaHall 1-PDU-01-44</t>
  </si>
  <si>
    <t>7-DaHall 1-PDU-01-45</t>
  </si>
  <si>
    <t>7-DaHall 1-PDU-01-46</t>
  </si>
  <si>
    <t>7-DaHall 1-PDU-01-47</t>
  </si>
  <si>
    <t>7-DaHall 1-PDU-01-48</t>
  </si>
  <si>
    <t>7-DaHall 1-PDU-01-49</t>
  </si>
  <si>
    <t>7-DaHall 1-PDU-01-50</t>
  </si>
  <si>
    <t>7-DaHall 1-PDU-01-51</t>
  </si>
  <si>
    <t>7-DaHall 1-PDU-01-52</t>
  </si>
  <si>
    <t>7-DaHall 1-PDU-01-53</t>
  </si>
  <si>
    <t>7-DaHall 1-PDU-01-54</t>
  </si>
  <si>
    <t>7-DaHall 1-PDU-02-01</t>
  </si>
  <si>
    <t>7-DaHall 1-PDU-02-02</t>
  </si>
  <si>
    <t>7-DaHall 1-PDU-02-03</t>
  </si>
  <si>
    <t>7-DaHall 1-PDU-02-04</t>
  </si>
  <si>
    <t>7-DaHall 1-PDU-02-05</t>
  </si>
  <si>
    <t>7-DaHall 1-PDU-02-06</t>
  </si>
  <si>
    <t>7-DaHall 1-PDU-02-07</t>
  </si>
  <si>
    <t>7-DaHall 1-PDU-02-08</t>
  </si>
  <si>
    <t>7-DaHall 1-PDU-02-09</t>
  </si>
  <si>
    <t>7-DaHall 1-PDU-02-10</t>
  </si>
  <si>
    <t>7-DaHall 1-PDU-02-11</t>
  </si>
  <si>
    <t>7-DaHall 1-PDU-02-12</t>
  </si>
  <si>
    <t>7-DaHall 1-PDU-02-13</t>
  </si>
  <si>
    <t>7-DaHall 1-PDU-02-14</t>
  </si>
  <si>
    <t>7-DaHall 1-PDU-02-15</t>
  </si>
  <si>
    <t>7-DaHall 1-PDU-02-16</t>
  </si>
  <si>
    <t>7-DaHall 1-PDU-02-17</t>
  </si>
  <si>
    <t>7-DaHall 1-PDU-02-18</t>
  </si>
  <si>
    <t>7-DaHall 1-PDU-02-19</t>
  </si>
  <si>
    <t>7-DaHall 1-PDU-02-20</t>
  </si>
  <si>
    <t>7-DaHall 1-PDU-02-21</t>
  </si>
  <si>
    <t>7-DaHall 1-PDU-02-22</t>
  </si>
  <si>
    <t>7-DaHall 1-PDU-02-23</t>
  </si>
  <si>
    <t>7-DaHall 1-PDU-02-24</t>
  </si>
  <si>
    <t>7-DaHall 1-PDU-02-25</t>
  </si>
  <si>
    <t>7-DaHall 1-PDU-02-26</t>
  </si>
  <si>
    <t>7-DaHall 1-PDU-02-27</t>
  </si>
  <si>
    <t>7-DaHall 1-PDU-02-28</t>
  </si>
  <si>
    <t>7-DaHall 1-PDU-02-29</t>
  </si>
  <si>
    <t>7-DaHall 1-PDU-02-30</t>
  </si>
  <si>
    <t>7-DaHall 1-PDU-02-31</t>
  </si>
  <si>
    <t>7-DaHall 1-PDU-02-32</t>
  </si>
  <si>
    <t>7-DaHall 1-PDU-02-33</t>
  </si>
  <si>
    <t>7-DaHall 1-PDU-02-34</t>
  </si>
  <si>
    <t>7-DaHall 1-PDU-02-35</t>
  </si>
  <si>
    <t>7-DaHall 1-PDU-02-36</t>
  </si>
  <si>
    <t>7-DaHall 1-PDU-02-37</t>
  </si>
  <si>
    <t>7-DaHall 1-PDU-02-38</t>
  </si>
  <si>
    <t>7-DaHall 1-PDU-02-39</t>
  </si>
  <si>
    <t>7-DaHall 1-PDU-02-40</t>
  </si>
  <si>
    <t>7-DaHall 1-PDU-02-41</t>
  </si>
  <si>
    <t>7-DaHall 1-PDU-02-42</t>
  </si>
  <si>
    <t>7-DaHall 1-PDU-02-43</t>
  </si>
  <si>
    <t>7-DaHall 1-PDU-02-44</t>
  </si>
  <si>
    <t>7-DaHall 1-PDU-02-45</t>
  </si>
  <si>
    <t>7-DaHall 1-PDU-02-46</t>
  </si>
  <si>
    <t>7-DaHall 1-PDU-02-47</t>
  </si>
  <si>
    <t>7-DaHall 1-PDU-02-48</t>
  </si>
  <si>
    <t>7-DaHall 1-PDU-02-49</t>
  </si>
  <si>
    <t>7-DaHall 1-PDU-02-50</t>
  </si>
  <si>
    <t>7-DaHall 1-PDU-02-51</t>
  </si>
  <si>
    <t>7-DaHall 1-PDU-02-52</t>
  </si>
  <si>
    <t>7-DaHall 1-PDU-02-53</t>
  </si>
  <si>
    <t>7-DaHall 1-PDU-02-54</t>
  </si>
  <si>
    <t>7-DaHall 1-PDU-03-01</t>
    <phoneticPr fontId="10" type="noConversion"/>
  </si>
  <si>
    <t>7-DaHall 1-PDU-03-02</t>
  </si>
  <si>
    <t>7-DaHall 1-PDU-03-03</t>
  </si>
  <si>
    <t>7-DaHall 1-PDU-03-04</t>
  </si>
  <si>
    <t>7-DaHall 1-PDU-03-05</t>
  </si>
  <si>
    <t>7-DaHall 1-PDU-03-06</t>
  </si>
  <si>
    <t>7-DaHall 1-PDU-03-07</t>
  </si>
  <si>
    <t>7-DaHall 1-PDU-03-08</t>
  </si>
  <si>
    <t>7-DaHall 1-PDU-03-09</t>
  </si>
  <si>
    <t>7-DaHall 1-PDU-03-10</t>
  </si>
  <si>
    <t>7-DaHall 1-PDU-04-01</t>
  </si>
  <si>
    <t>7-DaHall 1-PDU-04-02</t>
  </si>
  <si>
    <t>7-DaHall 1-PDU-04-03</t>
  </si>
  <si>
    <t>7-DaHall 1-PDU-04-04</t>
  </si>
  <si>
    <t>7-DaHall 1-PDU-04-05</t>
  </si>
  <si>
    <t>7-DaHall 1-PDU-04-06</t>
  </si>
  <si>
    <t>7-DaHall 1-PDU-04-07</t>
  </si>
  <si>
    <t>7-DaHall 1-PDU-04-08</t>
  </si>
  <si>
    <t>7-DaHall 1-PDU-04-09</t>
  </si>
  <si>
    <t>7-DaHall 1-PDU-04-10</t>
  </si>
  <si>
    <t>7-DaHall 1-RPP-04-01</t>
    <phoneticPr fontId="10" type="noConversion"/>
  </si>
  <si>
    <t>7-DaHall 1-RPP-01-01</t>
    <phoneticPr fontId="10" type="noConversion"/>
  </si>
  <si>
    <t>7-DaHall 1-RPP-01-02</t>
  </si>
  <si>
    <t>7-DaHall 1-RPP-01-03</t>
  </si>
  <si>
    <t>7-DaHall 1-RPP-01-04</t>
  </si>
  <si>
    <t>7-DaHall 1-RPP-01-05</t>
  </si>
  <si>
    <t>7-DaHall 1-RPP-01-06</t>
  </si>
  <si>
    <t>7-DaHall 1-RPP-01-07</t>
  </si>
  <si>
    <t>7-DaHall 1-RPP-01-08</t>
  </si>
  <si>
    <t>7-DaHall 1-RPP-01-09</t>
  </si>
  <si>
    <t>7-DaHall 1-RPP-01-10</t>
  </si>
  <si>
    <t>7-DaHall 1-RPP-01-11</t>
  </si>
  <si>
    <t>7-DaHall 1-RPP-01-12</t>
  </si>
  <si>
    <t>7-DaHall 1-RPP-01-13</t>
  </si>
  <si>
    <t>7-DaHall 1-RPP-01-14</t>
  </si>
  <si>
    <t>7-DaHall 1-RPP-01-15</t>
  </si>
  <si>
    <t>7-DaHall 1-RPP-01-16</t>
  </si>
  <si>
    <t>7-DaHall 1-RPP-01-17</t>
  </si>
  <si>
    <t>7-DaHall 1-RPP-01-18</t>
  </si>
  <si>
    <t>7-DaHall 1-RPP-01-19</t>
  </si>
  <si>
    <t>7-DaHall 1-RPP-01-20</t>
  </si>
  <si>
    <t>7-DaHall 1-RPP-01-21</t>
  </si>
  <si>
    <t>7-DaHall 1-RPP-01-22</t>
  </si>
  <si>
    <t>7-DaHall 1-RPP-01-23</t>
  </si>
  <si>
    <t>7-DaHall 1-RPP-01-24</t>
  </si>
  <si>
    <t>7-DaHall 1-RPP-01-25</t>
  </si>
  <si>
    <t>7-DaHall 1-RPP-01-26</t>
  </si>
  <si>
    <t>7-DaHall 1-RPP-01-27</t>
  </si>
  <si>
    <t>7-DaHall 1-RPP-01-28</t>
  </si>
  <si>
    <t>7-DaHall 1-RPP-01-29</t>
  </si>
  <si>
    <t>7-DaHall 1-RPP-01-30</t>
  </si>
  <si>
    <t>7-DaHall 1-RPP-01-31</t>
  </si>
  <si>
    <t>7-DaHall 1-RPP-01-32</t>
  </si>
  <si>
    <t>7-DaHall 1-RPP-01-33</t>
  </si>
  <si>
    <t>7-DaHall 1-RPP-01-34</t>
  </si>
  <si>
    <t>7-DaHall 1-RPP-01-35</t>
  </si>
  <si>
    <t>7-DaHall 1-RPP-01-36</t>
  </si>
  <si>
    <t>7-DaHall 1-RPP-01-37</t>
  </si>
  <si>
    <t>7-DaHall 1-RPP-01-38</t>
  </si>
  <si>
    <t>7-DaHall 1-RPP-01-39</t>
  </si>
  <si>
    <t>7-DaHall 1-RPP-01-40</t>
  </si>
  <si>
    <t>7-DaHall 1-RPP-02-01</t>
  </si>
  <si>
    <t>7-DaHall 1-RPP-02-02</t>
  </si>
  <si>
    <t>7-DaHall 1-RPP-02-03</t>
  </si>
  <si>
    <t>7-DaHall 1-RPP-02-04</t>
  </si>
  <si>
    <t>7-DaHall 1-RPP-02-05</t>
  </si>
  <si>
    <t>7-DaHall 1-RPP-02-06</t>
  </si>
  <si>
    <t>7-DaHall 1-RPP-02-07</t>
  </si>
  <si>
    <t>7-DaHall 1-RPP-02-08</t>
  </si>
  <si>
    <t>7-DaHall 1-RPP-02-09</t>
  </si>
  <si>
    <t>7-DaHall 1-RPP-02-10</t>
  </si>
  <si>
    <t>7-DaHall 1-RPP-02-11</t>
  </si>
  <si>
    <t>7-DaHall 1-RPP-02-12</t>
  </si>
  <si>
    <t>7-DaHall 1-RPP-02-13</t>
  </si>
  <si>
    <t>7-DaHall 1-RPP-02-14</t>
  </si>
  <si>
    <t>7-DaHall 1-RPP-02-15</t>
  </si>
  <si>
    <t>7-DaHall 1-RPP-02-16</t>
  </si>
  <si>
    <t>7-DaHall 1-RPP-02-17</t>
  </si>
  <si>
    <t>7-DaHall 1-RPP-02-18</t>
  </si>
  <si>
    <t>7-DaHall 1-RPP-02-19</t>
  </si>
  <si>
    <t>7-DaHall 1-RPP-02-20</t>
  </si>
  <si>
    <t>7-DaHall 1-RPP-02-21</t>
  </si>
  <si>
    <t>7-DaHall 1-RPP-02-22</t>
  </si>
  <si>
    <t>7-DaHall 1-RPP-02-23</t>
  </si>
  <si>
    <t>7-DaHall 1-RPP-02-24</t>
  </si>
  <si>
    <t>7-DaHall 1-RPP-02-25</t>
  </si>
  <si>
    <t>7-DaHall 1-RPP-02-26</t>
  </si>
  <si>
    <t>7-DaHall 1-RPP-02-27</t>
  </si>
  <si>
    <t>7-DaHall 1-RPP-02-28</t>
  </si>
  <si>
    <t>7-DaHall 1-RPP-02-29</t>
  </si>
  <si>
    <t>7-DaHall 1-RPP-02-30</t>
  </si>
  <si>
    <t>7-DaHall 1-RPP-02-31</t>
  </si>
  <si>
    <t>7-DaHall 1-RPP-02-32</t>
  </si>
  <si>
    <t>7-DaHall 1-RPP-02-33</t>
  </si>
  <si>
    <t>7-DaHall 1-RPP-02-34</t>
  </si>
  <si>
    <t>7-DaHall 1-RPP-02-35</t>
  </si>
  <si>
    <t>7-DaHall 1-RPP-02-36</t>
  </si>
  <si>
    <t>7-DaHall 1-RPP-02-37</t>
  </si>
  <si>
    <t>7-DaHall 1-RPP-02-38</t>
  </si>
  <si>
    <t>7-DaHall 1-RPP-02-39</t>
  </si>
  <si>
    <t>7-DaHall 1-RPP-02-40</t>
  </si>
  <si>
    <t>7-DaHall 1-RPP-03-01</t>
    <phoneticPr fontId="10" type="noConversion"/>
  </si>
  <si>
    <t>7-DaHall 1-RPP-03-02</t>
  </si>
  <si>
    <t>7-DaHall 1-RPP-03-03</t>
  </si>
  <si>
    <t>7-DaHall 1-RPP-03-04</t>
  </si>
  <si>
    <t>7-DaHall 1-RPP-03-05</t>
  </si>
  <si>
    <t>7-DaHall 1-RPP-03-06</t>
  </si>
  <si>
    <t>7-DaHall 1-RPP-03-07</t>
  </si>
  <si>
    <t>7-DaHall 1-RPP-03-08</t>
  </si>
  <si>
    <t>7-DaHall 1-RPP-03-09</t>
  </si>
  <si>
    <t>7-DaHall 1-RPP-03-10</t>
  </si>
  <si>
    <t>7-DaHall 1-RPP-04-02</t>
  </si>
  <si>
    <t>7-DaHall 1-RPP-04-03</t>
  </si>
  <si>
    <t>7-DaHall 1-RPP-04-04</t>
  </si>
  <si>
    <t>7-DaHall 1-RPP-04-05</t>
  </si>
  <si>
    <t>7-DaHall 1-RPP-04-06</t>
  </si>
  <si>
    <t>7-DaHall 1-RPP-04-07</t>
  </si>
  <si>
    <t>7-DaHall 1-RPP-04-08</t>
  </si>
  <si>
    <t>7-DaHall 1-RPP-04-09</t>
  </si>
  <si>
    <t>7-DaHall 1-RPP-04-10</t>
  </si>
  <si>
    <t>[branch#001] [A] kWh last month</t>
  </si>
  <si>
    <t>[branch#001] [A] kWh last month</t>
    <phoneticPr fontId="10" type="noConversion"/>
  </si>
  <si>
    <t>[branch#002] [A] kWh last month</t>
  </si>
  <si>
    <t>[branch#003] [A] kWh last month</t>
  </si>
  <si>
    <t>[branch#004] [A] kWh last month</t>
  </si>
  <si>
    <t>[branch#005] [A] kWh last month</t>
  </si>
  <si>
    <t>[branch#006] [A] kWh last month</t>
  </si>
  <si>
    <t>[branch#007] [A] kWh last month</t>
  </si>
  <si>
    <t>[branch#008] [A] kWh last month</t>
  </si>
  <si>
    <t>[branch#009] [A] kWh last month</t>
  </si>
  <si>
    <t>[branch#010] [A] kWh last month</t>
  </si>
  <si>
    <t>[branch#011] [A] kWh last month</t>
  </si>
  <si>
    <t>[branch#012] [A] kWh last month</t>
  </si>
  <si>
    <t>[branch#013] [A] kWh last month</t>
  </si>
  <si>
    <t>[branch#014] [A] kWh last month</t>
  </si>
  <si>
    <t>[branch#015] [A] kWh last month</t>
  </si>
  <si>
    <t>[branch#016] [A] kWh last month</t>
  </si>
  <si>
    <t>[branch#017] [A] kWh last month</t>
  </si>
  <si>
    <t>[branch#018] [A] kWh last month</t>
  </si>
  <si>
    <t>[branch#019] [A] kWh last month</t>
  </si>
  <si>
    <t>[branch#020] [A] kWh last month</t>
  </si>
  <si>
    <t>[branch#021] [A] kWh last month</t>
  </si>
  <si>
    <t>[branch#022] [A] kWh last month</t>
  </si>
  <si>
    <t>[branch#055] [A] kWh last month</t>
  </si>
  <si>
    <t>[branch#056] [A] kWh last month</t>
  </si>
  <si>
    <t>[branch#057] [A] kWh last month</t>
  </si>
  <si>
    <t>[branch#058] [A] kWh last month</t>
  </si>
  <si>
    <t>[branch#059] [A] kWh last month</t>
  </si>
  <si>
    <t>[branch#060] [A] kWh last month</t>
  </si>
  <si>
    <t>[branch#061] [A] kWh last month</t>
  </si>
  <si>
    <t>[branch#062] [A] kWh last month</t>
  </si>
  <si>
    <t>[branch#063] [A] kWh last month</t>
  </si>
  <si>
    <t>[branch#064] [A] kWh last month</t>
  </si>
  <si>
    <t>[branch#065] [A] kWh last month</t>
  </si>
  <si>
    <t>[branch#066] [A] kWh last month</t>
  </si>
  <si>
    <t>[branch#067] [A] kWh last month</t>
  </si>
  <si>
    <t>[branch#068] [A] kWh last month</t>
  </si>
  <si>
    <t>[branch#069] [A] kWh last month</t>
  </si>
  <si>
    <t>[branch#070] [A] kWh last month</t>
  </si>
  <si>
    <t>[branch#071] [A] kWh last month</t>
  </si>
  <si>
    <t>[branch#072] [A] kWh last month</t>
  </si>
  <si>
    <t>[branch#073] [A] kWh last month</t>
  </si>
  <si>
    <t>[branch#074] [A] kWh last month</t>
  </si>
  <si>
    <t>[branch#075] [A] kWh last month</t>
  </si>
  <si>
    <t>[branch#076] [A] kWh last month</t>
  </si>
  <si>
    <t>[branch#023] [A] kWh last month</t>
  </si>
  <si>
    <t>[branch#024] [A] kWh last month</t>
  </si>
  <si>
    <t>[branch#025] [A] kWh last month</t>
  </si>
  <si>
    <t>[branch#026] [A] kWh last month</t>
  </si>
  <si>
    <t>[branch#077] [A] kWh last month</t>
  </si>
  <si>
    <t>[branch#078] [A] kWh last month</t>
  </si>
  <si>
    <t>[branch#079] [A] kWh last month</t>
  </si>
  <si>
    <t>[branch#080] [A] kWh last month</t>
  </si>
  <si>
    <t>5-DaHall 1-PDU-01-51</t>
  </si>
  <si>
    <t>5-DaHall 1-PDU-01-52</t>
  </si>
  <si>
    <t>5-DaHall 1-PDU-04-51</t>
  </si>
  <si>
    <t>5-DaHall 1-PDU-04-52</t>
  </si>
  <si>
    <t>5-DaHall 1-PDU-03-51</t>
  </si>
  <si>
    <t>5-DaHall 1-PDU-03-52</t>
  </si>
  <si>
    <t>5-DaHall 1-PDU-02-51</t>
  </si>
  <si>
    <t>5-DaHall 1-PDU-02-52</t>
  </si>
  <si>
    <t>[branch#027] [A] kWh last month</t>
  </si>
  <si>
    <t>[branch#028] [A] kWh last month</t>
  </si>
  <si>
    <t>[branch#029] [A] kWh last month</t>
  </si>
  <si>
    <t>[branch#030] [A] kWh last month</t>
  </si>
  <si>
    <t>[branch#031] [A] kWh last month</t>
  </si>
  <si>
    <t>[branch#032] [A] kWh last month</t>
  </si>
  <si>
    <t>[branch#033] [A] kWh last month</t>
  </si>
  <si>
    <t>[branch#034] [A] kWh last month</t>
  </si>
  <si>
    <t>[branch#035] [A] kWh last month</t>
  </si>
  <si>
    <t>[branch#036] [A] kWh last month</t>
  </si>
  <si>
    <t>[branch#037] [A] kWh last month</t>
  </si>
  <si>
    <t>[branch#038] [A] kWh last month</t>
  </si>
  <si>
    <t>[branch#039] [A] kWh last month</t>
  </si>
  <si>
    <t>[branch#040] [A] kWh last month</t>
  </si>
  <si>
    <t>[branch#041] [A] kWh last month</t>
  </si>
  <si>
    <t>[branch#042] [A] kWh last month</t>
  </si>
  <si>
    <t>[branch#043] [A] kWh last month</t>
  </si>
  <si>
    <t>[branch#044] [A] kWh last month</t>
  </si>
  <si>
    <t>[branch#045] [A] kWh last month</t>
  </si>
  <si>
    <t>[branch#046] [A] kWh last month</t>
  </si>
  <si>
    <t>[branch#047] [A] kWh last month</t>
  </si>
  <si>
    <t>[branch#048] [A] kWh last month</t>
  </si>
  <si>
    <t>[branch#049] [A] kWh last month</t>
  </si>
  <si>
    <t>[branch#050] [A] kWh last month</t>
  </si>
  <si>
    <t>[branch#051] [A] kWh last month</t>
  </si>
  <si>
    <t>[branch#052] [A] kWh last month</t>
  </si>
  <si>
    <t>[branch#053] [A] kWh last month</t>
  </si>
  <si>
    <t>[branch#054] [A] kWh last month</t>
  </si>
  <si>
    <t xml:space="preserve">0119 [branch#01] [A] KWh last month </t>
  </si>
  <si>
    <t xml:space="preserve">0279 [branch#02] [A] KWh last month </t>
  </si>
  <si>
    <t xml:space="preserve">0439 [branch#03] [A] KWh last month </t>
  </si>
  <si>
    <t xml:space="preserve">0599 [branch#04] [A] KWh last month </t>
  </si>
  <si>
    <t xml:space="preserve">0759 [branch#05] [A] KWh last month </t>
  </si>
  <si>
    <t xml:space="preserve">0919 [branch#06] [A] KWh last month </t>
  </si>
  <si>
    <t xml:space="preserve">1079 [branch#07] [A] KWh last month </t>
  </si>
  <si>
    <t xml:space="preserve">1239 [branch#08] [A] KWh last month </t>
  </si>
  <si>
    <t xml:space="preserve">1399 [branch#09] [A] KWh last month </t>
  </si>
  <si>
    <t xml:space="preserve">1559 [branch#10] [A] KWh last month </t>
  </si>
  <si>
    <t xml:space="preserve">1719 [branch#11] [A] KWh last month </t>
  </si>
  <si>
    <t xml:space="preserve">1879 [branch#12] [A] KWh last month </t>
  </si>
  <si>
    <t xml:space="preserve">2039 [branch#13] [A] KWh last month </t>
  </si>
  <si>
    <t xml:space="preserve">2199 [branch#14] [A] KWh last month </t>
  </si>
  <si>
    <t xml:space="preserve">2359 [branch#15] [A] KWh last month </t>
  </si>
  <si>
    <t xml:space="preserve">2519 [branch#16] [A] KWh last month </t>
  </si>
  <si>
    <t xml:space="preserve">2679 [branch#17] [A] KWh last month </t>
  </si>
  <si>
    <t xml:space="preserve">2839 [branch#18] [A] KWh last month </t>
  </si>
  <si>
    <t xml:space="preserve">2999 [branch#19] [A] KWh last month </t>
  </si>
  <si>
    <t xml:space="preserve">3159 [branch#20] [A] KWh last month </t>
  </si>
  <si>
    <t xml:space="preserve">3319 [branch#21] [A] KWh last month </t>
  </si>
  <si>
    <t xml:space="preserve">3479 [branch#22] [A] KWh last month </t>
  </si>
  <si>
    <t xml:space="preserve">3639 [branch#23] [A] KWh last month </t>
  </si>
  <si>
    <t xml:space="preserve">3799 [branch#24] [A] KWh last month </t>
  </si>
  <si>
    <t xml:space="preserve">3959 [branch#25] [A] KWh last month </t>
  </si>
  <si>
    <t xml:space="preserve">4119 [branch#26] [A] KWh last month </t>
  </si>
  <si>
    <t xml:space="preserve">4279 [branch#27] [A] KWh last month </t>
  </si>
  <si>
    <t xml:space="preserve">4439 [branch#28] [A] KWh last month </t>
  </si>
  <si>
    <t xml:space="preserve">4599 [branch#29] [A] KWh last month </t>
  </si>
  <si>
    <t xml:space="preserve">4759 [branch#30] [A] KWh last month </t>
  </si>
  <si>
    <t xml:space="preserve">4919 [branch#31] [A] KWh last month </t>
  </si>
  <si>
    <t xml:space="preserve">5079 [branch#32] [A] KWh last month </t>
  </si>
  <si>
    <t xml:space="preserve">5239 [branch#33] [A] KWh last month </t>
  </si>
  <si>
    <t xml:space="preserve">5399 [branch#34] [A] KWh last month </t>
  </si>
  <si>
    <t xml:space="preserve">3799 [branch#24] [A] KWh last month </t>
    <phoneticPr fontId="10" type="noConversion"/>
  </si>
  <si>
    <t>A(전류)</t>
    <phoneticPr fontId="10" type="noConversion"/>
  </si>
  <si>
    <t>[branch#001] [A] current</t>
  </si>
  <si>
    <t>[branch#001] [A] current</t>
    <phoneticPr fontId="10" type="noConversion"/>
  </si>
  <si>
    <t>[branch#002] [A] current</t>
  </si>
  <si>
    <t>[branch#003] [A] current</t>
  </si>
  <si>
    <t>[branch#004] [A] current</t>
  </si>
  <si>
    <t>[branch#005] [A] current</t>
  </si>
  <si>
    <t>[branch#006] [A] current</t>
  </si>
  <si>
    <t>[branch#007] [A] current</t>
  </si>
  <si>
    <t>[branch#008] [A] current</t>
  </si>
  <si>
    <t>[branch#009] [A] current</t>
  </si>
  <si>
    <t>[branch#010] [A] current</t>
  </si>
  <si>
    <t>[branch#011] [A] current</t>
  </si>
  <si>
    <t>[branch#012] [A] current</t>
  </si>
  <si>
    <t>[branch#013] [A] current</t>
  </si>
  <si>
    <t>[branch#014] [A] current</t>
  </si>
  <si>
    <t>[branch#015] [A] current</t>
  </si>
  <si>
    <t>[branch#016] [A] current</t>
  </si>
  <si>
    <t>[branch#017] [A] current</t>
  </si>
  <si>
    <t>[branch#018] [A] current</t>
  </si>
  <si>
    <t>[branch#019] [A] current</t>
  </si>
  <si>
    <t>[branch#020] [A] current</t>
  </si>
  <si>
    <t>[branch#021] [A] current</t>
  </si>
  <si>
    <t>[branch#022] [A] current</t>
  </si>
  <si>
    <t>[branch#023] [A] current</t>
  </si>
  <si>
    <t>[branch#024] [A] current</t>
  </si>
  <si>
    <t>[branch#025] [A] current</t>
  </si>
  <si>
    <t>[branch#026] [A] current</t>
  </si>
  <si>
    <t>[branch#027] [A] current</t>
  </si>
  <si>
    <t>[branch#028] [A] current</t>
  </si>
  <si>
    <t>[branch#029] [A] current</t>
  </si>
  <si>
    <t>[branch#030] [A] current</t>
  </si>
  <si>
    <t>[branch#031] [A] current</t>
  </si>
  <si>
    <t>[branch#032] [A] current</t>
  </si>
  <si>
    <t>[branch#033] [A] current</t>
  </si>
  <si>
    <t>[branch#034] [A] current</t>
  </si>
  <si>
    <t>[branch#035] [A] current</t>
  </si>
  <si>
    <t>[branch#036] [A] current</t>
  </si>
  <si>
    <t>[branch#037] [A] current</t>
  </si>
  <si>
    <t>[branch#038] [A] current</t>
  </si>
  <si>
    <t>[branch#039] [A] current</t>
  </si>
  <si>
    <t>[branch#040] [A] current</t>
  </si>
  <si>
    <t>[branch#041] [A] current</t>
  </si>
  <si>
    <t>[branch#042] [A] current</t>
  </si>
  <si>
    <t>[branch#043] [A] current</t>
  </si>
  <si>
    <t>[branch#044] [A] current</t>
  </si>
  <si>
    <t>[branch#045] [A] current</t>
  </si>
  <si>
    <t>[branch#046] [A] current</t>
  </si>
  <si>
    <t>[branch#047] [A] current</t>
  </si>
  <si>
    <t>[branch#048] [A] current</t>
  </si>
  <si>
    <t>[branch#049] [A] current</t>
  </si>
  <si>
    <t>[branch#050] [A] current</t>
  </si>
  <si>
    <t>[branch#051] [A] current</t>
  </si>
  <si>
    <t>[branch#052] [A] current</t>
  </si>
  <si>
    <t>[branch#053] [A] current</t>
  </si>
  <si>
    <t>[branch#054] [A] current</t>
  </si>
  <si>
    <t>PDU : 7-DaHall 1-RPP-01</t>
    <phoneticPr fontId="10" type="noConversion"/>
  </si>
  <si>
    <t>PDU : 7-DaHall 1-PDU-02</t>
    <phoneticPr fontId="10" type="noConversion"/>
  </si>
  <si>
    <t>PDU : 7-DaHall 1-PDU-01</t>
    <phoneticPr fontId="10" type="noConversion"/>
  </si>
  <si>
    <t>PDU : 7-DaHall 1-RPP-02</t>
    <phoneticPr fontId="10" type="noConversion"/>
  </si>
  <si>
    <t>PDU : 7-DaHall 1-RPP-03</t>
    <phoneticPr fontId="10" type="noConversion"/>
  </si>
  <si>
    <t>PDU : 7-DaHall 1-PDU-03</t>
    <phoneticPr fontId="10" type="noConversion"/>
  </si>
  <si>
    <t>PDU : 7-DaHall 1-PDU-04</t>
    <phoneticPr fontId="10" type="noConversion"/>
  </si>
  <si>
    <t>PDU : 7-DaHall 1-RPP-04</t>
    <phoneticPr fontId="10" type="noConversion"/>
  </si>
  <si>
    <t xml:space="preserve">0119 [branch#01] [A] KWh last month </t>
    <phoneticPr fontId="10" type="noConversion"/>
  </si>
  <si>
    <t xml:space="preserve">0150 [branch#01] [A] current </t>
  </si>
  <si>
    <t xml:space="preserve">0290 [branch#02] [A] current </t>
  </si>
  <si>
    <t xml:space="preserve">0430 [branch#03] [A] current </t>
  </si>
  <si>
    <t xml:space="preserve">0570 [branch#04] [A] current </t>
  </si>
  <si>
    <t xml:space="preserve">0710 [branch#05] [A] current </t>
  </si>
  <si>
    <t xml:space="preserve">0850 [branch#06] [A] current </t>
  </si>
  <si>
    <t xml:space="preserve">0990 [branch#07] [A] current </t>
  </si>
  <si>
    <t xml:space="preserve">1130 [branch#08] [A] current </t>
  </si>
  <si>
    <t xml:space="preserve">1270 [branch#09] [A] current </t>
  </si>
  <si>
    <t xml:space="preserve">1410 [branch#10] [A] current </t>
  </si>
  <si>
    <t xml:space="preserve">1550 [branch#11] [A] current </t>
  </si>
  <si>
    <t xml:space="preserve">1690 [branch#12] [A] current </t>
  </si>
  <si>
    <t xml:space="preserve">1830 [branch#13] [A] current </t>
  </si>
  <si>
    <t xml:space="preserve">1970 [branch#14] [A] current </t>
  </si>
  <si>
    <t xml:space="preserve">2110 [branch#15] [A] current </t>
  </si>
  <si>
    <t xml:space="preserve">2250 [branch#16] [A] current </t>
  </si>
  <si>
    <t xml:space="preserve">2390 [branch#17] [A] current </t>
  </si>
  <si>
    <t xml:space="preserve">2530 [branch#18] [A] current </t>
  </si>
  <si>
    <t xml:space="preserve">2670 [branch#19] [A] current </t>
  </si>
  <si>
    <t xml:space="preserve">2810 [branch#20] [A] current </t>
  </si>
  <si>
    <t xml:space="preserve">2950 [branch#21] [A] current </t>
  </si>
  <si>
    <t xml:space="preserve">3090 [branch#22] [A] current </t>
  </si>
  <si>
    <t xml:space="preserve">3230 [branch#23] [A] current </t>
  </si>
  <si>
    <t xml:space="preserve">3370 [branch#24] [A] current </t>
  </si>
  <si>
    <t xml:space="preserve">3510 [branch#25] [A] current </t>
  </si>
  <si>
    <t xml:space="preserve">3650 [branch#26] [A] current </t>
  </si>
  <si>
    <t xml:space="preserve">3790 [branch#27] [A] current </t>
  </si>
  <si>
    <t xml:space="preserve">3930 [branch#28] [A] current </t>
  </si>
  <si>
    <t xml:space="preserve">4070 [branch#29] [A] current </t>
  </si>
  <si>
    <t xml:space="preserve">4210 [branch#30] [A] current </t>
  </si>
  <si>
    <t xml:space="preserve">4350 [branch#31] [A] current </t>
  </si>
  <si>
    <t xml:space="preserve">4490 [branch#32] [A] current </t>
  </si>
  <si>
    <t xml:space="preserve">4630 [branch#33] [A] current </t>
  </si>
  <si>
    <t xml:space="preserve">4770 [branch#34] [A] current </t>
  </si>
  <si>
    <t>[branch#055] [A] current</t>
  </si>
  <si>
    <t>[branch#056] [A] current</t>
  </si>
  <si>
    <t>[branch#057] [A] current</t>
  </si>
  <si>
    <t>[branch#058] [A] current</t>
  </si>
  <si>
    <t>[branch#059] [A] current</t>
  </si>
  <si>
    <t>[branch#060] [A] current</t>
  </si>
  <si>
    <t>[branch#061] [A] current</t>
  </si>
  <si>
    <t>[branch#062] [A] current</t>
  </si>
  <si>
    <t>[branch#063] [A] current</t>
  </si>
  <si>
    <t>[branch#064] [A] current</t>
  </si>
  <si>
    <t>[branch#065] [A] current</t>
  </si>
  <si>
    <t>[branch#066] [A] current</t>
  </si>
  <si>
    <t>[branch#067] [A] current</t>
  </si>
  <si>
    <t>[branch#068] [A] current</t>
  </si>
  <si>
    <t>[branch#069] [A] current</t>
  </si>
  <si>
    <t>[branch#070] [A] current</t>
  </si>
  <si>
    <t>[branch#071] [A] current</t>
  </si>
  <si>
    <t>[branch#072] [A] current</t>
  </si>
  <si>
    <t>[branch#073] [A] current</t>
  </si>
  <si>
    <t>[branch#074] [A] current</t>
  </si>
  <si>
    <t>[branch#075] [A] current</t>
  </si>
  <si>
    <t>[branch#076] [A] current</t>
  </si>
  <si>
    <t>[branch#077] [A] current</t>
  </si>
  <si>
    <t>[branch#078] [A] current</t>
  </si>
  <si>
    <t>[branch#079] [A] current</t>
  </si>
  <si>
    <t>[branch#080] [A] current</t>
  </si>
  <si>
    <t>[branch#001] [R] I1</t>
  </si>
  <si>
    <t>[branch#001] [R] I1</t>
    <phoneticPr fontId="10" type="noConversion"/>
  </si>
  <si>
    <t>[branch#001] [S] I2</t>
  </si>
  <si>
    <t>[branch#001] [S] I2</t>
    <phoneticPr fontId="10" type="noConversion"/>
  </si>
  <si>
    <t>[branch#001] [T] I3</t>
  </si>
  <si>
    <t>[branch#001] [T] I3</t>
    <phoneticPr fontId="10" type="noConversion"/>
  </si>
  <si>
    <t>[branch#002] [R] I1</t>
  </si>
  <si>
    <t>[branch#003] [R] I1</t>
  </si>
  <si>
    <t>[branch#004] [R] I1</t>
  </si>
  <si>
    <t>[branch#005] [R] I1</t>
  </si>
  <si>
    <t>[branch#006] [R] I1</t>
  </si>
  <si>
    <t>[branch#007] [R] I1</t>
  </si>
  <si>
    <t>[branch#008] [R] I1</t>
  </si>
  <si>
    <t>[branch#009] [R] I1</t>
  </si>
  <si>
    <t>[branch#010] [R] I1</t>
  </si>
  <si>
    <t>[branch#002] [S] I2</t>
  </si>
  <si>
    <t>[branch#003] [S] I2</t>
  </si>
  <si>
    <t>[branch#004] [S] I2</t>
  </si>
  <si>
    <t>[branch#005] [S] I2</t>
  </si>
  <si>
    <t>[branch#006] [S] I2</t>
  </si>
  <si>
    <t>[branch#007] [S] I2</t>
  </si>
  <si>
    <t>[branch#008] [S] I2</t>
  </si>
  <si>
    <t>[branch#009] [S] I2</t>
  </si>
  <si>
    <t>[branch#010] [S] I2</t>
  </si>
  <si>
    <t>[branch#002] [T] I3</t>
  </si>
  <si>
    <t>[branch#003] [T] I3</t>
  </si>
  <si>
    <t>[branch#004] [T] I3</t>
  </si>
  <si>
    <t>[branch#005] [T] I3</t>
  </si>
  <si>
    <t>[branch#006] [T] I3</t>
  </si>
  <si>
    <t>[branch#007] [T] I3</t>
  </si>
  <si>
    <t>[branch#008] [T] I3</t>
  </si>
  <si>
    <t>[branch#009] [T] I3</t>
  </si>
  <si>
    <t>[branch#010] [T] I3</t>
  </si>
  <si>
    <t>6-DaHall 1-CEP-05</t>
    <phoneticPr fontId="10" type="noConversion"/>
  </si>
  <si>
    <t>[branch#011] [T] I3</t>
  </si>
  <si>
    <t>[branch#011] [S] I2</t>
  </si>
  <si>
    <t>[branch#011] [R] I1</t>
  </si>
  <si>
    <t>6-DaHall 1-CEP-05-01</t>
    <phoneticPr fontId="10" type="noConversion"/>
  </si>
  <si>
    <t>6-DaHall 1-CEP-05-02</t>
  </si>
  <si>
    <t>6-DaHall 1-CEP-05-03</t>
  </si>
  <si>
    <t>6-DaHall 1-CEP-05-04</t>
  </si>
  <si>
    <t>6-DaHall 1-CEP-05-05</t>
  </si>
  <si>
    <t>6-DaHall 1-CEP-05-06</t>
  </si>
  <si>
    <t>6-DaHall 1-CEP-05-07</t>
  </si>
  <si>
    <t>6-DaHall 1-CEP-05-08</t>
  </si>
  <si>
    <t>6-DaHall 1-CEP-05-09</t>
  </si>
  <si>
    <t>6-DaHall 1-CEP-05-10</t>
  </si>
  <si>
    <t>6-DaHall 1-CEP-05-11</t>
  </si>
  <si>
    <t>6-DaHall 1-CEP-05-12</t>
  </si>
  <si>
    <t>6-DaHall 1-CEP-05-13</t>
  </si>
  <si>
    <t>6-DaHall 1-CEP-05-14</t>
  </si>
  <si>
    <t>6-DaHall 1-CEP-05-15</t>
  </si>
  <si>
    <t>6-DaHall 1-CEP-05-16</t>
  </si>
  <si>
    <t>6-DaHall 1-CEP-05-17</t>
  </si>
  <si>
    <t>4-EPS-CEP-06-01-01</t>
    <phoneticPr fontId="10" type="noConversion"/>
  </si>
  <si>
    <t>4-EPS-CEP-06-01-02</t>
  </si>
  <si>
    <t>4-EPS-CEP-06-01-03</t>
  </si>
  <si>
    <t>4-EPS-CEP-06-01-04</t>
  </si>
  <si>
    <t>4-EPS-CEP-06-01-05</t>
  </si>
  <si>
    <t>4-EPS-CEP-06-01-06</t>
  </si>
  <si>
    <t>[branch#012] [R] I1</t>
    <phoneticPr fontId="10" type="noConversion"/>
  </si>
  <si>
    <t>[branch#012] [S] I2</t>
    <phoneticPr fontId="10" type="noConversion"/>
  </si>
  <si>
    <t>[branch#012] [T] I3</t>
    <phoneticPr fontId="10" type="noConversion"/>
  </si>
  <si>
    <t>5-DaHall 1-CEP-05-01</t>
    <phoneticPr fontId="10" type="noConversion"/>
  </si>
  <si>
    <t>5-DaHall 1-CEP-05-02</t>
  </si>
  <si>
    <t>5-DaHall 1-CEP-05-03</t>
  </si>
  <si>
    <t>5-DaHall 1-CEP-05-04</t>
  </si>
  <si>
    <t>5-DaHall 1-CEP-05-05</t>
  </si>
  <si>
    <t>5-DaHall 1-CEP-05-06</t>
  </si>
  <si>
    <t>5-DaHall 1-CEP-05-07</t>
  </si>
  <si>
    <t>5-DaHall 1-CEP-05-08</t>
  </si>
  <si>
    <t>5-DaHall 1-CEP-05-09</t>
  </si>
  <si>
    <t>5-DaHall 1-CEP-05-10</t>
  </si>
  <si>
    <t>5-DaHall 1-CEP-05-11</t>
  </si>
  <si>
    <t>5-DaHall 1-CEP-05-12</t>
  </si>
  <si>
    <t>5-DaHall 1-CEP-05-13</t>
  </si>
  <si>
    <t>5-DaHall 1-CEP-05-14</t>
  </si>
  <si>
    <t>5-DaHall 1-CEP-05-15</t>
  </si>
  <si>
    <t>5-DaHall 1-CEP-05-16</t>
  </si>
  <si>
    <t>5-DaHall 1-CEP-05-17</t>
  </si>
  <si>
    <t>5-DaHall 1-CEP-05-18</t>
  </si>
  <si>
    <t>5-DaHall 1-CEP-06-01</t>
    <phoneticPr fontId="10" type="noConversion"/>
  </si>
  <si>
    <t>5-DaHall 1-CEP-06-02</t>
  </si>
  <si>
    <t>5-DaHall 1-CEP-06-03</t>
  </si>
  <si>
    <t>5-DaHall 1-CEP-06-04</t>
  </si>
  <si>
    <t xml:space="preserve">0395 [branch#02] [T] I3 </t>
  </si>
  <si>
    <t xml:space="preserve">0535 [branch#03] [T] I3 </t>
  </si>
  <si>
    <t xml:space="preserve">0675 [branch#04] [T] I3 </t>
  </si>
  <si>
    <t xml:space="preserve">0370 [branch#02] [S] I2 </t>
  </si>
  <si>
    <t xml:space="preserve">0510 [branch#03] [S] I2 </t>
  </si>
  <si>
    <t xml:space="preserve">0650 [branch#04] [S] I2 </t>
  </si>
  <si>
    <t xml:space="preserve">0345 [branch#02] [R] I1 </t>
  </si>
  <si>
    <t xml:space="preserve">0485 [branch#03] [R] I1 </t>
  </si>
  <si>
    <t xml:space="preserve">0625 [branch#04] [R] I1 </t>
  </si>
  <si>
    <t xml:space="preserve">0205 [branch#01] [R] I1 </t>
    <phoneticPr fontId="10" type="noConversion"/>
  </si>
  <si>
    <t xml:space="preserve">0230 [branch#01] [S] I2 </t>
    <phoneticPr fontId="10" type="noConversion"/>
  </si>
  <si>
    <t xml:space="preserve">0255 [branch#01] [T] I3 </t>
    <phoneticPr fontId="10" type="noConversion"/>
  </si>
  <si>
    <t>포인트명</t>
    <phoneticPr fontId="10" type="noConversion"/>
  </si>
  <si>
    <t>Date : 2023-11-01 ~ 2023-11-30</t>
  </si>
  <si>
    <t>4-CRACRm-CEP-01</t>
  </si>
  <si>
    <t>0119 [branch#01] [A] KWh last month</t>
  </si>
  <si>
    <t>0279 [branch#02] [A] KWh last month</t>
  </si>
  <si>
    <t>0439 [branch#03] [A] KWh last month</t>
  </si>
  <si>
    <t>0599 [branch#04] [A] KWh last month</t>
  </si>
  <si>
    <t>4-CRACRm-CEP-02</t>
  </si>
  <si>
    <t>4-DaHall 1-CEP-05</t>
  </si>
  <si>
    <t>0759 [branch#05] [A] KWh last month</t>
  </si>
  <si>
    <t>0919 [branch#06] [A] KWh last month</t>
  </si>
  <si>
    <t>1079 [branch#07] [A] KWh last month</t>
  </si>
  <si>
    <t>1239 [branch#08] [A] KWh last month</t>
  </si>
  <si>
    <t>1399 [branch#09] [A] KWh last month</t>
  </si>
  <si>
    <t>1559 [branch#10] [A] KWh last month</t>
  </si>
  <si>
    <t>1719 [branch#11] [A] KWh last month</t>
  </si>
  <si>
    <t>1879 [branch#12] [A] KWh last month</t>
  </si>
  <si>
    <t>4-EPS-CEP-06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</si>
</sst>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  <numFmt numFmtId="177" formatCode="_-* #,##0.0_-;\-* #,##0.0_-;_-* &quot;-&quot;?_-;_-@_-"/>
    <numFmt numFmtId="178" formatCode="_-* #,##0.0_-;\-* #,##0.0_-;_-* &quot;-&quot;??_-;_-@_-"/>
    <numFmt numFmtId="179" formatCode="0.0_);[Red]\(0.0\)"/>
    <numFmt numFmtId="180" formatCode="0.00_ "/>
    <numFmt numFmtId="181" formatCode="0.00_);[Red]\(0.00\)"/>
    <numFmt numFmtId="182" formatCode="0.0_ "/>
    <numFmt numFmtId="183" formatCode="0.0\ &quot;A&quot;"/>
    <numFmt numFmtId="184" formatCode="_-* #,##0.0&quot; A&quot;"/>
    <numFmt numFmtId="185" formatCode="_-* #,##0.0&quot; Adc&quot;"/>
    <numFmt numFmtId="186" formatCode="_-* #,##0.0&quot; Aac&quot;"/>
    <numFmt numFmtId="187" formatCode="0.00\ &quot;A&quot;"/>
    <numFmt numFmtId="188" formatCode="0.0%"/>
    <numFmt numFmtId="189" formatCode="_-* #,##0.0&quot; VA&quot;"/>
    <numFmt numFmtId="190" formatCode="&quot;R:  &quot;##0.0&quot; A&quot;"/>
    <numFmt numFmtId="191" formatCode="&quot;S:  &quot;##0.0&quot; A&quot;"/>
    <numFmt numFmtId="192" formatCode="&quot;T:  &quot;##0.0&quot; A&quot;"/>
    <numFmt numFmtId="193" formatCode="_-* #,##0.0&quot; ㎾&quot;"/>
    <numFmt numFmtId="194" formatCode="00"/>
    <numFmt numFmtId="195" formatCode="_-* #,##0&quot;V&quot;"/>
    <numFmt numFmtId="196" formatCode="_-* #,##0&quot;A&quot;"/>
    <numFmt numFmtId="197" formatCode="_-* #,##0&quot;AT&quot;"/>
    <numFmt numFmtId="198" formatCode="_-* #,##0&quot;Adc&quot;"/>
    <numFmt numFmtId="199" formatCode="_-* #,##0.00_-;\-* #,##0.00_-;_-* &quot;-&quot;_-;_-@_-"/>
    <numFmt numFmtId="200" formatCode="_-* #,##0.0&quot; ㎾h&quot;"/>
  </numFmts>
  <fonts count="99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1"/>
      <color indexed="10"/>
      <name val="돋움"/>
      <family val="3"/>
      <charset val="129"/>
    </font>
    <font>
      <b/>
      <sz val="10"/>
      <color indexed="10"/>
      <name val="돋움"/>
      <family val="3"/>
      <charset val="129"/>
    </font>
    <font>
      <sz val="8"/>
      <name val="맑은 고딕"/>
      <family val="3"/>
      <charset val="129"/>
    </font>
    <font>
      <b/>
      <sz val="14"/>
      <color indexed="10"/>
      <name val="돋움"/>
      <family val="3"/>
      <charset val="129"/>
    </font>
    <font>
      <sz val="9"/>
      <name val="굴림체"/>
      <family val="3"/>
      <charset val="129"/>
    </font>
    <font>
      <sz val="11"/>
      <name val="굴림체"/>
      <family val="3"/>
      <charset val="129"/>
    </font>
    <font>
      <sz val="6"/>
      <name val="돋움"/>
      <family val="3"/>
      <charset val="129"/>
    </font>
    <font>
      <b/>
      <sz val="20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11"/>
      <color rgb="FFFF0000"/>
      <name val="돋움"/>
      <family val="3"/>
      <charset val="129"/>
    </font>
    <font>
      <b/>
      <i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1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b/>
      <i/>
      <sz val="11"/>
      <color rgb="FFFF0000"/>
      <name val="맑은 고딕"/>
      <family val="2"/>
      <charset val="129"/>
      <scheme val="minor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i/>
      <sz val="11"/>
      <color rgb="FFFF0000"/>
      <name val="돋움"/>
      <family val="3"/>
      <charset val="129"/>
    </font>
    <font>
      <b/>
      <i/>
      <sz val="11"/>
      <color rgb="FFFF0000"/>
      <name val="맑은 고딕"/>
      <family val="3"/>
      <charset val="129"/>
    </font>
    <font>
      <sz val="8"/>
      <name val="굴림체"/>
      <family val="3"/>
      <charset val="129"/>
    </font>
    <font>
      <sz val="11"/>
      <color indexed="10"/>
      <name val="돋움"/>
      <family val="3"/>
      <charset val="129"/>
    </font>
    <font>
      <b/>
      <sz val="11"/>
      <color rgb="FF0000CC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rgb="FF0000CC"/>
      <name val="돋움"/>
      <family val="3"/>
      <charset val="129"/>
    </font>
    <font>
      <b/>
      <sz val="8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00CC"/>
      <name val="돋움"/>
      <family val="3"/>
      <charset val="129"/>
    </font>
    <font>
      <sz val="11"/>
      <color rgb="FF0000CC"/>
      <name val="굴림체"/>
      <family val="3"/>
      <charset val="129"/>
    </font>
    <font>
      <b/>
      <sz val="8"/>
      <color rgb="FFFF0000"/>
      <name val="돋움"/>
      <family val="3"/>
      <charset val="129"/>
    </font>
    <font>
      <b/>
      <sz val="8"/>
      <color rgb="FF0000CC"/>
      <name val="돋움"/>
      <family val="3"/>
      <charset val="129"/>
    </font>
    <font>
      <strike/>
      <sz val="10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20"/>
      <color rgb="FF0000CC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CC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trike/>
      <sz val="10"/>
      <color rgb="FF0000CC"/>
      <name val="맑은 고딕"/>
      <family val="3"/>
      <charset val="129"/>
    </font>
    <font>
      <strike/>
      <sz val="10"/>
      <name val="맑은 고딕"/>
      <family val="3"/>
      <charset val="129"/>
    </font>
    <font>
      <strike/>
      <sz val="10"/>
      <color rgb="FFFF0000"/>
      <name val="맑은 고딕"/>
      <family val="3"/>
      <charset val="129"/>
    </font>
    <font>
      <sz val="24"/>
      <name val="돋움"/>
      <family val="3"/>
      <charset val="129"/>
    </font>
    <font>
      <b/>
      <sz val="10"/>
      <color rgb="FF0000CC"/>
      <name val="맑은 고딕"/>
      <family val="3"/>
      <charset val="129"/>
    </font>
    <font>
      <b/>
      <sz val="10"/>
      <name val="맑은 고딕"/>
      <family val="3"/>
      <charset val="129"/>
    </font>
    <font>
      <strike/>
      <sz val="8"/>
      <name val="돋움"/>
      <family val="3"/>
      <charset val="129"/>
    </font>
    <font>
      <sz val="8"/>
      <color rgb="FFFF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color rgb="FF000000"/>
      <name val="돋움"/>
      <family val="3"/>
      <charset val="129"/>
    </font>
    <font>
      <strike/>
      <sz val="8"/>
      <color rgb="FF00000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돋움"/>
      <family val="3"/>
      <charset val="129"/>
    </font>
    <font>
      <sz val="11"/>
      <color rgb="FFFF0000"/>
      <name val="굴림체"/>
      <family val="3"/>
      <charset val="129"/>
    </font>
    <font>
      <sz val="11"/>
      <color rgb="FF0000CC"/>
      <name val="맑은 고딕"/>
      <family val="2"/>
      <charset val="129"/>
      <scheme val="minor"/>
    </font>
    <font>
      <b/>
      <sz val="2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0000CC"/>
      <name val="돋움"/>
      <family val="3"/>
      <charset val="129"/>
    </font>
    <font>
      <b/>
      <i/>
      <sz val="11"/>
      <color rgb="FF0000CC"/>
      <name val="맑은 고딕"/>
      <family val="3"/>
      <charset val="129"/>
      <scheme val="minor"/>
    </font>
    <font>
      <b/>
      <sz val="11"/>
      <color rgb="FF0000CC"/>
      <name val="맑은 고딕"/>
      <family val="2"/>
      <charset val="129"/>
      <scheme val="minor"/>
    </font>
    <font>
      <sz val="9"/>
      <name val="돋움"/>
      <family val="3"/>
      <charset val="129"/>
    </font>
    <font>
      <b/>
      <sz val="9"/>
      <color rgb="FF0000CC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ajor"/>
    </font>
    <font>
      <sz val="11"/>
      <color rgb="FF0000CC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trike/>
      <sz val="11"/>
      <color rgb="FFFF0000"/>
      <name val="돋움"/>
      <family val="3"/>
      <charset val="129"/>
    </font>
    <font>
      <sz val="11"/>
      <color rgb="FF3333FF"/>
      <name val="돋움"/>
      <family val="3"/>
      <charset val="129"/>
    </font>
    <font>
      <sz val="10"/>
      <color rgb="FF3333FF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color rgb="FF4472C4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color rgb="FFFFFFFF"/>
      <name val="맑은 고딕"/>
      <family val="3"/>
      <charset val="129"/>
    </font>
    <font>
      <b/>
      <sz val="14"/>
      <color rgb="FFFF0000"/>
      <name val="돋움"/>
      <family val="3"/>
      <charset val="129"/>
    </font>
    <font>
      <b/>
      <i/>
      <sz val="1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4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/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dotted">
        <color indexed="64"/>
      </right>
      <top/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thick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 diagonalUp="1"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hair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 diagonalUp="1">
      <left style="thick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 style="thin">
        <color rgb="FFFF0000"/>
      </diagonal>
    </border>
    <border diagonalUp="1">
      <left style="thick">
        <color indexed="64"/>
      </left>
      <right style="dotted">
        <color indexed="64"/>
      </right>
      <top style="thin">
        <color indexed="64"/>
      </top>
      <bottom/>
      <diagonal style="thin">
        <color rgb="FFFF0000"/>
      </diagonal>
    </border>
    <border diagonalUp="1">
      <left style="thick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rgb="FFFF00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/>
      <diagonal style="thin">
        <color indexed="64"/>
      </diagonal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 diagonalUp="1"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/>
      <right style="thick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ck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ck">
        <color indexed="64"/>
      </left>
      <right style="dotted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tted">
        <color indexed="64"/>
      </right>
      <top/>
      <bottom/>
      <diagonal/>
    </border>
    <border>
      <left style="thick">
        <color indexed="64"/>
      </left>
      <right style="dotted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medium">
        <color indexed="64"/>
      </left>
      <right/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medium">
        <color indexed="64"/>
      </left>
      <right/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/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/>
      <bottom style="double">
        <color indexed="64"/>
      </bottom>
      <diagonal style="hair">
        <color indexed="64"/>
      </diagonal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 diagonalUp="1"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 diagonalUp="1"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/>
      <right style="thin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 diagonalUp="1">
      <left style="thick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 diagonalUp="1">
      <left style="thick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 style="thin">
        <color indexed="64"/>
      </diagonal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 diagonalUp="1"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/>
      <bottom style="thin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ck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thin">
        <color rgb="FF000000"/>
      </top>
      <bottom style="double">
        <color rgb="FF000000"/>
      </bottom>
      <diagonal/>
    </border>
    <border diagonalUp="1"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/>
      <diagonal style="hair">
        <color indexed="64"/>
      </diagonal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double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 diagonalUp="1">
      <left style="medium">
        <color indexed="64"/>
      </left>
      <right/>
      <top/>
      <bottom style="thin">
        <color indexed="64"/>
      </bottom>
      <diagonal style="hair">
        <color indexed="64"/>
      </diagonal>
    </border>
    <border diagonalUp="1">
      <left style="medium">
        <color indexed="64"/>
      </left>
      <right/>
      <top style="medium">
        <color indexed="64"/>
      </top>
      <bottom style="thin">
        <color indexed="64"/>
      </bottom>
      <diagonal style="hair">
        <color indexed="64"/>
      </diagonal>
    </border>
    <border>
      <left style="thick">
        <color rgb="FF0000CC"/>
      </left>
      <right style="thick">
        <color rgb="FF0000CC"/>
      </right>
      <top style="thick">
        <color rgb="FF0000CC"/>
      </top>
      <bottom/>
      <diagonal/>
    </border>
    <border>
      <left style="thick">
        <color rgb="FF0000CC"/>
      </left>
      <right style="thick">
        <color rgb="FF0000CC"/>
      </right>
      <top/>
      <bottom style="medium">
        <color indexed="64"/>
      </bottom>
      <diagonal/>
    </border>
    <border>
      <left style="thick">
        <color rgb="FF0000CC"/>
      </left>
      <right style="thick">
        <color rgb="FF0000CC"/>
      </right>
      <top style="medium">
        <color indexed="64"/>
      </top>
      <bottom/>
      <diagonal/>
    </border>
    <border>
      <left style="thick">
        <color rgb="FF0000CC"/>
      </left>
      <right style="thick">
        <color rgb="FF0000CC"/>
      </right>
      <top/>
      <bottom style="thin">
        <color indexed="64"/>
      </bottom>
      <diagonal/>
    </border>
    <border>
      <left style="thick">
        <color rgb="FF0000CC"/>
      </left>
      <right style="thick">
        <color rgb="FF0000CC"/>
      </right>
      <top/>
      <bottom/>
      <diagonal/>
    </border>
    <border>
      <left style="thick">
        <color rgb="FF0000CC"/>
      </left>
      <right style="thick">
        <color rgb="FF0000CC"/>
      </right>
      <top style="medium">
        <color indexed="64"/>
      </top>
      <bottom style="thin">
        <color indexed="64"/>
      </bottom>
      <diagonal/>
    </border>
    <border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/>
    </border>
    <border>
      <left style="thick">
        <color rgb="FF0000CC"/>
      </left>
      <right style="thick">
        <color rgb="FF0000CC"/>
      </right>
      <top style="thin">
        <color indexed="64"/>
      </top>
      <bottom style="medium">
        <color indexed="64"/>
      </bottom>
      <diagonal/>
    </border>
    <border>
      <left style="thick">
        <color rgb="FF0000CC"/>
      </left>
      <right style="thick">
        <color rgb="FF0000CC"/>
      </right>
      <top style="thin">
        <color indexed="64"/>
      </top>
      <bottom/>
      <diagonal/>
    </border>
    <border>
      <left style="thick">
        <color rgb="FF0000CC"/>
      </left>
      <right style="thick">
        <color rgb="FF0000CC"/>
      </right>
      <top style="thin">
        <color indexed="64"/>
      </top>
      <bottom style="thick">
        <color rgb="FF0000CC"/>
      </bottom>
      <diagonal/>
    </border>
    <border diagonalUp="1">
      <left style="thin">
        <color indexed="64"/>
      </left>
      <right/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/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/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 diagonalUp="1">
      <left style="thin">
        <color indexed="64"/>
      </left>
      <right/>
      <top style="double">
        <color indexed="64"/>
      </top>
      <bottom style="thin">
        <color indexed="64"/>
      </bottom>
      <diagonal style="thin">
        <color rgb="FFFF0000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rgb="FFFF0000"/>
      </diagonal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 diagonalUp="1">
      <left/>
      <right style="double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/>
      <right style="double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/>
      <right style="double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/>
      <right style="double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/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/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indexed="64"/>
      </right>
      <top/>
      <bottom/>
      <diagonal/>
    </border>
    <border diagonalUp="1">
      <left/>
      <right style="double">
        <color indexed="64"/>
      </right>
      <top style="double">
        <color indexed="64"/>
      </top>
      <bottom style="thin">
        <color indexed="64"/>
      </bottom>
      <diagonal style="thin">
        <color rgb="FFFF0000"/>
      </diagonal>
    </border>
    <border diagonalUp="1">
      <left/>
      <right style="double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 diagonalUp="1"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ck">
        <color rgb="FF0000CC"/>
      </left>
      <right style="thick">
        <color rgb="FF0000CC"/>
      </right>
      <top style="thin">
        <color indexed="64"/>
      </top>
      <bottom style="double">
        <color indexed="64"/>
      </bottom>
      <diagonal/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double">
        <color indexed="64"/>
      </bottom>
      <diagonal style="hair">
        <color indexed="64"/>
      </diagonal>
    </border>
    <border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/>
    </border>
    <border diagonalUp="1"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 style="thin">
        <color rgb="FFFF0000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 style="thin">
        <color rgb="FFFF0000"/>
      </diagonal>
    </border>
    <border>
      <left style="thick">
        <color rgb="FF0000CC"/>
      </left>
      <right style="thick">
        <color rgb="FF0000CC"/>
      </right>
      <top style="double">
        <color indexed="64"/>
      </top>
      <bottom style="thick">
        <color rgb="FF0000CC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/>
      <bottom style="double">
        <color indexed="64"/>
      </bottom>
      <diagonal style="thin">
        <color indexed="64"/>
      </diagonal>
    </border>
    <border>
      <left/>
      <right style="double">
        <color indexed="64"/>
      </right>
      <top style="double">
        <color indexed="64"/>
      </top>
      <bottom/>
      <diagonal/>
    </border>
    <border>
      <left style="thick">
        <color rgb="FF0000CC"/>
      </left>
      <right style="thick">
        <color rgb="FF0000CC"/>
      </right>
      <top style="double">
        <color indexed="64"/>
      </top>
      <bottom/>
      <diagonal/>
    </border>
    <border>
      <left style="thick">
        <color rgb="FF0000CC"/>
      </left>
      <right style="thick">
        <color rgb="FF0000CC"/>
      </right>
      <top/>
      <bottom style="double">
        <color indexed="64"/>
      </bottom>
      <diagonal/>
    </border>
    <border diagonalUp="1">
      <left style="thick">
        <color rgb="FF0000CC"/>
      </left>
      <right style="thick">
        <color rgb="FF0000CC"/>
      </right>
      <top style="thin">
        <color indexed="64"/>
      </top>
      <bottom/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/>
      <bottom/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/>
      <bottom style="double">
        <color indexed="64"/>
      </bottom>
      <diagonal style="thin">
        <color indexed="64"/>
      </diagonal>
    </border>
    <border>
      <left style="thick">
        <color rgb="FF0000CC"/>
      </left>
      <right style="thick">
        <color rgb="FF0000CC"/>
      </right>
      <top/>
      <bottom style="thick">
        <color rgb="FF0000CC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ck">
        <color rgb="FF0000CC"/>
      </left>
      <right style="thick">
        <color rgb="FF0000CC"/>
      </right>
      <top style="double">
        <color indexed="64"/>
      </top>
      <bottom style="double">
        <color indexed="64"/>
      </bottom>
      <diagonal/>
    </border>
  </borders>
  <cellStyleXfs count="13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/>
    <xf numFmtId="0" fontId="32" fillId="0" borderId="0"/>
    <xf numFmtId="41" fontId="32" fillId="0" borderId="0" applyFont="0" applyFill="0" applyBorder="0" applyAlignment="0" applyProtection="0"/>
    <xf numFmtId="9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359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7" fillId="0" borderId="0" xfId="0" applyFont="1">
      <alignment vertical="center"/>
    </xf>
    <xf numFmtId="0" fontId="0" fillId="0" borderId="0" xfId="0" applyAlignment="1">
      <alignment horizontal="right" vertical="center" wrapText="1"/>
    </xf>
    <xf numFmtId="0" fontId="12" fillId="0" borderId="0" xfId="0" applyFont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80" fontId="12" fillId="0" borderId="11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180" fontId="12" fillId="0" borderId="15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80" fontId="12" fillId="0" borderId="15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180" fontId="12" fillId="0" borderId="18" xfId="0" applyNumberFormat="1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11" fillId="0" borderId="16" xfId="0" quotePrefix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180" fontId="12" fillId="0" borderId="21" xfId="0" applyNumberFormat="1" applyFont="1" applyBorder="1" applyAlignment="1">
      <alignment horizontal="center" vertical="center" wrapText="1"/>
    </xf>
    <xf numFmtId="0" fontId="11" fillId="0" borderId="22" xfId="0" quotePrefix="1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180" fontId="0" fillId="0" borderId="0" xfId="0" applyNumberFormat="1">
      <alignment vertical="center"/>
    </xf>
    <xf numFmtId="0" fontId="12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180" fontId="12" fillId="0" borderId="25" xfId="0" applyNumberFormat="1" applyFont="1" applyBorder="1" applyAlignment="1">
      <alignment horizontal="center" vertical="center" wrapText="1"/>
    </xf>
    <xf numFmtId="0" fontId="11" fillId="0" borderId="26" xfId="0" quotePrefix="1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80" fontId="12" fillId="0" borderId="28" xfId="0" applyNumberFormat="1" applyFont="1" applyBorder="1" applyAlignment="1">
      <alignment horizontal="center" vertical="center" wrapText="1"/>
    </xf>
    <xf numFmtId="0" fontId="11" fillId="0" borderId="29" xfId="0" quotePrefix="1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1" fillId="0" borderId="19" xfId="0" quotePrefix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1" fillId="0" borderId="27" xfId="0" quotePrefix="1" applyFont="1" applyBorder="1" applyAlignment="1">
      <alignment horizontal="center" vertical="center"/>
    </xf>
    <xf numFmtId="179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9" fontId="0" fillId="0" borderId="0" xfId="1" applyFont="1">
      <alignment vertical="center"/>
    </xf>
    <xf numFmtId="0" fontId="15" fillId="0" borderId="0" xfId="0" applyFont="1">
      <alignment vertical="center"/>
    </xf>
    <xf numFmtId="178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1" fillId="2" borderId="32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177" fontId="12" fillId="0" borderId="11" xfId="0" applyNumberFormat="1" applyFont="1" applyBorder="1" applyAlignment="1">
      <alignment horizontal="center" vertical="center"/>
    </xf>
    <xf numFmtId="0" fontId="0" fillId="0" borderId="36" xfId="0" applyBorder="1">
      <alignment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177" fontId="12" fillId="0" borderId="15" xfId="0" applyNumberFormat="1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 wrapText="1"/>
    </xf>
    <xf numFmtId="177" fontId="12" fillId="0" borderId="15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80" fontId="12" fillId="0" borderId="41" xfId="0" applyNumberFormat="1" applyFont="1" applyBorder="1" applyAlignment="1">
      <alignment horizontal="center" vertical="center" wrapText="1"/>
    </xf>
    <xf numFmtId="177" fontId="12" fillId="0" borderId="41" xfId="0" applyNumberFormat="1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11" fillId="0" borderId="38" xfId="0" quotePrefix="1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 wrapText="1"/>
    </xf>
    <xf numFmtId="0" fontId="11" fillId="0" borderId="45" xfId="0" quotePrefix="1" applyFont="1" applyBorder="1" applyAlignment="1">
      <alignment horizontal="center" vertical="center"/>
    </xf>
    <xf numFmtId="0" fontId="11" fillId="0" borderId="43" xfId="0" quotePrefix="1" applyFont="1" applyBorder="1" applyAlignment="1">
      <alignment horizontal="center" vertical="center"/>
    </xf>
    <xf numFmtId="0" fontId="11" fillId="0" borderId="42" xfId="0" quotePrefix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180" fontId="12" fillId="0" borderId="47" xfId="0" applyNumberFormat="1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177" fontId="12" fillId="0" borderId="47" xfId="0" applyNumberFormat="1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1" fillId="2" borderId="53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180" fontId="12" fillId="0" borderId="11" xfId="0" applyNumberFormat="1" applyFont="1" applyBorder="1" applyAlignment="1">
      <alignment horizontal="center" vertical="center" wrapText="1"/>
    </xf>
    <xf numFmtId="177" fontId="12" fillId="0" borderId="11" xfId="0" applyNumberFormat="1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/>
    </xf>
    <xf numFmtId="177" fontId="12" fillId="0" borderId="18" xfId="0" applyNumberFormat="1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/>
    </xf>
    <xf numFmtId="177" fontId="12" fillId="0" borderId="21" xfId="0" applyNumberFormat="1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1" fillId="0" borderId="37" xfId="0" quotePrefix="1" applyFont="1" applyBorder="1" applyAlignment="1">
      <alignment horizontal="center" vertical="center"/>
    </xf>
    <xf numFmtId="0" fontId="11" fillId="0" borderId="54" xfId="0" quotePrefix="1" applyFont="1" applyBorder="1" applyAlignment="1">
      <alignment horizontal="center" vertical="center"/>
    </xf>
    <xf numFmtId="0" fontId="11" fillId="0" borderId="55" xfId="0" quotePrefix="1" applyFont="1" applyBorder="1" applyAlignment="1">
      <alignment horizontal="center" vertical="center"/>
    </xf>
    <xf numFmtId="0" fontId="11" fillId="0" borderId="48" xfId="0" quotePrefix="1" applyFont="1" applyBorder="1" applyAlignment="1">
      <alignment horizontal="center" vertical="center"/>
    </xf>
    <xf numFmtId="0" fontId="11" fillId="0" borderId="49" xfId="0" quotePrefix="1" applyFont="1" applyBorder="1" applyAlignment="1">
      <alignment horizontal="center" vertical="center"/>
    </xf>
    <xf numFmtId="0" fontId="11" fillId="0" borderId="51" xfId="0" quotePrefix="1" applyFont="1" applyBorder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12" fillId="0" borderId="20" xfId="0" applyFont="1" applyBorder="1" applyAlignment="1">
      <alignment horizontal="center" vertical="center"/>
    </xf>
    <xf numFmtId="0" fontId="11" fillId="0" borderId="59" xfId="0" quotePrefix="1" applyFont="1" applyBorder="1" applyAlignment="1">
      <alignment horizontal="center" vertical="center"/>
    </xf>
    <xf numFmtId="0" fontId="11" fillId="0" borderId="60" xfId="0" quotePrefix="1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181" fontId="0" fillId="0" borderId="0" xfId="0" applyNumberFormat="1" applyAlignment="1">
      <alignment horizontal="right" vertical="center" wrapText="1"/>
    </xf>
    <xf numFmtId="181" fontId="0" fillId="0" borderId="0" xfId="0" applyNumberFormat="1">
      <alignment vertical="center"/>
    </xf>
    <xf numFmtId="181" fontId="19" fillId="0" borderId="0" xfId="0" applyNumberFormat="1" applyFont="1" applyAlignment="1">
      <alignment horizontal="center" vertical="center" wrapText="1"/>
    </xf>
    <xf numFmtId="181" fontId="19" fillId="0" borderId="0" xfId="0" applyNumberFormat="1" applyFont="1" applyAlignment="1">
      <alignment horizontal="center" vertical="center"/>
    </xf>
    <xf numFmtId="181" fontId="9" fillId="0" borderId="0" xfId="0" applyNumberFormat="1" applyFont="1" applyAlignment="1">
      <alignment horizontal="center" vertical="center" wrapText="1"/>
    </xf>
    <xf numFmtId="181" fontId="14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11" fillId="2" borderId="7" xfId="0" applyNumberFormat="1" applyFont="1" applyFill="1" applyBorder="1" applyAlignment="1">
      <alignment horizontal="center" vertical="center"/>
    </xf>
    <xf numFmtId="181" fontId="11" fillId="2" borderId="8" xfId="0" applyNumberFormat="1" applyFont="1" applyFill="1" applyBorder="1" applyAlignment="1">
      <alignment horizontal="center" vertical="center"/>
    </xf>
    <xf numFmtId="181" fontId="9" fillId="2" borderId="8" xfId="0" applyNumberFormat="1" applyFont="1" applyFill="1" applyBorder="1" applyAlignment="1">
      <alignment horizontal="center" vertical="center"/>
    </xf>
    <xf numFmtId="181" fontId="11" fillId="2" borderId="53" xfId="0" applyNumberFormat="1" applyFont="1" applyFill="1" applyBorder="1" applyAlignment="1">
      <alignment horizontal="center" vertical="center"/>
    </xf>
    <xf numFmtId="181" fontId="11" fillId="2" borderId="32" xfId="0" applyNumberFormat="1" applyFont="1" applyFill="1" applyBorder="1" applyAlignment="1">
      <alignment horizontal="center" vertical="center"/>
    </xf>
    <xf numFmtId="181" fontId="11" fillId="2" borderId="33" xfId="0" applyNumberFormat="1" applyFont="1" applyFill="1" applyBorder="1" applyAlignment="1">
      <alignment horizontal="center" vertical="center"/>
    </xf>
    <xf numFmtId="181" fontId="11" fillId="2" borderId="9" xfId="0" applyNumberFormat="1" applyFont="1" applyFill="1" applyBorder="1" applyAlignment="1">
      <alignment horizontal="center" vertical="center" wrapText="1"/>
    </xf>
    <xf numFmtId="181" fontId="9" fillId="0" borderId="10" xfId="0" applyNumberFormat="1" applyFont="1" applyBorder="1" applyAlignment="1">
      <alignment horizontal="center" vertical="center"/>
    </xf>
    <xf numFmtId="181" fontId="0" fillId="0" borderId="11" xfId="0" applyNumberFormat="1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/>
    </xf>
    <xf numFmtId="181" fontId="9" fillId="0" borderId="11" xfId="0" applyNumberFormat="1" applyFont="1" applyBorder="1" applyAlignment="1">
      <alignment horizontal="center" vertical="center"/>
    </xf>
    <xf numFmtId="181" fontId="11" fillId="0" borderId="34" xfId="0" applyNumberFormat="1" applyFont="1" applyBorder="1" applyAlignment="1">
      <alignment horizontal="center" vertical="center"/>
    </xf>
    <xf numFmtId="181" fontId="11" fillId="0" borderId="35" xfId="0" applyNumberFormat="1" applyFont="1" applyBorder="1" applyAlignment="1">
      <alignment horizontal="center" vertical="center"/>
    </xf>
    <xf numFmtId="181" fontId="9" fillId="0" borderId="13" xfId="0" applyNumberFormat="1" applyFont="1" applyBorder="1" applyAlignment="1">
      <alignment horizontal="center" vertical="center" wrapText="1"/>
    </xf>
    <xf numFmtId="181" fontId="9" fillId="0" borderId="17" xfId="0" applyNumberFormat="1" applyFont="1" applyBorder="1" applyAlignment="1">
      <alignment horizontal="center" vertical="center"/>
    </xf>
    <xf numFmtId="181" fontId="9" fillId="0" borderId="15" xfId="0" applyNumberFormat="1" applyFont="1" applyBorder="1" applyAlignment="1">
      <alignment horizontal="center" vertical="center"/>
    </xf>
    <xf numFmtId="181" fontId="11" fillId="0" borderId="37" xfId="0" applyNumberFormat="1" applyFont="1" applyBorder="1" applyAlignment="1">
      <alignment horizontal="center" vertical="center"/>
    </xf>
    <xf numFmtId="181" fontId="11" fillId="0" borderId="38" xfId="0" applyNumberFormat="1" applyFont="1" applyBorder="1" applyAlignment="1">
      <alignment horizontal="center" vertical="center"/>
    </xf>
    <xf numFmtId="181" fontId="24" fillId="0" borderId="11" xfId="0" applyNumberFormat="1" applyFont="1" applyBorder="1" applyAlignment="1">
      <alignment horizontal="center" vertical="center"/>
    </xf>
    <xf numFmtId="181" fontId="9" fillId="0" borderId="16" xfId="0" applyNumberFormat="1" applyFont="1" applyBorder="1" applyAlignment="1">
      <alignment horizontal="center" vertical="center" wrapText="1"/>
    </xf>
    <xf numFmtId="181" fontId="11" fillId="0" borderId="37" xfId="0" quotePrefix="1" applyNumberFormat="1" applyFont="1" applyBorder="1" applyAlignment="1">
      <alignment horizontal="center" vertical="center"/>
    </xf>
    <xf numFmtId="181" fontId="11" fillId="0" borderId="38" xfId="0" quotePrefix="1" applyNumberFormat="1" applyFont="1" applyBorder="1" applyAlignment="1">
      <alignment horizontal="center" vertical="center"/>
    </xf>
    <xf numFmtId="181" fontId="0" fillId="0" borderId="41" xfId="0" applyNumberFormat="1" applyBorder="1" applyAlignment="1">
      <alignment horizontal="center" vertical="center"/>
    </xf>
    <xf numFmtId="181" fontId="9" fillId="0" borderId="15" xfId="0" applyNumberFormat="1" applyFont="1" applyBorder="1" applyAlignment="1">
      <alignment horizontal="center" vertical="center" wrapText="1"/>
    </xf>
    <xf numFmtId="181" fontId="9" fillId="0" borderId="14" xfId="0" applyNumberFormat="1" applyFont="1" applyBorder="1" applyAlignment="1">
      <alignment horizontal="center" vertical="center"/>
    </xf>
    <xf numFmtId="181" fontId="0" fillId="0" borderId="18" xfId="0" applyNumberFormat="1" applyBorder="1" applyAlignment="1">
      <alignment horizontal="center" vertical="center"/>
    </xf>
    <xf numFmtId="181" fontId="9" fillId="0" borderId="18" xfId="0" applyNumberFormat="1" applyFont="1" applyBorder="1" applyAlignment="1">
      <alignment horizontal="center" vertical="center" wrapText="1"/>
    </xf>
    <xf numFmtId="181" fontId="11" fillId="0" borderId="54" xfId="0" quotePrefix="1" applyNumberFormat="1" applyFont="1" applyBorder="1" applyAlignment="1">
      <alignment horizontal="center" vertical="center"/>
    </xf>
    <xf numFmtId="181" fontId="11" fillId="0" borderId="55" xfId="0" quotePrefix="1" applyNumberFormat="1" applyFont="1" applyBorder="1" applyAlignment="1">
      <alignment horizontal="center" vertical="center"/>
    </xf>
    <xf numFmtId="181" fontId="9" fillId="0" borderId="11" xfId="0" applyNumberFormat="1" applyFont="1" applyBorder="1" applyAlignment="1">
      <alignment horizontal="center" vertical="center" wrapText="1"/>
    </xf>
    <xf numFmtId="181" fontId="24" fillId="0" borderId="15" xfId="0" applyNumberFormat="1" applyFont="1" applyBorder="1" applyAlignment="1">
      <alignment horizontal="center" vertical="center"/>
    </xf>
    <xf numFmtId="181" fontId="9" fillId="0" borderId="24" xfId="0" applyNumberFormat="1" applyFont="1" applyBorder="1" applyAlignment="1">
      <alignment horizontal="center" vertical="center"/>
    </xf>
    <xf numFmtId="181" fontId="0" fillId="0" borderId="25" xfId="0" applyNumberFormat="1" applyBorder="1" applyAlignment="1">
      <alignment horizontal="center" vertical="center"/>
    </xf>
    <xf numFmtId="181" fontId="9" fillId="0" borderId="25" xfId="0" applyNumberFormat="1" applyFont="1" applyBorder="1" applyAlignment="1">
      <alignment horizontal="center" vertical="center" wrapText="1"/>
    </xf>
    <xf numFmtId="181" fontId="11" fillId="0" borderId="42" xfId="0" quotePrefix="1" applyNumberFormat="1" applyFont="1" applyBorder="1" applyAlignment="1">
      <alignment horizontal="center" vertical="center"/>
    </xf>
    <xf numFmtId="181" fontId="11" fillId="0" borderId="43" xfId="0" quotePrefix="1" applyNumberFormat="1" applyFont="1" applyBorder="1" applyAlignment="1">
      <alignment horizontal="center" vertical="center"/>
    </xf>
    <xf numFmtId="181" fontId="9" fillId="0" borderId="26" xfId="0" applyNumberFormat="1" applyFont="1" applyBorder="1" applyAlignment="1">
      <alignment horizontal="center" vertical="center" wrapText="1"/>
    </xf>
    <xf numFmtId="181" fontId="9" fillId="0" borderId="0" xfId="0" applyNumberFormat="1" applyFont="1" applyAlignment="1">
      <alignment horizontal="center" vertical="center"/>
    </xf>
    <xf numFmtId="181" fontId="11" fillId="0" borderId="0" xfId="0" quotePrefix="1" applyNumberFormat="1" applyFont="1" applyAlignment="1">
      <alignment horizontal="center" vertical="center"/>
    </xf>
    <xf numFmtId="181" fontId="14" fillId="0" borderId="0" xfId="0" applyNumberFormat="1" applyFont="1">
      <alignment vertical="center"/>
    </xf>
    <xf numFmtId="181" fontId="9" fillId="0" borderId="40" xfId="0" applyNumberFormat="1" applyFont="1" applyBorder="1" applyAlignment="1">
      <alignment horizontal="center" vertical="center"/>
    </xf>
    <xf numFmtId="181" fontId="9" fillId="0" borderId="46" xfId="0" applyNumberFormat="1" applyFont="1" applyBorder="1" applyAlignment="1">
      <alignment horizontal="center" vertical="center"/>
    </xf>
    <xf numFmtId="181" fontId="0" fillId="0" borderId="47" xfId="0" applyNumberFormat="1" applyBorder="1" applyAlignment="1">
      <alignment horizontal="center" vertical="center"/>
    </xf>
    <xf numFmtId="181" fontId="9" fillId="0" borderId="47" xfId="0" applyNumberFormat="1" applyFont="1" applyBorder="1" applyAlignment="1">
      <alignment horizontal="center" vertical="center" wrapText="1"/>
    </xf>
    <xf numFmtId="181" fontId="11" fillId="0" borderId="48" xfId="0" quotePrefix="1" applyNumberFormat="1" applyFont="1" applyBorder="1" applyAlignment="1">
      <alignment horizontal="center" vertical="center"/>
    </xf>
    <xf numFmtId="181" fontId="9" fillId="0" borderId="41" xfId="0" applyNumberFormat="1" applyFont="1" applyBorder="1" applyAlignment="1">
      <alignment horizontal="center" vertical="center" wrapText="1"/>
    </xf>
    <xf numFmtId="181" fontId="11" fillId="0" borderId="51" xfId="0" quotePrefix="1" applyNumberFormat="1" applyFont="1" applyBorder="1" applyAlignment="1">
      <alignment horizontal="center" vertical="center"/>
    </xf>
    <xf numFmtId="181" fontId="11" fillId="0" borderId="45" xfId="0" quotePrefix="1" applyNumberFormat="1" applyFont="1" applyBorder="1" applyAlignment="1">
      <alignment horizontal="center" vertical="center"/>
    </xf>
    <xf numFmtId="181" fontId="9" fillId="0" borderId="39" xfId="0" applyNumberFormat="1" applyFont="1" applyBorder="1" applyAlignment="1">
      <alignment horizontal="center" vertical="center" wrapText="1"/>
    </xf>
    <xf numFmtId="181" fontId="9" fillId="0" borderId="44" xfId="0" applyNumberFormat="1" applyFont="1" applyBorder="1" applyAlignment="1">
      <alignment horizontal="center" vertical="center" wrapText="1"/>
    </xf>
    <xf numFmtId="181" fontId="24" fillId="0" borderId="25" xfId="0" applyNumberFormat="1" applyFont="1" applyBorder="1" applyAlignment="1">
      <alignment horizontal="center" vertical="center"/>
    </xf>
    <xf numFmtId="181" fontId="24" fillId="0" borderId="18" xfId="0" applyNumberFormat="1" applyFont="1" applyBorder="1" applyAlignment="1">
      <alignment horizontal="center" vertical="center"/>
    </xf>
    <xf numFmtId="181" fontId="11" fillId="0" borderId="48" xfId="0" applyNumberFormat="1" applyFont="1" applyBorder="1" applyAlignment="1">
      <alignment horizontal="center" vertical="center"/>
    </xf>
    <xf numFmtId="181" fontId="11" fillId="0" borderId="49" xfId="0" applyNumberFormat="1" applyFont="1" applyBorder="1" applyAlignment="1">
      <alignment horizontal="center" vertical="center"/>
    </xf>
    <xf numFmtId="181" fontId="11" fillId="0" borderId="45" xfId="0" applyNumberFormat="1" applyFont="1" applyBorder="1" applyAlignment="1">
      <alignment horizontal="center" vertical="center"/>
    </xf>
    <xf numFmtId="181" fontId="24" fillId="0" borderId="41" xfId="0" applyNumberFormat="1" applyFont="1" applyBorder="1" applyAlignment="1">
      <alignment horizontal="center" vertical="center"/>
    </xf>
    <xf numFmtId="181" fontId="11" fillId="0" borderId="43" xfId="0" applyNumberFormat="1" applyFont="1" applyBorder="1" applyAlignment="1">
      <alignment horizontal="center" vertical="center"/>
    </xf>
    <xf numFmtId="181" fontId="24" fillId="0" borderId="47" xfId="0" applyNumberFormat="1" applyFont="1" applyBorder="1" applyAlignment="1">
      <alignment horizontal="center" vertical="center"/>
    </xf>
    <xf numFmtId="181" fontId="11" fillId="0" borderId="55" xfId="0" applyNumberFormat="1" applyFont="1" applyBorder="1" applyAlignment="1">
      <alignment horizontal="center" vertical="center"/>
    </xf>
    <xf numFmtId="181" fontId="11" fillId="0" borderId="51" xfId="0" applyNumberFormat="1" applyFont="1" applyBorder="1" applyAlignment="1">
      <alignment horizontal="center" vertical="center"/>
    </xf>
    <xf numFmtId="181" fontId="11" fillId="0" borderId="42" xfId="0" applyNumberFormat="1" applyFont="1" applyBorder="1" applyAlignment="1">
      <alignment horizontal="center" vertical="center"/>
    </xf>
    <xf numFmtId="179" fontId="0" fillId="0" borderId="2" xfId="0" applyNumberFormat="1" applyBorder="1">
      <alignment vertical="center"/>
    </xf>
    <xf numFmtId="181" fontId="24" fillId="0" borderId="0" xfId="0" applyNumberFormat="1" applyFont="1" applyAlignment="1">
      <alignment horizontal="center" vertical="center"/>
    </xf>
    <xf numFmtId="179" fontId="0" fillId="0" borderId="70" xfId="0" applyNumberFormat="1" applyBorder="1">
      <alignment vertical="center"/>
    </xf>
    <xf numFmtId="181" fontId="24" fillId="0" borderId="71" xfId="0" applyNumberFormat="1" applyFont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/>
    </xf>
    <xf numFmtId="179" fontId="0" fillId="0" borderId="73" xfId="0" applyNumberFormat="1" applyBorder="1">
      <alignment vertical="center"/>
    </xf>
    <xf numFmtId="181" fontId="0" fillId="0" borderId="71" xfId="0" applyNumberFormat="1" applyBorder="1" applyAlignment="1">
      <alignment horizontal="center" vertical="center"/>
    </xf>
    <xf numFmtId="179" fontId="0" fillId="0" borderId="71" xfId="0" applyNumberFormat="1" applyBorder="1">
      <alignment vertical="center"/>
    </xf>
    <xf numFmtId="181" fontId="0" fillId="0" borderId="74" xfId="0" applyNumberFormat="1" applyBorder="1" applyAlignment="1">
      <alignment horizontal="center" vertical="center"/>
    </xf>
    <xf numFmtId="0" fontId="14" fillId="0" borderId="75" xfId="0" applyFont="1" applyBorder="1" applyAlignment="1">
      <alignment horizontal="center" vertical="center"/>
    </xf>
    <xf numFmtId="179" fontId="0" fillId="0" borderId="76" xfId="0" applyNumberFormat="1" applyBorder="1">
      <alignment vertical="center"/>
    </xf>
    <xf numFmtId="179" fontId="0" fillId="0" borderId="77" xfId="0" applyNumberFormat="1" applyBorder="1">
      <alignment vertical="center"/>
    </xf>
    <xf numFmtId="9" fontId="0" fillId="0" borderId="78" xfId="1" applyFont="1" applyBorder="1">
      <alignment vertical="center"/>
    </xf>
    <xf numFmtId="0" fontId="0" fillId="0" borderId="76" xfId="0" applyBorder="1">
      <alignment vertical="center"/>
    </xf>
    <xf numFmtId="0" fontId="0" fillId="0" borderId="77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181" fontId="14" fillId="0" borderId="75" xfId="0" applyNumberFormat="1" applyFont="1" applyBorder="1" applyAlignment="1">
      <alignment horizontal="center" vertical="center"/>
    </xf>
    <xf numFmtId="179" fontId="0" fillId="0" borderId="69" xfId="0" applyNumberFormat="1" applyBorder="1">
      <alignment vertical="center"/>
    </xf>
    <xf numFmtId="179" fontId="0" fillId="0" borderId="6" xfId="0" applyNumberFormat="1" applyBorder="1">
      <alignment vertical="center"/>
    </xf>
    <xf numFmtId="9" fontId="0" fillId="0" borderId="81" xfId="1" applyFont="1" applyBorder="1">
      <alignment vertical="center"/>
    </xf>
    <xf numFmtId="0" fontId="0" fillId="0" borderId="69" xfId="0" applyBorder="1">
      <alignment vertical="center"/>
    </xf>
    <xf numFmtId="0" fontId="0" fillId="0" borderId="6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0" fillId="0" borderId="81" xfId="0" applyBorder="1">
      <alignment vertical="center"/>
    </xf>
    <xf numFmtId="0" fontId="0" fillId="0" borderId="84" xfId="0" applyBorder="1">
      <alignment vertical="center"/>
    </xf>
    <xf numFmtId="0" fontId="0" fillId="0" borderId="86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87" xfId="0" applyBorder="1">
      <alignment vertical="center"/>
    </xf>
    <xf numFmtId="181" fontId="0" fillId="0" borderId="90" xfId="0" applyNumberFormat="1" applyBorder="1" applyAlignment="1">
      <alignment horizontal="center" vertical="center"/>
    </xf>
    <xf numFmtId="179" fontId="0" fillId="0" borderId="91" xfId="0" applyNumberFormat="1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75" xfId="0" applyBorder="1">
      <alignment vertical="center"/>
    </xf>
    <xf numFmtId="0" fontId="0" fillId="0" borderId="94" xfId="0" applyBorder="1">
      <alignment vertical="center"/>
    </xf>
    <xf numFmtId="0" fontId="0" fillId="0" borderId="85" xfId="0" applyBorder="1">
      <alignment vertical="center"/>
    </xf>
    <xf numFmtId="0" fontId="0" fillId="0" borderId="95" xfId="0" applyBorder="1">
      <alignment vertical="center"/>
    </xf>
    <xf numFmtId="0" fontId="14" fillId="0" borderId="3" xfId="0" applyFont="1" applyBorder="1" applyAlignment="1">
      <alignment horizontal="center" vertical="center"/>
    </xf>
    <xf numFmtId="179" fontId="0" fillId="0" borderId="96" xfId="0" applyNumberFormat="1" applyBorder="1">
      <alignment vertical="center"/>
    </xf>
    <xf numFmtId="179" fontId="0" fillId="0" borderId="97" xfId="0" applyNumberFormat="1" applyBorder="1">
      <alignment vertical="center"/>
    </xf>
    <xf numFmtId="0" fontId="0" fillId="0" borderId="97" xfId="0" applyBorder="1">
      <alignment vertical="center"/>
    </xf>
    <xf numFmtId="0" fontId="0" fillId="0" borderId="98" xfId="0" applyBorder="1">
      <alignment vertical="center"/>
    </xf>
    <xf numFmtId="179" fontId="0" fillId="0" borderId="94" xfId="0" applyNumberFormat="1" applyBorder="1">
      <alignment vertical="center"/>
    </xf>
    <xf numFmtId="180" fontId="0" fillId="0" borderId="6" xfId="0" applyNumberFormat="1" applyBorder="1">
      <alignment vertical="center"/>
    </xf>
    <xf numFmtId="10" fontId="0" fillId="0" borderId="82" xfId="1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79" fontId="0" fillId="0" borderId="100" xfId="0" applyNumberFormat="1" applyBorder="1">
      <alignment vertical="center"/>
    </xf>
    <xf numFmtId="179" fontId="0" fillId="0" borderId="10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80" fontId="0" fillId="0" borderId="97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2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42" fontId="0" fillId="0" borderId="6" xfId="0" applyNumberFormat="1" applyBorder="1" applyAlignment="1">
      <alignment horizontal="center" vertical="center"/>
    </xf>
    <xf numFmtId="176" fontId="12" fillId="0" borderId="103" xfId="2" applyNumberFormat="1" applyFont="1" applyBorder="1">
      <alignment vertical="center"/>
    </xf>
    <xf numFmtId="176" fontId="12" fillId="0" borderId="6" xfId="2" applyNumberFormat="1" applyFont="1" applyBorder="1">
      <alignment vertical="center"/>
    </xf>
    <xf numFmtId="181" fontId="9" fillId="7" borderId="16" xfId="0" applyNumberFormat="1" applyFont="1" applyFill="1" applyBorder="1" applyAlignment="1">
      <alignment horizontal="center" vertical="center" wrapText="1"/>
    </xf>
    <xf numFmtId="181" fontId="0" fillId="0" borderId="17" xfId="0" applyNumberFormat="1" applyBorder="1" applyAlignment="1">
      <alignment horizontal="center" vertical="center"/>
    </xf>
    <xf numFmtId="181" fontId="9" fillId="7" borderId="17" xfId="0" applyNumberFormat="1" applyFont="1" applyFill="1" applyBorder="1" applyAlignment="1">
      <alignment horizontal="center" vertical="center"/>
    </xf>
    <xf numFmtId="181" fontId="9" fillId="7" borderId="24" xfId="0" applyNumberFormat="1" applyFont="1" applyFill="1" applyBorder="1" applyAlignment="1">
      <alignment horizontal="center" vertical="center"/>
    </xf>
    <xf numFmtId="181" fontId="9" fillId="7" borderId="40" xfId="0" applyNumberFormat="1" applyFont="1" applyFill="1" applyBorder="1" applyAlignment="1">
      <alignment horizontal="center" vertical="center"/>
    </xf>
    <xf numFmtId="181" fontId="9" fillId="7" borderId="46" xfId="0" applyNumberFormat="1" applyFont="1" applyFill="1" applyBorder="1" applyAlignment="1">
      <alignment horizontal="center" vertical="center"/>
    </xf>
    <xf numFmtId="176" fontId="28" fillId="0" borderId="6" xfId="2" applyNumberFormat="1" applyFont="1" applyBorder="1">
      <alignment vertical="center"/>
    </xf>
    <xf numFmtId="181" fontId="9" fillId="7" borderId="14" xfId="0" applyNumberFormat="1" applyFont="1" applyFill="1" applyBorder="1" applyAlignment="1">
      <alignment horizontal="center" vertical="center"/>
    </xf>
    <xf numFmtId="181" fontId="23" fillId="7" borderId="16" xfId="0" applyNumberFormat="1" applyFont="1" applyFill="1" applyBorder="1" applyAlignment="1">
      <alignment horizontal="center" vertical="center" wrapText="1"/>
    </xf>
    <xf numFmtId="181" fontId="9" fillId="7" borderId="10" xfId="0" applyNumberFormat="1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176" fontId="12" fillId="0" borderId="6" xfId="2" applyNumberFormat="1" applyFont="1" applyFill="1" applyBorder="1">
      <alignment vertical="center"/>
    </xf>
    <xf numFmtId="180" fontId="0" fillId="0" borderId="18" xfId="0" applyNumberFormat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181" fontId="23" fillId="7" borderId="26" xfId="0" applyNumberFormat="1" applyFont="1" applyFill="1" applyBorder="1" applyAlignment="1">
      <alignment horizontal="center" vertical="center" wrapText="1"/>
    </xf>
    <xf numFmtId="181" fontId="23" fillId="7" borderId="17" xfId="0" applyNumberFormat="1" applyFont="1" applyFill="1" applyBorder="1" applyAlignment="1">
      <alignment horizontal="center" vertical="center"/>
    </xf>
    <xf numFmtId="181" fontId="0" fillId="7" borderId="24" xfId="0" applyNumberFormat="1" applyFill="1" applyBorder="1" applyAlignment="1">
      <alignment horizontal="center" vertical="center"/>
    </xf>
    <xf numFmtId="181" fontId="23" fillId="7" borderId="13" xfId="0" applyNumberFormat="1" applyFont="1" applyFill="1" applyBorder="1" applyAlignment="1">
      <alignment horizontal="center" vertical="center" wrapText="1"/>
    </xf>
    <xf numFmtId="181" fontId="23" fillId="7" borderId="10" xfId="0" applyNumberFormat="1" applyFont="1" applyFill="1" applyBorder="1" applyAlignment="1">
      <alignment horizontal="center" vertical="center"/>
    </xf>
    <xf numFmtId="181" fontId="23" fillId="7" borderId="14" xfId="0" applyNumberFormat="1" applyFont="1" applyFill="1" applyBorder="1" applyAlignment="1">
      <alignment horizontal="center" vertical="center"/>
    </xf>
    <xf numFmtId="181" fontId="23" fillId="7" borderId="44" xfId="0" applyNumberFormat="1" applyFont="1" applyFill="1" applyBorder="1" applyAlignment="1">
      <alignment horizontal="center" vertical="center" wrapText="1"/>
    </xf>
    <xf numFmtId="181" fontId="23" fillId="7" borderId="24" xfId="0" applyNumberFormat="1" applyFont="1" applyFill="1" applyBorder="1" applyAlignment="1">
      <alignment horizontal="center" vertical="center"/>
    </xf>
    <xf numFmtId="179" fontId="0" fillId="0" borderId="125" xfId="0" applyNumberFormat="1" applyBorder="1">
      <alignment vertical="center"/>
    </xf>
    <xf numFmtId="10" fontId="0" fillId="0" borderId="126" xfId="1" applyNumberFormat="1" applyFont="1" applyBorder="1">
      <alignment vertical="center"/>
    </xf>
    <xf numFmtId="181" fontId="31" fillId="0" borderId="15" xfId="0" applyNumberFormat="1" applyFont="1" applyBorder="1" applyAlignment="1">
      <alignment horizontal="center" vertical="center"/>
    </xf>
    <xf numFmtId="181" fontId="11" fillId="0" borderId="127" xfId="0" applyNumberFormat="1" applyFont="1" applyBorder="1" applyAlignment="1">
      <alignment horizontal="center" vertical="center"/>
    </xf>
    <xf numFmtId="181" fontId="11" fillId="0" borderId="128" xfId="0" applyNumberFormat="1" applyFont="1" applyBorder="1" applyAlignment="1">
      <alignment horizontal="center" vertical="center"/>
    </xf>
    <xf numFmtId="181" fontId="31" fillId="0" borderId="18" xfId="0" applyNumberFormat="1" applyFont="1" applyBorder="1" applyAlignment="1">
      <alignment horizontal="center" vertical="center"/>
    </xf>
    <xf numFmtId="181" fontId="31" fillId="0" borderId="11" xfId="0" applyNumberFormat="1" applyFont="1" applyBorder="1" applyAlignment="1">
      <alignment horizontal="center" vertical="center"/>
    </xf>
    <xf numFmtId="181" fontId="31" fillId="0" borderId="25" xfId="0" applyNumberFormat="1" applyFont="1" applyBorder="1" applyAlignment="1">
      <alignment horizontal="center" vertical="center"/>
    </xf>
    <xf numFmtId="181" fontId="11" fillId="0" borderId="130" xfId="0" applyNumberFormat="1" applyFont="1" applyBorder="1" applyAlignment="1">
      <alignment horizontal="center" vertical="center"/>
    </xf>
    <xf numFmtId="181" fontId="11" fillId="0" borderId="131" xfId="0" quotePrefix="1" applyNumberFormat="1" applyFont="1" applyBorder="1" applyAlignment="1">
      <alignment horizontal="center" vertical="center"/>
    </xf>
    <xf numFmtId="181" fontId="11" fillId="5" borderId="34" xfId="0" applyNumberFormat="1" applyFont="1" applyFill="1" applyBorder="1" applyAlignment="1">
      <alignment horizontal="center" vertical="center"/>
    </xf>
    <xf numFmtId="181" fontId="11" fillId="5" borderId="35" xfId="0" applyNumberFormat="1" applyFont="1" applyFill="1" applyBorder="1" applyAlignment="1">
      <alignment horizontal="center" vertical="center"/>
    </xf>
    <xf numFmtId="181" fontId="11" fillId="5" borderId="37" xfId="0" applyNumberFormat="1" applyFont="1" applyFill="1" applyBorder="1" applyAlignment="1">
      <alignment horizontal="center" vertical="center"/>
    </xf>
    <xf numFmtId="181" fontId="11" fillId="5" borderId="38" xfId="0" applyNumberFormat="1" applyFont="1" applyFill="1" applyBorder="1" applyAlignment="1">
      <alignment horizontal="center" vertical="center"/>
    </xf>
    <xf numFmtId="181" fontId="11" fillId="5" borderId="48" xfId="0" applyNumberFormat="1" applyFont="1" applyFill="1" applyBorder="1" applyAlignment="1">
      <alignment horizontal="center" vertical="center"/>
    </xf>
    <xf numFmtId="181" fontId="11" fillId="5" borderId="49" xfId="0" applyNumberFormat="1" applyFont="1" applyFill="1" applyBorder="1" applyAlignment="1">
      <alignment horizontal="center" vertical="center"/>
    </xf>
    <xf numFmtId="181" fontId="11" fillId="5" borderId="51" xfId="0" quotePrefix="1" applyNumberFormat="1" applyFont="1" applyFill="1" applyBorder="1" applyAlignment="1">
      <alignment horizontal="center" vertical="center"/>
    </xf>
    <xf numFmtId="181" fontId="11" fillId="5" borderId="45" xfId="0" applyNumberFormat="1" applyFont="1" applyFill="1" applyBorder="1" applyAlignment="1">
      <alignment horizontal="center" vertical="center"/>
    </xf>
    <xf numFmtId="181" fontId="11" fillId="5" borderId="37" xfId="0" quotePrefix="1" applyNumberFormat="1" applyFont="1" applyFill="1" applyBorder="1" applyAlignment="1">
      <alignment horizontal="center" vertical="center"/>
    </xf>
    <xf numFmtId="181" fontId="11" fillId="5" borderId="42" xfId="0" applyNumberFormat="1" applyFont="1" applyFill="1" applyBorder="1" applyAlignment="1">
      <alignment horizontal="center" vertical="center"/>
    </xf>
    <xf numFmtId="181" fontId="11" fillId="5" borderId="42" xfId="0" quotePrefix="1" applyNumberFormat="1" applyFont="1" applyFill="1" applyBorder="1" applyAlignment="1">
      <alignment horizontal="center" vertical="center"/>
    </xf>
    <xf numFmtId="0" fontId="11" fillId="5" borderId="3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176" fontId="12" fillId="5" borderId="6" xfId="2" applyNumberFormat="1" applyFont="1" applyFill="1" applyBorder="1">
      <alignment vertical="center"/>
    </xf>
    <xf numFmtId="176" fontId="12" fillId="5" borderId="103" xfId="2" applyNumberFormat="1" applyFont="1" applyFill="1" applyBorder="1">
      <alignment vertical="center"/>
    </xf>
    <xf numFmtId="181" fontId="35" fillId="0" borderId="15" xfId="0" applyNumberFormat="1" applyFont="1" applyBorder="1" applyAlignment="1">
      <alignment horizontal="center" vertical="center"/>
    </xf>
    <xf numFmtId="180" fontId="12" fillId="5" borderId="11" xfId="0" applyNumberFormat="1" applyFont="1" applyFill="1" applyBorder="1" applyAlignment="1">
      <alignment horizontal="center" vertical="center"/>
    </xf>
    <xf numFmtId="180" fontId="12" fillId="5" borderId="15" xfId="0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80" fontId="12" fillId="5" borderId="134" xfId="0" applyNumberFormat="1" applyFont="1" applyFill="1" applyBorder="1" applyAlignment="1">
      <alignment horizontal="center" vertical="center"/>
    </xf>
    <xf numFmtId="180" fontId="12" fillId="5" borderId="25" xfId="0" applyNumberFormat="1" applyFont="1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/>
    </xf>
    <xf numFmtId="0" fontId="11" fillId="5" borderId="42" xfId="0" quotePrefix="1" applyFont="1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181" fontId="0" fillId="0" borderId="24" xfId="0" applyNumberFormat="1" applyBorder="1" applyAlignment="1">
      <alignment horizontal="center" vertical="center"/>
    </xf>
    <xf numFmtId="181" fontId="0" fillId="0" borderId="26" xfId="0" applyNumberFormat="1" applyBorder="1" applyAlignment="1">
      <alignment horizontal="center" vertical="center" wrapText="1"/>
    </xf>
    <xf numFmtId="181" fontId="0" fillId="0" borderId="39" xfId="0" applyNumberFormat="1" applyBorder="1" applyAlignment="1">
      <alignment horizontal="center" vertical="center" wrapText="1"/>
    </xf>
    <xf numFmtId="181" fontId="0" fillId="0" borderId="36" xfId="0" applyNumberFormat="1" applyBorder="1" applyAlignment="1">
      <alignment horizontal="center" vertical="center" wrapText="1"/>
    </xf>
    <xf numFmtId="181" fontId="11" fillId="0" borderId="127" xfId="0" quotePrefix="1" applyNumberFormat="1" applyFont="1" applyBorder="1" applyAlignment="1">
      <alignment horizontal="center" vertical="center"/>
    </xf>
    <xf numFmtId="181" fontId="11" fillId="0" borderId="128" xfId="0" quotePrefix="1" applyNumberFormat="1" applyFont="1" applyBorder="1" applyAlignment="1">
      <alignment horizontal="center" vertical="center"/>
    </xf>
    <xf numFmtId="181" fontId="0" fillId="0" borderId="25" xfId="0" applyNumberFormat="1" applyBorder="1" applyAlignment="1">
      <alignment horizontal="center" vertical="center" wrapText="1"/>
    </xf>
    <xf numFmtId="0" fontId="0" fillId="0" borderId="135" xfId="0" applyBorder="1" applyAlignment="1">
      <alignment horizontal="center" vertical="center"/>
    </xf>
    <xf numFmtId="176" fontId="12" fillId="0" borderId="135" xfId="2" applyNumberFormat="1" applyFont="1" applyBorder="1">
      <alignment vertical="center"/>
    </xf>
    <xf numFmtId="0" fontId="0" fillId="0" borderId="136" xfId="0" applyBorder="1" applyAlignment="1">
      <alignment horizontal="center" vertical="center"/>
    </xf>
    <xf numFmtId="176" fontId="12" fillId="0" borderId="136" xfId="2" applyNumberFormat="1" applyFont="1" applyBorder="1">
      <alignment vertical="center"/>
    </xf>
    <xf numFmtId="176" fontId="12" fillId="0" borderId="101" xfId="2" applyNumberFormat="1" applyFont="1" applyBorder="1">
      <alignment vertical="center"/>
    </xf>
    <xf numFmtId="176" fontId="12" fillId="0" borderId="136" xfId="2" applyNumberFormat="1" applyFont="1" applyFill="1" applyBorder="1">
      <alignment vertical="center"/>
    </xf>
    <xf numFmtId="0" fontId="11" fillId="0" borderId="135" xfId="0" applyFont="1" applyBorder="1" applyAlignment="1">
      <alignment horizontal="center" vertical="center"/>
    </xf>
    <xf numFmtId="176" fontId="13" fillId="0" borderId="135" xfId="2" applyNumberFormat="1" applyFont="1" applyFill="1" applyBorder="1">
      <alignment vertical="center"/>
    </xf>
    <xf numFmtId="176" fontId="12" fillId="5" borderId="136" xfId="2" applyNumberFormat="1" applyFont="1" applyFill="1" applyBorder="1">
      <alignment vertical="center"/>
    </xf>
    <xf numFmtId="0" fontId="0" fillId="0" borderId="138" xfId="0" applyBorder="1" applyAlignment="1">
      <alignment horizontal="center" vertical="center"/>
    </xf>
    <xf numFmtId="0" fontId="0" fillId="0" borderId="139" xfId="0" applyBorder="1" applyAlignment="1">
      <alignment horizontal="center" vertical="center"/>
    </xf>
    <xf numFmtId="181" fontId="0" fillId="4" borderId="17" xfId="0" applyNumberFormat="1" applyFill="1" applyBorder="1" applyAlignment="1">
      <alignment horizontal="center" vertical="center"/>
    </xf>
    <xf numFmtId="181" fontId="0" fillId="7" borderId="16" xfId="0" applyNumberFormat="1" applyFill="1" applyBorder="1" applyAlignment="1">
      <alignment horizontal="center" vertical="center" wrapText="1"/>
    </xf>
    <xf numFmtId="181" fontId="9" fillId="8" borderId="15" xfId="0" applyNumberFormat="1" applyFont="1" applyFill="1" applyBorder="1" applyAlignment="1">
      <alignment horizontal="center" vertical="center" wrapText="1"/>
    </xf>
    <xf numFmtId="181" fontId="9" fillId="8" borderId="15" xfId="0" applyNumberFormat="1" applyFont="1" applyFill="1" applyBorder="1" applyAlignment="1">
      <alignment horizontal="center" vertical="center"/>
    </xf>
    <xf numFmtId="181" fontId="0" fillId="0" borderId="16" xfId="0" applyNumberFormat="1" applyBorder="1" applyAlignment="1">
      <alignment horizontal="center" vertical="center" wrapText="1"/>
    </xf>
    <xf numFmtId="181" fontId="9" fillId="0" borderId="41" xfId="0" applyNumberFormat="1" applyFont="1" applyBorder="1" applyAlignment="1">
      <alignment horizontal="center" vertical="center"/>
    </xf>
    <xf numFmtId="180" fontId="12" fillId="8" borderId="18" xfId="0" applyNumberFormat="1" applyFont="1" applyFill="1" applyBorder="1" applyAlignment="1">
      <alignment horizontal="center" vertical="center" wrapText="1"/>
    </xf>
    <xf numFmtId="180" fontId="12" fillId="8" borderId="11" xfId="0" applyNumberFormat="1" applyFont="1" applyFill="1" applyBorder="1" applyAlignment="1">
      <alignment horizontal="center" vertical="center"/>
    </xf>
    <xf numFmtId="180" fontId="12" fillId="8" borderId="15" xfId="0" applyNumberFormat="1" applyFont="1" applyFill="1" applyBorder="1" applyAlignment="1">
      <alignment horizontal="center" vertical="center"/>
    </xf>
    <xf numFmtId="180" fontId="12" fillId="8" borderId="15" xfId="0" applyNumberFormat="1" applyFont="1" applyFill="1" applyBorder="1" applyAlignment="1">
      <alignment horizontal="center" vertical="center" wrapText="1"/>
    </xf>
    <xf numFmtId="180" fontId="12" fillId="8" borderId="25" xfId="0" applyNumberFormat="1" applyFont="1" applyFill="1" applyBorder="1" applyAlignment="1">
      <alignment horizontal="center" vertical="center" wrapText="1"/>
    </xf>
    <xf numFmtId="181" fontId="9" fillId="8" borderId="11" xfId="0" applyNumberFormat="1" applyFont="1" applyFill="1" applyBorder="1" applyAlignment="1">
      <alignment horizontal="center" vertical="center"/>
    </xf>
    <xf numFmtId="181" fontId="0" fillId="8" borderId="11" xfId="0" applyNumberFormat="1" applyFill="1" applyBorder="1" applyAlignment="1">
      <alignment horizontal="center" vertical="center"/>
    </xf>
    <xf numFmtId="181" fontId="9" fillId="8" borderId="18" xfId="0" applyNumberFormat="1" applyFont="1" applyFill="1" applyBorder="1" applyAlignment="1">
      <alignment horizontal="center" vertical="center" wrapText="1"/>
    </xf>
    <xf numFmtId="0" fontId="17" fillId="0" borderId="0" xfId="9" applyFont="1">
      <alignment vertical="center"/>
    </xf>
    <xf numFmtId="0" fontId="8" fillId="0" borderId="0" xfId="9">
      <alignment vertical="center"/>
    </xf>
    <xf numFmtId="0" fontId="15" fillId="0" borderId="0" xfId="9" applyFont="1">
      <alignment vertical="center"/>
    </xf>
    <xf numFmtId="0" fontId="8" fillId="0" borderId="0" xfId="9" applyAlignment="1">
      <alignment horizontal="center" vertical="center"/>
    </xf>
    <xf numFmtId="0" fontId="8" fillId="0" borderId="0" xfId="9" applyAlignment="1">
      <alignment horizontal="right" vertical="center" wrapText="1"/>
    </xf>
    <xf numFmtId="178" fontId="18" fillId="0" borderId="0" xfId="9" applyNumberFormat="1" applyFont="1" applyAlignment="1">
      <alignment horizontal="center" vertical="center" wrapText="1"/>
    </xf>
    <xf numFmtId="0" fontId="12" fillId="0" borderId="0" xfId="9" applyFont="1" applyAlignment="1">
      <alignment horizontal="center" vertical="center" wrapText="1"/>
    </xf>
    <xf numFmtId="0" fontId="14" fillId="0" borderId="0" xfId="9" applyFont="1" applyAlignment="1">
      <alignment horizontal="center" vertical="center"/>
    </xf>
    <xf numFmtId="0" fontId="8" fillId="0" borderId="0" xfId="9" applyAlignment="1">
      <alignment vertical="center" wrapText="1"/>
    </xf>
    <xf numFmtId="0" fontId="11" fillId="2" borderId="7" xfId="9" applyFont="1" applyFill="1" applyBorder="1" applyAlignment="1">
      <alignment horizontal="center" vertical="center"/>
    </xf>
    <xf numFmtId="0" fontId="13" fillId="2" borderId="8" xfId="9" applyFont="1" applyFill="1" applyBorder="1" applyAlignment="1">
      <alignment horizontal="center" vertical="center"/>
    </xf>
    <xf numFmtId="0" fontId="12" fillId="2" borderId="8" xfId="9" applyFont="1" applyFill="1" applyBorder="1" applyAlignment="1">
      <alignment horizontal="center" vertical="center"/>
    </xf>
    <xf numFmtId="0" fontId="11" fillId="2" borderId="8" xfId="9" applyFont="1" applyFill="1" applyBorder="1" applyAlignment="1">
      <alignment horizontal="center" vertical="center"/>
    </xf>
    <xf numFmtId="0" fontId="11" fillId="2" borderId="32" xfId="9" applyFont="1" applyFill="1" applyBorder="1" applyAlignment="1">
      <alignment horizontal="center" vertical="center"/>
    </xf>
    <xf numFmtId="0" fontId="11" fillId="2" borderId="33" xfId="9" applyFont="1" applyFill="1" applyBorder="1" applyAlignment="1">
      <alignment horizontal="center" vertical="center"/>
    </xf>
    <xf numFmtId="0" fontId="11" fillId="2" borderId="9" xfId="9" applyFont="1" applyFill="1" applyBorder="1" applyAlignment="1">
      <alignment horizontal="center" vertical="center" wrapText="1"/>
    </xf>
    <xf numFmtId="0" fontId="12" fillId="0" borderId="10" xfId="9" applyFont="1" applyBorder="1" applyAlignment="1">
      <alignment horizontal="center" vertical="center"/>
    </xf>
    <xf numFmtId="0" fontId="8" fillId="0" borderId="11" xfId="9" applyBorder="1" applyAlignment="1">
      <alignment horizontal="center" vertical="center"/>
    </xf>
    <xf numFmtId="0" fontId="8" fillId="0" borderId="12" xfId="9" applyBorder="1" applyAlignment="1">
      <alignment horizontal="center" vertical="center"/>
    </xf>
    <xf numFmtId="180" fontId="12" fillId="0" borderId="11" xfId="9" applyNumberFormat="1" applyFont="1" applyBorder="1" applyAlignment="1">
      <alignment horizontal="center" vertical="center"/>
    </xf>
    <xf numFmtId="0" fontId="11" fillId="0" borderId="34" xfId="9" applyFont="1" applyBorder="1" applyAlignment="1">
      <alignment horizontal="center" vertical="center"/>
    </xf>
    <xf numFmtId="0" fontId="11" fillId="0" borderId="35" xfId="9" applyFont="1" applyBorder="1" applyAlignment="1">
      <alignment horizontal="center" vertical="center"/>
    </xf>
    <xf numFmtId="180" fontId="12" fillId="8" borderId="11" xfId="9" applyNumberFormat="1" applyFont="1" applyFill="1" applyBorder="1" applyAlignment="1">
      <alignment horizontal="center" vertical="center"/>
    </xf>
    <xf numFmtId="177" fontId="12" fillId="0" borderId="11" xfId="9" applyNumberFormat="1" applyFont="1" applyBorder="1" applyAlignment="1">
      <alignment horizontal="center" vertical="center"/>
    </xf>
    <xf numFmtId="0" fontId="24" fillId="0" borderId="11" xfId="9" applyFont="1" applyBorder="1" applyAlignment="1">
      <alignment horizontal="center" vertical="center"/>
    </xf>
    <xf numFmtId="0" fontId="8" fillId="0" borderId="36" xfId="9" applyBorder="1" applyAlignment="1">
      <alignment horizontal="center" vertical="center"/>
    </xf>
    <xf numFmtId="0" fontId="12" fillId="0" borderId="14" xfId="9" applyFont="1" applyBorder="1" applyAlignment="1">
      <alignment horizontal="center" vertical="center"/>
    </xf>
    <xf numFmtId="0" fontId="8" fillId="0" borderId="15" xfId="9" applyBorder="1" applyAlignment="1">
      <alignment horizontal="center" vertical="center"/>
    </xf>
    <xf numFmtId="180" fontId="12" fillId="0" borderId="15" xfId="9" applyNumberFormat="1" applyFont="1" applyBorder="1" applyAlignment="1">
      <alignment horizontal="center" vertical="center"/>
    </xf>
    <xf numFmtId="0" fontId="11" fillId="0" borderId="37" xfId="9" applyFont="1" applyBorder="1" applyAlignment="1">
      <alignment horizontal="center" vertical="center"/>
    </xf>
    <xf numFmtId="0" fontId="11" fillId="0" borderId="38" xfId="9" applyFont="1" applyBorder="1" applyAlignment="1">
      <alignment horizontal="center" vertical="center"/>
    </xf>
    <xf numFmtId="180" fontId="12" fillId="8" borderId="15" xfId="9" applyNumberFormat="1" applyFont="1" applyFill="1" applyBorder="1" applyAlignment="1">
      <alignment horizontal="center" vertical="center"/>
    </xf>
    <xf numFmtId="180" fontId="12" fillId="0" borderId="15" xfId="9" applyNumberFormat="1" applyFont="1" applyBorder="1" applyAlignment="1">
      <alignment horizontal="center" vertical="center" wrapText="1"/>
    </xf>
    <xf numFmtId="177" fontId="12" fillId="0" borderId="15" xfId="9" applyNumberFormat="1" applyFont="1" applyBorder="1" applyAlignment="1">
      <alignment horizontal="center" vertical="center"/>
    </xf>
    <xf numFmtId="0" fontId="24" fillId="0" borderId="15" xfId="9" applyFont="1" applyBorder="1" applyAlignment="1">
      <alignment horizontal="center" vertical="center"/>
    </xf>
    <xf numFmtId="0" fontId="12" fillId="0" borderId="39" xfId="9" applyFont="1" applyBorder="1" applyAlignment="1">
      <alignment horizontal="center" vertical="center" wrapText="1"/>
    </xf>
    <xf numFmtId="0" fontId="12" fillId="0" borderId="17" xfId="9" applyFont="1" applyBorder="1" applyAlignment="1">
      <alignment horizontal="center" vertical="center"/>
    </xf>
    <xf numFmtId="0" fontId="11" fillId="0" borderId="37" xfId="9" quotePrefix="1" applyFont="1" applyBorder="1" applyAlignment="1">
      <alignment horizontal="center" vertical="center"/>
    </xf>
    <xf numFmtId="0" fontId="11" fillId="0" borderId="38" xfId="9" quotePrefix="1" applyFont="1" applyBorder="1" applyAlignment="1">
      <alignment horizontal="center" vertical="center"/>
    </xf>
    <xf numFmtId="177" fontId="12" fillId="0" borderId="15" xfId="9" applyNumberFormat="1" applyFont="1" applyBorder="1" applyAlignment="1">
      <alignment horizontal="center" vertical="center" wrapText="1"/>
    </xf>
    <xf numFmtId="0" fontId="12" fillId="0" borderId="16" xfId="9" applyFont="1" applyBorder="1" applyAlignment="1">
      <alignment horizontal="center" vertical="center" wrapText="1"/>
    </xf>
    <xf numFmtId="0" fontId="12" fillId="0" borderId="14" xfId="9" applyFont="1" applyBorder="1" applyAlignment="1">
      <alignment horizontal="center" vertical="center" wrapText="1"/>
    </xf>
    <xf numFmtId="0" fontId="8" fillId="0" borderId="47" xfId="9" applyBorder="1" applyAlignment="1">
      <alignment horizontal="center" vertical="center"/>
    </xf>
    <xf numFmtId="180" fontId="12" fillId="0" borderId="47" xfId="9" applyNumberFormat="1" applyFont="1" applyBorder="1" applyAlignment="1">
      <alignment horizontal="center" vertical="center" wrapText="1"/>
    </xf>
    <xf numFmtId="177" fontId="12" fillId="0" borderId="47" xfId="9" applyNumberFormat="1" applyFont="1" applyBorder="1" applyAlignment="1">
      <alignment horizontal="center" vertical="center" wrapText="1"/>
    </xf>
    <xf numFmtId="0" fontId="12" fillId="0" borderId="50" xfId="9" applyFont="1" applyBorder="1" applyAlignment="1">
      <alignment horizontal="center" vertical="center" wrapText="1"/>
    </xf>
    <xf numFmtId="180" fontId="12" fillId="0" borderId="11" xfId="9" applyNumberFormat="1" applyFont="1" applyBorder="1" applyAlignment="1">
      <alignment horizontal="center" vertical="center" wrapText="1"/>
    </xf>
    <xf numFmtId="177" fontId="12" fillId="0" borderId="11" xfId="9" applyNumberFormat="1" applyFont="1" applyBorder="1" applyAlignment="1">
      <alignment horizontal="center" vertical="center" wrapText="1"/>
    </xf>
    <xf numFmtId="0" fontId="12" fillId="0" borderId="52" xfId="9" applyFont="1" applyBorder="1" applyAlignment="1">
      <alignment horizontal="center" vertical="center"/>
    </xf>
    <xf numFmtId="180" fontId="12" fillId="8" borderId="15" xfId="9" applyNumberFormat="1" applyFont="1" applyFill="1" applyBorder="1" applyAlignment="1">
      <alignment horizontal="center" vertical="center" wrapText="1"/>
    </xf>
    <xf numFmtId="0" fontId="12" fillId="0" borderId="62" xfId="9" applyFont="1" applyBorder="1" applyAlignment="1">
      <alignment horizontal="center" vertical="center" wrapText="1"/>
    </xf>
    <xf numFmtId="0" fontId="12" fillId="0" borderId="20" xfId="9" applyFont="1" applyBorder="1" applyAlignment="1">
      <alignment horizontal="center" vertical="center"/>
    </xf>
    <xf numFmtId="0" fontId="8" fillId="0" borderId="21" xfId="9" applyBorder="1" applyAlignment="1">
      <alignment horizontal="center" vertical="center"/>
    </xf>
    <xf numFmtId="180" fontId="12" fillId="0" borderId="21" xfId="9" applyNumberFormat="1" applyFont="1" applyBorder="1" applyAlignment="1">
      <alignment horizontal="center" vertical="center" wrapText="1"/>
    </xf>
    <xf numFmtId="177" fontId="12" fillId="0" borderId="21" xfId="9" applyNumberFormat="1" applyFont="1" applyBorder="1" applyAlignment="1">
      <alignment horizontal="center" vertical="center" wrapText="1"/>
    </xf>
    <xf numFmtId="0" fontId="12" fillId="0" borderId="63" xfId="9" applyFont="1" applyBorder="1" applyAlignment="1">
      <alignment horizontal="center" vertical="center" wrapText="1"/>
    </xf>
    <xf numFmtId="0" fontId="8" fillId="0" borderId="23" xfId="9" applyBorder="1" applyAlignment="1">
      <alignment horizontal="center" vertical="center"/>
    </xf>
    <xf numFmtId="180" fontId="8" fillId="0" borderId="0" xfId="9" applyNumberFormat="1">
      <alignment vertical="center"/>
    </xf>
    <xf numFmtId="0" fontId="12" fillId="0" borderId="19" xfId="9" applyFont="1" applyBorder="1" applyAlignment="1">
      <alignment horizontal="center" vertical="center" wrapText="1"/>
    </xf>
    <xf numFmtId="0" fontId="12" fillId="0" borderId="64" xfId="9" applyFont="1" applyBorder="1" applyAlignment="1">
      <alignment horizontal="center" vertical="center"/>
    </xf>
    <xf numFmtId="0" fontId="8" fillId="0" borderId="18" xfId="9" applyBorder="1" applyAlignment="1">
      <alignment horizontal="center" vertical="center"/>
    </xf>
    <xf numFmtId="0" fontId="24" fillId="0" borderId="18" xfId="9" applyFont="1" applyBorder="1" applyAlignment="1">
      <alignment horizontal="center" vertical="center"/>
    </xf>
    <xf numFmtId="180" fontId="12" fillId="0" borderId="18" xfId="9" applyNumberFormat="1" applyFont="1" applyBorder="1" applyAlignment="1">
      <alignment horizontal="center" vertical="center" wrapText="1"/>
    </xf>
    <xf numFmtId="180" fontId="12" fillId="8" borderId="18" xfId="9" applyNumberFormat="1" applyFont="1" applyFill="1" applyBorder="1" applyAlignment="1">
      <alignment horizontal="center" vertical="center" wrapText="1"/>
    </xf>
    <xf numFmtId="0" fontId="11" fillId="0" borderId="54" xfId="9" applyFont="1" applyBorder="1" applyAlignment="1">
      <alignment horizontal="center" vertical="center"/>
    </xf>
    <xf numFmtId="0" fontId="11" fillId="0" borderId="55" xfId="9" applyFont="1" applyBorder="1" applyAlignment="1">
      <alignment horizontal="center" vertical="center"/>
    </xf>
    <xf numFmtId="177" fontId="12" fillId="0" borderId="18" xfId="9" applyNumberFormat="1" applyFont="1" applyBorder="1" applyAlignment="1">
      <alignment horizontal="center" vertical="center" wrapText="1"/>
    </xf>
    <xf numFmtId="0" fontId="12" fillId="0" borderId="44" xfId="9" applyFont="1" applyBorder="1" applyAlignment="1">
      <alignment horizontal="center" vertical="center" wrapText="1"/>
    </xf>
    <xf numFmtId="0" fontId="12" fillId="0" borderId="36" xfId="9" applyFont="1" applyBorder="1" applyAlignment="1">
      <alignment horizontal="center" vertical="center" wrapText="1"/>
    </xf>
    <xf numFmtId="0" fontId="8" fillId="0" borderId="41" xfId="9" applyBorder="1" applyAlignment="1">
      <alignment horizontal="center" vertical="center"/>
    </xf>
    <xf numFmtId="0" fontId="24" fillId="0" borderId="41" xfId="9" applyFont="1" applyBorder="1" applyAlignment="1">
      <alignment horizontal="center" vertical="center"/>
    </xf>
    <xf numFmtId="180" fontId="12" fillId="0" borderId="41" xfId="9" applyNumberFormat="1" applyFont="1" applyBorder="1" applyAlignment="1">
      <alignment horizontal="center" vertical="center" wrapText="1"/>
    </xf>
    <xf numFmtId="0" fontId="11" fillId="0" borderId="51" xfId="9" applyFont="1" applyBorder="1" applyAlignment="1">
      <alignment horizontal="center" vertical="center"/>
    </xf>
    <xf numFmtId="0" fontId="11" fillId="0" borderId="45" xfId="9" applyFont="1" applyBorder="1" applyAlignment="1">
      <alignment horizontal="center" vertical="center"/>
    </xf>
    <xf numFmtId="177" fontId="12" fillId="0" borderId="41" xfId="9" applyNumberFormat="1" applyFont="1" applyBorder="1" applyAlignment="1">
      <alignment horizontal="center" vertical="center" wrapText="1"/>
    </xf>
    <xf numFmtId="0" fontId="8" fillId="0" borderId="62" xfId="9" applyBorder="1">
      <alignment vertical="center"/>
    </xf>
    <xf numFmtId="0" fontId="12" fillId="0" borderId="24" xfId="9" applyFont="1" applyBorder="1" applyAlignment="1">
      <alignment horizontal="center" vertical="center"/>
    </xf>
    <xf numFmtId="0" fontId="8" fillId="0" borderId="25" xfId="9" applyBorder="1" applyAlignment="1">
      <alignment horizontal="center" vertical="center"/>
    </xf>
    <xf numFmtId="180" fontId="12" fillId="0" borderId="25" xfId="9" applyNumberFormat="1" applyFont="1" applyBorder="1" applyAlignment="1">
      <alignment horizontal="center" vertical="center" wrapText="1"/>
    </xf>
    <xf numFmtId="0" fontId="11" fillId="0" borderId="42" xfId="9" applyFont="1" applyBorder="1" applyAlignment="1">
      <alignment horizontal="center" vertical="center"/>
    </xf>
    <xf numFmtId="180" fontId="12" fillId="8" borderId="25" xfId="9" applyNumberFormat="1" applyFont="1" applyFill="1" applyBorder="1" applyAlignment="1">
      <alignment horizontal="center" vertical="center" wrapText="1"/>
    </xf>
    <xf numFmtId="177" fontId="12" fillId="0" borderId="25" xfId="9" applyNumberFormat="1" applyFont="1" applyBorder="1" applyAlignment="1">
      <alignment horizontal="center" vertical="center" wrapText="1"/>
    </xf>
    <xf numFmtId="0" fontId="24" fillId="0" borderId="25" xfId="9" applyFont="1" applyBorder="1" applyAlignment="1">
      <alignment horizontal="center" vertical="center"/>
    </xf>
    <xf numFmtId="0" fontId="12" fillId="0" borderId="26" xfId="9" applyFont="1" applyBorder="1" applyAlignment="1">
      <alignment horizontal="center" vertical="center" wrapText="1"/>
    </xf>
    <xf numFmtId="0" fontId="12" fillId="0" borderId="65" xfId="9" applyFont="1" applyBorder="1" applyAlignment="1">
      <alignment horizontal="center" vertical="center"/>
    </xf>
    <xf numFmtId="0" fontId="12" fillId="0" borderId="66" xfId="9" applyFont="1" applyBorder="1" applyAlignment="1">
      <alignment horizontal="center" vertical="center" wrapText="1"/>
    </xf>
    <xf numFmtId="0" fontId="11" fillId="0" borderId="43" xfId="9" quotePrefix="1" applyFont="1" applyBorder="1" applyAlignment="1">
      <alignment horizontal="center" vertical="center"/>
    </xf>
    <xf numFmtId="0" fontId="12" fillId="0" borderId="61" xfId="9" applyFont="1" applyBorder="1" applyAlignment="1">
      <alignment horizontal="center" vertical="center" wrapText="1"/>
    </xf>
    <xf numFmtId="0" fontId="12" fillId="0" borderId="56" xfId="9" applyFont="1" applyBorder="1" applyAlignment="1">
      <alignment horizontal="center" vertical="center"/>
    </xf>
    <xf numFmtId="0" fontId="20" fillId="0" borderId="17" xfId="9" applyFont="1" applyBorder="1" applyAlignment="1">
      <alignment horizontal="center" vertical="center" wrapText="1"/>
    </xf>
    <xf numFmtId="0" fontId="24" fillId="0" borderId="21" xfId="9" applyFont="1" applyBorder="1" applyAlignment="1">
      <alignment horizontal="center" vertical="center"/>
    </xf>
    <xf numFmtId="0" fontId="10" fillId="0" borderId="14" xfId="9" applyFont="1" applyBorder="1" applyAlignment="1">
      <alignment horizontal="center" vertical="center"/>
    </xf>
    <xf numFmtId="0" fontId="11" fillId="0" borderId="54" xfId="9" quotePrefix="1" applyFont="1" applyBorder="1" applyAlignment="1">
      <alignment horizontal="center" vertical="center"/>
    </xf>
    <xf numFmtId="0" fontId="12" fillId="0" borderId="17" xfId="9" applyFont="1" applyBorder="1" applyAlignment="1">
      <alignment horizontal="center" vertical="center" wrapText="1"/>
    </xf>
    <xf numFmtId="0" fontId="11" fillId="0" borderId="42" xfId="9" quotePrefix="1" applyFont="1" applyBorder="1" applyAlignment="1">
      <alignment horizontal="center" vertical="center"/>
    </xf>
    <xf numFmtId="0" fontId="12" fillId="0" borderId="0" xfId="9" applyFont="1" applyAlignment="1">
      <alignment horizontal="center" vertical="center"/>
    </xf>
    <xf numFmtId="0" fontId="24" fillId="0" borderId="0" xfId="9" applyFont="1" applyAlignment="1">
      <alignment horizontal="center" vertical="center"/>
    </xf>
    <xf numFmtId="180" fontId="12" fillId="0" borderId="0" xfId="9" applyNumberFormat="1" applyFont="1" applyAlignment="1">
      <alignment horizontal="center" vertical="center" wrapText="1"/>
    </xf>
    <xf numFmtId="0" fontId="11" fillId="0" borderId="0" xfId="9" quotePrefix="1" applyFont="1" applyAlignment="1">
      <alignment horizontal="center" vertical="center"/>
    </xf>
    <xf numFmtId="177" fontId="12" fillId="0" borderId="0" xfId="9" applyNumberFormat="1" applyFont="1" applyAlignment="1">
      <alignment horizontal="center" vertical="center" wrapText="1"/>
    </xf>
    <xf numFmtId="10" fontId="0" fillId="0" borderId="0" xfId="12" applyNumberFormat="1" applyFont="1" applyAlignment="1">
      <alignment vertical="center"/>
    </xf>
    <xf numFmtId="179" fontId="8" fillId="0" borderId="0" xfId="9" applyNumberFormat="1">
      <alignment vertical="center"/>
    </xf>
    <xf numFmtId="10" fontId="0" fillId="0" borderId="0" xfId="12" applyNumberFormat="1" applyFont="1">
      <alignment vertical="center"/>
    </xf>
    <xf numFmtId="0" fontId="8" fillId="0" borderId="3" xfId="9" applyBorder="1">
      <alignment vertical="center"/>
    </xf>
    <xf numFmtId="0" fontId="8" fillId="0" borderId="141" xfId="9" applyBorder="1">
      <alignment vertical="center"/>
    </xf>
    <xf numFmtId="0" fontId="8" fillId="0" borderId="142" xfId="9" applyBorder="1">
      <alignment vertical="center"/>
    </xf>
    <xf numFmtId="0" fontId="8" fillId="0" borderId="143" xfId="9" applyBorder="1">
      <alignment vertical="center"/>
    </xf>
    <xf numFmtId="0" fontId="8" fillId="0" borderId="1" xfId="9" applyBorder="1">
      <alignment vertical="center"/>
    </xf>
    <xf numFmtId="0" fontId="8" fillId="0" borderId="144" xfId="9" applyBorder="1">
      <alignment vertical="center"/>
    </xf>
    <xf numFmtId="0" fontId="8" fillId="0" borderId="4" xfId="9" applyBorder="1">
      <alignment vertical="center"/>
    </xf>
    <xf numFmtId="0" fontId="8" fillId="0" borderId="101" xfId="9" applyBorder="1">
      <alignment vertical="center"/>
    </xf>
    <xf numFmtId="0" fontId="8" fillId="0" borderId="102" xfId="9" applyBorder="1">
      <alignment vertical="center"/>
    </xf>
    <xf numFmtId="0" fontId="11" fillId="0" borderId="102" xfId="9" applyFont="1" applyBorder="1" applyAlignment="1">
      <alignment horizontal="center" vertical="center"/>
    </xf>
    <xf numFmtId="0" fontId="8" fillId="0" borderId="115" xfId="9" applyBorder="1" applyAlignment="1">
      <alignment horizontal="center" vertical="center"/>
    </xf>
    <xf numFmtId="0" fontId="8" fillId="0" borderId="138" xfId="9" applyBorder="1">
      <alignment vertical="center"/>
    </xf>
    <xf numFmtId="0" fontId="11" fillId="0" borderId="145" xfId="9" applyFont="1" applyBorder="1" applyAlignment="1">
      <alignment horizontal="center" vertical="center"/>
    </xf>
    <xf numFmtId="0" fontId="8" fillId="0" borderId="145" xfId="9" applyBorder="1">
      <alignment vertical="center"/>
    </xf>
    <xf numFmtId="0" fontId="8" fillId="0" borderId="2" xfId="9" applyBorder="1">
      <alignment vertical="center"/>
    </xf>
    <xf numFmtId="0" fontId="8" fillId="0" borderId="99" xfId="9" applyBorder="1">
      <alignment vertical="center"/>
    </xf>
    <xf numFmtId="49" fontId="12" fillId="0" borderId="10" xfId="9" applyNumberFormat="1" applyFont="1" applyBorder="1" applyAlignment="1">
      <alignment horizontal="center" vertical="center"/>
    </xf>
    <xf numFmtId="181" fontId="0" fillId="7" borderId="39" xfId="0" applyNumberFormat="1" applyFill="1" applyBorder="1" applyAlignment="1">
      <alignment horizontal="center" vertical="center" wrapText="1"/>
    </xf>
    <xf numFmtId="181" fontId="31" fillId="0" borderId="47" xfId="0" applyNumberFormat="1" applyFont="1" applyBorder="1" applyAlignment="1">
      <alignment horizontal="center" vertical="center"/>
    </xf>
    <xf numFmtId="181" fontId="0" fillId="7" borderId="50" xfId="0" applyNumberFormat="1" applyFill="1" applyBorder="1" applyAlignment="1">
      <alignment horizontal="center" vertical="center" wrapText="1"/>
    </xf>
    <xf numFmtId="0" fontId="12" fillId="0" borderId="147" xfId="0" applyFont="1" applyBorder="1" applyAlignment="1">
      <alignment horizontal="center" vertical="center"/>
    </xf>
    <xf numFmtId="181" fontId="11" fillId="2" borderId="164" xfId="0" applyNumberFormat="1" applyFont="1" applyFill="1" applyBorder="1" applyAlignment="1">
      <alignment horizontal="center" vertical="center"/>
    </xf>
    <xf numFmtId="181" fontId="0" fillId="0" borderId="165" xfId="0" applyNumberFormat="1" applyBorder="1" applyAlignment="1">
      <alignment horizontal="center" vertical="center"/>
    </xf>
    <xf numFmtId="181" fontId="0" fillId="0" borderId="30" xfId="0" applyNumberFormat="1" applyBorder="1" applyAlignment="1">
      <alignment horizontal="center" vertical="center"/>
    </xf>
    <xf numFmtId="181" fontId="0" fillId="0" borderId="166" xfId="0" applyNumberFormat="1" applyBorder="1" applyAlignment="1">
      <alignment horizontal="center" vertical="center"/>
    </xf>
    <xf numFmtId="181" fontId="0" fillId="0" borderId="167" xfId="0" applyNumberFormat="1" applyBorder="1" applyAlignment="1">
      <alignment horizontal="center" vertical="center"/>
    </xf>
    <xf numFmtId="181" fontId="0" fillId="0" borderId="168" xfId="0" applyNumberFormat="1" applyBorder="1" applyAlignment="1">
      <alignment horizontal="center" vertical="center"/>
    </xf>
    <xf numFmtId="181" fontId="0" fillId="0" borderId="169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181" fontId="11" fillId="3" borderId="0" xfId="0" applyNumberFormat="1" applyFont="1" applyFill="1" applyAlignment="1">
      <alignment horizontal="center" vertical="center"/>
    </xf>
    <xf numFmtId="181" fontId="0" fillId="0" borderId="30" xfId="0" quotePrefix="1" applyNumberFormat="1" applyBorder="1" applyAlignment="1">
      <alignment horizontal="center" vertical="center"/>
    </xf>
    <xf numFmtId="181" fontId="0" fillId="0" borderId="168" xfId="0" quotePrefix="1" applyNumberFormat="1" applyBorder="1" applyAlignment="1">
      <alignment horizontal="center" vertical="center"/>
    </xf>
    <xf numFmtId="181" fontId="0" fillId="0" borderId="166" xfId="0" quotePrefix="1" applyNumberFormat="1" applyBorder="1" applyAlignment="1">
      <alignment horizontal="center" vertical="center"/>
    </xf>
    <xf numFmtId="181" fontId="0" fillId="0" borderId="167" xfId="0" quotePrefix="1" applyNumberFormat="1" applyBorder="1" applyAlignment="1">
      <alignment horizontal="center" vertical="center"/>
    </xf>
    <xf numFmtId="181" fontId="0" fillId="0" borderId="133" xfId="0" applyNumberFormat="1" applyBorder="1" applyAlignment="1">
      <alignment horizontal="center" vertical="center"/>
    </xf>
    <xf numFmtId="181" fontId="0" fillId="0" borderId="132" xfId="0" applyNumberForma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181" fontId="12" fillId="0" borderId="0" xfId="0" applyNumberFormat="1" applyFont="1" applyAlignment="1">
      <alignment horizontal="right" vertical="center" wrapText="1"/>
    </xf>
    <xf numFmtId="181" fontId="13" fillId="2" borderId="7" xfId="0" applyNumberFormat="1" applyFont="1" applyFill="1" applyBorder="1" applyAlignment="1">
      <alignment horizontal="center" vertical="center"/>
    </xf>
    <xf numFmtId="181" fontId="12" fillId="0" borderId="10" xfId="0" applyNumberFormat="1" applyFont="1" applyBorder="1" applyAlignment="1">
      <alignment horizontal="center" vertical="center"/>
    </xf>
    <xf numFmtId="181" fontId="12" fillId="0" borderId="14" xfId="0" applyNumberFormat="1" applyFont="1" applyBorder="1" applyAlignment="1">
      <alignment horizontal="center" vertical="center"/>
    </xf>
    <xf numFmtId="181" fontId="12" fillId="0" borderId="17" xfId="0" applyNumberFormat="1" applyFont="1" applyBorder="1" applyAlignment="1">
      <alignment horizontal="center" vertical="center"/>
    </xf>
    <xf numFmtId="181" fontId="12" fillId="0" borderId="40" xfId="0" applyNumberFormat="1" applyFont="1" applyBorder="1" applyAlignment="1">
      <alignment horizontal="center" vertical="center"/>
    </xf>
    <xf numFmtId="181" fontId="12" fillId="0" borderId="17" xfId="0" applyNumberFormat="1" applyFont="1" applyBorder="1" applyAlignment="1">
      <alignment horizontal="center" vertical="center" wrapText="1"/>
    </xf>
    <xf numFmtId="181" fontId="12" fillId="0" borderId="58" xfId="0" applyNumberFormat="1" applyFont="1" applyBorder="1" applyAlignment="1">
      <alignment horizontal="center" vertical="center"/>
    </xf>
    <xf numFmtId="181" fontId="12" fillId="0" borderId="0" xfId="0" applyNumberFormat="1" applyFont="1" applyAlignment="1">
      <alignment horizontal="center" vertical="center"/>
    </xf>
    <xf numFmtId="181" fontId="15" fillId="0" borderId="0" xfId="0" applyNumberFormat="1" applyFont="1">
      <alignment vertical="center"/>
    </xf>
    <xf numFmtId="181" fontId="12" fillId="0" borderId="46" xfId="0" applyNumberFormat="1" applyFont="1" applyBorder="1" applyAlignment="1">
      <alignment horizontal="center" vertical="center"/>
    </xf>
    <xf numFmtId="181" fontId="12" fillId="0" borderId="24" xfId="0" applyNumberFormat="1" applyFont="1" applyBorder="1" applyAlignment="1">
      <alignment horizontal="center" vertical="center"/>
    </xf>
    <xf numFmtId="181" fontId="12" fillId="0" borderId="0" xfId="0" applyNumberFormat="1" applyFont="1">
      <alignment vertical="center"/>
    </xf>
    <xf numFmtId="181" fontId="12" fillId="0" borderId="40" xfId="0" applyNumberFormat="1" applyFont="1" applyBorder="1" applyAlignment="1">
      <alignment horizontal="center" vertical="center" wrapText="1"/>
    </xf>
    <xf numFmtId="181" fontId="12" fillId="0" borderId="56" xfId="0" applyNumberFormat="1" applyFont="1" applyBorder="1" applyAlignment="1">
      <alignment horizontal="center" vertical="center" wrapText="1"/>
    </xf>
    <xf numFmtId="0" fontId="12" fillId="0" borderId="0" xfId="0" applyFont="1">
      <alignment vertical="center"/>
    </xf>
    <xf numFmtId="181" fontId="12" fillId="0" borderId="52" xfId="0" applyNumberFormat="1" applyFont="1" applyBorder="1" applyAlignment="1">
      <alignment horizontal="center" vertical="center" wrapText="1"/>
    </xf>
    <xf numFmtId="0" fontId="12" fillId="0" borderId="52" xfId="0" applyFont="1" applyBorder="1">
      <alignment vertical="center"/>
    </xf>
    <xf numFmtId="181" fontId="12" fillId="0" borderId="24" xfId="0" applyNumberFormat="1" applyFont="1" applyBorder="1" applyAlignment="1">
      <alignment horizontal="center" vertical="center" wrapText="1"/>
    </xf>
    <xf numFmtId="181" fontId="12" fillId="0" borderId="0" xfId="0" applyNumberFormat="1" applyFont="1" applyAlignment="1">
      <alignment horizontal="center" vertical="center" wrapText="1"/>
    </xf>
    <xf numFmtId="181" fontId="15" fillId="0" borderId="0" xfId="0" applyNumberFormat="1" applyFont="1" applyAlignment="1">
      <alignment horizontal="center" vertical="center"/>
    </xf>
    <xf numFmtId="181" fontId="13" fillId="2" borderId="33" xfId="0" applyNumberFormat="1" applyFont="1" applyFill="1" applyBorder="1" applyAlignment="1">
      <alignment horizontal="center" vertical="center"/>
    </xf>
    <xf numFmtId="181" fontId="13" fillId="0" borderId="35" xfId="0" applyNumberFormat="1" applyFont="1" applyBorder="1" applyAlignment="1">
      <alignment horizontal="center" vertical="center"/>
    </xf>
    <xf numFmtId="181" fontId="13" fillId="0" borderId="38" xfId="0" applyNumberFormat="1" applyFont="1" applyBorder="1" applyAlignment="1">
      <alignment horizontal="center" vertical="center"/>
    </xf>
    <xf numFmtId="181" fontId="13" fillId="0" borderId="45" xfId="0" applyNumberFormat="1" applyFont="1" applyBorder="1" applyAlignment="1">
      <alignment horizontal="center" vertical="center"/>
    </xf>
    <xf numFmtId="181" fontId="13" fillId="0" borderId="43" xfId="0" applyNumberFormat="1" applyFont="1" applyBorder="1" applyAlignment="1">
      <alignment horizontal="center" vertical="center"/>
    </xf>
    <xf numFmtId="181" fontId="13" fillId="0" borderId="0" xfId="0" quotePrefix="1" applyNumberFormat="1" applyFont="1" applyAlignment="1">
      <alignment horizontal="center" vertical="center"/>
    </xf>
    <xf numFmtId="181" fontId="13" fillId="0" borderId="38" xfId="0" quotePrefix="1" applyNumberFormat="1" applyFont="1" applyBorder="1" applyAlignment="1">
      <alignment horizontal="center" vertical="center"/>
    </xf>
    <xf numFmtId="181" fontId="13" fillId="0" borderId="45" xfId="0" quotePrefix="1" applyNumberFormat="1" applyFont="1" applyBorder="1" applyAlignment="1">
      <alignment horizontal="center" vertical="center"/>
    </xf>
    <xf numFmtId="181" fontId="13" fillId="0" borderId="43" xfId="0" quotePrefix="1" applyNumberFormat="1" applyFont="1" applyBorder="1" applyAlignment="1">
      <alignment horizontal="center" vertical="center"/>
    </xf>
    <xf numFmtId="181" fontId="13" fillId="0" borderId="131" xfId="0" applyNumberFormat="1" applyFont="1" applyBorder="1" applyAlignment="1">
      <alignment horizontal="center" vertical="center"/>
    </xf>
    <xf numFmtId="181" fontId="13" fillId="0" borderId="128" xfId="0" applyNumberFormat="1" applyFont="1" applyBorder="1" applyAlignment="1">
      <alignment horizontal="center" vertical="center"/>
    </xf>
    <xf numFmtId="181" fontId="12" fillId="0" borderId="0" xfId="0" applyNumberFormat="1" applyFont="1" applyAlignment="1">
      <alignment vertical="center" wrapText="1"/>
    </xf>
    <xf numFmtId="181" fontId="13" fillId="2" borderId="9" xfId="0" applyNumberFormat="1" applyFont="1" applyFill="1" applyBorder="1" applyAlignment="1">
      <alignment horizontal="center" vertical="center" wrapText="1"/>
    </xf>
    <xf numFmtId="181" fontId="12" fillId="0" borderId="13" xfId="0" applyNumberFormat="1" applyFont="1" applyBorder="1" applyAlignment="1">
      <alignment horizontal="center" vertical="center" wrapText="1"/>
    </xf>
    <xf numFmtId="181" fontId="12" fillId="0" borderId="16" xfId="0" applyNumberFormat="1" applyFont="1" applyBorder="1" applyAlignment="1">
      <alignment horizontal="center" vertical="center" wrapText="1"/>
    </xf>
    <xf numFmtId="181" fontId="12" fillId="0" borderId="39" xfId="0" applyNumberFormat="1" applyFont="1" applyBorder="1" applyAlignment="1">
      <alignment horizontal="center" vertical="center" wrapText="1"/>
    </xf>
    <xf numFmtId="181" fontId="12" fillId="0" borderId="26" xfId="0" applyNumberFormat="1" applyFont="1" applyBorder="1" applyAlignment="1">
      <alignment horizontal="center" vertical="center" wrapText="1"/>
    </xf>
    <xf numFmtId="181" fontId="12" fillId="0" borderId="13" xfId="0" applyNumberFormat="1" applyFont="1" applyBorder="1" applyAlignment="1">
      <alignment horizontal="center" vertical="center"/>
    </xf>
    <xf numFmtId="181" fontId="12" fillId="0" borderId="62" xfId="0" applyNumberFormat="1" applyFont="1" applyBorder="1" applyAlignment="1">
      <alignment horizontal="center" vertical="center" wrapText="1"/>
    </xf>
    <xf numFmtId="181" fontId="12" fillId="0" borderId="68" xfId="0" applyNumberFormat="1" applyFont="1" applyBorder="1" applyAlignment="1">
      <alignment horizontal="center" vertical="center" wrapText="1"/>
    </xf>
    <xf numFmtId="181" fontId="12" fillId="0" borderId="44" xfId="0" applyNumberFormat="1" applyFont="1" applyBorder="1" applyAlignment="1">
      <alignment horizontal="center" vertical="center" wrapText="1"/>
    </xf>
    <xf numFmtId="181" fontId="12" fillId="0" borderId="61" xfId="0" applyNumberFormat="1" applyFont="1" applyBorder="1" applyAlignment="1">
      <alignment horizontal="center" vertical="center" wrapText="1"/>
    </xf>
    <xf numFmtId="181" fontId="13" fillId="2" borderId="8" xfId="0" applyNumberFormat="1" applyFont="1" applyFill="1" applyBorder="1" applyAlignment="1">
      <alignment horizontal="center" vertical="center"/>
    </xf>
    <xf numFmtId="181" fontId="12" fillId="0" borderId="11" xfId="0" applyNumberFormat="1" applyFont="1" applyBorder="1" applyAlignment="1">
      <alignment horizontal="center" vertical="center"/>
    </xf>
    <xf numFmtId="181" fontId="12" fillId="0" borderId="15" xfId="0" applyNumberFormat="1" applyFont="1" applyBorder="1" applyAlignment="1">
      <alignment horizontal="center" vertical="center"/>
    </xf>
    <xf numFmtId="181" fontId="12" fillId="0" borderId="41" xfId="0" applyNumberFormat="1" applyFont="1" applyBorder="1" applyAlignment="1">
      <alignment horizontal="center" vertical="center"/>
    </xf>
    <xf numFmtId="181" fontId="12" fillId="0" borderId="25" xfId="0" applyNumberFormat="1" applyFont="1" applyBorder="1" applyAlignment="1">
      <alignment horizontal="center" vertical="center"/>
    </xf>
    <xf numFmtId="181" fontId="12" fillId="0" borderId="47" xfId="0" applyNumberFormat="1" applyFont="1" applyBorder="1" applyAlignment="1">
      <alignment horizontal="center" vertical="center"/>
    </xf>
    <xf numFmtId="181" fontId="12" fillId="0" borderId="132" xfId="0" applyNumberFormat="1" applyFont="1" applyBorder="1" applyAlignment="1">
      <alignment horizontal="center" vertical="center"/>
    </xf>
    <xf numFmtId="181" fontId="12" fillId="0" borderId="133" xfId="0" applyNumberFormat="1" applyFont="1" applyBorder="1" applyAlignment="1">
      <alignment horizontal="center" vertical="center"/>
    </xf>
    <xf numFmtId="0" fontId="11" fillId="2" borderId="164" xfId="0" applyFont="1" applyFill="1" applyBorder="1" applyAlignment="1">
      <alignment horizontal="center" vertical="center"/>
    </xf>
    <xf numFmtId="0" fontId="0" fillId="0" borderId="16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6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11" fillId="2" borderId="17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11" fillId="2" borderId="164" xfId="9" applyFont="1" applyFill="1" applyBorder="1" applyAlignment="1">
      <alignment horizontal="center" vertical="center"/>
    </xf>
    <xf numFmtId="0" fontId="8" fillId="0" borderId="30" xfId="9" applyBorder="1" applyAlignment="1">
      <alignment horizontal="center" vertical="center"/>
    </xf>
    <xf numFmtId="0" fontId="8" fillId="0" borderId="165" xfId="9" applyBorder="1" applyAlignment="1">
      <alignment horizontal="center" vertical="center"/>
    </xf>
    <xf numFmtId="0" fontId="8" fillId="0" borderId="108" xfId="9" applyBorder="1" applyAlignment="1">
      <alignment horizontal="center" vertical="center"/>
    </xf>
    <xf numFmtId="0" fontId="8" fillId="0" borderId="5" xfId="9" applyBorder="1" applyAlignment="1">
      <alignment horizontal="center" vertical="center"/>
    </xf>
    <xf numFmtId="0" fontId="8" fillId="0" borderId="166" xfId="9" applyBorder="1" applyAlignment="1">
      <alignment horizontal="center" vertical="center"/>
    </xf>
    <xf numFmtId="0" fontId="8" fillId="0" borderId="167" xfId="9" applyBorder="1" applyAlignment="1">
      <alignment horizontal="center" vertical="center"/>
    </xf>
    <xf numFmtId="0" fontId="0" fillId="0" borderId="165" xfId="0" applyBorder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0" fillId="2" borderId="164" xfId="0" applyFill="1" applyBorder="1" applyAlignment="1">
      <alignment horizontal="center" vertical="center"/>
    </xf>
    <xf numFmtId="0" fontId="0" fillId="0" borderId="165" xfId="0" applyBorder="1" applyAlignment="1">
      <alignment horizontal="right" vertical="center"/>
    </xf>
    <xf numFmtId="0" fontId="0" fillId="0" borderId="30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68" xfId="0" quotePrefix="1" applyBorder="1" applyAlignment="1">
      <alignment horizontal="center" vertical="center"/>
    </xf>
    <xf numFmtId="0" fontId="0" fillId="0" borderId="166" xfId="0" quotePrefix="1" applyBorder="1" applyAlignment="1">
      <alignment horizontal="center" vertical="center"/>
    </xf>
    <xf numFmtId="0" fontId="0" fillId="0" borderId="167" xfId="0" quotePrefix="1" applyBorder="1" applyAlignment="1">
      <alignment horizontal="center" vertical="center"/>
    </xf>
    <xf numFmtId="0" fontId="0" fillId="0" borderId="108" xfId="0" quotePrefix="1" applyBorder="1" applyAlignment="1">
      <alignment horizontal="center" vertical="center"/>
    </xf>
    <xf numFmtId="0" fontId="38" fillId="0" borderId="0" xfId="9" applyFont="1" applyAlignment="1">
      <alignment horizontal="center" vertical="center"/>
    </xf>
    <xf numFmtId="0" fontId="9" fillId="2" borderId="164" xfId="9" applyFont="1" applyFill="1" applyBorder="1" applyAlignment="1">
      <alignment horizontal="center" vertical="center"/>
    </xf>
    <xf numFmtId="0" fontId="9" fillId="0" borderId="165" xfId="9" applyFont="1" applyBorder="1" applyAlignment="1">
      <alignment horizontal="center" vertical="center"/>
    </xf>
    <xf numFmtId="0" fontId="9" fillId="0" borderId="30" xfId="9" applyFont="1" applyBorder="1" applyAlignment="1">
      <alignment horizontal="center" vertical="center"/>
    </xf>
    <xf numFmtId="0" fontId="9" fillId="0" borderId="30" xfId="9" quotePrefix="1" applyFont="1" applyBorder="1" applyAlignment="1">
      <alignment horizontal="center" vertical="center"/>
    </xf>
    <xf numFmtId="0" fontId="9" fillId="0" borderId="168" xfId="9" quotePrefix="1" applyFont="1" applyBorder="1" applyAlignment="1">
      <alignment horizontal="center" vertical="center"/>
    </xf>
    <xf numFmtId="0" fontId="9" fillId="0" borderId="165" xfId="9" quotePrefix="1" applyFont="1" applyBorder="1" applyAlignment="1">
      <alignment horizontal="center" vertical="center"/>
    </xf>
    <xf numFmtId="0" fontId="9" fillId="0" borderId="108" xfId="9" quotePrefix="1" applyFont="1" applyBorder="1" applyAlignment="1">
      <alignment horizontal="center" vertical="center"/>
    </xf>
    <xf numFmtId="0" fontId="9" fillId="0" borderId="5" xfId="9" applyFont="1" applyBorder="1" applyAlignment="1">
      <alignment horizontal="center" vertical="center"/>
    </xf>
    <xf numFmtId="0" fontId="9" fillId="0" borderId="166" xfId="9" applyFont="1" applyBorder="1" applyAlignment="1">
      <alignment horizontal="center" vertical="center"/>
    </xf>
    <xf numFmtId="0" fontId="9" fillId="0" borderId="167" xfId="9" quotePrefix="1" applyFont="1" applyBorder="1" applyAlignment="1">
      <alignment horizontal="center" vertical="center"/>
    </xf>
    <xf numFmtId="0" fontId="9" fillId="0" borderId="108" xfId="9" applyFont="1" applyBorder="1" applyAlignment="1">
      <alignment horizontal="center" vertical="center"/>
    </xf>
    <xf numFmtId="0" fontId="9" fillId="0" borderId="0" xfId="9" quotePrefix="1" applyFont="1" applyAlignment="1">
      <alignment horizontal="center" vertical="center"/>
    </xf>
    <xf numFmtId="0" fontId="0" fillId="0" borderId="165" xfId="9" applyFont="1" applyBorder="1" applyAlignment="1">
      <alignment horizontal="center" vertical="center"/>
    </xf>
    <xf numFmtId="0" fontId="0" fillId="0" borderId="30" xfId="9" applyFont="1" applyBorder="1" applyAlignment="1">
      <alignment horizontal="center" vertical="center"/>
    </xf>
    <xf numFmtId="0" fontId="0" fillId="0" borderId="30" xfId="9" quotePrefix="1" applyFont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39" fillId="0" borderId="37" xfId="0" applyFont="1" applyBorder="1" applyAlignment="1">
      <alignment horizontal="center" vertical="center"/>
    </xf>
    <xf numFmtId="0" fontId="22" fillId="4" borderId="37" xfId="0" applyFont="1" applyFill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 shrinkToFit="1"/>
    </xf>
    <xf numFmtId="0" fontId="11" fillId="0" borderId="38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41" fillId="0" borderId="39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181" fontId="0" fillId="7" borderId="17" xfId="0" applyNumberFormat="1" applyFill="1" applyBorder="1" applyAlignment="1">
      <alignment horizontal="center" vertical="center"/>
    </xf>
    <xf numFmtId="180" fontId="12" fillId="0" borderId="0" xfId="9" applyNumberFormat="1" applyFont="1" applyAlignment="1">
      <alignment vertical="center" wrapText="1"/>
    </xf>
    <xf numFmtId="181" fontId="11" fillId="0" borderId="50" xfId="0" applyNumberFormat="1" applyFont="1" applyBorder="1" applyAlignment="1">
      <alignment horizontal="center" vertical="center" wrapText="1"/>
    </xf>
    <xf numFmtId="181" fontId="11" fillId="0" borderId="39" xfId="0" applyNumberFormat="1" applyFont="1" applyBorder="1" applyAlignment="1">
      <alignment horizontal="center" vertical="center" wrapText="1"/>
    </xf>
    <xf numFmtId="181" fontId="11" fillId="0" borderId="16" xfId="0" applyNumberFormat="1" applyFont="1" applyBorder="1" applyAlignment="1">
      <alignment horizontal="center" vertical="center" wrapText="1"/>
    </xf>
    <xf numFmtId="181" fontId="11" fillId="0" borderId="44" xfId="0" applyNumberFormat="1" applyFont="1" applyBorder="1" applyAlignment="1">
      <alignment horizontal="center" vertical="center" wrapText="1"/>
    </xf>
    <xf numFmtId="181" fontId="11" fillId="0" borderId="146" xfId="0" applyNumberFormat="1" applyFont="1" applyBorder="1" applyAlignment="1">
      <alignment horizontal="center" vertical="center" wrapText="1"/>
    </xf>
    <xf numFmtId="181" fontId="22" fillId="7" borderId="16" xfId="0" applyNumberFormat="1" applyFont="1" applyFill="1" applyBorder="1" applyAlignment="1">
      <alignment horizontal="center" vertical="center" wrapText="1"/>
    </xf>
    <xf numFmtId="181" fontId="11" fillId="7" borderId="16" xfId="0" applyNumberFormat="1" applyFont="1" applyFill="1" applyBorder="1" applyAlignment="1">
      <alignment horizontal="center" vertical="center" wrapText="1"/>
    </xf>
    <xf numFmtId="181" fontId="11" fillId="7" borderId="50" xfId="0" applyNumberFormat="1" applyFont="1" applyFill="1" applyBorder="1" applyAlignment="1">
      <alignment horizontal="center" vertical="center" wrapText="1"/>
    </xf>
    <xf numFmtId="181" fontId="11" fillId="7" borderId="39" xfId="0" applyNumberFormat="1" applyFont="1" applyFill="1" applyBorder="1" applyAlignment="1">
      <alignment horizontal="center" vertical="center" wrapText="1"/>
    </xf>
    <xf numFmtId="181" fontId="0" fillId="7" borderId="13" xfId="0" applyNumberFormat="1" applyFill="1" applyBorder="1" applyAlignment="1">
      <alignment horizontal="center" vertical="center" wrapText="1"/>
    </xf>
    <xf numFmtId="181" fontId="0" fillId="4" borderId="16" xfId="0" applyNumberFormat="1" applyFill="1" applyBorder="1" applyAlignment="1">
      <alignment horizontal="center" vertical="center" wrapText="1"/>
    </xf>
    <xf numFmtId="181" fontId="0" fillId="4" borderId="26" xfId="0" applyNumberFormat="1" applyFill="1" applyBorder="1" applyAlignment="1">
      <alignment horizontal="center" vertical="center" wrapText="1"/>
    </xf>
    <xf numFmtId="181" fontId="0" fillId="7" borderId="10" xfId="0" applyNumberFormat="1" applyFill="1" applyBorder="1" applyAlignment="1">
      <alignment horizontal="center" vertical="center"/>
    </xf>
    <xf numFmtId="181" fontId="0" fillId="7" borderId="14" xfId="0" applyNumberFormat="1" applyFill="1" applyBorder="1" applyAlignment="1">
      <alignment horizontal="center" vertical="center"/>
    </xf>
    <xf numFmtId="181" fontId="0" fillId="7" borderId="46" xfId="0" applyNumberFormat="1" applyFill="1" applyBorder="1" applyAlignment="1">
      <alignment horizontal="center" vertical="center"/>
    </xf>
    <xf numFmtId="181" fontId="0" fillId="4" borderId="24" xfId="0" applyNumberFormat="1" applyFill="1" applyBorder="1" applyAlignment="1">
      <alignment horizontal="center" vertical="center"/>
    </xf>
    <xf numFmtId="181" fontId="0" fillId="7" borderId="65" xfId="0" applyNumberFormat="1" applyFill="1" applyBorder="1" applyAlignment="1">
      <alignment horizontal="center" vertical="center"/>
    </xf>
    <xf numFmtId="181" fontId="0" fillId="7" borderId="66" xfId="0" applyNumberFormat="1" applyFill="1" applyBorder="1" applyAlignment="1">
      <alignment horizontal="center" vertical="center" wrapText="1"/>
    </xf>
    <xf numFmtId="181" fontId="23" fillId="4" borderId="16" xfId="0" applyNumberFormat="1" applyFont="1" applyFill="1" applyBorder="1" applyAlignment="1">
      <alignment horizontal="center" vertical="center" wrapText="1"/>
    </xf>
    <xf numFmtId="181" fontId="0" fillId="9" borderId="17" xfId="0" applyNumberFormat="1" applyFill="1" applyBorder="1" applyAlignment="1">
      <alignment horizontal="center" vertical="center"/>
    </xf>
    <xf numFmtId="181" fontId="0" fillId="6" borderId="17" xfId="0" applyNumberFormat="1" applyFill="1" applyBorder="1" applyAlignment="1">
      <alignment horizontal="center" vertical="center"/>
    </xf>
    <xf numFmtId="181" fontId="0" fillId="4" borderId="13" xfId="0" applyNumberFormat="1" applyFill="1" applyBorder="1" applyAlignment="1">
      <alignment horizontal="center" vertical="center" wrapText="1"/>
    </xf>
    <xf numFmtId="181" fontId="0" fillId="4" borderId="39" xfId="0" applyNumberFormat="1" applyFill="1" applyBorder="1" applyAlignment="1">
      <alignment horizontal="center" vertical="center" wrapText="1"/>
    </xf>
    <xf numFmtId="181" fontId="0" fillId="7" borderId="40" xfId="0" applyNumberFormat="1" applyFill="1" applyBorder="1" applyAlignment="1">
      <alignment horizontal="center" vertical="center"/>
    </xf>
    <xf numFmtId="181" fontId="0" fillId="7" borderId="44" xfId="0" applyNumberFormat="1" applyFill="1" applyBorder="1" applyAlignment="1">
      <alignment horizontal="center" vertical="center" wrapText="1"/>
    </xf>
    <xf numFmtId="181" fontId="0" fillId="7" borderId="26" xfId="0" applyNumberFormat="1" applyFill="1" applyBorder="1" applyAlignment="1">
      <alignment horizontal="center" vertical="center" wrapText="1"/>
    </xf>
    <xf numFmtId="181" fontId="0" fillId="0" borderId="19" xfId="0" applyNumberFormat="1" applyBorder="1" applyAlignment="1">
      <alignment horizontal="center" vertical="center" wrapText="1"/>
    </xf>
    <xf numFmtId="181" fontId="0" fillId="0" borderId="10" xfId="0" applyNumberFormat="1" applyBorder="1" applyAlignment="1">
      <alignment horizontal="center" vertical="center"/>
    </xf>
    <xf numFmtId="0" fontId="11" fillId="10" borderId="37" xfId="0" applyFont="1" applyFill="1" applyBorder="1" applyAlignment="1">
      <alignment horizontal="center" vertical="center"/>
    </xf>
    <xf numFmtId="0" fontId="11" fillId="10" borderId="38" xfId="0" applyFont="1" applyFill="1" applyBorder="1" applyAlignment="1">
      <alignment horizontal="center" vertical="center"/>
    </xf>
    <xf numFmtId="0" fontId="11" fillId="10" borderId="38" xfId="0" applyFont="1" applyFill="1" applyBorder="1" applyAlignment="1">
      <alignment horizontal="left" vertical="center"/>
    </xf>
    <xf numFmtId="0" fontId="43" fillId="10" borderId="38" xfId="0" applyFont="1" applyFill="1" applyBorder="1" applyAlignment="1">
      <alignment horizontal="center" vertical="center" wrapText="1"/>
    </xf>
    <xf numFmtId="181" fontId="9" fillId="7" borderId="39" xfId="0" applyNumberFormat="1" applyFont="1" applyFill="1" applyBorder="1" applyAlignment="1">
      <alignment horizontal="center" vertical="center" wrapText="1"/>
    </xf>
    <xf numFmtId="0" fontId="17" fillId="4" borderId="0" xfId="0" applyFont="1" applyFill="1">
      <alignment vertical="center"/>
    </xf>
    <xf numFmtId="0" fontId="46" fillId="0" borderId="13" xfId="0" applyFont="1" applyBorder="1" applyAlignment="1">
      <alignment horizontal="left" vertical="center"/>
    </xf>
    <xf numFmtId="0" fontId="46" fillId="0" borderId="19" xfId="0" applyFont="1" applyBorder="1" applyAlignment="1">
      <alignment horizontal="left" vertical="center"/>
    </xf>
    <xf numFmtId="0" fontId="46" fillId="0" borderId="16" xfId="0" applyFont="1" applyBorder="1" applyAlignment="1">
      <alignment horizontal="left" vertical="center"/>
    </xf>
    <xf numFmtId="0" fontId="28" fillId="7" borderId="10" xfId="0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horizontal="center" vertical="center"/>
    </xf>
    <xf numFmtId="0" fontId="28" fillId="7" borderId="14" xfId="0" applyFont="1" applyFill="1" applyBorder="1" applyAlignment="1">
      <alignment horizontal="center" vertical="center"/>
    </xf>
    <xf numFmtId="0" fontId="47" fillId="0" borderId="16" xfId="0" applyFont="1" applyBorder="1" applyAlignment="1">
      <alignment horizontal="left" vertical="center"/>
    </xf>
    <xf numFmtId="0" fontId="47" fillId="0" borderId="16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181" fontId="40" fillId="0" borderId="38" xfId="0" applyNumberFormat="1" applyFont="1" applyBorder="1" applyAlignment="1">
      <alignment horizontal="center" vertical="center"/>
    </xf>
    <xf numFmtId="181" fontId="22" fillId="0" borderId="37" xfId="0" applyNumberFormat="1" applyFont="1" applyBorder="1" applyAlignment="1">
      <alignment horizontal="center" vertical="center"/>
    </xf>
    <xf numFmtId="181" fontId="22" fillId="0" borderId="37" xfId="0" quotePrefix="1" applyNumberFormat="1" applyFont="1" applyBorder="1" applyAlignment="1">
      <alignment horizontal="center" vertical="center"/>
    </xf>
    <xf numFmtId="181" fontId="40" fillId="15" borderId="38" xfId="0" applyNumberFormat="1" applyFont="1" applyFill="1" applyBorder="1" applyAlignment="1">
      <alignment horizontal="center" vertical="center"/>
    </xf>
    <xf numFmtId="181" fontId="40" fillId="0" borderId="38" xfId="0" quotePrefix="1" applyNumberFormat="1" applyFont="1" applyBorder="1" applyAlignment="1">
      <alignment horizontal="center" vertical="center"/>
    </xf>
    <xf numFmtId="181" fontId="46" fillId="0" borderId="37" xfId="0" quotePrefix="1" applyNumberFormat="1" applyFont="1" applyBorder="1" applyAlignment="1">
      <alignment horizontal="center" vertical="center" wrapText="1"/>
    </xf>
    <xf numFmtId="181" fontId="42" fillId="0" borderId="37" xfId="0" quotePrefix="1" applyNumberFormat="1" applyFont="1" applyBorder="1" applyAlignment="1">
      <alignment horizontal="center" vertical="center"/>
    </xf>
    <xf numFmtId="181" fontId="40" fillId="0" borderId="45" xfId="0" applyNumberFormat="1" applyFont="1" applyBorder="1" applyAlignment="1">
      <alignment horizontal="center" vertical="center"/>
    </xf>
    <xf numFmtId="0" fontId="28" fillId="4" borderId="14" xfId="0" applyFont="1" applyFill="1" applyBorder="1" applyAlignment="1">
      <alignment horizontal="center" vertical="center"/>
    </xf>
    <xf numFmtId="0" fontId="28" fillId="4" borderId="40" xfId="0" applyFont="1" applyFill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 wrapText="1"/>
    </xf>
    <xf numFmtId="0" fontId="40" fillId="4" borderId="16" xfId="0" applyFont="1" applyFill="1" applyBorder="1" applyAlignment="1">
      <alignment horizontal="center" vertical="center" wrapText="1"/>
    </xf>
    <xf numFmtId="0" fontId="40" fillId="0" borderId="52" xfId="0" applyFont="1" applyBorder="1" applyAlignment="1">
      <alignment horizontal="center" vertical="center"/>
    </xf>
    <xf numFmtId="0" fontId="40" fillId="0" borderId="39" xfId="0" applyFont="1" applyBorder="1" applyAlignment="1">
      <alignment horizontal="center" vertical="center" wrapText="1"/>
    </xf>
    <xf numFmtId="0" fontId="40" fillId="0" borderId="17" xfId="9" applyFont="1" applyBorder="1" applyAlignment="1">
      <alignment horizontal="center" vertical="center"/>
    </xf>
    <xf numFmtId="0" fontId="40" fillId="0" borderId="56" xfId="9" applyFont="1" applyBorder="1" applyAlignment="1">
      <alignment horizontal="center" vertical="center"/>
    </xf>
    <xf numFmtId="0" fontId="22" fillId="0" borderId="37" xfId="9" applyFont="1" applyBorder="1" applyAlignment="1">
      <alignment horizontal="center" vertical="center"/>
    </xf>
    <xf numFmtId="0" fontId="40" fillId="0" borderId="16" xfId="9" applyFont="1" applyBorder="1" applyAlignment="1">
      <alignment horizontal="center" vertical="center" wrapText="1"/>
    </xf>
    <xf numFmtId="0" fontId="40" fillId="0" borderId="30" xfId="9" applyFont="1" applyBorder="1" applyAlignment="1">
      <alignment horizontal="center" vertical="center"/>
    </xf>
    <xf numFmtId="0" fontId="40" fillId="4" borderId="16" xfId="9" applyFont="1" applyFill="1" applyBorder="1" applyAlignment="1">
      <alignment horizontal="center" vertical="center" wrapText="1"/>
    </xf>
    <xf numFmtId="0" fontId="40" fillId="0" borderId="67" xfId="9" applyFont="1" applyBorder="1" applyAlignment="1">
      <alignment horizontal="center" vertical="center"/>
    </xf>
    <xf numFmtId="0" fontId="22" fillId="0" borderId="34" xfId="9" applyFont="1" applyBorder="1" applyAlignment="1">
      <alignment horizontal="center" vertical="center"/>
    </xf>
    <xf numFmtId="0" fontId="22" fillId="0" borderId="35" xfId="9" applyFont="1" applyBorder="1" applyAlignment="1">
      <alignment horizontal="center" vertical="center"/>
    </xf>
    <xf numFmtId="0" fontId="40" fillId="0" borderId="36" xfId="9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4" fillId="0" borderId="71" xfId="0" applyFont="1" applyBorder="1" applyAlignment="1">
      <alignment horizontal="center" vertical="center"/>
    </xf>
    <xf numFmtId="0" fontId="54" fillId="0" borderId="97" xfId="0" applyFont="1" applyBorder="1" applyAlignment="1">
      <alignment horizontal="center" vertical="center"/>
    </xf>
    <xf numFmtId="184" fontId="55" fillId="7" borderId="150" xfId="2" applyNumberFormat="1" applyFont="1" applyFill="1" applyBorder="1" applyAlignment="1" applyProtection="1">
      <alignment horizontal="center" vertical="center"/>
    </xf>
    <xf numFmtId="0" fontId="54" fillId="0" borderId="98" xfId="0" applyFont="1" applyBorder="1" applyAlignment="1">
      <alignment horizontal="center" vertical="center"/>
    </xf>
    <xf numFmtId="184" fontId="55" fillId="6" borderId="6" xfId="2" applyNumberFormat="1" applyFont="1" applyFill="1" applyBorder="1" applyAlignment="1" applyProtection="1">
      <alignment horizontal="center" vertical="center"/>
    </xf>
    <xf numFmtId="184" fontId="55" fillId="7" borderId="75" xfId="2" applyNumberFormat="1" applyFont="1" applyFill="1" applyBorder="1" applyAlignment="1" applyProtection="1">
      <alignment horizontal="center" vertical="center"/>
    </xf>
    <xf numFmtId="184" fontId="55" fillId="6" borderId="71" xfId="2" applyNumberFormat="1" applyFont="1" applyFill="1" applyBorder="1" applyAlignment="1" applyProtection="1">
      <alignment horizontal="center" vertical="center"/>
    </xf>
    <xf numFmtId="184" fontId="55" fillId="7" borderId="90" xfId="2" applyNumberFormat="1" applyFont="1" applyFill="1" applyBorder="1" applyAlignment="1" applyProtection="1">
      <alignment horizontal="center" vertical="center"/>
    </xf>
    <xf numFmtId="0" fontId="54" fillId="0" borderId="73" xfId="0" applyFont="1" applyBorder="1" applyAlignment="1">
      <alignment horizontal="center" vertical="center"/>
    </xf>
    <xf numFmtId="0" fontId="54" fillId="0" borderId="72" xfId="0" applyFont="1" applyBorder="1" applyAlignment="1">
      <alignment horizontal="center" vertical="center"/>
    </xf>
    <xf numFmtId="184" fontId="56" fillId="6" borderId="97" xfId="2" applyNumberFormat="1" applyFont="1" applyFill="1" applyBorder="1" applyAlignment="1" applyProtection="1">
      <alignment horizontal="center" vertical="center"/>
    </xf>
    <xf numFmtId="184" fontId="56" fillId="6" borderId="6" xfId="2" applyNumberFormat="1" applyFont="1" applyFill="1" applyBorder="1" applyAlignment="1" applyProtection="1">
      <alignment horizontal="center" vertical="center"/>
    </xf>
    <xf numFmtId="184" fontId="56" fillId="7" borderId="75" xfId="2" applyNumberFormat="1" applyFont="1" applyFill="1" applyBorder="1" applyAlignment="1" applyProtection="1">
      <alignment horizontal="center" vertical="center"/>
    </xf>
    <xf numFmtId="0" fontId="57" fillId="0" borderId="82" xfId="0" applyFont="1" applyBorder="1" applyAlignment="1">
      <alignment horizontal="left" vertical="center"/>
    </xf>
    <xf numFmtId="0" fontId="54" fillId="17" borderId="6" xfId="0" applyFont="1" applyFill="1" applyBorder="1" applyAlignment="1">
      <alignment horizontal="center" vertical="center"/>
    </xf>
    <xf numFmtId="184" fontId="55" fillId="6" borderId="6" xfId="2" applyNumberFormat="1" applyFont="1" applyFill="1" applyBorder="1" applyAlignment="1" applyProtection="1">
      <alignment horizontal="center" vertical="center" wrapText="1"/>
    </xf>
    <xf numFmtId="184" fontId="55" fillId="7" borderId="75" xfId="2" applyNumberFormat="1" applyFont="1" applyFill="1" applyBorder="1" applyAlignment="1" applyProtection="1">
      <alignment horizontal="center" vertical="center" wrapText="1"/>
    </xf>
    <xf numFmtId="0" fontId="55" fillId="0" borderId="6" xfId="0" applyFont="1" applyBorder="1" applyAlignment="1">
      <alignment horizontal="center" vertical="center" wrapText="1"/>
    </xf>
    <xf numFmtId="0" fontId="56" fillId="0" borderId="82" xfId="0" applyFont="1" applyBorder="1" applyAlignment="1">
      <alignment horizontal="center" vertical="center"/>
    </xf>
    <xf numFmtId="0" fontId="57" fillId="0" borderId="82" xfId="0" applyFont="1" applyBorder="1" applyAlignment="1">
      <alignment horizontal="center" vertical="center"/>
    </xf>
    <xf numFmtId="184" fontId="56" fillId="6" borderId="71" xfId="2" applyNumberFormat="1" applyFont="1" applyFill="1" applyBorder="1" applyAlignment="1" applyProtection="1">
      <alignment horizontal="center" vertical="center"/>
    </xf>
    <xf numFmtId="0" fontId="56" fillId="0" borderId="72" xfId="0" applyFont="1" applyBorder="1" applyAlignment="1">
      <alignment horizontal="center" vertical="center"/>
    </xf>
    <xf numFmtId="184" fontId="56" fillId="7" borderId="92" xfId="2" applyNumberFormat="1" applyFont="1" applyFill="1" applyBorder="1" applyAlignment="1" applyProtection="1">
      <alignment horizontal="center" vertical="center"/>
    </xf>
    <xf numFmtId="0" fontId="55" fillId="7" borderId="6" xfId="0" applyFont="1" applyFill="1" applyBorder="1" applyAlignment="1">
      <alignment horizontal="center" vertical="center"/>
    </xf>
    <xf numFmtId="184" fontId="56" fillId="6" borderId="6" xfId="2" applyNumberFormat="1" applyFont="1" applyFill="1" applyBorder="1" applyAlignment="1" applyProtection="1">
      <alignment horizontal="center" vertical="center" wrapText="1"/>
    </xf>
    <xf numFmtId="0" fontId="55" fillId="0" borderId="97" xfId="0" applyFont="1" applyBorder="1" applyAlignment="1">
      <alignment horizontal="center" vertical="center"/>
    </xf>
    <xf numFmtId="0" fontId="54" fillId="17" borderId="151" xfId="0" applyFont="1" applyFill="1" applyBorder="1" applyAlignment="1">
      <alignment horizontal="center" vertical="center"/>
    </xf>
    <xf numFmtId="0" fontId="54" fillId="17" borderId="98" xfId="0" applyFont="1" applyFill="1" applyBorder="1" applyAlignment="1">
      <alignment horizontal="center" vertical="center"/>
    </xf>
    <xf numFmtId="0" fontId="56" fillId="0" borderId="73" xfId="0" applyFont="1" applyBorder="1" applyAlignment="1">
      <alignment horizontal="center" vertical="center"/>
    </xf>
    <xf numFmtId="0" fontId="56" fillId="0" borderId="151" xfId="0" applyFont="1" applyBorder="1" applyAlignment="1">
      <alignment horizontal="center" vertical="center"/>
    </xf>
    <xf numFmtId="0" fontId="54" fillId="0" borderId="6" xfId="0" applyFont="1" applyBorder="1" applyAlignment="1">
      <alignment horizontal="center" vertical="center"/>
    </xf>
    <xf numFmtId="0" fontId="54" fillId="17" borderId="82" xfId="0" applyFont="1" applyFill="1" applyBorder="1" applyAlignment="1">
      <alignment horizontal="center" vertical="center"/>
    </xf>
    <xf numFmtId="0" fontId="56" fillId="17" borderId="83" xfId="0" applyFont="1" applyFill="1" applyBorder="1" applyAlignment="1">
      <alignment horizontal="center" vertical="center"/>
    </xf>
    <xf numFmtId="0" fontId="56" fillId="15" borderId="83" xfId="0" applyFont="1" applyFill="1" applyBorder="1" applyAlignment="1">
      <alignment horizontal="center" vertical="center"/>
    </xf>
    <xf numFmtId="0" fontId="56" fillId="0" borderId="6" xfId="0" applyFont="1" applyBorder="1" applyAlignment="1">
      <alignment horizontal="center" vertical="center" wrapText="1"/>
    </xf>
    <xf numFmtId="0" fontId="54" fillId="0" borderId="82" xfId="0" applyFont="1" applyBorder="1" applyAlignment="1">
      <alignment horizontal="center" vertical="center"/>
    </xf>
    <xf numFmtId="0" fontId="56" fillId="0" borderId="71" xfId="0" applyFont="1" applyBorder="1" applyAlignment="1">
      <alignment horizontal="center" vertical="center"/>
    </xf>
    <xf numFmtId="0" fontId="55" fillId="0" borderId="97" xfId="0" applyFont="1" applyBorder="1" applyAlignment="1">
      <alignment horizontal="center" vertical="center" wrapText="1"/>
    </xf>
    <xf numFmtId="0" fontId="59" fillId="0" borderId="6" xfId="0" applyFont="1" applyBorder="1" applyAlignment="1">
      <alignment horizontal="center" vertical="center"/>
    </xf>
    <xf numFmtId="181" fontId="28" fillId="0" borderId="16" xfId="0" applyNumberFormat="1" applyFont="1" applyBorder="1" applyAlignment="1">
      <alignment horizontal="center" vertical="center" wrapText="1"/>
    </xf>
    <xf numFmtId="181" fontId="28" fillId="4" borderId="40" xfId="0" applyNumberFormat="1" applyFont="1" applyFill="1" applyBorder="1" applyAlignment="1">
      <alignment horizontal="center" vertical="center"/>
    </xf>
    <xf numFmtId="181" fontId="28" fillId="4" borderId="17" xfId="0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left" vertical="center"/>
    </xf>
    <xf numFmtId="0" fontId="13" fillId="18" borderId="0" xfId="0" applyFont="1" applyFill="1" applyAlignment="1">
      <alignment horizontal="center" vertical="center"/>
    </xf>
    <xf numFmtId="0" fontId="13" fillId="19" borderId="159" xfId="0" applyFont="1" applyFill="1" applyBorder="1" applyAlignment="1">
      <alignment horizontal="center" vertical="center"/>
    </xf>
    <xf numFmtId="0" fontId="13" fillId="19" borderId="160" xfId="0" applyFont="1" applyFill="1" applyBorder="1" applyAlignment="1">
      <alignment horizontal="center" vertical="center"/>
    </xf>
    <xf numFmtId="0" fontId="13" fillId="19" borderId="162" xfId="0" applyFont="1" applyFill="1" applyBorder="1" applyAlignment="1">
      <alignment horizontal="center" vertical="center"/>
    </xf>
    <xf numFmtId="0" fontId="12" fillId="20" borderId="138" xfId="0" applyFont="1" applyFill="1" applyBorder="1" applyAlignment="1">
      <alignment horizontal="center" vertical="center"/>
    </xf>
    <xf numFmtId="0" fontId="13" fillId="19" borderId="163" xfId="0" applyFont="1" applyFill="1" applyBorder="1" applyAlignment="1">
      <alignment horizontal="center" vertical="center"/>
    </xf>
    <xf numFmtId="0" fontId="13" fillId="19" borderId="161" xfId="0" applyFont="1" applyFill="1" applyBorder="1" applyAlignment="1">
      <alignment horizontal="center" vertical="center"/>
    </xf>
    <xf numFmtId="0" fontId="12" fillId="0" borderId="152" xfId="0" applyFont="1" applyBorder="1" applyAlignment="1">
      <alignment horizontal="center" vertical="center"/>
    </xf>
    <xf numFmtId="183" fontId="12" fillId="0" borderId="148" xfId="0" applyNumberFormat="1" applyFont="1" applyBorder="1" applyAlignment="1">
      <alignment horizontal="center" vertical="center"/>
    </xf>
    <xf numFmtId="0" fontId="12" fillId="20" borderId="145" xfId="0" applyFont="1" applyFill="1" applyBorder="1" applyAlignment="1">
      <alignment horizontal="center" vertical="center"/>
    </xf>
    <xf numFmtId="183" fontId="12" fillId="0" borderId="149" xfId="0" applyNumberFormat="1" applyFont="1" applyBorder="1" applyAlignment="1">
      <alignment horizontal="center" vertical="center"/>
    </xf>
    <xf numFmtId="0" fontId="12" fillId="0" borderId="153" xfId="0" applyFont="1" applyBorder="1" applyAlignment="1">
      <alignment horizontal="center" vertical="center"/>
    </xf>
    <xf numFmtId="0" fontId="12" fillId="0" borderId="154" xfId="0" applyFont="1" applyBorder="1" applyAlignment="1">
      <alignment horizontal="center" vertical="center"/>
    </xf>
    <xf numFmtId="0" fontId="12" fillId="0" borderId="155" xfId="0" applyFont="1" applyBorder="1" applyAlignment="1">
      <alignment horizontal="center" vertical="center"/>
    </xf>
    <xf numFmtId="183" fontId="12" fillId="0" borderId="156" xfId="0" applyNumberFormat="1" applyFont="1" applyBorder="1" applyAlignment="1">
      <alignment horizontal="center" vertical="center"/>
    </xf>
    <xf numFmtId="0" fontId="12" fillId="20" borderId="99" xfId="0" applyFont="1" applyFill="1" applyBorder="1" applyAlignment="1">
      <alignment horizontal="center" vertical="center"/>
    </xf>
    <xf numFmtId="183" fontId="12" fillId="0" borderId="157" xfId="0" applyNumberFormat="1" applyFont="1" applyBorder="1" applyAlignment="1">
      <alignment horizontal="center" vertical="center"/>
    </xf>
    <xf numFmtId="0" fontId="12" fillId="0" borderId="158" xfId="0" applyFont="1" applyBorder="1" applyAlignment="1">
      <alignment horizontal="center" vertical="center"/>
    </xf>
    <xf numFmtId="183" fontId="12" fillId="0" borderId="0" xfId="0" applyNumberFormat="1" applyFont="1" applyAlignment="1">
      <alignment horizontal="center" vertical="center"/>
    </xf>
    <xf numFmtId="0" fontId="13" fillId="20" borderId="138" xfId="0" applyFont="1" applyFill="1" applyBorder="1" applyAlignment="1">
      <alignment horizontal="center" vertical="center"/>
    </xf>
    <xf numFmtId="182" fontId="12" fillId="0" borderId="0" xfId="0" applyNumberFormat="1" applyFont="1" applyAlignment="1">
      <alignment horizontal="center" vertical="center"/>
    </xf>
    <xf numFmtId="0" fontId="62" fillId="0" borderId="0" xfId="0" applyFont="1" applyAlignment="1">
      <alignment horizontal="right" vertical="center"/>
    </xf>
    <xf numFmtId="0" fontId="56" fillId="0" borderId="181" xfId="0" applyFont="1" applyBorder="1" applyAlignment="1">
      <alignment horizontal="center" vertical="center"/>
    </xf>
    <xf numFmtId="0" fontId="56" fillId="0" borderId="182" xfId="0" applyFont="1" applyBorder="1" applyAlignment="1">
      <alignment horizontal="center" vertical="center"/>
    </xf>
    <xf numFmtId="0" fontId="55" fillId="0" borderId="71" xfId="0" applyFont="1" applyBorder="1" applyAlignment="1">
      <alignment horizontal="center" vertical="center"/>
    </xf>
    <xf numFmtId="0" fontId="63" fillId="0" borderId="71" xfId="0" applyFont="1" applyBorder="1" applyAlignment="1">
      <alignment horizontal="center" vertical="center"/>
    </xf>
    <xf numFmtId="0" fontId="63" fillId="6" borderId="115" xfId="0" applyFont="1" applyFill="1" applyBorder="1" applyAlignment="1">
      <alignment horizontal="center" vertical="center" wrapText="1"/>
    </xf>
    <xf numFmtId="0" fontId="56" fillId="4" borderId="6" xfId="0" applyFont="1" applyFill="1" applyBorder="1" applyAlignment="1">
      <alignment horizontal="center" vertical="center"/>
    </xf>
    <xf numFmtId="0" fontId="56" fillId="4" borderId="82" xfId="0" applyFont="1" applyFill="1" applyBorder="1" applyAlignment="1">
      <alignment horizontal="center" vertical="center"/>
    </xf>
    <xf numFmtId="0" fontId="10" fillId="0" borderId="152" xfId="0" applyFont="1" applyBorder="1" applyAlignment="1">
      <alignment horizontal="center" vertical="center"/>
    </xf>
    <xf numFmtId="0" fontId="64" fillId="0" borderId="147" xfId="0" applyFont="1" applyBorder="1" applyAlignment="1">
      <alignment horizontal="center" vertical="center"/>
    </xf>
    <xf numFmtId="0" fontId="10" fillId="0" borderId="147" xfId="0" applyFont="1" applyBorder="1" applyAlignment="1">
      <alignment horizontal="center" vertical="center"/>
    </xf>
    <xf numFmtId="183" fontId="10" fillId="0" borderId="148" xfId="0" applyNumberFormat="1" applyFont="1" applyBorder="1" applyAlignment="1">
      <alignment horizontal="center" vertical="center"/>
    </xf>
    <xf numFmtId="0" fontId="10" fillId="20" borderId="145" xfId="0" applyFont="1" applyFill="1" applyBorder="1" applyAlignment="1">
      <alignment horizontal="center" vertical="center"/>
    </xf>
    <xf numFmtId="183" fontId="10" fillId="0" borderId="149" xfId="0" applyNumberFormat="1" applyFont="1" applyBorder="1" applyAlignment="1">
      <alignment horizontal="center" vertical="center"/>
    </xf>
    <xf numFmtId="0" fontId="10" fillId="0" borderId="153" xfId="0" applyFont="1" applyBorder="1" applyAlignment="1">
      <alignment horizontal="center" vertical="center"/>
    </xf>
    <xf numFmtId="183" fontId="65" fillId="0" borderId="149" xfId="0" applyNumberFormat="1" applyFont="1" applyBorder="1" applyAlignment="1">
      <alignment horizontal="center" vertical="center"/>
    </xf>
    <xf numFmtId="0" fontId="42" fillId="13" borderId="147" xfId="0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64" fillId="0" borderId="147" xfId="0" applyFont="1" applyBorder="1" applyAlignment="1">
      <alignment horizontal="center" vertical="center" wrapText="1"/>
    </xf>
    <xf numFmtId="183" fontId="42" fillId="0" borderId="149" xfId="0" applyNumberFormat="1" applyFont="1" applyBorder="1" applyAlignment="1">
      <alignment horizontal="center" vertical="center"/>
    </xf>
    <xf numFmtId="183" fontId="42" fillId="0" borderId="148" xfId="0" applyNumberFormat="1" applyFont="1" applyBorder="1" applyAlignment="1">
      <alignment horizontal="center" vertical="center"/>
    </xf>
    <xf numFmtId="183" fontId="10" fillId="14" borderId="149" xfId="0" applyNumberFormat="1" applyFont="1" applyFill="1" applyBorder="1" applyAlignment="1">
      <alignment horizontal="center" vertical="center"/>
    </xf>
    <xf numFmtId="0" fontId="10" fillId="14" borderId="147" xfId="0" applyFont="1" applyFill="1" applyBorder="1" applyAlignment="1">
      <alignment horizontal="center" vertical="center"/>
    </xf>
    <xf numFmtId="0" fontId="64" fillId="14" borderId="147" xfId="0" applyFont="1" applyFill="1" applyBorder="1" applyAlignment="1">
      <alignment horizontal="center" vertical="center"/>
    </xf>
    <xf numFmtId="0" fontId="10" fillId="14" borderId="153" xfId="0" applyFont="1" applyFill="1" applyBorder="1" applyAlignment="1">
      <alignment horizontal="center" vertical="center"/>
    </xf>
    <xf numFmtId="183" fontId="65" fillId="0" borderId="148" xfId="0" applyNumberFormat="1" applyFont="1" applyBorder="1" applyAlignment="1">
      <alignment horizontal="center" vertical="center"/>
    </xf>
    <xf numFmtId="0" fontId="67" fillId="0" borderId="152" xfId="0" applyFont="1" applyBorder="1" applyAlignment="1">
      <alignment horizontal="center" vertical="center"/>
    </xf>
    <xf numFmtId="0" fontId="68" fillId="0" borderId="147" xfId="0" applyFont="1" applyBorder="1" applyAlignment="1">
      <alignment horizontal="center" vertical="center" wrapText="1"/>
    </xf>
    <xf numFmtId="0" fontId="67" fillId="0" borderId="147" xfId="0" applyFont="1" applyBorder="1" applyAlignment="1">
      <alignment horizontal="center" vertical="center"/>
    </xf>
    <xf numFmtId="183" fontId="67" fillId="0" borderId="148" xfId="0" applyNumberFormat="1" applyFont="1" applyBorder="1" applyAlignment="1">
      <alignment horizontal="center" vertical="center"/>
    </xf>
    <xf numFmtId="0" fontId="10" fillId="0" borderId="154" xfId="0" applyFont="1" applyBorder="1" applyAlignment="1">
      <alignment horizontal="center" vertical="center"/>
    </xf>
    <xf numFmtId="0" fontId="10" fillId="0" borderId="155" xfId="0" applyFont="1" applyBorder="1" applyAlignment="1">
      <alignment horizontal="center" vertical="center"/>
    </xf>
    <xf numFmtId="183" fontId="10" fillId="0" borderId="156" xfId="0" applyNumberFormat="1" applyFont="1" applyBorder="1" applyAlignment="1">
      <alignment horizontal="center" vertical="center"/>
    </xf>
    <xf numFmtId="0" fontId="10" fillId="20" borderId="99" xfId="0" applyFont="1" applyFill="1" applyBorder="1" applyAlignment="1">
      <alignment horizontal="center" vertical="center"/>
    </xf>
    <xf numFmtId="183" fontId="10" fillId="0" borderId="157" xfId="0" applyNumberFormat="1" applyFont="1" applyBorder="1" applyAlignment="1">
      <alignment horizontal="center" vertical="center"/>
    </xf>
    <xf numFmtId="0" fontId="10" fillId="0" borderId="15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83" fontId="10" fillId="0" borderId="0" xfId="0" applyNumberFormat="1" applyFont="1" applyAlignment="1">
      <alignment horizontal="center" vertical="center"/>
    </xf>
    <xf numFmtId="0" fontId="42" fillId="18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42" fillId="19" borderId="159" xfId="0" applyFont="1" applyFill="1" applyBorder="1" applyAlignment="1">
      <alignment horizontal="center" vertical="center"/>
    </xf>
    <xf numFmtId="0" fontId="42" fillId="19" borderId="160" xfId="0" applyFont="1" applyFill="1" applyBorder="1" applyAlignment="1">
      <alignment horizontal="center" vertical="center"/>
    </xf>
    <xf numFmtId="0" fontId="42" fillId="19" borderId="162" xfId="0" applyFont="1" applyFill="1" applyBorder="1" applyAlignment="1">
      <alignment horizontal="center" vertical="center"/>
    </xf>
    <xf numFmtId="0" fontId="42" fillId="20" borderId="138" xfId="0" applyFont="1" applyFill="1" applyBorder="1" applyAlignment="1">
      <alignment horizontal="center" vertical="center"/>
    </xf>
    <xf numFmtId="0" fontId="42" fillId="19" borderId="163" xfId="0" applyFont="1" applyFill="1" applyBorder="1" applyAlignment="1">
      <alignment horizontal="center" vertical="center"/>
    </xf>
    <xf numFmtId="0" fontId="42" fillId="19" borderId="161" xfId="0" applyFont="1" applyFill="1" applyBorder="1" applyAlignment="1">
      <alignment horizontal="center" vertical="center"/>
    </xf>
    <xf numFmtId="0" fontId="10" fillId="0" borderId="147" xfId="0" applyFont="1" applyBorder="1" applyAlignment="1">
      <alignment horizontal="center" vertical="center" wrapText="1"/>
    </xf>
    <xf numFmtId="0" fontId="10" fillId="6" borderId="145" xfId="0" applyFont="1" applyFill="1" applyBorder="1" applyAlignment="1">
      <alignment horizontal="center" vertical="center"/>
    </xf>
    <xf numFmtId="0" fontId="46" fillId="18" borderId="0" xfId="0" applyFont="1" applyFill="1" applyAlignment="1">
      <alignment horizontal="center" vertical="center"/>
    </xf>
    <xf numFmtId="0" fontId="42" fillId="19" borderId="96" xfId="0" applyFont="1" applyFill="1" applyBorder="1" applyAlignment="1">
      <alignment horizontal="center" vertical="center"/>
    </xf>
    <xf numFmtId="0" fontId="42" fillId="19" borderId="97" xfId="0" applyFont="1" applyFill="1" applyBorder="1" applyAlignment="1">
      <alignment horizontal="center" vertical="center"/>
    </xf>
    <xf numFmtId="0" fontId="42" fillId="19" borderId="150" xfId="0" applyFont="1" applyFill="1" applyBorder="1" applyAlignment="1">
      <alignment horizontal="center" vertical="center"/>
    </xf>
    <xf numFmtId="0" fontId="42" fillId="19" borderId="151" xfId="0" applyFont="1" applyFill="1" applyBorder="1" applyAlignment="1">
      <alignment horizontal="center" vertical="center"/>
    </xf>
    <xf numFmtId="0" fontId="42" fillId="19" borderId="98" xfId="0" applyFont="1" applyFill="1" applyBorder="1" applyAlignment="1">
      <alignment horizontal="center" vertical="center"/>
    </xf>
    <xf numFmtId="0" fontId="10" fillId="0" borderId="184" xfId="0" applyFont="1" applyBorder="1" applyAlignment="1">
      <alignment horizontal="center" vertical="center"/>
    </xf>
    <xf numFmtId="0" fontId="10" fillId="0" borderId="172" xfId="0" applyFont="1" applyBorder="1" applyAlignment="1">
      <alignment horizontal="center" vertical="center"/>
    </xf>
    <xf numFmtId="183" fontId="10" fillId="0" borderId="185" xfId="0" applyNumberFormat="1" applyFont="1" applyBorder="1" applyAlignment="1">
      <alignment horizontal="center" vertical="center"/>
    </xf>
    <xf numFmtId="183" fontId="10" fillId="0" borderId="184" xfId="0" applyNumberFormat="1" applyFont="1" applyBorder="1" applyAlignment="1">
      <alignment horizontal="center" vertical="center"/>
    </xf>
    <xf numFmtId="0" fontId="10" fillId="0" borderId="185" xfId="0" applyFont="1" applyBorder="1" applyAlignment="1">
      <alignment horizontal="center" vertical="center"/>
    </xf>
    <xf numFmtId="0" fontId="10" fillId="0" borderId="186" xfId="0" applyFont="1" applyBorder="1" applyAlignment="1">
      <alignment horizontal="center" vertical="center"/>
    </xf>
    <xf numFmtId="0" fontId="10" fillId="0" borderId="187" xfId="0" applyFont="1" applyBorder="1" applyAlignment="1">
      <alignment horizontal="center" vertical="center"/>
    </xf>
    <xf numFmtId="183" fontId="10" fillId="0" borderId="188" xfId="0" applyNumberFormat="1" applyFont="1" applyBorder="1" applyAlignment="1">
      <alignment horizontal="center" vertical="center"/>
    </xf>
    <xf numFmtId="183" fontId="10" fillId="0" borderId="186" xfId="0" applyNumberFormat="1" applyFont="1" applyBorder="1" applyAlignment="1">
      <alignment horizontal="center" vertical="center"/>
    </xf>
    <xf numFmtId="0" fontId="10" fillId="0" borderId="188" xfId="0" applyFont="1" applyBorder="1" applyAlignment="1">
      <alignment horizontal="center" vertical="center"/>
    </xf>
    <xf numFmtId="0" fontId="42" fillId="21" borderId="152" xfId="0" applyFont="1" applyFill="1" applyBorder="1" applyAlignment="1">
      <alignment horizontal="center" vertical="center"/>
    </xf>
    <xf numFmtId="0" fontId="42" fillId="21" borderId="147" xfId="0" applyFont="1" applyFill="1" applyBorder="1" applyAlignment="1">
      <alignment horizontal="center" vertical="center" wrapText="1"/>
    </xf>
    <xf numFmtId="0" fontId="42" fillId="21" borderId="147" xfId="0" applyFont="1" applyFill="1" applyBorder="1" applyAlignment="1">
      <alignment horizontal="center" vertical="center"/>
    </xf>
    <xf numFmtId="183" fontId="42" fillId="21" borderId="148" xfId="0" applyNumberFormat="1" applyFont="1" applyFill="1" applyBorder="1" applyAlignment="1">
      <alignment horizontal="center" vertical="center"/>
    </xf>
    <xf numFmtId="187" fontId="46" fillId="21" borderId="148" xfId="0" applyNumberFormat="1" applyFont="1" applyFill="1" applyBorder="1" applyAlignment="1">
      <alignment horizontal="center" vertical="center"/>
    </xf>
    <xf numFmtId="0" fontId="42" fillId="21" borderId="6" xfId="0" applyFont="1" applyFill="1" applyBorder="1" applyAlignment="1">
      <alignment horizontal="center" vertical="center" wrapText="1"/>
    </xf>
    <xf numFmtId="187" fontId="46" fillId="21" borderId="149" xfId="0" applyNumberFormat="1" applyFont="1" applyFill="1" applyBorder="1" applyAlignment="1">
      <alignment horizontal="center" vertical="center"/>
    </xf>
    <xf numFmtId="0" fontId="42" fillId="21" borderId="153" xfId="0" applyFont="1" applyFill="1" applyBorder="1" applyAlignment="1">
      <alignment horizontal="center" vertical="center"/>
    </xf>
    <xf numFmtId="183" fontId="46" fillId="21" borderId="149" xfId="0" applyNumberFormat="1" applyFont="1" applyFill="1" applyBorder="1" applyAlignment="1">
      <alignment horizontal="center" vertical="center"/>
    </xf>
    <xf numFmtId="183" fontId="42" fillId="21" borderId="149" xfId="0" applyNumberFormat="1" applyFont="1" applyFill="1" applyBorder="1" applyAlignment="1">
      <alignment horizontal="center" vertical="center"/>
    </xf>
    <xf numFmtId="0" fontId="66" fillId="21" borderId="152" xfId="0" applyFont="1" applyFill="1" applyBorder="1" applyAlignment="1">
      <alignment horizontal="center" vertical="center"/>
    </xf>
    <xf numFmtId="0" fontId="66" fillId="21" borderId="147" xfId="0" applyFont="1" applyFill="1" applyBorder="1" applyAlignment="1">
      <alignment horizontal="center" vertical="center" wrapText="1"/>
    </xf>
    <xf numFmtId="0" fontId="66" fillId="21" borderId="147" xfId="0" applyFont="1" applyFill="1" applyBorder="1" applyAlignment="1">
      <alignment horizontal="center" vertical="center"/>
    </xf>
    <xf numFmtId="183" fontId="66" fillId="21" borderId="148" xfId="0" applyNumberFormat="1" applyFont="1" applyFill="1" applyBorder="1" applyAlignment="1">
      <alignment horizontal="center" vertical="center"/>
    </xf>
    <xf numFmtId="183" fontId="46" fillId="21" borderId="148" xfId="0" applyNumberFormat="1" applyFont="1" applyFill="1" applyBorder="1" applyAlignment="1">
      <alignment horizontal="center" vertical="center"/>
    </xf>
    <xf numFmtId="0" fontId="46" fillId="21" borderId="147" xfId="0" applyFont="1" applyFill="1" applyBorder="1" applyAlignment="1">
      <alignment horizontal="center" vertical="center"/>
    </xf>
    <xf numFmtId="0" fontId="10" fillId="21" borderId="152" xfId="0" applyFont="1" applyFill="1" applyBorder="1" applyAlignment="1">
      <alignment horizontal="center" vertical="center"/>
    </xf>
    <xf numFmtId="0" fontId="42" fillId="21" borderId="184" xfId="0" applyFont="1" applyFill="1" applyBorder="1" applyAlignment="1">
      <alignment horizontal="center" vertical="center"/>
    </xf>
    <xf numFmtId="0" fontId="42" fillId="21" borderId="172" xfId="0" applyFont="1" applyFill="1" applyBorder="1" applyAlignment="1">
      <alignment horizontal="center" vertical="center" wrapText="1"/>
    </xf>
    <xf numFmtId="0" fontId="42" fillId="21" borderId="172" xfId="0" applyFont="1" applyFill="1" applyBorder="1" applyAlignment="1">
      <alignment horizontal="center" vertical="center"/>
    </xf>
    <xf numFmtId="187" fontId="46" fillId="21" borderId="185" xfId="0" applyNumberFormat="1" applyFont="1" applyFill="1" applyBorder="1" applyAlignment="1">
      <alignment horizontal="center" vertical="center"/>
    </xf>
    <xf numFmtId="183" fontId="42" fillId="21" borderId="185" xfId="0" applyNumberFormat="1" applyFont="1" applyFill="1" applyBorder="1" applyAlignment="1">
      <alignment horizontal="center" vertical="center"/>
    </xf>
    <xf numFmtId="0" fontId="42" fillId="0" borderId="152" xfId="0" applyFont="1" applyBorder="1" applyAlignment="1">
      <alignment horizontal="center" vertical="center"/>
    </xf>
    <xf numFmtId="0" fontId="42" fillId="0" borderId="147" xfId="0" applyFont="1" applyBorder="1" applyAlignment="1">
      <alignment horizontal="center" vertical="center" wrapText="1"/>
    </xf>
    <xf numFmtId="0" fontId="70" fillId="16" borderId="136" xfId="0" applyFont="1" applyFill="1" applyBorder="1" applyAlignment="1">
      <alignment horizontal="center" vertical="center"/>
    </xf>
    <xf numFmtId="0" fontId="70" fillId="22" borderId="136" xfId="0" applyFont="1" applyFill="1" applyBorder="1" applyAlignment="1">
      <alignment horizontal="center" vertical="center"/>
    </xf>
    <xf numFmtId="0" fontId="29" fillId="0" borderId="135" xfId="0" applyFont="1" applyBorder="1" applyAlignment="1">
      <alignment horizontal="center" vertical="center" readingOrder="1"/>
    </xf>
    <xf numFmtId="0" fontId="29" fillId="0" borderId="6" xfId="0" applyFont="1" applyBorder="1" applyAlignment="1">
      <alignment horizontal="center" vertical="center" readingOrder="1"/>
    </xf>
    <xf numFmtId="0" fontId="45" fillId="0" borderId="6" xfId="0" applyFont="1" applyBorder="1" applyAlignment="1">
      <alignment horizontal="center" vertical="center" readingOrder="1"/>
    </xf>
    <xf numFmtId="176" fontId="41" fillId="0" borderId="6" xfId="2" applyNumberFormat="1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136" xfId="0" applyFill="1" applyBorder="1" applyAlignment="1">
      <alignment horizontal="center" vertical="center"/>
    </xf>
    <xf numFmtId="0" fontId="29" fillId="0" borderId="136" xfId="0" applyFont="1" applyBorder="1" applyAlignment="1">
      <alignment horizontal="center" vertical="center" readingOrder="1"/>
    </xf>
    <xf numFmtId="0" fontId="44" fillId="0" borderId="6" xfId="0" applyFont="1" applyBorder="1" applyAlignment="1">
      <alignment horizontal="center" vertical="center"/>
    </xf>
    <xf numFmtId="0" fontId="23" fillId="0" borderId="135" xfId="0" applyFont="1" applyBorder="1" applyAlignment="1">
      <alignment horizontal="center" vertical="center"/>
    </xf>
    <xf numFmtId="0" fontId="44" fillId="0" borderId="135" xfId="0" applyFont="1" applyBorder="1" applyAlignment="1">
      <alignment horizontal="center" vertical="center"/>
    </xf>
    <xf numFmtId="0" fontId="23" fillId="0" borderId="136" xfId="0" applyFont="1" applyBorder="1" applyAlignment="1">
      <alignment horizontal="center" vertical="center"/>
    </xf>
    <xf numFmtId="0" fontId="44" fillId="0" borderId="136" xfId="0" applyFont="1" applyBorder="1" applyAlignment="1">
      <alignment horizontal="center" vertical="center"/>
    </xf>
    <xf numFmtId="0" fontId="0" fillId="0" borderId="191" xfId="0" applyBorder="1" applyAlignment="1">
      <alignment horizontal="center" vertical="center"/>
    </xf>
    <xf numFmtId="0" fontId="23" fillId="0" borderId="191" xfId="0" applyFont="1" applyBorder="1" applyAlignment="1">
      <alignment horizontal="center" vertical="center"/>
    </xf>
    <xf numFmtId="0" fontId="44" fillId="0" borderId="191" xfId="0" applyFont="1" applyBorder="1" applyAlignment="1">
      <alignment horizontal="center" vertical="center"/>
    </xf>
    <xf numFmtId="176" fontId="12" fillId="0" borderId="191" xfId="2" applyNumberFormat="1" applyFont="1" applyBorder="1">
      <alignment vertical="center"/>
    </xf>
    <xf numFmtId="0" fontId="0" fillId="0" borderId="182" xfId="0" applyBorder="1" applyAlignment="1">
      <alignment horizontal="center" vertical="center"/>
    </xf>
    <xf numFmtId="0" fontId="23" fillId="0" borderId="182" xfId="0" applyFont="1" applyBorder="1" applyAlignment="1">
      <alignment horizontal="center" vertical="center"/>
    </xf>
    <xf numFmtId="0" fontId="44" fillId="0" borderId="182" xfId="0" applyFont="1" applyBorder="1" applyAlignment="1">
      <alignment horizontal="center" vertical="center"/>
    </xf>
    <xf numFmtId="176" fontId="12" fillId="0" borderId="182" xfId="2" applyNumberFormat="1" applyFont="1" applyBorder="1">
      <alignment vertical="center"/>
    </xf>
    <xf numFmtId="176" fontId="12" fillId="0" borderId="191" xfId="2" applyNumberFormat="1" applyFont="1" applyFill="1" applyBorder="1">
      <alignment vertical="center"/>
    </xf>
    <xf numFmtId="176" fontId="12" fillId="0" borderId="135" xfId="2" applyNumberFormat="1" applyFont="1" applyFill="1" applyBorder="1">
      <alignment vertical="center"/>
    </xf>
    <xf numFmtId="0" fontId="0" fillId="0" borderId="1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194" xfId="0" applyBorder="1" applyAlignment="1">
      <alignment horizontal="center" vertical="center"/>
    </xf>
    <xf numFmtId="0" fontId="0" fillId="0" borderId="195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0" borderId="196" xfId="0" applyBorder="1" applyAlignment="1">
      <alignment horizontal="center" vertical="center"/>
    </xf>
    <xf numFmtId="0" fontId="23" fillId="0" borderId="196" xfId="0" applyFont="1" applyBorder="1" applyAlignment="1">
      <alignment horizontal="center" vertical="center"/>
    </xf>
    <xf numFmtId="0" fontId="0" fillId="4" borderId="135" xfId="0" applyFill="1" applyBorder="1" applyAlignment="1">
      <alignment horizontal="center" vertical="center" wrapText="1"/>
    </xf>
    <xf numFmtId="0" fontId="0" fillId="4" borderId="136" xfId="0" applyFill="1" applyBorder="1" applyAlignment="1">
      <alignment horizontal="center" vertical="center" wrapText="1"/>
    </xf>
    <xf numFmtId="0" fontId="0" fillId="5" borderId="196" xfId="0" applyFill="1" applyBorder="1" applyAlignment="1">
      <alignment horizontal="center" vertical="center"/>
    </xf>
    <xf numFmtId="0" fontId="23" fillId="5" borderId="196" xfId="0" applyFont="1" applyFill="1" applyBorder="1" applyAlignment="1">
      <alignment horizontal="center" vertical="center"/>
    </xf>
    <xf numFmtId="0" fontId="44" fillId="5" borderId="196" xfId="0" applyFont="1" applyFill="1" applyBorder="1" applyAlignment="1">
      <alignment horizontal="center" vertical="center"/>
    </xf>
    <xf numFmtId="176" fontId="12" fillId="5" borderId="196" xfId="2" applyNumberFormat="1" applyFont="1" applyFill="1" applyBorder="1">
      <alignment vertical="center"/>
    </xf>
    <xf numFmtId="0" fontId="11" fillId="6" borderId="136" xfId="0" applyFont="1" applyFill="1" applyBorder="1" applyAlignment="1">
      <alignment horizontal="center" vertical="center"/>
    </xf>
    <xf numFmtId="176" fontId="11" fillId="6" borderId="136" xfId="2" applyNumberFormat="1" applyFont="1" applyFill="1" applyBorder="1" applyAlignment="1">
      <alignment horizontal="center" vertical="center"/>
    </xf>
    <xf numFmtId="0" fontId="0" fillId="0" borderId="192" xfId="0" applyBorder="1" applyAlignment="1">
      <alignment horizontal="center" vertical="center"/>
    </xf>
    <xf numFmtId="0" fontId="0" fillId="0" borderId="190" xfId="0" applyBorder="1" applyAlignment="1">
      <alignment horizontal="center" vertical="center"/>
    </xf>
    <xf numFmtId="176" fontId="12" fillId="0" borderId="198" xfId="2" applyNumberFormat="1" applyFont="1" applyBorder="1">
      <alignment vertical="center"/>
    </xf>
    <xf numFmtId="176" fontId="12" fillId="5" borderId="198" xfId="2" applyNumberFormat="1" applyFont="1" applyFill="1" applyBorder="1">
      <alignment vertical="center"/>
    </xf>
    <xf numFmtId="42" fontId="23" fillId="0" borderId="6" xfId="0" applyNumberFormat="1" applyFont="1" applyBorder="1" applyAlignment="1">
      <alignment horizontal="center" vertical="center"/>
    </xf>
    <xf numFmtId="42" fontId="44" fillId="0" borderId="6" xfId="0" applyNumberFormat="1" applyFont="1" applyBorder="1" applyAlignment="1">
      <alignment horizontal="center" vertical="center"/>
    </xf>
    <xf numFmtId="42" fontId="0" fillId="0" borderId="136" xfId="0" applyNumberFormat="1" applyBorder="1" applyAlignment="1">
      <alignment horizontal="center" vertical="center"/>
    </xf>
    <xf numFmtId="42" fontId="23" fillId="0" borderId="136" xfId="0" applyNumberFormat="1" applyFont="1" applyBorder="1" applyAlignment="1">
      <alignment horizontal="center" vertical="center"/>
    </xf>
    <xf numFmtId="42" fontId="44" fillId="0" borderId="136" xfId="0" applyNumberFormat="1" applyFont="1" applyBorder="1" applyAlignment="1">
      <alignment horizontal="center" vertical="center"/>
    </xf>
    <xf numFmtId="0" fontId="0" fillId="0" borderId="178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203" xfId="0" applyBorder="1" applyAlignment="1">
      <alignment horizontal="center" vertical="center"/>
    </xf>
    <xf numFmtId="0" fontId="44" fillId="0" borderId="196" xfId="0" applyFont="1" applyBorder="1" applyAlignment="1">
      <alignment horizontal="center" vertical="center"/>
    </xf>
    <xf numFmtId="176" fontId="12" fillId="0" borderId="196" xfId="2" applyNumberFormat="1" applyFont="1" applyBorder="1">
      <alignment vertical="center"/>
    </xf>
    <xf numFmtId="176" fontId="12" fillId="0" borderId="135" xfId="2" applyNumberFormat="1" applyFont="1" applyBorder="1" applyAlignment="1">
      <alignment horizontal="center" vertical="center"/>
    </xf>
    <xf numFmtId="0" fontId="22" fillId="0" borderId="0" xfId="0" applyFont="1">
      <alignment vertical="center"/>
    </xf>
    <xf numFmtId="176" fontId="12" fillId="0" borderId="6" xfId="2" applyNumberFormat="1" applyFont="1" applyBorder="1" applyAlignment="1">
      <alignment vertical="center"/>
    </xf>
    <xf numFmtId="176" fontId="12" fillId="0" borderId="6" xfId="2" applyNumberFormat="1" applyFont="1" applyBorder="1" applyAlignment="1">
      <alignment vertical="center" wrapText="1"/>
    </xf>
    <xf numFmtId="176" fontId="12" fillId="0" borderId="136" xfId="2" applyNumberFormat="1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5" borderId="170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67" xfId="0" applyFill="1" applyBorder="1" applyAlignment="1">
      <alignment horizontal="center" vertical="center"/>
    </xf>
    <xf numFmtId="0" fontId="12" fillId="2" borderId="164" xfId="0" applyFont="1" applyFill="1" applyBorder="1" applyAlignment="1">
      <alignment horizontal="center" vertical="center"/>
    </xf>
    <xf numFmtId="0" fontId="24" fillId="0" borderId="208" xfId="0" applyFont="1" applyBorder="1" applyAlignment="1">
      <alignment horizontal="center" vertical="center"/>
    </xf>
    <xf numFmtId="0" fontId="0" fillId="0" borderId="209" xfId="0" applyBorder="1" applyAlignment="1">
      <alignment horizontal="center" vertical="center"/>
    </xf>
    <xf numFmtId="0" fontId="0" fillId="0" borderId="210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176" fontId="41" fillId="0" borderId="6" xfId="2" applyNumberFormat="1" applyFont="1" applyBorder="1">
      <alignment vertical="center"/>
    </xf>
    <xf numFmtId="176" fontId="0" fillId="0" borderId="0" xfId="0" applyNumberFormat="1">
      <alignment vertical="center"/>
    </xf>
    <xf numFmtId="176" fontId="41" fillId="0" borderId="182" xfId="2" applyNumberFormat="1" applyFont="1" applyBorder="1">
      <alignment vertical="center"/>
    </xf>
    <xf numFmtId="0" fontId="71" fillId="0" borderId="182" xfId="0" applyFont="1" applyBorder="1" applyAlignment="1">
      <alignment horizontal="center" vertical="center"/>
    </xf>
    <xf numFmtId="0" fontId="45" fillId="0" borderId="182" xfId="0" applyFont="1" applyBorder="1" applyAlignment="1">
      <alignment horizontal="center" vertical="center"/>
    </xf>
    <xf numFmtId="0" fontId="71" fillId="0" borderId="191" xfId="0" applyFont="1" applyBorder="1" applyAlignment="1">
      <alignment horizontal="center" vertical="center"/>
    </xf>
    <xf numFmtId="0" fontId="45" fillId="0" borderId="191" xfId="0" applyFont="1" applyBorder="1" applyAlignment="1">
      <alignment horizontal="center" vertical="center"/>
    </xf>
    <xf numFmtId="0" fontId="71" fillId="5" borderId="196" xfId="0" applyFont="1" applyFill="1" applyBorder="1" applyAlignment="1">
      <alignment horizontal="center" vertical="center"/>
    </xf>
    <xf numFmtId="0" fontId="45" fillId="5" borderId="196" xfId="0" applyFont="1" applyFill="1" applyBorder="1" applyAlignment="1">
      <alignment horizontal="center" vertical="center"/>
    </xf>
    <xf numFmtId="0" fontId="45" fillId="0" borderId="6" xfId="0" applyFont="1" applyBorder="1" applyAlignment="1">
      <alignment horizontal="center" vertical="center" wrapText="1" readingOrder="1"/>
    </xf>
    <xf numFmtId="0" fontId="71" fillId="0" borderId="136" xfId="0" applyFont="1" applyBorder="1" applyAlignment="1">
      <alignment horizontal="center" vertical="center" wrapText="1" readingOrder="1"/>
    </xf>
    <xf numFmtId="0" fontId="45" fillId="0" borderId="136" xfId="0" applyFont="1" applyBorder="1" applyAlignment="1">
      <alignment horizontal="center" vertical="center" wrapText="1" readingOrder="1"/>
    </xf>
    <xf numFmtId="0" fontId="71" fillId="0" borderId="191" xfId="0" applyFont="1" applyBorder="1" applyAlignment="1">
      <alignment horizontal="center" vertical="center" wrapText="1"/>
    </xf>
    <xf numFmtId="0" fontId="45" fillId="0" borderId="191" xfId="0" applyFont="1" applyBorder="1" applyAlignment="1">
      <alignment horizontal="center" vertical="center" wrapText="1"/>
    </xf>
    <xf numFmtId="0" fontId="71" fillId="0" borderId="182" xfId="0" applyFont="1" applyBorder="1" applyAlignment="1">
      <alignment horizontal="center" vertical="center" wrapText="1"/>
    </xf>
    <xf numFmtId="0" fontId="45" fillId="0" borderId="182" xfId="0" applyFont="1" applyBorder="1" applyAlignment="1">
      <alignment horizontal="center" vertical="center" wrapText="1"/>
    </xf>
    <xf numFmtId="0" fontId="71" fillId="5" borderId="196" xfId="0" applyFont="1" applyFill="1" applyBorder="1" applyAlignment="1">
      <alignment horizontal="center" vertical="center" wrapText="1"/>
    </xf>
    <xf numFmtId="0" fontId="45" fillId="5" borderId="196" xfId="0" applyFont="1" applyFill="1" applyBorder="1" applyAlignment="1">
      <alignment horizontal="center" vertical="center" wrapText="1"/>
    </xf>
    <xf numFmtId="0" fontId="71" fillId="5" borderId="6" xfId="0" applyFont="1" applyFill="1" applyBorder="1" applyAlignment="1">
      <alignment horizontal="center" vertical="center" wrapText="1"/>
    </xf>
    <xf numFmtId="0" fontId="45" fillId="5" borderId="6" xfId="0" applyFont="1" applyFill="1" applyBorder="1" applyAlignment="1">
      <alignment horizontal="center" vertical="center" wrapText="1"/>
    </xf>
    <xf numFmtId="0" fontId="71" fillId="0" borderId="196" xfId="0" applyFont="1" applyBorder="1" applyAlignment="1">
      <alignment horizontal="center" vertical="center"/>
    </xf>
    <xf numFmtId="0" fontId="45" fillId="0" borderId="196" xfId="0" applyFont="1" applyBorder="1" applyAlignment="1">
      <alignment horizontal="center" vertical="center"/>
    </xf>
    <xf numFmtId="0" fontId="23" fillId="0" borderId="136" xfId="0" applyFont="1" applyBorder="1" applyAlignment="1">
      <alignment horizontal="center" vertical="center" wrapText="1"/>
    </xf>
    <xf numFmtId="0" fontId="44" fillId="0" borderId="136" xfId="0" applyFont="1" applyBorder="1" applyAlignment="1">
      <alignment horizontal="center" vertical="center" wrapText="1"/>
    </xf>
    <xf numFmtId="0" fontId="54" fillId="0" borderId="151" xfId="0" applyFont="1" applyBorder="1" applyAlignment="1">
      <alignment horizontal="center" vertical="center"/>
    </xf>
    <xf numFmtId="0" fontId="54" fillId="0" borderId="83" xfId="0" applyFont="1" applyBorder="1" applyAlignment="1">
      <alignment horizontal="center" vertical="center"/>
    </xf>
    <xf numFmtId="0" fontId="56" fillId="0" borderId="83" xfId="0" applyFont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56" fillId="0" borderId="6" xfId="0" applyFont="1" applyBorder="1" applyAlignment="1">
      <alignment horizontal="center" vertical="center"/>
    </xf>
    <xf numFmtId="0" fontId="54" fillId="0" borderId="179" xfId="0" applyFont="1" applyBorder="1" applyAlignment="1">
      <alignment horizontal="center" vertical="center"/>
    </xf>
    <xf numFmtId="0" fontId="54" fillId="0" borderId="101" xfId="0" applyFont="1" applyBorder="1" applyAlignment="1">
      <alignment horizontal="center" vertical="center"/>
    </xf>
    <xf numFmtId="0" fontId="54" fillId="0" borderId="77" xfId="0" applyFont="1" applyBorder="1" applyAlignment="1">
      <alignment horizontal="center" vertical="center"/>
    </xf>
    <xf numFmtId="0" fontId="54" fillId="0" borderId="178" xfId="0" applyFont="1" applyBorder="1" applyAlignment="1">
      <alignment horizontal="center" vertical="center"/>
    </xf>
    <xf numFmtId="176" fontId="8" fillId="0" borderId="0" xfId="9" applyNumberFormat="1">
      <alignment vertical="center"/>
    </xf>
    <xf numFmtId="0" fontId="23" fillId="0" borderId="182" xfId="0" applyFont="1" applyBorder="1" applyAlignment="1">
      <alignment horizontal="center" vertical="center" wrapText="1"/>
    </xf>
    <xf numFmtId="0" fontId="44" fillId="0" borderId="182" xfId="0" applyFont="1" applyBorder="1" applyAlignment="1">
      <alignment horizontal="center" vertical="center" wrapText="1"/>
    </xf>
    <xf numFmtId="0" fontId="23" fillId="0" borderId="196" xfId="0" applyFont="1" applyBorder="1" applyAlignment="1">
      <alignment horizontal="center" vertical="center" wrapText="1"/>
    </xf>
    <xf numFmtId="0" fontId="44" fillId="0" borderId="196" xfId="0" applyFont="1" applyBorder="1" applyAlignment="1">
      <alignment horizontal="center" vertical="center" wrapText="1"/>
    </xf>
    <xf numFmtId="0" fontId="23" fillId="0" borderId="191" xfId="0" applyFont="1" applyBorder="1" applyAlignment="1">
      <alignment horizontal="center" vertical="center" wrapText="1"/>
    </xf>
    <xf numFmtId="0" fontId="44" fillId="0" borderId="191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23" fillId="0" borderId="135" xfId="0" applyFont="1" applyBorder="1" applyAlignment="1">
      <alignment horizontal="center" vertical="center" wrapText="1"/>
    </xf>
    <xf numFmtId="0" fontId="44" fillId="0" borderId="135" xfId="0" applyFont="1" applyBorder="1" applyAlignment="1">
      <alignment horizontal="center" vertical="center" wrapText="1"/>
    </xf>
    <xf numFmtId="0" fontId="0" fillId="0" borderId="182" xfId="0" applyBorder="1" applyAlignment="1">
      <alignment horizontal="center" vertical="center" wrapText="1"/>
    </xf>
    <xf numFmtId="0" fontId="53" fillId="0" borderId="0" xfId="0" applyFont="1">
      <alignment vertical="center"/>
    </xf>
    <xf numFmtId="0" fontId="56" fillId="6" borderId="6" xfId="0" applyFont="1" applyFill="1" applyBorder="1" applyAlignment="1">
      <alignment horizontal="center" vertical="center"/>
    </xf>
    <xf numFmtId="0" fontId="56" fillId="6" borderId="6" xfId="0" applyFont="1" applyFill="1" applyBorder="1" applyAlignment="1">
      <alignment horizontal="center" vertical="center" wrapText="1"/>
    </xf>
    <xf numFmtId="0" fontId="55" fillId="7" borderId="6" xfId="0" applyFont="1" applyFill="1" applyBorder="1" applyAlignment="1">
      <alignment horizontal="center" vertical="center" wrapText="1"/>
    </xf>
    <xf numFmtId="0" fontId="56" fillId="6" borderId="97" xfId="0" applyFont="1" applyFill="1" applyBorder="1" applyAlignment="1">
      <alignment horizontal="center" vertical="center" wrapText="1"/>
    </xf>
    <xf numFmtId="0" fontId="55" fillId="11" borderId="6" xfId="0" applyFont="1" applyFill="1" applyBorder="1" applyAlignment="1">
      <alignment horizontal="center" vertical="center" wrapText="1"/>
    </xf>
    <xf numFmtId="0" fontId="56" fillId="6" borderId="71" xfId="0" applyFont="1" applyFill="1" applyBorder="1" applyAlignment="1">
      <alignment horizontal="center" vertical="center" wrapText="1"/>
    </xf>
    <xf numFmtId="0" fontId="55" fillId="11" borderId="71" xfId="0" applyFont="1" applyFill="1" applyBorder="1" applyAlignment="1">
      <alignment horizontal="center" vertical="center" wrapText="1"/>
    </xf>
    <xf numFmtId="0" fontId="55" fillId="7" borderId="71" xfId="0" applyFont="1" applyFill="1" applyBorder="1" applyAlignment="1">
      <alignment horizontal="center" vertical="center" wrapText="1"/>
    </xf>
    <xf numFmtId="0" fontId="56" fillId="0" borderId="97" xfId="0" applyFont="1" applyBorder="1" applyAlignment="1">
      <alignment horizontal="center" vertical="center" wrapText="1"/>
    </xf>
    <xf numFmtId="0" fontId="56" fillId="0" borderId="71" xfId="0" applyFont="1" applyBorder="1" applyAlignment="1">
      <alignment horizontal="center" vertical="center" wrapText="1"/>
    </xf>
    <xf numFmtId="0" fontId="56" fillId="0" borderId="181" xfId="0" applyFont="1" applyBorder="1" applyAlignment="1">
      <alignment horizontal="center" vertical="center" wrapText="1"/>
    </xf>
    <xf numFmtId="0" fontId="56" fillId="0" borderId="182" xfId="0" applyFont="1" applyBorder="1" applyAlignment="1">
      <alignment horizontal="center" vertical="center" wrapText="1"/>
    </xf>
    <xf numFmtId="0" fontId="56" fillId="0" borderId="103" xfId="0" applyFont="1" applyBorder="1" applyAlignment="1">
      <alignment horizontal="center" vertical="center" wrapText="1"/>
    </xf>
    <xf numFmtId="0" fontId="54" fillId="0" borderId="103" xfId="0" applyFont="1" applyBorder="1" applyAlignment="1">
      <alignment horizontal="center" vertical="center" wrapText="1"/>
    </xf>
    <xf numFmtId="0" fontId="55" fillId="7" borderId="97" xfId="0" applyFont="1" applyFill="1" applyBorder="1" applyAlignment="1">
      <alignment horizontal="center" vertical="center" wrapText="1"/>
    </xf>
    <xf numFmtId="0" fontId="55" fillId="7" borderId="101" xfId="0" applyFont="1" applyFill="1" applyBorder="1" applyAlignment="1">
      <alignment horizontal="center" vertical="center" wrapText="1"/>
    </xf>
    <xf numFmtId="0" fontId="56" fillId="6" borderId="101" xfId="0" applyFont="1" applyFill="1" applyBorder="1" applyAlignment="1">
      <alignment horizontal="center" vertical="center" wrapText="1"/>
    </xf>
    <xf numFmtId="184" fontId="55" fillId="6" borderId="75" xfId="2" applyNumberFormat="1" applyFont="1" applyFill="1" applyBorder="1" applyAlignment="1" applyProtection="1">
      <alignment horizontal="center" vertical="center"/>
    </xf>
    <xf numFmtId="184" fontId="55" fillId="7" borderId="6" xfId="2" applyNumberFormat="1" applyFont="1" applyFill="1" applyBorder="1" applyAlignment="1" applyProtection="1">
      <alignment horizontal="center" vertical="center"/>
    </xf>
    <xf numFmtId="0" fontId="58" fillId="0" borderId="182" xfId="0" applyFont="1" applyBorder="1" applyAlignment="1">
      <alignment horizontal="center" vertical="center"/>
    </xf>
    <xf numFmtId="0" fontId="55" fillId="7" borderId="101" xfId="0" applyFont="1" applyFill="1" applyBorder="1" applyAlignment="1">
      <alignment vertical="center" wrapText="1"/>
    </xf>
    <xf numFmtId="0" fontId="56" fillId="0" borderId="212" xfId="0" applyFont="1" applyBorder="1" applyAlignment="1">
      <alignment horizontal="center" vertical="center" wrapText="1"/>
    </xf>
    <xf numFmtId="0" fontId="54" fillId="0" borderId="181" xfId="0" applyFont="1" applyBorder="1" applyAlignment="1">
      <alignment horizontal="center" vertical="center" wrapText="1"/>
    </xf>
    <xf numFmtId="0" fontId="54" fillId="0" borderId="212" xfId="0" applyFont="1" applyBorder="1" applyAlignment="1">
      <alignment horizontal="center" vertical="center" wrapText="1"/>
    </xf>
    <xf numFmtId="0" fontId="55" fillId="0" borderId="71" xfId="0" applyFont="1" applyBorder="1" applyAlignment="1">
      <alignment horizontal="center" vertical="center" wrapText="1"/>
    </xf>
    <xf numFmtId="0" fontId="56" fillId="0" borderId="212" xfId="0" applyFont="1" applyBorder="1" applyAlignment="1">
      <alignment horizontal="center" vertical="center"/>
    </xf>
    <xf numFmtId="0" fontId="56" fillId="0" borderId="213" xfId="0" applyFont="1" applyBorder="1" applyAlignment="1">
      <alignment horizontal="center" vertical="center" wrapText="1"/>
    </xf>
    <xf numFmtId="0" fontId="56" fillId="0" borderId="214" xfId="0" applyFont="1" applyBorder="1" applyAlignment="1">
      <alignment horizontal="center" vertical="center" wrapText="1"/>
    </xf>
    <xf numFmtId="0" fontId="54" fillId="0" borderId="182" xfId="0" applyFont="1" applyBorder="1" applyAlignment="1">
      <alignment horizontal="center" vertical="center" wrapText="1"/>
    </xf>
    <xf numFmtId="0" fontId="60" fillId="0" borderId="182" xfId="0" applyFont="1" applyBorder="1" applyAlignment="1">
      <alignment horizontal="center" vertical="center" wrapText="1"/>
    </xf>
    <xf numFmtId="0" fontId="58" fillId="0" borderId="6" xfId="0" applyFont="1" applyBorder="1" applyAlignment="1">
      <alignment horizontal="center" vertical="center" wrapText="1"/>
    </xf>
    <xf numFmtId="0" fontId="54" fillId="0" borderId="183" xfId="0" applyFont="1" applyBorder="1" applyAlignment="1">
      <alignment horizontal="center" vertical="center" wrapText="1"/>
    </xf>
    <xf numFmtId="0" fontId="56" fillId="6" borderId="182" xfId="0" applyFont="1" applyFill="1" applyBorder="1" applyAlignment="1">
      <alignment horizontal="center" vertical="center" wrapText="1"/>
    </xf>
    <xf numFmtId="0" fontId="55" fillId="7" borderId="182" xfId="0" applyFont="1" applyFill="1" applyBorder="1" applyAlignment="1">
      <alignment horizontal="center" vertical="center" wrapText="1"/>
    </xf>
    <xf numFmtId="0" fontId="54" fillId="0" borderId="212" xfId="0" applyFont="1" applyBorder="1" applyAlignment="1">
      <alignment horizontal="center" vertical="center"/>
    </xf>
    <xf numFmtId="0" fontId="54" fillId="0" borderId="182" xfId="0" applyFont="1" applyBorder="1" applyAlignment="1">
      <alignment horizontal="center" vertical="center"/>
    </xf>
    <xf numFmtId="0" fontId="56" fillId="6" borderId="77" xfId="0" applyFont="1" applyFill="1" applyBorder="1" applyAlignment="1">
      <alignment horizontal="center" vertical="center" wrapText="1"/>
    </xf>
    <xf numFmtId="0" fontId="55" fillId="7" borderId="77" xfId="0" applyFont="1" applyFill="1" applyBorder="1" applyAlignment="1">
      <alignment horizontal="center" vertical="center"/>
    </xf>
    <xf numFmtId="0" fontId="55" fillId="7" borderId="77" xfId="0" applyFont="1" applyFill="1" applyBorder="1" applyAlignment="1">
      <alignment horizontal="center" vertical="center" wrapText="1"/>
    </xf>
    <xf numFmtId="0" fontId="53" fillId="0" borderId="0" xfId="0" applyFont="1" applyAlignment="1">
      <alignment vertical="center" wrapText="1"/>
    </xf>
    <xf numFmtId="0" fontId="54" fillId="0" borderId="0" xfId="0" applyFont="1" applyAlignment="1">
      <alignment horizontal="center" vertical="center" wrapText="1"/>
    </xf>
    <xf numFmtId="0" fontId="58" fillId="0" borderId="182" xfId="0" applyFont="1" applyBorder="1" applyAlignment="1">
      <alignment horizontal="center" vertical="center" wrapText="1"/>
    </xf>
    <xf numFmtId="184" fontId="56" fillId="7" borderId="216" xfId="2" applyNumberFormat="1" applyFont="1" applyFill="1" applyBorder="1" applyAlignment="1" applyProtection="1">
      <alignment horizontal="center" vertical="center"/>
    </xf>
    <xf numFmtId="184" fontId="56" fillId="6" borderId="75" xfId="2" applyNumberFormat="1" applyFont="1" applyFill="1" applyBorder="1" applyAlignment="1" applyProtection="1">
      <alignment horizontal="center" vertical="center"/>
    </xf>
    <xf numFmtId="0" fontId="56" fillId="6" borderId="182" xfId="0" applyFont="1" applyFill="1" applyBorder="1" applyAlignment="1">
      <alignment horizontal="center" vertical="center"/>
    </xf>
    <xf numFmtId="184" fontId="56" fillId="6" borderId="182" xfId="2" applyNumberFormat="1" applyFont="1" applyFill="1" applyBorder="1" applyAlignment="1" applyProtection="1">
      <alignment horizontal="center" vertical="center"/>
    </xf>
    <xf numFmtId="184" fontId="56" fillId="6" borderId="182" xfId="2" applyNumberFormat="1" applyFont="1" applyFill="1" applyBorder="1" applyAlignment="1" applyProtection="1">
      <alignment horizontal="center" vertical="center" wrapText="1"/>
    </xf>
    <xf numFmtId="184" fontId="56" fillId="6" borderId="212" xfId="2" applyNumberFormat="1" applyFont="1" applyFill="1" applyBorder="1" applyAlignment="1" applyProtection="1">
      <alignment horizontal="center" vertical="center"/>
    </xf>
    <xf numFmtId="184" fontId="54" fillId="6" borderId="181" xfId="2" applyNumberFormat="1" applyFont="1" applyFill="1" applyBorder="1" applyAlignment="1" applyProtection="1">
      <alignment horizontal="center" vertical="center"/>
    </xf>
    <xf numFmtId="184" fontId="55" fillId="7" borderId="71" xfId="2" applyNumberFormat="1" applyFont="1" applyFill="1" applyBorder="1" applyAlignment="1" applyProtection="1">
      <alignment horizontal="center" vertical="center"/>
    </xf>
    <xf numFmtId="184" fontId="55" fillId="7" borderId="182" xfId="2" applyNumberFormat="1" applyFont="1" applyFill="1" applyBorder="1" applyAlignment="1" applyProtection="1">
      <alignment horizontal="center" vertical="center"/>
    </xf>
    <xf numFmtId="184" fontId="56" fillId="7" borderId="182" xfId="2" applyNumberFormat="1" applyFont="1" applyFill="1" applyBorder="1" applyAlignment="1" applyProtection="1">
      <alignment horizontal="center" vertical="center"/>
    </xf>
    <xf numFmtId="184" fontId="55" fillId="7" borderId="97" xfId="2" applyNumberFormat="1" applyFont="1" applyFill="1" applyBorder="1" applyAlignment="1" applyProtection="1">
      <alignment horizontal="center" vertical="center"/>
    </xf>
    <xf numFmtId="184" fontId="58" fillId="7" borderId="6" xfId="2" applyNumberFormat="1" applyFont="1" applyFill="1" applyBorder="1" applyAlignment="1" applyProtection="1">
      <alignment horizontal="center" vertical="center"/>
    </xf>
    <xf numFmtId="184" fontId="54" fillId="6" borderId="182" xfId="2" applyNumberFormat="1" applyFont="1" applyFill="1" applyBorder="1" applyAlignment="1" applyProtection="1">
      <alignment horizontal="center" vertical="center"/>
    </xf>
    <xf numFmtId="184" fontId="60" fillId="6" borderId="182" xfId="2" applyNumberFormat="1" applyFont="1" applyFill="1" applyBorder="1" applyAlignment="1" applyProtection="1">
      <alignment horizontal="center" vertical="center"/>
    </xf>
    <xf numFmtId="184" fontId="55" fillId="7" borderId="181" xfId="2" applyNumberFormat="1" applyFont="1" applyFill="1" applyBorder="1" applyAlignment="1" applyProtection="1">
      <alignment horizontal="center" vertical="center"/>
    </xf>
    <xf numFmtId="184" fontId="56" fillId="6" borderId="181" xfId="2" applyNumberFormat="1" applyFont="1" applyFill="1" applyBorder="1" applyAlignment="1" applyProtection="1">
      <alignment horizontal="center" vertical="center"/>
    </xf>
    <xf numFmtId="184" fontId="54" fillId="6" borderId="212" xfId="2" applyNumberFormat="1" applyFont="1" applyFill="1" applyBorder="1" applyAlignment="1" applyProtection="1">
      <alignment horizontal="center" vertical="center"/>
    </xf>
    <xf numFmtId="0" fontId="73" fillId="0" borderId="0" xfId="0" applyFont="1">
      <alignment vertical="center"/>
    </xf>
    <xf numFmtId="0" fontId="56" fillId="12" borderId="6" xfId="0" applyFont="1" applyFill="1" applyBorder="1" applyAlignment="1">
      <alignment horizontal="center" vertical="center" wrapText="1"/>
    </xf>
    <xf numFmtId="0" fontId="56" fillId="12" borderId="6" xfId="0" applyFont="1" applyFill="1" applyBorder="1" applyAlignment="1">
      <alignment horizontal="center" vertical="center"/>
    </xf>
    <xf numFmtId="0" fontId="56" fillId="12" borderId="77" xfId="0" applyFont="1" applyFill="1" applyBorder="1" applyAlignment="1">
      <alignment horizontal="center" vertical="center" wrapText="1"/>
    </xf>
    <xf numFmtId="0" fontId="56" fillId="12" borderId="77" xfId="0" applyFont="1" applyFill="1" applyBorder="1" applyAlignment="1">
      <alignment horizontal="center" vertical="center"/>
    </xf>
    <xf numFmtId="0" fontId="55" fillId="12" borderId="6" xfId="0" applyFont="1" applyFill="1" applyBorder="1" applyAlignment="1">
      <alignment horizontal="center" vertical="center" wrapText="1"/>
    </xf>
    <xf numFmtId="0" fontId="56" fillId="12" borderId="71" xfId="0" applyFont="1" applyFill="1" applyBorder="1" applyAlignment="1">
      <alignment horizontal="center" vertical="center" wrapText="1"/>
    </xf>
    <xf numFmtId="0" fontId="63" fillId="7" borderId="220" xfId="0" applyFont="1" applyFill="1" applyBorder="1" applyAlignment="1">
      <alignment horizontal="center" vertical="center" wrapText="1"/>
    </xf>
    <xf numFmtId="184" fontId="56" fillId="0" borderId="212" xfId="2" applyNumberFormat="1" applyFont="1" applyFill="1" applyBorder="1" applyAlignment="1" applyProtection="1">
      <alignment horizontal="center" vertical="center"/>
    </xf>
    <xf numFmtId="184" fontId="56" fillId="0" borderId="224" xfId="2" applyNumberFormat="1" applyFont="1" applyFill="1" applyBorder="1" applyAlignment="1" applyProtection="1">
      <alignment horizontal="center" vertical="center"/>
    </xf>
    <xf numFmtId="184" fontId="56" fillId="0" borderId="182" xfId="2" applyNumberFormat="1" applyFont="1" applyFill="1" applyBorder="1" applyAlignment="1" applyProtection="1">
      <alignment horizontal="center" vertical="center"/>
    </xf>
    <xf numFmtId="184" fontId="55" fillId="0" borderId="225" xfId="2" applyNumberFormat="1" applyFont="1" applyFill="1" applyBorder="1" applyAlignment="1" applyProtection="1">
      <alignment horizontal="center" vertical="center"/>
    </xf>
    <xf numFmtId="184" fontId="56" fillId="0" borderId="225" xfId="2" applyNumberFormat="1" applyFont="1" applyFill="1" applyBorder="1" applyAlignment="1" applyProtection="1">
      <alignment horizontal="center" vertical="center"/>
    </xf>
    <xf numFmtId="0" fontId="55" fillId="0" borderId="182" xfId="0" applyFont="1" applyBorder="1" applyAlignment="1">
      <alignment horizontal="center" vertical="center" wrapText="1"/>
    </xf>
    <xf numFmtId="0" fontId="55" fillId="0" borderId="182" xfId="0" applyFont="1" applyBorder="1" applyAlignment="1">
      <alignment horizontal="center" vertical="center"/>
    </xf>
    <xf numFmtId="184" fontId="55" fillId="0" borderId="182" xfId="2" applyNumberFormat="1" applyFont="1" applyFill="1" applyBorder="1" applyAlignment="1" applyProtection="1">
      <alignment horizontal="center" vertical="center"/>
    </xf>
    <xf numFmtId="0" fontId="56" fillId="0" borderId="182" xfId="0" applyFont="1" applyBorder="1" applyAlignment="1">
      <alignment vertical="center" wrapText="1"/>
    </xf>
    <xf numFmtId="0" fontId="56" fillId="0" borderId="197" xfId="0" applyFont="1" applyBorder="1" applyAlignment="1">
      <alignment horizontal="center" vertical="center" wrapText="1"/>
    </xf>
    <xf numFmtId="184" fontId="56" fillId="0" borderId="181" xfId="2" applyNumberFormat="1" applyFont="1" applyFill="1" applyBorder="1" applyAlignment="1" applyProtection="1">
      <alignment horizontal="center" vertical="center"/>
    </xf>
    <xf numFmtId="184" fontId="54" fillId="0" borderId="182" xfId="2" applyNumberFormat="1" applyFont="1" applyFill="1" applyBorder="1" applyAlignment="1" applyProtection="1">
      <alignment horizontal="center" vertical="center"/>
    </xf>
    <xf numFmtId="184" fontId="54" fillId="0" borderId="225" xfId="2" applyNumberFormat="1" applyFont="1" applyFill="1" applyBorder="1" applyAlignment="1" applyProtection="1">
      <alignment horizontal="center" vertical="center"/>
    </xf>
    <xf numFmtId="0" fontId="54" fillId="12" borderId="6" xfId="0" applyFont="1" applyFill="1" applyBorder="1" applyAlignment="1">
      <alignment horizontal="center" vertical="center"/>
    </xf>
    <xf numFmtId="0" fontId="54" fillId="0" borderId="83" xfId="0" applyFont="1" applyBorder="1" applyAlignment="1">
      <alignment horizontal="left" vertical="center"/>
    </xf>
    <xf numFmtId="0" fontId="13" fillId="4" borderId="152" xfId="0" applyFont="1" applyFill="1" applyBorder="1" applyAlignment="1">
      <alignment horizontal="center" vertical="center" wrapText="1"/>
    </xf>
    <xf numFmtId="0" fontId="13" fillId="4" borderId="147" xfId="0" applyFont="1" applyFill="1" applyBorder="1" applyAlignment="1">
      <alignment horizontal="center" vertical="center" wrapText="1"/>
    </xf>
    <xf numFmtId="183" fontId="13" fillId="4" borderId="148" xfId="0" applyNumberFormat="1" applyFont="1" applyFill="1" applyBorder="1" applyAlignment="1">
      <alignment horizontal="center" vertical="center" wrapText="1"/>
    </xf>
    <xf numFmtId="0" fontId="13" fillId="4" borderId="152" xfId="0" applyFont="1" applyFill="1" applyBorder="1" applyAlignment="1">
      <alignment horizontal="center" vertical="center"/>
    </xf>
    <xf numFmtId="0" fontId="13" fillId="4" borderId="147" xfId="0" applyFont="1" applyFill="1" applyBorder="1" applyAlignment="1">
      <alignment horizontal="center" vertical="center"/>
    </xf>
    <xf numFmtId="183" fontId="13" fillId="4" borderId="148" xfId="0" applyNumberFormat="1" applyFont="1" applyFill="1" applyBorder="1" applyAlignment="1">
      <alignment horizontal="center" vertical="center"/>
    </xf>
    <xf numFmtId="0" fontId="12" fillId="4" borderId="13" xfId="9" applyFont="1" applyFill="1" applyBorder="1" applyAlignment="1">
      <alignment horizontal="center" vertical="center" wrapText="1"/>
    </xf>
    <xf numFmtId="0" fontId="12" fillId="4" borderId="14" xfId="9" applyFont="1" applyFill="1" applyBorder="1" applyAlignment="1">
      <alignment horizontal="center" vertical="center" wrapText="1"/>
    </xf>
    <xf numFmtId="0" fontId="12" fillId="4" borderId="46" xfId="9" applyFont="1" applyFill="1" applyBorder="1" applyAlignment="1">
      <alignment horizontal="center" vertical="center" wrapText="1"/>
    </xf>
    <xf numFmtId="0" fontId="54" fillId="0" borderId="82" xfId="0" applyFont="1" applyBorder="1" applyAlignment="1">
      <alignment horizontal="left" vertical="center"/>
    </xf>
    <xf numFmtId="0" fontId="0" fillId="0" borderId="13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6" xfId="0" applyBorder="1" applyAlignment="1">
      <alignment horizontal="center" vertical="center" wrapText="1"/>
    </xf>
    <xf numFmtId="0" fontId="0" fillId="0" borderId="191" xfId="0" applyBorder="1" applyAlignment="1">
      <alignment horizontal="center" vertical="center" wrapText="1"/>
    </xf>
    <xf numFmtId="0" fontId="0" fillId="0" borderId="196" xfId="0" applyBorder="1" applyAlignment="1">
      <alignment horizontal="center" vertical="center" wrapText="1"/>
    </xf>
    <xf numFmtId="0" fontId="11" fillId="0" borderId="135" xfId="0" applyFont="1" applyBorder="1" applyAlignment="1">
      <alignment horizontal="center" vertical="center" wrapText="1"/>
    </xf>
    <xf numFmtId="0" fontId="0" fillId="5" borderId="196" xfId="0" applyFill="1" applyBorder="1" applyAlignment="1">
      <alignment horizontal="center" vertical="center" wrapText="1"/>
    </xf>
    <xf numFmtId="179" fontId="0" fillId="0" borderId="171" xfId="0" applyNumberFormat="1" applyBorder="1">
      <alignment vertical="center"/>
    </xf>
    <xf numFmtId="176" fontId="0" fillId="0" borderId="171" xfId="2" applyNumberFormat="1" applyFont="1" applyFill="1" applyBorder="1">
      <alignment vertical="center"/>
    </xf>
    <xf numFmtId="0" fontId="0" fillId="0" borderId="171" xfId="0" applyBorder="1">
      <alignment vertical="center"/>
    </xf>
    <xf numFmtId="179" fontId="0" fillId="4" borderId="94" xfId="0" applyNumberFormat="1" applyFill="1" applyBorder="1">
      <alignment vertical="center"/>
    </xf>
    <xf numFmtId="179" fontId="0" fillId="4" borderId="6" xfId="0" applyNumberFormat="1" applyFill="1" applyBorder="1">
      <alignment vertical="center"/>
    </xf>
    <xf numFmtId="179" fontId="0" fillId="4" borderId="96" xfId="0" applyNumberFormat="1" applyFill="1" applyBorder="1">
      <alignment vertical="center"/>
    </xf>
    <xf numFmtId="179" fontId="0" fillId="4" borderId="97" xfId="0" applyNumberFormat="1" applyFill="1" applyBorder="1">
      <alignment vertical="center"/>
    </xf>
    <xf numFmtId="10" fontId="0" fillId="0" borderId="98" xfId="1" applyNumberFormat="1" applyFont="1" applyBorder="1">
      <alignment vertical="center"/>
    </xf>
    <xf numFmtId="179" fontId="0" fillId="0" borderId="0" xfId="0" applyNumberFormat="1" applyAlignment="1">
      <alignment horizontal="right" vertical="center"/>
    </xf>
    <xf numFmtId="188" fontId="9" fillId="0" borderId="0" xfId="1" applyNumberFormat="1" applyFont="1" applyBorder="1" applyAlignment="1">
      <alignment horizontal="center" vertical="center" wrapText="1"/>
    </xf>
    <xf numFmtId="9" fontId="0" fillId="0" borderId="98" xfId="1" applyFont="1" applyBorder="1">
      <alignment vertical="center"/>
    </xf>
    <xf numFmtId="0" fontId="0" fillId="4" borderId="101" xfId="0" applyFill="1" applyBorder="1" applyAlignment="1">
      <alignment horizontal="center" vertical="center"/>
    </xf>
    <xf numFmtId="180" fontId="8" fillId="4" borderId="0" xfId="9" applyNumberFormat="1" applyFill="1">
      <alignment vertical="center"/>
    </xf>
    <xf numFmtId="10" fontId="23" fillId="0" borderId="0" xfId="12" applyNumberFormat="1" applyFont="1" applyAlignment="1">
      <alignment vertical="center"/>
    </xf>
    <xf numFmtId="10" fontId="75" fillId="0" borderId="0" xfId="9" applyNumberFormat="1" applyFont="1">
      <alignment vertical="center"/>
    </xf>
    <xf numFmtId="0" fontId="11" fillId="9" borderId="6" xfId="0" applyFont="1" applyFill="1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 wrapText="1"/>
    </xf>
    <xf numFmtId="176" fontId="12" fillId="0" borderId="182" xfId="2" applyNumberFormat="1" applyFont="1" applyFill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0" fillId="4" borderId="135" xfId="0" applyFill="1" applyBorder="1" applyAlignment="1">
      <alignment horizontal="center" vertical="center"/>
    </xf>
    <xf numFmtId="0" fontId="12" fillId="0" borderId="0" xfId="0" applyFont="1" applyAlignment="1">
      <alignment horizontal="right" vertical="center" wrapText="1"/>
    </xf>
    <xf numFmtId="0" fontId="13" fillId="4" borderId="6" xfId="0" applyFont="1" applyFill="1" applyBorder="1" applyAlignment="1">
      <alignment horizontal="center" vertical="center" wrapText="1"/>
    </xf>
    <xf numFmtId="181" fontId="22" fillId="7" borderId="40" xfId="0" applyNumberFormat="1" applyFont="1" applyFill="1" applyBorder="1" applyAlignment="1">
      <alignment horizontal="center" vertical="center"/>
    </xf>
    <xf numFmtId="181" fontId="22" fillId="9" borderId="17" xfId="0" applyNumberFormat="1" applyFont="1" applyFill="1" applyBorder="1" applyAlignment="1">
      <alignment horizontal="center" vertical="center"/>
    </xf>
    <xf numFmtId="181" fontId="22" fillId="6" borderId="58" xfId="0" applyNumberFormat="1" applyFont="1" applyFill="1" applyBorder="1" applyAlignment="1">
      <alignment horizontal="center" vertical="center"/>
    </xf>
    <xf numFmtId="0" fontId="40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 wrapText="1"/>
    </xf>
    <xf numFmtId="0" fontId="40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/>
    </xf>
    <xf numFmtId="0" fontId="40" fillId="0" borderId="37" xfId="0" quotePrefix="1" applyFont="1" applyBorder="1" applyAlignment="1">
      <alignment horizontal="center" vertical="center"/>
    </xf>
    <xf numFmtId="0" fontId="13" fillId="0" borderId="38" xfId="0" quotePrefix="1" applyFont="1" applyBorder="1" applyAlignment="1">
      <alignment horizontal="center" vertical="center"/>
    </xf>
    <xf numFmtId="0" fontId="13" fillId="0" borderId="37" xfId="0" quotePrefix="1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40" fillId="0" borderId="38" xfId="0" quotePrefix="1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40" fillId="0" borderId="45" xfId="0" applyFont="1" applyBorder="1" applyAlignment="1">
      <alignment horizontal="center" vertical="center"/>
    </xf>
    <xf numFmtId="0" fontId="76" fillId="0" borderId="34" xfId="9" applyFont="1" applyBorder="1" applyAlignment="1">
      <alignment horizontal="center" vertical="center"/>
    </xf>
    <xf numFmtId="0" fontId="76" fillId="0" borderId="35" xfId="9" applyFont="1" applyBorder="1" applyAlignment="1">
      <alignment horizontal="center" vertical="center"/>
    </xf>
    <xf numFmtId="0" fontId="13" fillId="0" borderId="37" xfId="9" applyFont="1" applyBorder="1" applyAlignment="1">
      <alignment horizontal="center" vertical="center"/>
    </xf>
    <xf numFmtId="0" fontId="13" fillId="0" borderId="38" xfId="9" applyFont="1" applyBorder="1" applyAlignment="1">
      <alignment horizontal="center" vertical="center"/>
    </xf>
    <xf numFmtId="0" fontId="13" fillId="0" borderId="37" xfId="9" quotePrefix="1" applyFont="1" applyBorder="1" applyAlignment="1">
      <alignment horizontal="center" vertical="center"/>
    </xf>
    <xf numFmtId="0" fontId="13" fillId="0" borderId="38" xfId="9" quotePrefix="1" applyFont="1" applyBorder="1" applyAlignment="1">
      <alignment horizontal="center" vertical="center"/>
    </xf>
    <xf numFmtId="0" fontId="13" fillId="0" borderId="49" xfId="9" quotePrefix="1" applyFont="1" applyBorder="1" applyAlignment="1">
      <alignment horizontal="center" vertical="center"/>
    </xf>
    <xf numFmtId="0" fontId="13" fillId="0" borderId="34" xfId="9" quotePrefix="1" applyFont="1" applyBorder="1" applyAlignment="1">
      <alignment horizontal="center" vertical="center"/>
    </xf>
    <xf numFmtId="0" fontId="13" fillId="0" borderId="35" xfId="9" quotePrefix="1" applyFont="1" applyBorder="1" applyAlignment="1">
      <alignment horizontal="center" vertical="center"/>
    </xf>
    <xf numFmtId="0" fontId="13" fillId="0" borderId="59" xfId="9" quotePrefix="1" applyFont="1" applyBorder="1" applyAlignment="1">
      <alignment horizontal="center" vertical="center"/>
    </xf>
    <xf numFmtId="0" fontId="13" fillId="0" borderId="60" xfId="9" quotePrefix="1" applyFont="1" applyBorder="1" applyAlignment="1">
      <alignment horizontal="center" vertical="center"/>
    </xf>
    <xf numFmtId="0" fontId="13" fillId="0" borderId="34" xfId="9" applyFont="1" applyBorder="1" applyAlignment="1">
      <alignment horizontal="center" vertical="center"/>
    </xf>
    <xf numFmtId="0" fontId="13" fillId="0" borderId="35" xfId="9" applyFont="1" applyBorder="1" applyAlignment="1">
      <alignment horizontal="center" vertical="center"/>
    </xf>
    <xf numFmtId="0" fontId="40" fillId="0" borderId="37" xfId="9" applyFont="1" applyBorder="1" applyAlignment="1">
      <alignment horizontal="center" vertical="center"/>
    </xf>
    <xf numFmtId="0" fontId="13" fillId="0" borderId="54" xfId="9" applyFont="1" applyBorder="1" applyAlignment="1">
      <alignment horizontal="center" vertical="center"/>
    </xf>
    <xf numFmtId="0" fontId="13" fillId="0" borderId="55" xfId="9" applyFont="1" applyBorder="1" applyAlignment="1">
      <alignment horizontal="center" vertical="center"/>
    </xf>
    <xf numFmtId="0" fontId="13" fillId="0" borderId="51" xfId="9" applyFont="1" applyBorder="1" applyAlignment="1">
      <alignment horizontal="center" vertical="center"/>
    </xf>
    <xf numFmtId="0" fontId="13" fillId="0" borderId="45" xfId="9" applyFont="1" applyBorder="1" applyAlignment="1">
      <alignment horizontal="center" vertical="center"/>
    </xf>
    <xf numFmtId="0" fontId="40" fillId="0" borderId="38" xfId="9" quotePrefix="1" applyFont="1" applyBorder="1" applyAlignment="1">
      <alignment horizontal="center" vertical="center"/>
    </xf>
    <xf numFmtId="0" fontId="13" fillId="0" borderId="42" xfId="9" applyFont="1" applyBorder="1" applyAlignment="1">
      <alignment horizontal="center" vertical="center"/>
    </xf>
    <xf numFmtId="0" fontId="13" fillId="0" borderId="43" xfId="9" applyFont="1" applyBorder="1" applyAlignment="1">
      <alignment horizontal="center" vertical="center"/>
    </xf>
    <xf numFmtId="0" fontId="13" fillId="0" borderId="59" xfId="9" applyFont="1" applyBorder="1" applyAlignment="1">
      <alignment horizontal="center" vertical="center"/>
    </xf>
    <xf numFmtId="0" fontId="13" fillId="0" borderId="60" xfId="9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54" fillId="0" borderId="125" xfId="0" applyFont="1" applyBorder="1" applyAlignment="1">
      <alignment horizontal="center" vertical="center"/>
    </xf>
    <xf numFmtId="0" fontId="54" fillId="0" borderId="79" xfId="0" applyFont="1" applyBorder="1" applyAlignment="1">
      <alignment horizontal="center" vertical="center"/>
    </xf>
    <xf numFmtId="0" fontId="54" fillId="0" borderId="180" xfId="0" applyFont="1" applyBorder="1" applyAlignment="1">
      <alignment horizontal="center" vertical="center"/>
    </xf>
    <xf numFmtId="0" fontId="54" fillId="0" borderId="228" xfId="0" applyFont="1" applyBorder="1" applyAlignment="1">
      <alignment horizontal="center" vertical="center"/>
    </xf>
    <xf numFmtId="0" fontId="57" fillId="0" borderId="228" xfId="0" applyFont="1" applyBorder="1" applyAlignment="1">
      <alignment horizontal="center" vertical="center"/>
    </xf>
    <xf numFmtId="0" fontId="57" fillId="0" borderId="223" xfId="0" applyFont="1" applyBorder="1" applyAlignment="1">
      <alignment horizontal="center" vertical="center"/>
    </xf>
    <xf numFmtId="0" fontId="54" fillId="0" borderId="102" xfId="0" applyFont="1" applyBorder="1" applyAlignment="1">
      <alignment horizontal="center" vertical="center"/>
    </xf>
    <xf numFmtId="0" fontId="0" fillId="0" borderId="200" xfId="0" applyBorder="1" applyAlignment="1">
      <alignment horizontal="center" vertical="center"/>
    </xf>
    <xf numFmtId="0" fontId="23" fillId="0" borderId="101" xfId="0" applyFont="1" applyBorder="1" applyAlignment="1">
      <alignment horizontal="center" vertical="center"/>
    </xf>
    <xf numFmtId="0" fontId="44" fillId="0" borderId="101" xfId="0" applyFont="1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56" fillId="0" borderId="77" xfId="0" applyFont="1" applyBorder="1" applyAlignment="1">
      <alignment horizontal="center" vertical="center" wrapText="1"/>
    </xf>
    <xf numFmtId="184" fontId="56" fillId="6" borderId="77" xfId="2" applyNumberFormat="1" applyFont="1" applyFill="1" applyBorder="1" applyAlignment="1" applyProtection="1">
      <alignment horizontal="center" vertical="center"/>
    </xf>
    <xf numFmtId="0" fontId="57" fillId="0" borderId="228" xfId="0" applyFont="1" applyBorder="1" applyAlignment="1">
      <alignment horizontal="center" vertical="center" wrapText="1"/>
    </xf>
    <xf numFmtId="184" fontId="56" fillId="7" borderId="197" xfId="2" applyNumberFormat="1" applyFont="1" applyFill="1" applyBorder="1" applyAlignment="1" applyProtection="1">
      <alignment horizontal="center" vertical="center"/>
    </xf>
    <xf numFmtId="0" fontId="55" fillId="7" borderId="6" xfId="0" applyFont="1" applyFill="1" applyBorder="1" applyAlignment="1">
      <alignment vertical="center" wrapText="1"/>
    </xf>
    <xf numFmtId="0" fontId="54" fillId="0" borderId="181" xfId="0" applyFont="1" applyBorder="1" applyAlignment="1">
      <alignment horizontal="center" vertical="center"/>
    </xf>
    <xf numFmtId="0" fontId="55" fillId="0" borderId="181" xfId="0" applyFont="1" applyBorder="1" applyAlignment="1">
      <alignment horizontal="center" vertical="center" wrapText="1"/>
    </xf>
    <xf numFmtId="0" fontId="56" fillId="0" borderId="178" xfId="0" applyFont="1" applyBorder="1" applyAlignment="1">
      <alignment horizontal="center" vertical="center"/>
    </xf>
    <xf numFmtId="184" fontId="55" fillId="7" borderId="82" xfId="2" applyNumberFormat="1" applyFont="1" applyFill="1" applyBorder="1" applyAlignment="1" applyProtection="1">
      <alignment horizontal="center" vertical="center"/>
    </xf>
    <xf numFmtId="184" fontId="56" fillId="6" borderId="82" xfId="2" applyNumberFormat="1" applyFont="1" applyFill="1" applyBorder="1" applyAlignment="1" applyProtection="1">
      <alignment horizontal="center" vertical="center"/>
    </xf>
    <xf numFmtId="184" fontId="56" fillId="7" borderId="72" xfId="2" applyNumberFormat="1" applyFont="1" applyFill="1" applyBorder="1" applyAlignment="1" applyProtection="1">
      <alignment horizontal="center" vertical="center"/>
    </xf>
    <xf numFmtId="0" fontId="56" fillId="0" borderId="228" xfId="0" applyFont="1" applyBorder="1" applyAlignment="1">
      <alignment horizontal="center" vertical="center"/>
    </xf>
    <xf numFmtId="0" fontId="56" fillId="0" borderId="197" xfId="0" applyFont="1" applyBorder="1" applyAlignment="1">
      <alignment horizontal="center" vertical="center"/>
    </xf>
    <xf numFmtId="0" fontId="56" fillId="0" borderId="80" xfId="0" applyFont="1" applyBorder="1" applyAlignment="1">
      <alignment horizontal="center" vertical="center"/>
    </xf>
    <xf numFmtId="0" fontId="55" fillId="0" borderId="101" xfId="0" applyFont="1" applyBorder="1" applyAlignment="1">
      <alignment horizontal="center" vertical="center" wrapText="1"/>
    </xf>
    <xf numFmtId="0" fontId="56" fillId="0" borderId="101" xfId="0" applyFont="1" applyBorder="1" applyAlignment="1">
      <alignment horizontal="center" vertical="center" wrapText="1"/>
    </xf>
    <xf numFmtId="0" fontId="56" fillId="0" borderId="214" xfId="0" applyFont="1" applyBorder="1" applyAlignment="1">
      <alignment horizontal="center" vertical="center"/>
    </xf>
    <xf numFmtId="184" fontId="55" fillId="7" borderId="229" xfId="2" applyNumberFormat="1" applyFont="1" applyFill="1" applyBorder="1" applyAlignment="1" applyProtection="1">
      <alignment horizontal="center" vertical="center"/>
    </xf>
    <xf numFmtId="0" fontId="54" fillId="0" borderId="197" xfId="0" applyFont="1" applyBorder="1" applyAlignment="1">
      <alignment horizontal="center" vertical="center"/>
    </xf>
    <xf numFmtId="0" fontId="55" fillId="0" borderId="197" xfId="0" applyFont="1" applyBorder="1" applyAlignment="1">
      <alignment horizontal="center" vertical="center" wrapText="1"/>
    </xf>
    <xf numFmtId="184" fontId="54" fillId="7" borderId="231" xfId="2" applyNumberFormat="1" applyFont="1" applyFill="1" applyBorder="1" applyAlignment="1" applyProtection="1">
      <alignment horizontal="center" vertical="center"/>
    </xf>
    <xf numFmtId="184" fontId="56" fillId="6" borderId="101" xfId="2" applyNumberFormat="1" applyFont="1" applyFill="1" applyBorder="1" applyAlignment="1" applyProtection="1">
      <alignment horizontal="center" vertical="center"/>
    </xf>
    <xf numFmtId="0" fontId="56" fillId="0" borderId="183" xfId="0" applyFont="1" applyBorder="1" applyAlignment="1">
      <alignment horizontal="center" vertical="center" wrapText="1"/>
    </xf>
    <xf numFmtId="184" fontId="56" fillId="7" borderId="231" xfId="2" applyNumberFormat="1" applyFont="1" applyFill="1" applyBorder="1" applyAlignment="1" applyProtection="1">
      <alignment horizontal="center" vertical="center"/>
    </xf>
    <xf numFmtId="184" fontId="55" fillId="0" borderId="226" xfId="2" applyNumberFormat="1" applyFont="1" applyFill="1" applyBorder="1" applyAlignment="1" applyProtection="1">
      <alignment horizontal="center" vertical="center"/>
    </xf>
    <xf numFmtId="184" fontId="55" fillId="0" borderId="197" xfId="2" applyNumberFormat="1" applyFont="1" applyFill="1" applyBorder="1" applyAlignment="1" applyProtection="1">
      <alignment horizontal="center" vertical="center"/>
    </xf>
    <xf numFmtId="184" fontId="56" fillId="0" borderId="230" xfId="2" applyNumberFormat="1" applyFont="1" applyFill="1" applyBorder="1" applyAlignment="1" applyProtection="1">
      <alignment horizontal="center" vertical="center"/>
    </xf>
    <xf numFmtId="0" fontId="55" fillId="0" borderId="181" xfId="0" applyFont="1" applyBorder="1" applyAlignment="1">
      <alignment horizontal="center" vertical="center"/>
    </xf>
    <xf numFmtId="184" fontId="55" fillId="0" borderId="181" xfId="2" applyNumberFormat="1" applyFont="1" applyFill="1" applyBorder="1" applyAlignment="1" applyProtection="1">
      <alignment horizontal="center" vertical="center"/>
    </xf>
    <xf numFmtId="184" fontId="54" fillId="0" borderId="212" xfId="2" applyNumberFormat="1" applyFont="1" applyFill="1" applyBorder="1" applyAlignment="1" applyProtection="1">
      <alignment horizontal="center" vertical="center"/>
    </xf>
    <xf numFmtId="184" fontId="54" fillId="0" borderId="224" xfId="2" applyNumberFormat="1" applyFont="1" applyFill="1" applyBorder="1" applyAlignment="1" applyProtection="1">
      <alignment horizontal="center" vertical="center"/>
    </xf>
    <xf numFmtId="184" fontId="56" fillId="0" borderId="197" xfId="2" applyNumberFormat="1" applyFont="1" applyFill="1" applyBorder="1" applyAlignment="1" applyProtection="1">
      <alignment horizontal="center" vertical="center"/>
    </xf>
    <xf numFmtId="184" fontId="55" fillId="0" borderId="232" xfId="2" applyNumberFormat="1" applyFont="1" applyFill="1" applyBorder="1" applyAlignment="1" applyProtection="1">
      <alignment horizontal="center" vertical="center"/>
    </xf>
    <xf numFmtId="184" fontId="54" fillId="0" borderId="181" xfId="2" applyNumberFormat="1" applyFont="1" applyFill="1" applyBorder="1" applyAlignment="1" applyProtection="1">
      <alignment horizontal="center" vertical="center"/>
    </xf>
    <xf numFmtId="184" fontId="54" fillId="0" borderId="217" xfId="2" applyNumberFormat="1" applyFont="1" applyFill="1" applyBorder="1" applyAlignment="1" applyProtection="1">
      <alignment horizontal="center" vertical="center"/>
    </xf>
    <xf numFmtId="184" fontId="54" fillId="0" borderId="216" xfId="2" applyNumberFormat="1" applyFont="1" applyFill="1" applyBorder="1" applyAlignment="1" applyProtection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192" xfId="0" applyFont="1" applyBorder="1" applyAlignment="1">
      <alignment horizontal="center" vertical="center"/>
    </xf>
    <xf numFmtId="0" fontId="39" fillId="0" borderId="193" xfId="0" applyFont="1" applyBorder="1" applyAlignment="1">
      <alignment horizontal="center" vertical="center"/>
    </xf>
    <xf numFmtId="0" fontId="39" fillId="0" borderId="194" xfId="0" applyFont="1" applyBorder="1" applyAlignment="1">
      <alignment horizontal="center" vertical="center"/>
    </xf>
    <xf numFmtId="0" fontId="39" fillId="0" borderId="205" xfId="0" applyFont="1" applyBorder="1" applyAlignment="1">
      <alignment horizontal="center" vertical="center"/>
    </xf>
    <xf numFmtId="0" fontId="39" fillId="0" borderId="206" xfId="0" applyFont="1" applyBorder="1" applyAlignment="1">
      <alignment horizontal="center" vertical="center"/>
    </xf>
    <xf numFmtId="0" fontId="39" fillId="0" borderId="207" xfId="0" applyFont="1" applyBorder="1" applyAlignment="1">
      <alignment horizontal="center" vertical="center"/>
    </xf>
    <xf numFmtId="176" fontId="12" fillId="0" borderId="135" xfId="2" applyNumberFormat="1" applyFont="1" applyBorder="1" applyAlignment="1">
      <alignment vertical="center"/>
    </xf>
    <xf numFmtId="0" fontId="23" fillId="4" borderId="6" xfId="0" applyFont="1" applyFill="1" applyBorder="1" applyAlignment="1">
      <alignment horizontal="center" vertical="center"/>
    </xf>
    <xf numFmtId="0" fontId="23" fillId="0" borderId="182" xfId="0" applyFont="1" applyBorder="1">
      <alignment vertical="center"/>
    </xf>
    <xf numFmtId="0" fontId="44" fillId="0" borderId="182" xfId="0" applyFont="1" applyBorder="1">
      <alignment vertical="center"/>
    </xf>
    <xf numFmtId="181" fontId="0" fillId="7" borderId="235" xfId="0" applyNumberFormat="1" applyFill="1" applyBorder="1" applyAlignment="1">
      <alignment horizontal="center" vertical="center"/>
    </xf>
    <xf numFmtId="181" fontId="0" fillId="7" borderId="236" xfId="0" applyNumberFormat="1" applyFill="1" applyBorder="1" applyAlignment="1">
      <alignment horizontal="center" vertical="center"/>
    </xf>
    <xf numFmtId="181" fontId="0" fillId="7" borderId="234" xfId="0" applyNumberFormat="1" applyFill="1" applyBorder="1" applyAlignment="1">
      <alignment horizontal="center" vertical="center"/>
    </xf>
    <xf numFmtId="176" fontId="12" fillId="0" borderId="237" xfId="2" applyNumberFormat="1" applyFont="1" applyFill="1" applyBorder="1">
      <alignment vertical="center"/>
    </xf>
    <xf numFmtId="176" fontId="12" fillId="0" borderId="237" xfId="2" applyNumberFormat="1" applyFont="1" applyBorder="1">
      <alignment vertical="center"/>
    </xf>
    <xf numFmtId="176" fontId="12" fillId="0" borderId="238" xfId="2" applyNumberFormat="1" applyFont="1" applyFill="1" applyBorder="1">
      <alignment vertical="center"/>
    </xf>
    <xf numFmtId="176" fontId="12" fillId="0" borderId="238" xfId="2" applyNumberFormat="1" applyFont="1" applyBorder="1">
      <alignment vertical="center"/>
    </xf>
    <xf numFmtId="0" fontId="39" fillId="0" borderId="19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36" xfId="0" applyFont="1" applyBorder="1" applyAlignment="1">
      <alignment horizontal="center" vertical="center" wrapText="1"/>
    </xf>
    <xf numFmtId="0" fontId="0" fillId="4" borderId="239" xfId="0" applyFill="1" applyBorder="1" applyAlignment="1">
      <alignment horizontal="center" vertical="center"/>
    </xf>
    <xf numFmtId="0" fontId="0" fillId="0" borderId="239" xfId="0" applyBorder="1" applyAlignment="1">
      <alignment horizontal="center" vertical="center"/>
    </xf>
    <xf numFmtId="0" fontId="45" fillId="0" borderId="239" xfId="0" applyFont="1" applyBorder="1" applyAlignment="1">
      <alignment horizontal="center" vertical="center" wrapText="1"/>
    </xf>
    <xf numFmtId="0" fontId="0" fillId="4" borderId="77" xfId="0" applyFill="1" applyBorder="1" applyAlignment="1">
      <alignment horizontal="center" vertical="center"/>
    </xf>
    <xf numFmtId="176" fontId="12" fillId="0" borderId="196" xfId="2" applyNumberFormat="1" applyFont="1" applyFill="1" applyBorder="1">
      <alignment vertical="center"/>
    </xf>
    <xf numFmtId="0" fontId="0" fillId="5" borderId="182" xfId="0" applyFill="1" applyBorder="1" applyAlignment="1">
      <alignment horizontal="center" vertical="center"/>
    </xf>
    <xf numFmtId="0" fontId="0" fillId="5" borderId="182" xfId="0" applyFill="1" applyBorder="1" applyAlignment="1">
      <alignment horizontal="center" vertical="center" wrapText="1"/>
    </xf>
    <xf numFmtId="0" fontId="71" fillId="5" borderId="182" xfId="0" applyFont="1" applyFill="1" applyBorder="1" applyAlignment="1">
      <alignment horizontal="center" vertical="center" wrapText="1"/>
    </xf>
    <xf numFmtId="0" fontId="45" fillId="5" borderId="182" xfId="0" applyFont="1" applyFill="1" applyBorder="1" applyAlignment="1">
      <alignment horizontal="center" vertical="center" wrapText="1"/>
    </xf>
    <xf numFmtId="0" fontId="71" fillId="5" borderId="182" xfId="0" applyFont="1" applyFill="1" applyBorder="1" applyAlignment="1">
      <alignment horizontal="center" vertical="center"/>
    </xf>
    <xf numFmtId="0" fontId="45" fillId="5" borderId="182" xfId="0" applyFont="1" applyFill="1" applyBorder="1" applyAlignment="1">
      <alignment horizontal="center" vertical="center"/>
    </xf>
    <xf numFmtId="0" fontId="23" fillId="5" borderId="182" xfId="0" applyFont="1" applyFill="1" applyBorder="1" applyAlignment="1">
      <alignment horizontal="center" vertical="center"/>
    </xf>
    <xf numFmtId="0" fontId="44" fillId="5" borderId="182" xfId="0" applyFont="1" applyFill="1" applyBorder="1" applyAlignment="1">
      <alignment horizontal="center" vertical="center"/>
    </xf>
    <xf numFmtId="176" fontId="12" fillId="5" borderId="182" xfId="2" applyNumberFormat="1" applyFont="1" applyFill="1" applyBorder="1">
      <alignment vertical="center"/>
    </xf>
    <xf numFmtId="0" fontId="11" fillId="9" borderId="135" xfId="0" applyFont="1" applyFill="1" applyBorder="1" applyAlignment="1">
      <alignment horizontal="center" vertical="center"/>
    </xf>
    <xf numFmtId="0" fontId="71" fillId="5" borderId="136" xfId="0" applyFont="1" applyFill="1" applyBorder="1" applyAlignment="1">
      <alignment horizontal="center" vertical="center" wrapText="1"/>
    </xf>
    <xf numFmtId="0" fontId="45" fillId="5" borderId="136" xfId="0" applyFont="1" applyFill="1" applyBorder="1" applyAlignment="1">
      <alignment horizontal="center" vertical="center" wrapText="1"/>
    </xf>
    <xf numFmtId="176" fontId="12" fillId="0" borderId="135" xfId="10" applyNumberFormat="1" applyFont="1" applyBorder="1">
      <alignment vertical="center"/>
    </xf>
    <xf numFmtId="0" fontId="45" fillId="0" borderId="136" xfId="9" applyFont="1" applyBorder="1" applyAlignment="1">
      <alignment horizontal="center" vertical="center" wrapText="1"/>
    </xf>
    <xf numFmtId="176" fontId="12" fillId="0" borderId="136" xfId="10" applyNumberFormat="1" applyFont="1" applyBorder="1">
      <alignment vertical="center"/>
    </xf>
    <xf numFmtId="0" fontId="8" fillId="0" borderId="135" xfId="9" applyBorder="1" applyAlignment="1">
      <alignment horizontal="center" vertical="center" wrapText="1"/>
    </xf>
    <xf numFmtId="0" fontId="34" fillId="0" borderId="135" xfId="9" applyFont="1" applyBorder="1" applyAlignment="1">
      <alignment horizontal="center" vertical="center" wrapText="1"/>
    </xf>
    <xf numFmtId="0" fontId="71" fillId="0" borderId="135" xfId="9" applyFont="1" applyBorder="1" applyAlignment="1">
      <alignment horizontal="center" vertical="center"/>
    </xf>
    <xf numFmtId="0" fontId="45" fillId="0" borderId="135" xfId="9" applyFont="1" applyBorder="1" applyAlignment="1">
      <alignment horizontal="center" vertical="center"/>
    </xf>
    <xf numFmtId="0" fontId="39" fillId="0" borderId="104" xfId="0" applyFont="1" applyBorder="1" applyAlignment="1">
      <alignment horizontal="center" vertical="center"/>
    </xf>
    <xf numFmtId="0" fontId="0" fillId="0" borderId="239" xfId="0" applyBorder="1" applyAlignment="1">
      <alignment horizontal="center" vertical="center" wrapText="1"/>
    </xf>
    <xf numFmtId="0" fontId="71" fillId="0" borderId="240" xfId="0" applyFont="1" applyBorder="1" applyAlignment="1">
      <alignment horizontal="center" vertical="center" wrapText="1"/>
    </xf>
    <xf numFmtId="0" fontId="44" fillId="0" borderId="239" xfId="0" applyFont="1" applyBorder="1" applyAlignment="1">
      <alignment horizontal="center" vertical="center" wrapText="1"/>
    </xf>
    <xf numFmtId="176" fontId="12" fillId="0" borderId="239" xfId="2" applyNumberFormat="1" applyFont="1" applyBorder="1">
      <alignment vertical="center"/>
    </xf>
    <xf numFmtId="0" fontId="22" fillId="6" borderId="136" xfId="0" applyFont="1" applyFill="1" applyBorder="1" applyAlignment="1">
      <alignment horizontal="center" vertical="center"/>
    </xf>
    <xf numFmtId="0" fontId="39" fillId="6" borderId="136" xfId="0" applyFont="1" applyFill="1" applyBorder="1" applyAlignment="1">
      <alignment horizontal="center" vertical="center"/>
    </xf>
    <xf numFmtId="176" fontId="39" fillId="6" borderId="136" xfId="2" applyNumberFormat="1" applyFont="1" applyFill="1" applyBorder="1" applyAlignment="1">
      <alignment horizontal="center" vertical="center"/>
    </xf>
    <xf numFmtId="0" fontId="39" fillId="0" borderId="101" xfId="0" applyFont="1" applyBorder="1" applyAlignment="1">
      <alignment horizontal="center" vertical="center"/>
    </xf>
    <xf numFmtId="0" fontId="39" fillId="0" borderId="102" xfId="0" applyFont="1" applyBorder="1" applyAlignment="1">
      <alignment horizontal="center" vertical="center"/>
    </xf>
    <xf numFmtId="0" fontId="0" fillId="4" borderId="135" xfId="0" quotePrefix="1" applyFill="1" applyBorder="1" applyAlignment="1">
      <alignment horizontal="center" vertical="center"/>
    </xf>
    <xf numFmtId="0" fontId="0" fillId="4" borderId="6" xfId="0" quotePrefix="1" applyFill="1" applyBorder="1" applyAlignment="1">
      <alignment horizontal="center" vertical="center"/>
    </xf>
    <xf numFmtId="0" fontId="13" fillId="4" borderId="193" xfId="0" applyFont="1" applyFill="1" applyBorder="1" applyAlignment="1">
      <alignment horizontal="center" vertical="center" wrapText="1"/>
    </xf>
    <xf numFmtId="0" fontId="13" fillId="0" borderId="207" xfId="0" applyFont="1" applyBorder="1" applyAlignment="1">
      <alignment horizontal="center" vertical="center" wrapText="1"/>
    </xf>
    <xf numFmtId="0" fontId="13" fillId="0" borderId="136" xfId="0" applyFont="1" applyBorder="1" applyAlignment="1">
      <alignment horizontal="center" vertical="center" wrapText="1"/>
    </xf>
    <xf numFmtId="176" fontId="41" fillId="0" borderId="136" xfId="2" applyNumberFormat="1" applyFont="1" applyFill="1" applyBorder="1">
      <alignment vertical="center"/>
    </xf>
    <xf numFmtId="0" fontId="39" fillId="0" borderId="137" xfId="0" applyFont="1" applyBorder="1" applyAlignment="1">
      <alignment horizontal="center" vertical="center"/>
    </xf>
    <xf numFmtId="0" fontId="39" fillId="0" borderId="136" xfId="0" applyFont="1" applyBorder="1" applyAlignment="1">
      <alignment horizontal="center" vertical="center"/>
    </xf>
    <xf numFmtId="0" fontId="39" fillId="0" borderId="13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11" fillId="9" borderId="136" xfId="0" applyFont="1" applyFill="1" applyBorder="1" applyAlignment="1">
      <alignment horizontal="center" vertical="center"/>
    </xf>
    <xf numFmtId="0" fontId="39" fillId="0" borderId="140" xfId="0" applyFont="1" applyBorder="1" applyAlignment="1">
      <alignment horizontal="center" vertical="center"/>
    </xf>
    <xf numFmtId="0" fontId="22" fillId="0" borderId="136" xfId="0" applyFont="1" applyBorder="1" applyAlignment="1">
      <alignment horizontal="center" vertical="center"/>
    </xf>
    <xf numFmtId="0" fontId="79" fillId="4" borderId="135" xfId="0" applyFont="1" applyFill="1" applyBorder="1" applyAlignment="1">
      <alignment horizontal="center" vertical="center" wrapText="1"/>
    </xf>
    <xf numFmtId="0" fontId="79" fillId="4" borderId="6" xfId="0" applyFont="1" applyFill="1" applyBorder="1" applyAlignment="1">
      <alignment horizontal="center" vertical="center" wrapText="1"/>
    </xf>
    <xf numFmtId="0" fontId="43" fillId="4" borderId="6" xfId="0" applyFont="1" applyFill="1" applyBorder="1" applyAlignment="1">
      <alignment horizontal="center" vertical="center" wrapText="1"/>
    </xf>
    <xf numFmtId="0" fontId="43" fillId="0" borderId="136" xfId="0" applyFont="1" applyBorder="1" applyAlignment="1">
      <alignment horizontal="center" vertical="center" wrapText="1"/>
    </xf>
    <xf numFmtId="0" fontId="80" fillId="0" borderId="135" xfId="0" applyFont="1" applyBorder="1" applyAlignment="1">
      <alignment horizontal="center" vertical="center" wrapText="1"/>
    </xf>
    <xf numFmtId="0" fontId="80" fillId="0" borderId="6" xfId="0" applyFont="1" applyBorder="1" applyAlignment="1">
      <alignment horizontal="center" vertical="center" wrapText="1"/>
    </xf>
    <xf numFmtId="0" fontId="80" fillId="0" borderId="136" xfId="0" applyFont="1" applyBorder="1" applyAlignment="1">
      <alignment horizontal="center" vertical="center" wrapText="1"/>
    </xf>
    <xf numFmtId="0" fontId="80" fillId="0" borderId="77" xfId="0" applyFont="1" applyBorder="1" applyAlignment="1">
      <alignment horizontal="center" vertical="center" wrapText="1"/>
    </xf>
    <xf numFmtId="0" fontId="80" fillId="0" borderId="137" xfId="0" applyFont="1" applyBorder="1" applyAlignment="1">
      <alignment horizontal="center" vertical="center" wrapText="1"/>
    </xf>
    <xf numFmtId="0" fontId="80" fillId="0" borderId="101" xfId="0" applyFont="1" applyBorder="1" applyAlignment="1">
      <alignment horizontal="center" vertical="center" wrapText="1"/>
    </xf>
    <xf numFmtId="180" fontId="0" fillId="0" borderId="28" xfId="0" applyNumberFormat="1" applyBorder="1" applyAlignment="1">
      <alignment horizontal="center" vertical="center" wrapText="1"/>
    </xf>
    <xf numFmtId="181" fontId="24" fillId="12" borderId="15" xfId="0" applyNumberFormat="1" applyFont="1" applyFill="1" applyBorder="1" applyAlignment="1">
      <alignment horizontal="center" vertical="center"/>
    </xf>
    <xf numFmtId="181" fontId="24" fillId="12" borderId="18" xfId="0" applyNumberFormat="1" applyFont="1" applyFill="1" applyBorder="1" applyAlignment="1">
      <alignment horizontal="center" vertical="center"/>
    </xf>
    <xf numFmtId="183" fontId="46" fillId="0" borderId="148" xfId="0" applyNumberFormat="1" applyFont="1" applyBorder="1" applyAlignment="1">
      <alignment horizontal="center" vertical="center"/>
    </xf>
    <xf numFmtId="0" fontId="0" fillId="0" borderId="170" xfId="0" applyBorder="1" applyAlignment="1">
      <alignment horizontal="left" vertical="center"/>
    </xf>
    <xf numFmtId="0" fontId="0" fillId="0" borderId="165" xfId="9" applyFont="1" applyBorder="1" applyAlignment="1">
      <alignment horizontal="right" vertical="center"/>
    </xf>
    <xf numFmtId="0" fontId="0" fillId="0" borderId="30" xfId="9" applyFont="1" applyBorder="1" applyAlignment="1">
      <alignment horizontal="right" vertical="center"/>
    </xf>
    <xf numFmtId="0" fontId="0" fillId="0" borderId="30" xfId="9" quotePrefix="1" applyFont="1" applyBorder="1" applyAlignment="1">
      <alignment horizontal="right" vertical="center"/>
    </xf>
    <xf numFmtId="181" fontId="40" fillId="0" borderId="25" xfId="0" applyNumberFormat="1" applyFont="1" applyBorder="1" applyAlignment="1">
      <alignment horizontal="center" vertical="center"/>
    </xf>
    <xf numFmtId="0" fontId="55" fillId="7" borderId="101" xfId="0" applyFont="1" applyFill="1" applyBorder="1" applyAlignment="1">
      <alignment horizontal="center" vertical="center"/>
    </xf>
    <xf numFmtId="0" fontId="56" fillId="6" borderId="101" xfId="0" applyFont="1" applyFill="1" applyBorder="1" applyAlignment="1">
      <alignment horizontal="center" vertical="center"/>
    </xf>
    <xf numFmtId="0" fontId="54" fillId="8" borderId="6" xfId="0" applyFont="1" applyFill="1" applyBorder="1" applyAlignment="1">
      <alignment horizontal="center" vertical="center"/>
    </xf>
    <xf numFmtId="0" fontId="54" fillId="23" borderId="97" xfId="0" applyFont="1" applyFill="1" applyBorder="1" applyAlignment="1">
      <alignment horizontal="center" vertical="center"/>
    </xf>
    <xf numFmtId="0" fontId="54" fillId="23" borderId="6" xfId="0" applyFont="1" applyFill="1" applyBorder="1" applyAlignment="1">
      <alignment horizontal="center" vertical="center"/>
    </xf>
    <xf numFmtId="0" fontId="54" fillId="23" borderId="101" xfId="0" applyFont="1" applyFill="1" applyBorder="1" applyAlignment="1">
      <alignment horizontal="center" vertical="center"/>
    </xf>
    <xf numFmtId="0" fontId="55" fillId="7" borderId="77" xfId="0" applyFont="1" applyFill="1" applyBorder="1" applyAlignment="1">
      <alignment vertical="center" wrapText="1"/>
    </xf>
    <xf numFmtId="0" fontId="54" fillId="0" borderId="82" xfId="0" applyFont="1" applyBorder="1" applyAlignment="1">
      <alignment vertical="center" wrapText="1"/>
    </xf>
    <xf numFmtId="0" fontId="54" fillId="0" borderId="82" xfId="0" applyFont="1" applyBorder="1">
      <alignment vertical="center"/>
    </xf>
    <xf numFmtId="0" fontId="54" fillId="0" borderId="82" xfId="0" quotePrefix="1" applyFont="1" applyBorder="1">
      <alignment vertical="center"/>
    </xf>
    <xf numFmtId="184" fontId="55" fillId="0" borderId="216" xfId="2" applyNumberFormat="1" applyFont="1" applyFill="1" applyBorder="1" applyAlignment="1" applyProtection="1">
      <alignment horizontal="center" vertical="center"/>
    </xf>
    <xf numFmtId="0" fontId="54" fillId="0" borderId="216" xfId="0" applyFont="1" applyBorder="1" applyAlignment="1">
      <alignment vertical="center" wrapText="1"/>
    </xf>
    <xf numFmtId="0" fontId="54" fillId="0" borderId="216" xfId="0" applyFont="1" applyBorder="1">
      <alignment vertical="center"/>
    </xf>
    <xf numFmtId="0" fontId="57" fillId="23" borderId="101" xfId="0" applyFont="1" applyFill="1" applyBorder="1" applyAlignment="1">
      <alignment horizontal="center" vertical="center"/>
    </xf>
    <xf numFmtId="0" fontId="55" fillId="0" borderId="212" xfId="0" applyFont="1" applyBorder="1" applyAlignment="1">
      <alignment horizontal="center" vertical="center" wrapText="1"/>
    </xf>
    <xf numFmtId="0" fontId="55" fillId="0" borderId="182" xfId="0" applyFont="1" applyBorder="1" applyAlignment="1">
      <alignment vertical="center" wrapText="1"/>
    </xf>
    <xf numFmtId="0" fontId="56" fillId="0" borderId="212" xfId="0" applyFont="1" applyBorder="1" applyAlignment="1">
      <alignment vertical="center" wrapText="1"/>
    </xf>
    <xf numFmtId="0" fontId="55" fillId="0" borderId="212" xfId="0" applyFont="1" applyBorder="1" applyAlignment="1">
      <alignment vertical="center" wrapText="1"/>
    </xf>
    <xf numFmtId="184" fontId="55" fillId="0" borderId="231" xfId="2" applyNumberFormat="1" applyFont="1" applyFill="1" applyBorder="1" applyAlignment="1" applyProtection="1">
      <alignment horizontal="center" vertical="center"/>
    </xf>
    <xf numFmtId="0" fontId="55" fillId="0" borderId="83" xfId="0" applyFont="1" applyBorder="1" applyAlignment="1">
      <alignment horizontal="center" vertical="center"/>
    </xf>
    <xf numFmtId="0" fontId="55" fillId="0" borderId="82" xfId="0" applyFont="1" applyBorder="1" applyAlignment="1">
      <alignment horizontal="center" vertical="center"/>
    </xf>
    <xf numFmtId="0" fontId="55" fillId="0" borderId="182" xfId="0" applyFont="1" applyBorder="1">
      <alignment vertical="center"/>
    </xf>
    <xf numFmtId="184" fontId="55" fillId="7" borderId="225" xfId="2" applyNumberFormat="1" applyFont="1" applyFill="1" applyBorder="1" applyAlignment="1" applyProtection="1">
      <alignment horizontal="center" vertical="center"/>
    </xf>
    <xf numFmtId="184" fontId="56" fillId="6" borderId="225" xfId="2" applyNumberFormat="1" applyFont="1" applyFill="1" applyBorder="1" applyAlignment="1" applyProtection="1">
      <alignment horizontal="center" vertical="center"/>
    </xf>
    <xf numFmtId="0" fontId="55" fillId="7" borderId="182" xfId="0" applyFont="1" applyFill="1" applyBorder="1" applyAlignment="1">
      <alignment vertical="center" wrapText="1"/>
    </xf>
    <xf numFmtId="0" fontId="56" fillId="6" borderId="182" xfId="0" applyFont="1" applyFill="1" applyBorder="1" applyAlignment="1">
      <alignment vertical="center" wrapText="1"/>
    </xf>
    <xf numFmtId="0" fontId="56" fillId="23" borderId="6" xfId="0" applyFont="1" applyFill="1" applyBorder="1" applyAlignment="1">
      <alignment horizontal="center" vertical="center"/>
    </xf>
    <xf numFmtId="0" fontId="56" fillId="12" borderId="182" xfId="0" applyFont="1" applyFill="1" applyBorder="1" applyAlignment="1">
      <alignment horizontal="center" vertical="center"/>
    </xf>
    <xf numFmtId="0" fontId="56" fillId="12" borderId="182" xfId="0" applyFont="1" applyFill="1" applyBorder="1" applyAlignment="1">
      <alignment horizontal="center" vertical="center" wrapText="1"/>
    </xf>
    <xf numFmtId="0" fontId="56" fillId="23" borderId="71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0" xfId="0" quotePrefix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5" xfId="0" applyFill="1" applyBorder="1" applyAlignment="1">
      <alignment horizontal="center" vertical="center"/>
    </xf>
    <xf numFmtId="0" fontId="8" fillId="4" borderId="30" xfId="9" applyFill="1" applyBorder="1" applyAlignment="1">
      <alignment horizontal="center" vertical="center"/>
    </xf>
    <xf numFmtId="0" fontId="9" fillId="4" borderId="30" xfId="9" quotePrefix="1" applyFont="1" applyFill="1" applyBorder="1" applyAlignment="1">
      <alignment horizontal="center" vertical="center"/>
    </xf>
    <xf numFmtId="0" fontId="8" fillId="4" borderId="5" xfId="9" applyFill="1" applyBorder="1" applyAlignment="1">
      <alignment horizontal="center" vertical="center"/>
    </xf>
    <xf numFmtId="0" fontId="0" fillId="4" borderId="170" xfId="0" applyFill="1" applyBorder="1" applyAlignment="1">
      <alignment horizontal="center" vertical="center"/>
    </xf>
    <xf numFmtId="0" fontId="0" fillId="4" borderId="166" xfId="0" applyFill="1" applyBorder="1" applyAlignment="1">
      <alignment horizontal="center" vertical="center"/>
    </xf>
    <xf numFmtId="0" fontId="8" fillId="4" borderId="165" xfId="9" applyFill="1" applyBorder="1" applyAlignment="1">
      <alignment horizontal="center" vertical="center"/>
    </xf>
    <xf numFmtId="0" fontId="8" fillId="4" borderId="166" xfId="9" applyFill="1" applyBorder="1" applyAlignment="1">
      <alignment horizontal="center" vertical="center"/>
    </xf>
    <xf numFmtId="0" fontId="8" fillId="4" borderId="168" xfId="9" applyFill="1" applyBorder="1" applyAlignment="1">
      <alignment horizontal="center" vertical="center"/>
    </xf>
    <xf numFmtId="0" fontId="0" fillId="4" borderId="167" xfId="9" applyFont="1" applyFill="1" applyBorder="1" applyAlignment="1">
      <alignment horizontal="center" vertical="center"/>
    </xf>
    <xf numFmtId="184" fontId="56" fillId="0" borderId="6" xfId="2" applyNumberFormat="1" applyFont="1" applyFill="1" applyBorder="1" applyAlignment="1" applyProtection="1">
      <alignment horizontal="center" vertical="center"/>
    </xf>
    <xf numFmtId="0" fontId="42" fillId="0" borderId="147" xfId="0" applyFont="1" applyBorder="1" applyAlignment="1">
      <alignment horizontal="center" vertical="center"/>
    </xf>
    <xf numFmtId="0" fontId="42" fillId="0" borderId="153" xfId="0" applyFont="1" applyBorder="1" applyAlignment="1">
      <alignment horizontal="center" vertical="center"/>
    </xf>
    <xf numFmtId="184" fontId="55" fillId="0" borderId="82" xfId="2" applyNumberFormat="1" applyFont="1" applyFill="1" applyBorder="1" applyAlignment="1" applyProtection="1">
      <alignment horizontal="center" vertical="center"/>
    </xf>
    <xf numFmtId="0" fontId="54" fillId="12" borderId="82" xfId="0" applyFont="1" applyFill="1" applyBorder="1">
      <alignment vertical="center"/>
    </xf>
    <xf numFmtId="181" fontId="76" fillId="0" borderId="38" xfId="0" quotePrefix="1" applyNumberFormat="1" applyFont="1" applyBorder="1" applyAlignment="1">
      <alignment horizontal="center" vertical="center" wrapText="1"/>
    </xf>
    <xf numFmtId="181" fontId="76" fillId="0" borderId="49" xfId="0" quotePrefix="1" applyNumberFormat="1" applyFont="1" applyBorder="1" applyAlignment="1">
      <alignment horizontal="center" vertical="center" wrapText="1"/>
    </xf>
    <xf numFmtId="181" fontId="10" fillId="0" borderId="16" xfId="0" applyNumberFormat="1" applyFont="1" applyBorder="1" applyAlignment="1">
      <alignment horizontal="center" vertical="center" wrapText="1"/>
    </xf>
    <xf numFmtId="181" fontId="10" fillId="0" borderId="50" xfId="0" applyNumberFormat="1" applyFont="1" applyBorder="1" applyAlignment="1">
      <alignment horizontal="center" vertical="center" wrapText="1"/>
    </xf>
    <xf numFmtId="0" fontId="13" fillId="0" borderId="42" xfId="9" quotePrefix="1" applyFont="1" applyBorder="1" applyAlignment="1">
      <alignment horizontal="center" vertical="center"/>
    </xf>
    <xf numFmtId="0" fontId="13" fillId="0" borderId="43" xfId="9" quotePrefix="1" applyFont="1" applyBorder="1" applyAlignment="1">
      <alignment horizontal="center" vertical="center"/>
    </xf>
    <xf numFmtId="0" fontId="0" fillId="0" borderId="167" xfId="9" quotePrefix="1" applyFont="1" applyBorder="1" applyAlignment="1">
      <alignment horizontal="center" vertical="center"/>
    </xf>
    <xf numFmtId="0" fontId="25" fillId="0" borderId="15" xfId="9" applyFont="1" applyBorder="1" applyAlignment="1">
      <alignment horizontal="center" vertical="center"/>
    </xf>
    <xf numFmtId="0" fontId="81" fillId="0" borderId="36" xfId="9" applyFont="1" applyBorder="1" applyAlignment="1">
      <alignment horizontal="center" vertical="center"/>
    </xf>
    <xf numFmtId="0" fontId="69" fillId="0" borderId="15" xfId="9" applyFont="1" applyBorder="1" applyAlignment="1">
      <alignment horizontal="center" vertical="center"/>
    </xf>
    <xf numFmtId="0" fontId="82" fillId="0" borderId="15" xfId="9" applyFont="1" applyBorder="1" applyAlignment="1">
      <alignment horizontal="center" vertical="center"/>
    </xf>
    <xf numFmtId="179" fontId="72" fillId="6" borderId="0" xfId="9" applyNumberFormat="1" applyFont="1" applyFill="1">
      <alignment vertical="center"/>
    </xf>
    <xf numFmtId="0" fontId="72" fillId="6" borderId="0" xfId="9" applyFont="1" applyFill="1">
      <alignment vertical="center"/>
    </xf>
    <xf numFmtId="180" fontId="72" fillId="6" borderId="0" xfId="9" applyNumberFormat="1" applyFont="1" applyFill="1">
      <alignment vertical="center"/>
    </xf>
    <xf numFmtId="10" fontId="44" fillId="6" borderId="0" xfId="12" applyNumberFormat="1" applyFont="1" applyFill="1" applyAlignment="1">
      <alignment vertical="center"/>
    </xf>
    <xf numFmtId="0" fontId="83" fillId="0" borderId="135" xfId="9" applyFont="1" applyBorder="1" applyAlignment="1">
      <alignment horizontal="center" vertical="center" wrapText="1"/>
    </xf>
    <xf numFmtId="0" fontId="84" fillId="0" borderId="135" xfId="0" applyFont="1" applyBorder="1" applyAlignment="1">
      <alignment horizontal="center" vertical="center" wrapText="1"/>
    </xf>
    <xf numFmtId="0" fontId="84" fillId="0" borderId="136" xfId="9" applyFont="1" applyBorder="1" applyAlignment="1">
      <alignment horizontal="center" vertical="center" wrapText="1"/>
    </xf>
    <xf numFmtId="0" fontId="34" fillId="0" borderId="246" xfId="9" applyFont="1" applyBorder="1" applyAlignment="1">
      <alignment horizontal="center" vertical="center" wrapText="1"/>
    </xf>
    <xf numFmtId="0" fontId="71" fillId="0" borderId="246" xfId="9" applyFont="1" applyBorder="1" applyAlignment="1">
      <alignment horizontal="center" vertical="center" wrapText="1"/>
    </xf>
    <xf numFmtId="0" fontId="45" fillId="0" borderId="246" xfId="9" applyFont="1" applyBorder="1" applyAlignment="1">
      <alignment horizontal="center" vertical="center" wrapText="1"/>
    </xf>
    <xf numFmtId="0" fontId="71" fillId="0" borderId="246" xfId="9" applyFont="1" applyBorder="1" applyAlignment="1">
      <alignment horizontal="center" vertical="center"/>
    </xf>
    <xf numFmtId="0" fontId="45" fillId="0" borderId="246" xfId="9" applyFont="1" applyBorder="1" applyAlignment="1">
      <alignment horizontal="center" vertical="center"/>
    </xf>
    <xf numFmtId="0" fontId="83" fillId="0" borderId="246" xfId="9" applyFont="1" applyBorder="1" applyAlignment="1">
      <alignment horizontal="center" vertical="center" wrapText="1"/>
    </xf>
    <xf numFmtId="0" fontId="84" fillId="0" borderId="246" xfId="0" applyFont="1" applyBorder="1" applyAlignment="1">
      <alignment horizontal="center" vertical="center" wrapText="1"/>
    </xf>
    <xf numFmtId="176" fontId="12" fillId="0" borderId="246" xfId="10" applyNumberFormat="1" applyFont="1" applyBorder="1">
      <alignment vertical="center"/>
    </xf>
    <xf numFmtId="0" fontId="71" fillId="0" borderId="247" xfId="9" applyFont="1" applyBorder="1" applyAlignment="1">
      <alignment horizontal="center" vertical="center" wrapText="1"/>
    </xf>
    <xf numFmtId="0" fontId="45" fillId="0" borderId="247" xfId="9" applyFont="1" applyBorder="1" applyAlignment="1">
      <alignment horizontal="center" vertical="center" wrapText="1"/>
    </xf>
    <xf numFmtId="0" fontId="71" fillId="0" borderId="247" xfId="9" applyFont="1" applyBorder="1" applyAlignment="1">
      <alignment horizontal="center" vertical="center"/>
    </xf>
    <xf numFmtId="0" fontId="45" fillId="0" borderId="247" xfId="9" applyFont="1" applyBorder="1" applyAlignment="1">
      <alignment horizontal="center" vertical="center"/>
    </xf>
    <xf numFmtId="0" fontId="83" fillId="0" borderId="247" xfId="9" applyFont="1" applyBorder="1" applyAlignment="1">
      <alignment horizontal="center" vertical="center" wrapText="1"/>
    </xf>
    <xf numFmtId="0" fontId="84" fillId="0" borderId="247" xfId="9" applyFont="1" applyBorder="1" applyAlignment="1">
      <alignment horizontal="center" vertical="center" wrapText="1"/>
    </xf>
    <xf numFmtId="176" fontId="12" fillId="0" borderId="247" xfId="10" applyNumberFormat="1" applyFont="1" applyBorder="1">
      <alignment vertical="center"/>
    </xf>
    <xf numFmtId="0" fontId="34" fillId="0" borderId="248" xfId="9" applyFont="1" applyBorder="1" applyAlignment="1">
      <alignment horizontal="center" vertical="center" wrapText="1"/>
    </xf>
    <xf numFmtId="0" fontId="71" fillId="0" borderId="248" xfId="9" applyFont="1" applyBorder="1" applyAlignment="1">
      <alignment horizontal="center" vertical="center" wrapText="1"/>
    </xf>
    <xf numFmtId="0" fontId="45" fillId="0" borderId="248" xfId="9" applyFont="1" applyBorder="1" applyAlignment="1">
      <alignment horizontal="center" vertical="center" wrapText="1"/>
    </xf>
    <xf numFmtId="0" fontId="71" fillId="0" borderId="248" xfId="9" applyFont="1" applyBorder="1" applyAlignment="1">
      <alignment horizontal="center" vertical="center"/>
    </xf>
    <xf numFmtId="0" fontId="45" fillId="0" borderId="248" xfId="9" applyFont="1" applyBorder="1" applyAlignment="1">
      <alignment horizontal="center" vertical="center"/>
    </xf>
    <xf numFmtId="0" fontId="83" fillId="0" borderId="248" xfId="9" applyFont="1" applyBorder="1" applyAlignment="1">
      <alignment horizontal="center" vertical="center" wrapText="1"/>
    </xf>
    <xf numFmtId="0" fontId="84" fillId="0" borderId="248" xfId="0" applyFont="1" applyBorder="1" applyAlignment="1">
      <alignment horizontal="center" vertical="center" wrapText="1"/>
    </xf>
    <xf numFmtId="176" fontId="12" fillId="0" borderId="248" xfId="10" applyNumberFormat="1" applyFont="1" applyBorder="1">
      <alignment vertical="center"/>
    </xf>
    <xf numFmtId="0" fontId="71" fillId="0" borderId="249" xfId="9" applyFont="1" applyBorder="1" applyAlignment="1">
      <alignment horizontal="center" vertical="center" wrapText="1"/>
    </xf>
    <xf numFmtId="0" fontId="45" fillId="0" borderId="249" xfId="9" applyFont="1" applyBorder="1" applyAlignment="1">
      <alignment horizontal="center" vertical="center" wrapText="1"/>
    </xf>
    <xf numFmtId="0" fontId="71" fillId="0" borderId="249" xfId="9" applyFont="1" applyBorder="1" applyAlignment="1">
      <alignment horizontal="center" vertical="center"/>
    </xf>
    <xf numFmtId="0" fontId="45" fillId="0" borderId="249" xfId="9" applyFont="1" applyBorder="1" applyAlignment="1">
      <alignment horizontal="center" vertical="center"/>
    </xf>
    <xf numFmtId="0" fontId="83" fillId="0" borderId="249" xfId="9" applyFont="1" applyBorder="1" applyAlignment="1">
      <alignment horizontal="center" vertical="center" wrapText="1"/>
    </xf>
    <xf numFmtId="0" fontId="84" fillId="0" borderId="249" xfId="9" applyFont="1" applyBorder="1" applyAlignment="1">
      <alignment horizontal="center" vertical="center" wrapText="1"/>
    </xf>
    <xf numFmtId="176" fontId="12" fillId="0" borderId="249" xfId="10" applyNumberFormat="1" applyFont="1" applyBorder="1">
      <alignment vertical="center"/>
    </xf>
    <xf numFmtId="0" fontId="34" fillId="0" borderId="250" xfId="9" applyFont="1" applyBorder="1" applyAlignment="1">
      <alignment horizontal="center" vertical="center" wrapText="1"/>
    </xf>
    <xf numFmtId="0" fontId="71" fillId="0" borderId="250" xfId="9" applyFont="1" applyBorder="1" applyAlignment="1">
      <alignment horizontal="center" vertical="center" wrapText="1"/>
    </xf>
    <xf numFmtId="0" fontId="45" fillId="0" borderId="250" xfId="9" applyFont="1" applyBorder="1" applyAlignment="1">
      <alignment horizontal="center" vertical="center" wrapText="1"/>
    </xf>
    <xf numFmtId="0" fontId="71" fillId="0" borderId="250" xfId="9" applyFont="1" applyBorder="1" applyAlignment="1">
      <alignment horizontal="center" vertical="center"/>
    </xf>
    <xf numFmtId="0" fontId="45" fillId="0" borderId="250" xfId="9" applyFont="1" applyBorder="1" applyAlignment="1">
      <alignment horizontal="center" vertical="center"/>
    </xf>
    <xf numFmtId="0" fontId="83" fillId="0" borderId="250" xfId="9" applyFont="1" applyBorder="1" applyAlignment="1">
      <alignment horizontal="center" vertical="center" wrapText="1"/>
    </xf>
    <xf numFmtId="0" fontId="84" fillId="0" borderId="250" xfId="0" applyFont="1" applyBorder="1" applyAlignment="1">
      <alignment horizontal="center" vertical="center" wrapText="1"/>
    </xf>
    <xf numFmtId="176" fontId="12" fillId="0" borderId="250" xfId="10" applyNumberFormat="1" applyFont="1" applyBorder="1">
      <alignment vertical="center"/>
    </xf>
    <xf numFmtId="0" fontId="71" fillId="0" borderId="251" xfId="9" applyFont="1" applyBorder="1" applyAlignment="1">
      <alignment horizontal="center" vertical="center" wrapText="1"/>
    </xf>
    <xf numFmtId="0" fontId="45" fillId="0" borderId="251" xfId="9" applyFont="1" applyBorder="1" applyAlignment="1">
      <alignment horizontal="center" vertical="center" wrapText="1"/>
    </xf>
    <xf numFmtId="0" fontId="71" fillId="0" borderId="251" xfId="9" applyFont="1" applyBorder="1" applyAlignment="1">
      <alignment horizontal="center" vertical="center"/>
    </xf>
    <xf numFmtId="0" fontId="45" fillId="0" borderId="251" xfId="9" applyFont="1" applyBorder="1" applyAlignment="1">
      <alignment horizontal="center" vertical="center"/>
    </xf>
    <xf numFmtId="0" fontId="83" fillId="0" borderId="251" xfId="9" applyFont="1" applyBorder="1" applyAlignment="1">
      <alignment horizontal="center" vertical="center" wrapText="1"/>
    </xf>
    <xf numFmtId="0" fontId="84" fillId="0" borderId="251" xfId="9" applyFont="1" applyBorder="1" applyAlignment="1">
      <alignment horizontal="center" vertical="center" wrapText="1"/>
    </xf>
    <xf numFmtId="176" fontId="12" fillId="0" borderId="251" xfId="10" applyNumberFormat="1" applyFont="1" applyBorder="1">
      <alignment vertical="center"/>
    </xf>
    <xf numFmtId="0" fontId="71" fillId="0" borderId="135" xfId="9" applyFont="1" applyBorder="1" applyAlignment="1">
      <alignment horizontal="center" vertical="center" wrapText="1"/>
    </xf>
    <xf numFmtId="0" fontId="45" fillId="0" borderId="135" xfId="9" applyFont="1" applyBorder="1" applyAlignment="1">
      <alignment horizontal="center" vertical="center" wrapText="1"/>
    </xf>
    <xf numFmtId="181" fontId="0" fillId="0" borderId="252" xfId="0" applyNumberFormat="1" applyBorder="1" applyAlignment="1">
      <alignment horizontal="center" vertical="center"/>
    </xf>
    <xf numFmtId="181" fontId="9" fillId="0" borderId="252" xfId="0" applyNumberFormat="1" applyFont="1" applyBorder="1" applyAlignment="1">
      <alignment horizontal="center" vertical="center"/>
    </xf>
    <xf numFmtId="181" fontId="24" fillId="0" borderId="252" xfId="0" applyNumberFormat="1" applyFont="1" applyBorder="1" applyAlignment="1">
      <alignment horizontal="center" vertical="center"/>
    </xf>
    <xf numFmtId="181" fontId="0" fillId="0" borderId="253" xfId="0" applyNumberFormat="1" applyBorder="1" applyAlignment="1">
      <alignment horizontal="center" vertical="center" wrapText="1"/>
    </xf>
    <xf numFmtId="181" fontId="0" fillId="0" borderId="254" xfId="0" applyNumberFormat="1" applyBorder="1" applyAlignment="1">
      <alignment horizontal="center" vertical="center"/>
    </xf>
    <xf numFmtId="181" fontId="22" fillId="0" borderId="255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80" fontId="12" fillId="0" borderId="0" xfId="0" applyNumberFormat="1" applyFont="1" applyAlignment="1">
      <alignment horizontal="center" vertical="center"/>
    </xf>
    <xf numFmtId="180" fontId="12" fillId="0" borderId="0" xfId="0" applyNumberFormat="1" applyFont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1" fillId="2" borderId="256" xfId="9" applyFont="1" applyFill="1" applyBorder="1" applyAlignment="1">
      <alignment horizontal="center" vertical="center"/>
    </xf>
    <xf numFmtId="49" fontId="12" fillId="0" borderId="67" xfId="9" applyNumberFormat="1" applyFont="1" applyBorder="1" applyAlignment="1">
      <alignment horizontal="center" vertical="center"/>
    </xf>
    <xf numFmtId="0" fontId="12" fillId="0" borderId="57" xfId="9" applyFont="1" applyBorder="1" applyAlignment="1">
      <alignment horizontal="center" vertical="center"/>
    </xf>
    <xf numFmtId="0" fontId="12" fillId="4" borderId="57" xfId="9" applyFont="1" applyFill="1" applyBorder="1" applyAlignment="1">
      <alignment horizontal="center" vertical="center" wrapText="1"/>
    </xf>
    <xf numFmtId="0" fontId="12" fillId="4" borderId="65" xfId="9" applyFont="1" applyFill="1" applyBorder="1" applyAlignment="1">
      <alignment horizontal="center" vertical="center" wrapText="1"/>
    </xf>
    <xf numFmtId="0" fontId="12" fillId="0" borderId="56" xfId="9" applyFont="1" applyBorder="1" applyAlignment="1">
      <alignment horizontal="center" vertical="center" wrapText="1"/>
    </xf>
    <xf numFmtId="0" fontId="12" fillId="0" borderId="257" xfId="9" applyFont="1" applyBorder="1" applyAlignment="1">
      <alignment horizontal="center" vertical="center" wrapText="1"/>
    </xf>
    <xf numFmtId="0" fontId="12" fillId="0" borderId="257" xfId="9" applyFont="1" applyBorder="1" applyAlignment="1">
      <alignment horizontal="center" vertical="center"/>
    </xf>
    <xf numFmtId="0" fontId="12" fillId="0" borderId="258" xfId="9" applyFont="1" applyBorder="1" applyAlignment="1">
      <alignment horizontal="center" vertical="center" wrapText="1"/>
    </xf>
    <xf numFmtId="177" fontId="12" fillId="0" borderId="18" xfId="9" applyNumberFormat="1" applyFont="1" applyBorder="1" applyAlignment="1">
      <alignment horizontal="center" vertical="center"/>
    </xf>
    <xf numFmtId="0" fontId="25" fillId="0" borderId="18" xfId="9" applyFont="1" applyBorder="1" applyAlignment="1">
      <alignment horizontal="center" vertical="center"/>
    </xf>
    <xf numFmtId="0" fontId="13" fillId="0" borderId="54" xfId="9" quotePrefix="1" applyFont="1" applyBorder="1" applyAlignment="1">
      <alignment horizontal="center" vertical="center"/>
    </xf>
    <xf numFmtId="0" fontId="13" fillId="0" borderId="55" xfId="9" quotePrefix="1" applyFont="1" applyBorder="1" applyAlignment="1">
      <alignment horizontal="center" vertical="center"/>
    </xf>
    <xf numFmtId="0" fontId="85" fillId="0" borderId="15" xfId="9" applyFont="1" applyBorder="1" applyAlignment="1">
      <alignment horizontal="center" vertical="center"/>
    </xf>
    <xf numFmtId="0" fontId="85" fillId="0" borderId="30" xfId="9" applyFont="1" applyBorder="1" applyAlignment="1">
      <alignment horizontal="center" vertical="center"/>
    </xf>
    <xf numFmtId="0" fontId="85" fillId="0" borderId="18" xfId="9" applyFont="1" applyBorder="1" applyAlignment="1">
      <alignment horizontal="center" vertical="center"/>
    </xf>
    <xf numFmtId="0" fontId="13" fillId="6" borderId="38" xfId="9" applyFont="1" applyFill="1" applyBorder="1" applyAlignment="1">
      <alignment horizontal="center" vertical="center"/>
    </xf>
    <xf numFmtId="0" fontId="12" fillId="6" borderId="39" xfId="9" applyFont="1" applyFill="1" applyBorder="1" applyAlignment="1">
      <alignment horizontal="center" vertical="center" wrapText="1"/>
    </xf>
    <xf numFmtId="0" fontId="0" fillId="0" borderId="10" xfId="9" applyFont="1" applyBorder="1" applyAlignment="1">
      <alignment horizontal="center" vertical="center"/>
    </xf>
    <xf numFmtId="181" fontId="23" fillId="0" borderId="17" xfId="0" applyNumberFormat="1" applyFont="1" applyBorder="1" applyAlignment="1">
      <alignment horizontal="center" vertical="center" wrapText="1"/>
    </xf>
    <xf numFmtId="0" fontId="54" fillId="0" borderId="80" xfId="0" applyFont="1" applyBorder="1" applyAlignment="1">
      <alignment horizontal="center" vertical="center"/>
    </xf>
    <xf numFmtId="0" fontId="63" fillId="4" borderId="2" xfId="0" applyFont="1" applyFill="1" applyBorder="1" applyAlignment="1">
      <alignment horizontal="center" vertical="center" wrapText="1"/>
    </xf>
    <xf numFmtId="185" fontId="54" fillId="23" borderId="259" xfId="2" applyNumberFormat="1" applyFont="1" applyFill="1" applyBorder="1" applyAlignment="1" applyProtection="1">
      <alignment horizontal="center" vertical="center"/>
    </xf>
    <xf numFmtId="186" fontId="54" fillId="23" borderId="259" xfId="2" applyNumberFormat="1" applyFont="1" applyFill="1" applyBorder="1" applyAlignment="1" applyProtection="1">
      <alignment horizontal="center" vertical="center"/>
    </xf>
    <xf numFmtId="186" fontId="54" fillId="23" borderId="261" xfId="2" applyNumberFormat="1" applyFont="1" applyFill="1" applyBorder="1" applyAlignment="1" applyProtection="1">
      <alignment horizontal="center" vertical="center"/>
    </xf>
    <xf numFmtId="186" fontId="54" fillId="23" borderId="262" xfId="2" applyNumberFormat="1" applyFont="1" applyFill="1" applyBorder="1" applyAlignment="1" applyProtection="1">
      <alignment horizontal="center" vertical="center"/>
    </xf>
    <xf numFmtId="0" fontId="55" fillId="11" borderId="77" xfId="0" applyFont="1" applyFill="1" applyBorder="1" applyAlignment="1">
      <alignment horizontal="center" vertical="center" wrapText="1"/>
    </xf>
    <xf numFmtId="184" fontId="55" fillId="6" borderId="77" xfId="2" applyNumberFormat="1" applyFont="1" applyFill="1" applyBorder="1" applyAlignment="1" applyProtection="1">
      <alignment horizontal="center" vertical="center"/>
    </xf>
    <xf numFmtId="184" fontId="55" fillId="7" borderId="92" xfId="2" applyNumberFormat="1" applyFont="1" applyFill="1" applyBorder="1" applyAlignment="1" applyProtection="1">
      <alignment horizontal="center" vertical="center"/>
    </xf>
    <xf numFmtId="0" fontId="70" fillId="16" borderId="71" xfId="0" applyFont="1" applyFill="1" applyBorder="1" applyAlignment="1">
      <alignment horizontal="center" vertical="center"/>
    </xf>
    <xf numFmtId="0" fontId="70" fillId="22" borderId="71" xfId="0" applyFont="1" applyFill="1" applyBorder="1" applyAlignment="1">
      <alignment horizontal="center" vertical="center"/>
    </xf>
    <xf numFmtId="0" fontId="70" fillId="16" borderId="71" xfId="0" applyFont="1" applyFill="1" applyBorder="1" applyAlignment="1">
      <alignment horizontal="center" vertical="center" wrapText="1"/>
    </xf>
    <xf numFmtId="0" fontId="70" fillId="22" borderId="71" xfId="0" applyFont="1" applyFill="1" applyBorder="1" applyAlignment="1">
      <alignment horizontal="center" vertical="center" wrapText="1"/>
    </xf>
    <xf numFmtId="185" fontId="54" fillId="23" borderId="261" xfId="2" applyNumberFormat="1" applyFont="1" applyFill="1" applyBorder="1" applyAlignment="1" applyProtection="1">
      <alignment horizontal="center" vertical="center"/>
    </xf>
    <xf numFmtId="185" fontId="54" fillId="23" borderId="263" xfId="2" applyNumberFormat="1" applyFont="1" applyFill="1" applyBorder="1" applyAlignment="1" applyProtection="1">
      <alignment horizontal="center" vertical="center"/>
    </xf>
    <xf numFmtId="186" fontId="54" fillId="0" borderId="264" xfId="2" applyNumberFormat="1" applyFont="1" applyFill="1" applyBorder="1" applyAlignment="1" applyProtection="1">
      <alignment horizontal="center" vertical="center"/>
    </xf>
    <xf numFmtId="186" fontId="54" fillId="0" borderId="265" xfId="2" applyNumberFormat="1" applyFont="1" applyFill="1" applyBorder="1" applyAlignment="1" applyProtection="1">
      <alignment horizontal="center" vertical="center"/>
    </xf>
    <xf numFmtId="185" fontId="54" fillId="0" borderId="265" xfId="2" applyNumberFormat="1" applyFont="1" applyFill="1" applyBorder="1" applyAlignment="1" applyProtection="1">
      <alignment horizontal="center" vertical="center"/>
    </xf>
    <xf numFmtId="186" fontId="54" fillId="0" borderId="266" xfId="2" applyNumberFormat="1" applyFont="1" applyFill="1" applyBorder="1" applyAlignment="1" applyProtection="1">
      <alignment horizontal="center" vertical="center"/>
    </xf>
    <xf numFmtId="184" fontId="54" fillId="0" borderId="265" xfId="2" applyNumberFormat="1" applyFont="1" applyFill="1" applyBorder="1" applyAlignment="1" applyProtection="1">
      <alignment horizontal="center" vertical="center"/>
    </xf>
    <xf numFmtId="185" fontId="54" fillId="0" borderId="266" xfId="2" applyNumberFormat="1" applyFont="1" applyFill="1" applyBorder="1" applyAlignment="1" applyProtection="1">
      <alignment horizontal="center" vertical="center"/>
    </xf>
    <xf numFmtId="185" fontId="54" fillId="23" borderId="262" xfId="2" applyNumberFormat="1" applyFont="1" applyFill="1" applyBorder="1" applyAlignment="1" applyProtection="1">
      <alignment horizontal="center" vertical="center"/>
    </xf>
    <xf numFmtId="186" fontId="54" fillId="23" borderId="260" xfId="2" applyNumberFormat="1" applyFont="1" applyFill="1" applyBorder="1" applyAlignment="1" applyProtection="1">
      <alignment horizontal="center" vertical="center"/>
    </xf>
    <xf numFmtId="185" fontId="54" fillId="23" borderId="265" xfId="2" applyNumberFormat="1" applyFont="1" applyFill="1" applyBorder="1" applyAlignment="1" applyProtection="1">
      <alignment horizontal="center" vertical="center"/>
    </xf>
    <xf numFmtId="186" fontId="54" fillId="23" borderId="265" xfId="2" applyNumberFormat="1" applyFont="1" applyFill="1" applyBorder="1" applyAlignment="1" applyProtection="1">
      <alignment horizontal="center" vertical="center"/>
    </xf>
    <xf numFmtId="186" fontId="54" fillId="23" borderId="266" xfId="2" applyNumberFormat="1" applyFont="1" applyFill="1" applyBorder="1" applyAlignment="1" applyProtection="1">
      <alignment horizontal="center" vertical="center"/>
    </xf>
    <xf numFmtId="186" fontId="54" fillId="0" borderId="267" xfId="2" applyNumberFormat="1" applyFont="1" applyFill="1" applyBorder="1" applyAlignment="1" applyProtection="1">
      <alignment horizontal="center" vertical="center"/>
    </xf>
    <xf numFmtId="184" fontId="54" fillId="23" borderId="266" xfId="2" applyNumberFormat="1" applyFont="1" applyFill="1" applyBorder="1" applyAlignment="1" applyProtection="1">
      <alignment horizontal="center" vertical="center"/>
    </xf>
    <xf numFmtId="184" fontId="54" fillId="0" borderId="264" xfId="2" applyNumberFormat="1" applyFont="1" applyFill="1" applyBorder="1" applyAlignment="1" applyProtection="1">
      <alignment horizontal="center" vertical="center"/>
    </xf>
    <xf numFmtId="184" fontId="54" fillId="0" borderId="266" xfId="2" applyNumberFormat="1" applyFont="1" applyFill="1" applyBorder="1" applyAlignment="1" applyProtection="1">
      <alignment horizontal="center" vertical="center"/>
    </xf>
    <xf numFmtId="186" fontId="54" fillId="23" borderId="263" xfId="2" applyNumberFormat="1" applyFont="1" applyFill="1" applyBorder="1" applyAlignment="1" applyProtection="1">
      <alignment horizontal="center" vertical="center"/>
    </xf>
    <xf numFmtId="186" fontId="54" fillId="23" borderId="92" xfId="2" applyNumberFormat="1" applyFont="1" applyFill="1" applyBorder="1" applyAlignment="1" applyProtection="1">
      <alignment horizontal="center" vertical="center"/>
    </xf>
    <xf numFmtId="186" fontId="54" fillId="23" borderId="75" xfId="2" applyNumberFormat="1" applyFont="1" applyFill="1" applyBorder="1" applyAlignment="1" applyProtection="1">
      <alignment horizontal="center" vertical="center"/>
    </xf>
    <xf numFmtId="186" fontId="54" fillId="23" borderId="90" xfId="2" applyNumberFormat="1" applyFont="1" applyFill="1" applyBorder="1" applyAlignment="1" applyProtection="1">
      <alignment horizontal="center" vertical="center"/>
    </xf>
    <xf numFmtId="186" fontId="54" fillId="23" borderId="150" xfId="2" applyNumberFormat="1" applyFont="1" applyFill="1" applyBorder="1" applyAlignment="1" applyProtection="1">
      <alignment horizontal="center" vertical="center"/>
    </xf>
    <xf numFmtId="186" fontId="59" fillId="23" borderId="75" xfId="2" applyNumberFormat="1" applyFont="1" applyFill="1" applyBorder="1" applyAlignment="1" applyProtection="1">
      <alignment horizontal="center" vertical="center"/>
    </xf>
    <xf numFmtId="0" fontId="54" fillId="0" borderId="245" xfId="0" applyFont="1" applyBorder="1" applyAlignment="1">
      <alignment horizontal="center" vertical="center"/>
    </xf>
    <xf numFmtId="0" fontId="54" fillId="6" borderId="83" xfId="0" applyFont="1" applyFill="1" applyBorder="1" applyAlignment="1">
      <alignment horizontal="center" vertical="center"/>
    </xf>
    <xf numFmtId="0" fontId="54" fillId="6" borderId="151" xfId="0" applyFont="1" applyFill="1" applyBorder="1" applyAlignment="1">
      <alignment horizontal="center" vertical="center"/>
    </xf>
    <xf numFmtId="0" fontId="59" fillId="0" borderId="83" xfId="0" applyFont="1" applyBorder="1" applyAlignment="1">
      <alignment horizontal="center" vertical="center"/>
    </xf>
    <xf numFmtId="0" fontId="54" fillId="6" borderId="73" xfId="0" applyFont="1" applyFill="1" applyBorder="1" applyAlignment="1">
      <alignment horizontal="center" vertical="center"/>
    </xf>
    <xf numFmtId="184" fontId="54" fillId="6" borderId="103" xfId="2" applyNumberFormat="1" applyFont="1" applyFill="1" applyBorder="1" applyAlignment="1" applyProtection="1">
      <alignment horizontal="center" vertical="center"/>
    </xf>
    <xf numFmtId="184" fontId="54" fillId="7" borderId="269" xfId="2" applyNumberFormat="1" applyFont="1" applyFill="1" applyBorder="1" applyAlignment="1" applyProtection="1">
      <alignment horizontal="center" vertical="center"/>
    </xf>
    <xf numFmtId="184" fontId="54" fillId="23" borderId="270" xfId="2" applyNumberFormat="1" applyFont="1" applyFill="1" applyBorder="1" applyAlignment="1" applyProtection="1">
      <alignment horizontal="center" vertical="center"/>
    </xf>
    <xf numFmtId="184" fontId="54" fillId="6" borderId="183" xfId="2" applyNumberFormat="1" applyFont="1" applyFill="1" applyBorder="1" applyAlignment="1" applyProtection="1">
      <alignment horizontal="center" vertical="center"/>
    </xf>
    <xf numFmtId="184" fontId="54" fillId="7" borderId="268" xfId="2" applyNumberFormat="1" applyFont="1" applyFill="1" applyBorder="1" applyAlignment="1" applyProtection="1">
      <alignment horizontal="center" vertical="center"/>
    </xf>
    <xf numFmtId="184" fontId="54" fillId="23" borderId="271" xfId="2" applyNumberFormat="1" applyFont="1" applyFill="1" applyBorder="1" applyAlignment="1" applyProtection="1">
      <alignment horizontal="center" vertical="center"/>
    </xf>
    <xf numFmtId="190" fontId="12" fillId="8" borderId="0" xfId="0" applyNumberFormat="1" applyFont="1" applyFill="1">
      <alignment vertical="center"/>
    </xf>
    <xf numFmtId="191" fontId="12" fillId="8" borderId="0" xfId="0" applyNumberFormat="1" applyFont="1" applyFill="1">
      <alignment vertical="center"/>
    </xf>
    <xf numFmtId="192" fontId="12" fillId="8" borderId="0" xfId="0" applyNumberFormat="1" applyFont="1" applyFill="1">
      <alignment vertical="center"/>
    </xf>
    <xf numFmtId="181" fontId="79" fillId="0" borderId="0" xfId="0" applyNumberFormat="1" applyFont="1" applyAlignment="1">
      <alignment horizontal="right" vertical="center" wrapText="1"/>
    </xf>
    <xf numFmtId="178" fontId="19" fillId="0" borderId="108" xfId="9" applyNumberFormat="1" applyFont="1" applyBorder="1" applyAlignment="1">
      <alignment vertical="center" wrapText="1"/>
    </xf>
    <xf numFmtId="181" fontId="20" fillId="0" borderId="0" xfId="0" applyNumberFormat="1" applyFont="1" applyAlignment="1">
      <alignment horizontal="right" vertical="center" wrapText="1"/>
    </xf>
    <xf numFmtId="190" fontId="20" fillId="8" borderId="0" xfId="0" applyNumberFormat="1" applyFont="1" applyFill="1">
      <alignment vertical="center"/>
    </xf>
    <xf numFmtId="191" fontId="20" fillId="8" borderId="0" xfId="0" applyNumberFormat="1" applyFont="1" applyFill="1">
      <alignment vertical="center"/>
    </xf>
    <xf numFmtId="192" fontId="20" fillId="8" borderId="0" xfId="0" applyNumberFormat="1" applyFont="1" applyFill="1">
      <alignment vertical="center"/>
    </xf>
    <xf numFmtId="181" fontId="20" fillId="0" borderId="0" xfId="0" applyNumberFormat="1" applyFont="1">
      <alignment vertical="center"/>
    </xf>
    <xf numFmtId="181" fontId="10" fillId="0" borderId="39" xfId="0" applyNumberFormat="1" applyFont="1" applyBorder="1" applyAlignment="1">
      <alignment horizontal="center" vertical="center" wrapText="1"/>
    </xf>
    <xf numFmtId="184" fontId="74" fillId="7" borderId="150" xfId="2" applyNumberFormat="1" applyFont="1" applyFill="1" applyBorder="1" applyAlignment="1" applyProtection="1">
      <alignment horizontal="center" vertical="center"/>
    </xf>
    <xf numFmtId="0" fontId="0" fillId="0" borderId="272" xfId="0" applyBorder="1" applyAlignment="1">
      <alignment horizontal="center" vertical="center"/>
    </xf>
    <xf numFmtId="0" fontId="0" fillId="0" borderId="273" xfId="0" applyBorder="1" applyAlignment="1">
      <alignment horizontal="center" vertical="center"/>
    </xf>
    <xf numFmtId="42" fontId="0" fillId="0" borderId="103" xfId="0" applyNumberFormat="1" applyBorder="1" applyAlignment="1">
      <alignment horizontal="center" vertical="center"/>
    </xf>
    <xf numFmtId="42" fontId="23" fillId="0" borderId="103" xfId="0" applyNumberFormat="1" applyFont="1" applyBorder="1" applyAlignment="1">
      <alignment horizontal="center" vertical="center"/>
    </xf>
    <xf numFmtId="42" fontId="44" fillId="0" borderId="103" xfId="0" applyNumberFormat="1" applyFont="1" applyBorder="1" applyAlignment="1">
      <alignment horizontal="center" vertical="center"/>
    </xf>
    <xf numFmtId="0" fontId="0" fillId="0" borderId="274" xfId="0" applyBorder="1" applyAlignment="1">
      <alignment horizontal="center" vertical="center"/>
    </xf>
    <xf numFmtId="0" fontId="0" fillId="0" borderId="275" xfId="0" applyBorder="1" applyAlignment="1">
      <alignment horizontal="center" vertical="center"/>
    </xf>
    <xf numFmtId="0" fontId="0" fillId="0" borderId="276" xfId="0" applyBorder="1" applyAlignment="1">
      <alignment horizontal="center" vertical="center"/>
    </xf>
    <xf numFmtId="0" fontId="23" fillId="0" borderId="276" xfId="0" applyFont="1" applyBorder="1" applyAlignment="1">
      <alignment horizontal="center" vertical="center"/>
    </xf>
    <xf numFmtId="0" fontId="44" fillId="0" borderId="276" xfId="0" applyFont="1" applyBorder="1" applyAlignment="1">
      <alignment horizontal="center" vertical="center"/>
    </xf>
    <xf numFmtId="176" fontId="12" fillId="0" borderId="276" xfId="2" applyNumberFormat="1" applyFont="1" applyBorder="1">
      <alignment vertical="center"/>
    </xf>
    <xf numFmtId="0" fontId="39" fillId="12" borderId="204" xfId="0" applyFont="1" applyFill="1" applyBorder="1" applyAlignment="1">
      <alignment horizontal="center" vertical="center"/>
    </xf>
    <xf numFmtId="0" fontId="0" fillId="0" borderId="198" xfId="0" applyBorder="1" applyAlignment="1">
      <alignment horizontal="center" vertical="center"/>
    </xf>
    <xf numFmtId="0" fontId="44" fillId="0" borderId="198" xfId="0" applyFont="1" applyBorder="1" applyAlignment="1">
      <alignment horizontal="center" vertical="center" wrapText="1"/>
    </xf>
    <xf numFmtId="0" fontId="0" fillId="0" borderId="103" xfId="0" applyBorder="1" applyAlignment="1">
      <alignment horizontal="center" vertical="center"/>
    </xf>
    <xf numFmtId="0" fontId="44" fillId="0" borderId="103" xfId="0" applyFont="1" applyBorder="1" applyAlignment="1">
      <alignment horizontal="center" vertical="center" wrapText="1"/>
    </xf>
    <xf numFmtId="0" fontId="23" fillId="0" borderId="103" xfId="0" applyFont="1" applyBorder="1" applyAlignment="1">
      <alignment horizontal="center" vertical="center" wrapText="1"/>
    </xf>
    <xf numFmtId="0" fontId="23" fillId="0" borderId="276" xfId="0" applyFont="1" applyBorder="1" applyAlignment="1">
      <alignment horizontal="center" vertical="center" wrapText="1"/>
    </xf>
    <xf numFmtId="193" fontId="0" fillId="0" borderId="0" xfId="2" applyNumberFormat="1" applyFont="1">
      <alignment vertical="center"/>
    </xf>
    <xf numFmtId="193" fontId="54" fillId="0" borderId="0" xfId="0" applyNumberFormat="1" applyFont="1" applyAlignment="1">
      <alignment horizontal="center" vertical="center"/>
    </xf>
    <xf numFmtId="193" fontId="12" fillId="0" borderId="0" xfId="2" applyNumberFormat="1" applyFont="1">
      <alignment vertical="center"/>
    </xf>
    <xf numFmtId="193" fontId="0" fillId="0" borderId="0" xfId="0" applyNumberFormat="1">
      <alignment vertical="center"/>
    </xf>
    <xf numFmtId="0" fontId="87" fillId="0" borderId="135" xfId="0" applyFont="1" applyBorder="1" applyAlignment="1">
      <alignment horizontal="center" vertical="center" wrapText="1"/>
    </xf>
    <xf numFmtId="181" fontId="13" fillId="0" borderId="38" xfId="0" quotePrefix="1" applyNumberFormat="1" applyFont="1" applyBorder="1" applyAlignment="1">
      <alignment horizontal="center" vertical="center" wrapText="1"/>
    </xf>
    <xf numFmtId="0" fontId="88" fillId="0" borderId="6" xfId="0" applyFont="1" applyBorder="1" applyAlignment="1">
      <alignment horizontal="center" vertical="center" wrapText="1"/>
    </xf>
    <xf numFmtId="0" fontId="57" fillId="0" borderId="82" xfId="0" quotePrefix="1" applyFont="1" applyBorder="1" applyAlignment="1">
      <alignment horizontal="left" vertical="center"/>
    </xf>
    <xf numFmtId="0" fontId="44" fillId="0" borderId="140" xfId="0" applyFont="1" applyBorder="1" applyAlignment="1">
      <alignment horizontal="center" vertical="center" wrapText="1"/>
    </xf>
    <xf numFmtId="0" fontId="23" fillId="0" borderId="140" xfId="0" applyFont="1" applyBorder="1" applyAlignment="1">
      <alignment horizontal="center" vertical="center" wrapText="1"/>
    </xf>
    <xf numFmtId="0" fontId="45" fillId="0" borderId="135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0" fontId="71" fillId="0" borderId="135" xfId="0" applyFont="1" applyBorder="1" applyAlignment="1">
      <alignment horizontal="center" vertical="center" wrapText="1"/>
    </xf>
    <xf numFmtId="0" fontId="71" fillId="0" borderId="6" xfId="0" applyFont="1" applyBorder="1" applyAlignment="1">
      <alignment horizontal="center" vertical="center" wrapText="1"/>
    </xf>
    <xf numFmtId="0" fontId="71" fillId="0" borderId="136" xfId="0" applyFont="1" applyBorder="1" applyAlignment="1">
      <alignment horizontal="center" vertical="center" wrapText="1"/>
    </xf>
    <xf numFmtId="0" fontId="45" fillId="0" borderId="136" xfId="0" applyFont="1" applyBorder="1" applyAlignment="1">
      <alignment horizontal="center" vertical="center" wrapText="1"/>
    </xf>
    <xf numFmtId="0" fontId="71" fillId="0" borderId="196" xfId="0" applyFont="1" applyBorder="1" applyAlignment="1">
      <alignment horizontal="center" vertical="center" wrapText="1"/>
    </xf>
    <xf numFmtId="0" fontId="45" fillId="0" borderId="196" xfId="0" applyFont="1" applyBorder="1" applyAlignment="1">
      <alignment horizontal="center" vertical="center" wrapText="1"/>
    </xf>
    <xf numFmtId="0" fontId="71" fillId="0" borderId="6" xfId="0" applyFont="1" applyBorder="1" applyAlignment="1">
      <alignment horizontal="center" vertical="center" wrapText="1" readingOrder="1"/>
    </xf>
    <xf numFmtId="0" fontId="71" fillId="0" borderId="135" xfId="0" applyFont="1" applyBorder="1" applyAlignment="1">
      <alignment horizontal="center" vertical="center" wrapText="1" readingOrder="1"/>
    </xf>
    <xf numFmtId="0" fontId="45" fillId="0" borderId="135" xfId="0" applyFont="1" applyBorder="1" applyAlignment="1">
      <alignment horizontal="center" vertical="center" wrapText="1" readingOrder="1"/>
    </xf>
    <xf numFmtId="0" fontId="39" fillId="0" borderId="202" xfId="0" applyFont="1" applyBorder="1" applyAlignment="1">
      <alignment horizontal="center" vertical="center"/>
    </xf>
    <xf numFmtId="0" fontId="71" fillId="5" borderId="135" xfId="0" applyFont="1" applyFill="1" applyBorder="1" applyAlignment="1">
      <alignment horizontal="center" vertical="center" wrapText="1"/>
    </xf>
    <xf numFmtId="0" fontId="45" fillId="5" borderId="135" xfId="0" applyFont="1" applyFill="1" applyBorder="1" applyAlignment="1">
      <alignment horizontal="center" vertical="center" wrapText="1"/>
    </xf>
    <xf numFmtId="0" fontId="78" fillId="0" borderId="204" xfId="9" applyFont="1" applyBorder="1" applyAlignment="1">
      <alignment horizontal="center" vertical="center"/>
    </xf>
    <xf numFmtId="43" fontId="0" fillId="0" borderId="0" xfId="0" applyNumberFormat="1">
      <alignment vertical="center"/>
    </xf>
    <xf numFmtId="176" fontId="12" fillId="0" borderId="140" xfId="2" applyNumberFormat="1" applyFont="1" applyFill="1" applyBorder="1">
      <alignment vertical="center"/>
    </xf>
    <xf numFmtId="176" fontId="12" fillId="0" borderId="101" xfId="10" applyNumberFormat="1" applyFont="1" applyBorder="1">
      <alignment vertical="center"/>
    </xf>
    <xf numFmtId="176" fontId="28" fillId="0" borderId="6" xfId="2" applyNumberFormat="1" applyFont="1" applyBorder="1" applyAlignment="1">
      <alignment horizontal="center" vertical="center" wrapText="1"/>
    </xf>
    <xf numFmtId="176" fontId="28" fillId="0" borderId="136" xfId="2" applyNumberFormat="1" applyFont="1" applyBorder="1" applyAlignment="1">
      <alignment horizontal="center" vertical="center" wrapText="1"/>
    </xf>
    <xf numFmtId="176" fontId="12" fillId="0" borderId="6" xfId="10" applyNumberFormat="1" applyFont="1" applyBorder="1">
      <alignment vertical="center"/>
    </xf>
    <xf numFmtId="176" fontId="12" fillId="0" borderId="103" xfId="10" applyNumberFormat="1" applyFont="1" applyBorder="1">
      <alignment vertical="center"/>
    </xf>
    <xf numFmtId="176" fontId="12" fillId="0" borderId="276" xfId="10" applyNumberFormat="1" applyFont="1" applyBorder="1">
      <alignment vertical="center"/>
    </xf>
    <xf numFmtId="0" fontId="0" fillId="4" borderId="140" xfId="0" applyFill="1" applyBorder="1" applyAlignment="1">
      <alignment horizontal="center" vertical="center"/>
    </xf>
    <xf numFmtId="0" fontId="0" fillId="4" borderId="140" xfId="0" applyFill="1" applyBorder="1" applyAlignment="1">
      <alignment horizontal="center" vertical="center" wrapText="1"/>
    </xf>
    <xf numFmtId="0" fontId="0" fillId="0" borderId="140" xfId="0" applyBorder="1" applyAlignment="1">
      <alignment horizontal="center" vertical="center"/>
    </xf>
    <xf numFmtId="0" fontId="71" fillId="0" borderId="140" xfId="0" applyFont="1" applyBorder="1" applyAlignment="1">
      <alignment horizontal="center" vertical="center" wrapText="1"/>
    </xf>
    <xf numFmtId="0" fontId="45" fillId="0" borderId="140" xfId="0" applyFont="1" applyBorder="1" applyAlignment="1">
      <alignment horizontal="center" vertical="center" wrapText="1"/>
    </xf>
    <xf numFmtId="179" fontId="89" fillId="0" borderId="135" xfId="9" applyNumberFormat="1" applyFont="1" applyBorder="1" applyAlignment="1">
      <alignment horizontal="center" vertical="center" wrapText="1"/>
    </xf>
    <xf numFmtId="0" fontId="89" fillId="0" borderId="135" xfId="9" applyFont="1" applyBorder="1" applyAlignment="1">
      <alignment horizontal="center" vertical="center"/>
    </xf>
    <xf numFmtId="0" fontId="84" fillId="0" borderId="135" xfId="9" applyFont="1" applyBorder="1" applyAlignment="1">
      <alignment horizontal="center" vertical="center" wrapText="1"/>
    </xf>
    <xf numFmtId="0" fontId="83" fillId="0" borderId="191" xfId="0" applyFont="1" applyBorder="1" applyAlignment="1">
      <alignment horizontal="center" vertical="center" wrapText="1"/>
    </xf>
    <xf numFmtId="179" fontId="89" fillId="0" borderId="101" xfId="9" applyNumberFormat="1" applyFont="1" applyBorder="1" applyAlignment="1">
      <alignment horizontal="center" vertical="center" wrapText="1"/>
    </xf>
    <xf numFmtId="0" fontId="89" fillId="0" borderId="101" xfId="9" applyFont="1" applyBorder="1" applyAlignment="1">
      <alignment horizontal="center" vertical="center"/>
    </xf>
    <xf numFmtId="0" fontId="83" fillId="0" borderId="101" xfId="9" applyFont="1" applyBorder="1" applyAlignment="1">
      <alignment horizontal="center" vertical="center" wrapText="1"/>
    </xf>
    <xf numFmtId="0" fontId="84" fillId="0" borderId="101" xfId="9" applyFont="1" applyBorder="1" applyAlignment="1">
      <alignment horizontal="center" vertical="center" wrapText="1"/>
    </xf>
    <xf numFmtId="0" fontId="83" fillId="0" borderId="214" xfId="0" applyFont="1" applyBorder="1" applyAlignment="1">
      <alignment horizontal="center" vertical="center" wrapText="1"/>
    </xf>
    <xf numFmtId="0" fontId="84" fillId="0" borderId="101" xfId="0" applyFont="1" applyBorder="1" applyAlignment="1">
      <alignment horizontal="center" vertical="center" wrapText="1"/>
    </xf>
    <xf numFmtId="179" fontId="89" fillId="0" borderId="6" xfId="9" applyNumberFormat="1" applyFont="1" applyBorder="1" applyAlignment="1">
      <alignment horizontal="center" vertical="center" wrapText="1"/>
    </xf>
    <xf numFmtId="0" fontId="89" fillId="0" borderId="6" xfId="9" applyFont="1" applyBorder="1" applyAlignment="1">
      <alignment horizontal="center" vertical="center" wrapText="1"/>
    </xf>
    <xf numFmtId="0" fontId="83" fillId="0" borderId="6" xfId="9" applyFont="1" applyBorder="1" applyAlignment="1">
      <alignment horizontal="center" vertical="center" wrapText="1"/>
    </xf>
    <xf numFmtId="0" fontId="84" fillId="0" borderId="6" xfId="9" applyFont="1" applyBorder="1" applyAlignment="1">
      <alignment horizontal="center" vertical="center" wrapText="1"/>
    </xf>
    <xf numFmtId="0" fontId="84" fillId="0" borderId="6" xfId="0" applyFont="1" applyBorder="1" applyAlignment="1">
      <alignment horizontal="center" vertical="center" wrapText="1"/>
    </xf>
    <xf numFmtId="0" fontId="84" fillId="0" borderId="182" xfId="0" applyFont="1" applyBorder="1" applyAlignment="1">
      <alignment horizontal="center" vertical="center" wrapText="1"/>
    </xf>
    <xf numFmtId="0" fontId="83" fillId="0" borderId="182" xfId="0" applyFont="1" applyBorder="1" applyAlignment="1">
      <alignment horizontal="center" vertical="center" wrapText="1"/>
    </xf>
    <xf numFmtId="179" fontId="89" fillId="0" borderId="136" xfId="9" applyNumberFormat="1" applyFont="1" applyBorder="1" applyAlignment="1">
      <alignment horizontal="center" vertical="center" wrapText="1"/>
    </xf>
    <xf numFmtId="0" fontId="83" fillId="0" borderId="196" xfId="0" applyFont="1" applyBorder="1" applyAlignment="1">
      <alignment horizontal="center" vertical="center" wrapText="1"/>
    </xf>
    <xf numFmtId="0" fontId="89" fillId="0" borderId="136" xfId="9" applyFont="1" applyBorder="1" applyAlignment="1">
      <alignment horizontal="center" vertical="center" wrapText="1"/>
    </xf>
    <xf numFmtId="0" fontId="8" fillId="0" borderId="6" xfId="9" applyBorder="1" applyAlignment="1">
      <alignment horizontal="center" vertical="center" wrapText="1"/>
    </xf>
    <xf numFmtId="0" fontId="71" fillId="0" borderId="6" xfId="9" applyFont="1" applyBorder="1" applyAlignment="1">
      <alignment horizontal="center" vertical="center" wrapText="1"/>
    </xf>
    <xf numFmtId="0" fontId="45" fillId="0" borderId="6" xfId="9" applyFont="1" applyBorder="1" applyAlignment="1">
      <alignment horizontal="center" vertical="center" wrapText="1"/>
    </xf>
    <xf numFmtId="0" fontId="71" fillId="0" borderId="6" xfId="9" applyFont="1" applyBorder="1" applyAlignment="1">
      <alignment horizontal="center" vertical="center"/>
    </xf>
    <xf numFmtId="0" fontId="45" fillId="0" borderId="6" xfId="9" applyFont="1" applyBorder="1" applyAlignment="1">
      <alignment horizontal="center" vertical="center"/>
    </xf>
    <xf numFmtId="0" fontId="45" fillId="0" borderId="182" xfId="9" applyFont="1" applyBorder="1" applyAlignment="1">
      <alignment horizontal="center" vertical="center" wrapText="1"/>
    </xf>
    <xf numFmtId="0" fontId="45" fillId="0" borderId="182" xfId="9" applyFont="1" applyBorder="1" applyAlignment="1">
      <alignment horizontal="center" vertical="center"/>
    </xf>
    <xf numFmtId="0" fontId="8" fillId="0" borderId="182" xfId="9" applyBorder="1" applyAlignment="1">
      <alignment horizontal="center" vertical="center" wrapText="1"/>
    </xf>
    <xf numFmtId="0" fontId="71" fillId="0" borderId="182" xfId="9" applyFont="1" applyBorder="1" applyAlignment="1">
      <alignment horizontal="center" vertical="center" wrapText="1"/>
    </xf>
    <xf numFmtId="0" fontId="71" fillId="0" borderId="182" xfId="9" applyFont="1" applyBorder="1" applyAlignment="1">
      <alignment horizontal="center" vertical="center"/>
    </xf>
    <xf numFmtId="0" fontId="71" fillId="0" borderId="196" xfId="9" applyFont="1" applyBorder="1" applyAlignment="1">
      <alignment horizontal="center" vertical="center" wrapText="1"/>
    </xf>
    <xf numFmtId="0" fontId="71" fillId="0" borderId="196" xfId="9" applyFont="1" applyBorder="1" applyAlignment="1">
      <alignment horizontal="center" vertical="center"/>
    </xf>
    <xf numFmtId="176" fontId="12" fillId="0" borderId="103" xfId="2" applyNumberFormat="1" applyFont="1" applyFill="1" applyBorder="1">
      <alignment vertical="center"/>
    </xf>
    <xf numFmtId="176" fontId="28" fillId="0" borderId="6" xfId="2" applyNumberFormat="1" applyFont="1" applyFill="1" applyBorder="1">
      <alignment vertical="center"/>
    </xf>
    <xf numFmtId="176" fontId="12" fillId="0" borderId="198" xfId="2" applyNumberFormat="1" applyFont="1" applyFill="1" applyBorder="1">
      <alignment vertical="center"/>
    </xf>
    <xf numFmtId="0" fontId="25" fillId="0" borderId="15" xfId="0" applyFont="1" applyBorder="1" applyAlignment="1">
      <alignment horizontal="center" vertical="center"/>
    </xf>
    <xf numFmtId="0" fontId="0" fillId="12" borderId="165" xfId="0" applyFill="1" applyBorder="1" applyAlignment="1">
      <alignment horizontal="left" vertical="center"/>
    </xf>
    <xf numFmtId="0" fontId="0" fillId="12" borderId="30" xfId="0" applyFill="1" applyBorder="1" applyAlignment="1">
      <alignment horizontal="center" vertical="center"/>
    </xf>
    <xf numFmtId="177" fontId="22" fillId="0" borderId="15" xfId="0" applyNumberFormat="1" applyFont="1" applyBorder="1" applyAlignment="1">
      <alignment horizontal="center" vertical="center" wrapText="1"/>
    </xf>
    <xf numFmtId="0" fontId="0" fillId="12" borderId="165" xfId="0" applyFill="1" applyBorder="1" applyAlignment="1">
      <alignment horizontal="right" vertical="center"/>
    </xf>
    <xf numFmtId="0" fontId="0" fillId="12" borderId="167" xfId="0" applyFill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 wrapText="1"/>
    </xf>
    <xf numFmtId="0" fontId="0" fillId="12" borderId="165" xfId="9" applyFont="1" applyFill="1" applyBorder="1" applyAlignment="1">
      <alignment horizontal="right" vertical="center"/>
    </xf>
    <xf numFmtId="0" fontId="8" fillId="12" borderId="30" xfId="9" applyFill="1" applyBorder="1" applyAlignment="1">
      <alignment horizontal="center" vertical="center"/>
    </xf>
    <xf numFmtId="0" fontId="9" fillId="12" borderId="30" xfId="9" quotePrefix="1" applyFont="1" applyFill="1" applyBorder="1" applyAlignment="1">
      <alignment horizontal="center" vertical="center"/>
    </xf>
    <xf numFmtId="0" fontId="8" fillId="12" borderId="167" xfId="9" applyFill="1" applyBorder="1" applyAlignment="1">
      <alignment horizontal="center" vertical="center"/>
    </xf>
    <xf numFmtId="0" fontId="9" fillId="12" borderId="166" xfId="9" applyFont="1" applyFill="1" applyBorder="1" applyAlignment="1">
      <alignment horizontal="center" vertical="center"/>
    </xf>
    <xf numFmtId="0" fontId="9" fillId="12" borderId="30" xfId="9" applyFont="1" applyFill="1" applyBorder="1" applyAlignment="1">
      <alignment horizontal="center" vertical="center"/>
    </xf>
    <xf numFmtId="0" fontId="0" fillId="12" borderId="30" xfId="9" applyFont="1" applyFill="1" applyBorder="1" applyAlignment="1">
      <alignment horizontal="right" vertical="center"/>
    </xf>
    <xf numFmtId="0" fontId="0" fillId="12" borderId="30" xfId="9" quotePrefix="1" applyFont="1" applyFill="1" applyBorder="1" applyAlignment="1">
      <alignment horizontal="right" vertical="center"/>
    </xf>
    <xf numFmtId="0" fontId="9" fillId="12" borderId="168" xfId="9" quotePrefix="1" applyFont="1" applyFill="1" applyBorder="1" applyAlignment="1">
      <alignment horizontal="center" vertical="center"/>
    </xf>
    <xf numFmtId="181" fontId="11" fillId="12" borderId="127" xfId="0" applyNumberFormat="1" applyFont="1" applyFill="1" applyBorder="1" applyAlignment="1">
      <alignment horizontal="center" vertical="center"/>
    </xf>
    <xf numFmtId="181" fontId="11" fillId="12" borderId="128" xfId="0" applyNumberFormat="1" applyFont="1" applyFill="1" applyBorder="1" applyAlignment="1">
      <alignment horizontal="center" vertical="center"/>
    </xf>
    <xf numFmtId="181" fontId="11" fillId="12" borderId="38" xfId="0" quotePrefix="1" applyNumberFormat="1" applyFont="1" applyFill="1" applyBorder="1" applyAlignment="1">
      <alignment horizontal="center" vertical="center"/>
    </xf>
    <xf numFmtId="181" fontId="11" fillId="12" borderId="49" xfId="0" quotePrefix="1" applyNumberFormat="1" applyFont="1" applyFill="1" applyBorder="1" applyAlignment="1">
      <alignment horizontal="center" vertical="center"/>
    </xf>
    <xf numFmtId="181" fontId="11" fillId="12" borderId="45" xfId="0" quotePrefix="1" applyNumberFormat="1" applyFont="1" applyFill="1" applyBorder="1" applyAlignment="1">
      <alignment horizontal="center" vertical="center"/>
    </xf>
    <xf numFmtId="181" fontId="11" fillId="12" borderId="38" xfId="0" applyNumberFormat="1" applyFont="1" applyFill="1" applyBorder="1" applyAlignment="1">
      <alignment horizontal="center" vertical="center"/>
    </xf>
    <xf numFmtId="181" fontId="11" fillId="12" borderId="131" xfId="0" quotePrefix="1" applyNumberFormat="1" applyFont="1" applyFill="1" applyBorder="1" applyAlignment="1">
      <alignment horizontal="center" vertical="center"/>
    </xf>
    <xf numFmtId="181" fontId="11" fillId="12" borderId="37" xfId="0" applyNumberFormat="1" applyFont="1" applyFill="1" applyBorder="1" applyAlignment="1">
      <alignment horizontal="center" vertical="center"/>
    </xf>
    <xf numFmtId="181" fontId="11" fillId="12" borderId="129" xfId="0" applyNumberFormat="1" applyFont="1" applyFill="1" applyBorder="1" applyAlignment="1">
      <alignment horizontal="center" vertical="center"/>
    </xf>
    <xf numFmtId="181" fontId="11" fillId="12" borderId="51" xfId="0" applyNumberFormat="1" applyFont="1" applyFill="1" applyBorder="1" applyAlignment="1">
      <alignment horizontal="center" vertical="center"/>
    </xf>
    <xf numFmtId="181" fontId="11" fillId="12" borderId="130" xfId="0" applyNumberFormat="1" applyFont="1" applyFill="1" applyBorder="1" applyAlignment="1">
      <alignment horizontal="center" vertical="center"/>
    </xf>
    <xf numFmtId="181" fontId="11" fillId="12" borderId="34" xfId="0" applyNumberFormat="1" applyFont="1" applyFill="1" applyBorder="1" applyAlignment="1">
      <alignment horizontal="center" vertical="center"/>
    </xf>
    <xf numFmtId="181" fontId="11" fillId="12" borderId="51" xfId="0" quotePrefix="1" applyNumberFormat="1" applyFont="1" applyFill="1" applyBorder="1" applyAlignment="1">
      <alignment horizontal="center" vertical="center"/>
    </xf>
    <xf numFmtId="181" fontId="11" fillId="12" borderId="37" xfId="0" quotePrefix="1" applyNumberFormat="1" applyFont="1" applyFill="1" applyBorder="1" applyAlignment="1">
      <alignment horizontal="center" vertical="center"/>
    </xf>
    <xf numFmtId="181" fontId="11" fillId="12" borderId="42" xfId="0" quotePrefix="1" applyNumberFormat="1" applyFont="1" applyFill="1" applyBorder="1" applyAlignment="1">
      <alignment horizontal="center" vertical="center"/>
    </xf>
    <xf numFmtId="181" fontId="11" fillId="12" borderId="43" xfId="0" applyNumberFormat="1" applyFont="1" applyFill="1" applyBorder="1" applyAlignment="1">
      <alignment horizontal="center" vertical="center"/>
    </xf>
    <xf numFmtId="181" fontId="11" fillId="12" borderId="45" xfId="0" applyNumberFormat="1" applyFont="1" applyFill="1" applyBorder="1" applyAlignment="1">
      <alignment horizontal="center" vertical="center"/>
    </xf>
    <xf numFmtId="181" fontId="11" fillId="12" borderId="48" xfId="0" applyNumberFormat="1" applyFont="1" applyFill="1" applyBorder="1" applyAlignment="1">
      <alignment horizontal="center" vertical="center"/>
    </xf>
    <xf numFmtId="181" fontId="11" fillId="12" borderId="35" xfId="0" applyNumberFormat="1" applyFont="1" applyFill="1" applyBorder="1" applyAlignment="1">
      <alignment horizontal="center" vertical="center"/>
    </xf>
    <xf numFmtId="181" fontId="11" fillId="12" borderId="49" xfId="0" applyNumberFormat="1" applyFont="1" applyFill="1" applyBorder="1" applyAlignment="1">
      <alignment horizontal="center" vertical="center"/>
    </xf>
    <xf numFmtId="181" fontId="11" fillId="12" borderId="54" xfId="0" quotePrefix="1" applyNumberFormat="1" applyFont="1" applyFill="1" applyBorder="1" applyAlignment="1">
      <alignment horizontal="center" vertical="center"/>
    </xf>
    <xf numFmtId="181" fontId="11" fillId="12" borderId="34" xfId="0" quotePrefix="1" applyNumberFormat="1" applyFont="1" applyFill="1" applyBorder="1" applyAlignment="1">
      <alignment horizontal="center" vertical="center"/>
    </xf>
    <xf numFmtId="181" fontId="11" fillId="12" borderId="42" xfId="0" applyNumberFormat="1" applyFont="1" applyFill="1" applyBorder="1" applyAlignment="1">
      <alignment horizontal="center" vertical="center"/>
    </xf>
    <xf numFmtId="181" fontId="11" fillId="12" borderId="35" xfId="0" quotePrefix="1" applyNumberFormat="1" applyFont="1" applyFill="1" applyBorder="1" applyAlignment="1">
      <alignment horizontal="center" vertical="center"/>
    </xf>
    <xf numFmtId="181" fontId="11" fillId="12" borderId="43" xfId="0" quotePrefix="1" applyNumberFormat="1" applyFont="1" applyFill="1" applyBorder="1" applyAlignment="1">
      <alignment horizontal="center" vertical="center"/>
    </xf>
    <xf numFmtId="181" fontId="11" fillId="12" borderId="48" xfId="0" quotePrefix="1" applyNumberFormat="1" applyFont="1" applyFill="1" applyBorder="1" applyAlignment="1">
      <alignment horizontal="center" vertical="center"/>
    </xf>
    <xf numFmtId="194" fontId="0" fillId="0" borderId="0" xfId="0" applyNumberFormat="1">
      <alignment vertical="center"/>
    </xf>
    <xf numFmtId="0" fontId="70" fillId="16" borderId="278" xfId="0" applyFont="1" applyFill="1" applyBorder="1" applyAlignment="1">
      <alignment horizontal="center" vertical="center"/>
    </xf>
    <xf numFmtId="0" fontId="70" fillId="22" borderId="279" xfId="0" applyFont="1" applyFill="1" applyBorder="1" applyAlignment="1">
      <alignment horizontal="center" vertical="center"/>
    </xf>
    <xf numFmtId="195" fontId="23" fillId="0" borderId="280" xfId="2" applyNumberFormat="1" applyFont="1" applyBorder="1" applyAlignment="1">
      <alignment horizontal="center" vertical="center"/>
    </xf>
    <xf numFmtId="196" fontId="23" fillId="0" borderId="135" xfId="2" applyNumberFormat="1" applyFont="1" applyBorder="1" applyAlignment="1">
      <alignment horizontal="center" vertical="center"/>
    </xf>
    <xf numFmtId="194" fontId="23" fillId="0" borderId="281" xfId="0" applyNumberFormat="1" applyFont="1" applyBorder="1" applyAlignment="1">
      <alignment horizontal="center" vertical="center"/>
    </xf>
    <xf numFmtId="195" fontId="44" fillId="0" borderId="190" xfId="2" applyNumberFormat="1" applyFont="1" applyBorder="1" applyAlignment="1">
      <alignment horizontal="center" vertical="center"/>
    </xf>
    <xf numFmtId="196" fontId="44" fillId="0" borderId="135" xfId="2" applyNumberFormat="1" applyFont="1" applyBorder="1" applyAlignment="1">
      <alignment horizontal="center" vertical="center"/>
    </xf>
    <xf numFmtId="194" fontId="44" fillId="0" borderId="281" xfId="0" applyNumberFormat="1" applyFont="1" applyBorder="1" applyAlignment="1">
      <alignment horizontal="center" vertical="center"/>
    </xf>
    <xf numFmtId="195" fontId="23" fillId="0" borderId="69" xfId="2" applyNumberFormat="1" applyFont="1" applyBorder="1" applyAlignment="1">
      <alignment horizontal="center" vertical="center"/>
    </xf>
    <xf numFmtId="196" fontId="23" fillId="0" borderId="6" xfId="2" applyNumberFormat="1" applyFont="1" applyBorder="1" applyAlignment="1">
      <alignment horizontal="center" vertical="center"/>
    </xf>
    <xf numFmtId="194" fontId="23" fillId="0" borderId="81" xfId="0" applyNumberFormat="1" applyFont="1" applyBorder="1" applyAlignment="1">
      <alignment horizontal="center" vertical="center"/>
    </xf>
    <xf numFmtId="195" fontId="44" fillId="0" borderId="83" xfId="2" applyNumberFormat="1" applyFont="1" applyBorder="1" applyAlignment="1">
      <alignment horizontal="center" vertical="center"/>
    </xf>
    <xf numFmtId="196" fontId="44" fillId="0" borderId="6" xfId="2" applyNumberFormat="1" applyFont="1" applyBorder="1" applyAlignment="1">
      <alignment horizontal="center" vertical="center"/>
    </xf>
    <xf numFmtId="194" fontId="44" fillId="0" borderId="81" xfId="0" applyNumberFormat="1" applyFont="1" applyBorder="1" applyAlignment="1">
      <alignment horizontal="center" vertical="center"/>
    </xf>
    <xf numFmtId="195" fontId="23" fillId="0" borderId="278" xfId="2" applyNumberFormat="1" applyFont="1" applyBorder="1" applyAlignment="1">
      <alignment horizontal="center" vertical="center"/>
    </xf>
    <xf numFmtId="196" fontId="23" fillId="0" borderId="136" xfId="2" applyNumberFormat="1" applyFont="1" applyBorder="1" applyAlignment="1">
      <alignment horizontal="center" vertical="center"/>
    </xf>
    <xf numFmtId="194" fontId="23" fillId="0" borderId="279" xfId="0" applyNumberFormat="1" applyFont="1" applyBorder="1" applyAlignment="1">
      <alignment horizontal="center" vertical="center"/>
    </xf>
    <xf numFmtId="195" fontId="44" fillId="0" borderId="195" xfId="2" applyNumberFormat="1" applyFont="1" applyBorder="1" applyAlignment="1">
      <alignment horizontal="center" vertical="center"/>
    </xf>
    <xf numFmtId="196" fontId="44" fillId="0" borderId="136" xfId="2" applyNumberFormat="1" applyFont="1" applyBorder="1" applyAlignment="1">
      <alignment horizontal="center" vertical="center"/>
    </xf>
    <xf numFmtId="194" fontId="44" fillId="0" borderId="279" xfId="0" applyNumberFormat="1" applyFont="1" applyBorder="1" applyAlignment="1">
      <alignment horizontal="center" vertical="center"/>
    </xf>
    <xf numFmtId="195" fontId="23" fillId="0" borderId="282" xfId="2" applyNumberFormat="1" applyFont="1" applyBorder="1" applyAlignment="1">
      <alignment horizontal="center" vertical="center"/>
    </xf>
    <xf numFmtId="196" fontId="23" fillId="0" borderId="103" xfId="2" applyNumberFormat="1" applyFont="1" applyBorder="1" applyAlignment="1">
      <alignment horizontal="center" vertical="center"/>
    </xf>
    <xf numFmtId="194" fontId="23" fillId="0" borderId="283" xfId="0" applyNumberFormat="1" applyFont="1" applyBorder="1" applyAlignment="1">
      <alignment horizontal="center" vertical="center"/>
    </xf>
    <xf numFmtId="195" fontId="44" fillId="0" borderId="273" xfId="2" applyNumberFormat="1" applyFont="1" applyBorder="1" applyAlignment="1">
      <alignment horizontal="center" vertical="center"/>
    </xf>
    <xf numFmtId="196" fontId="44" fillId="0" borderId="103" xfId="2" applyNumberFormat="1" applyFont="1" applyBorder="1" applyAlignment="1">
      <alignment horizontal="center" vertical="center"/>
    </xf>
    <xf numFmtId="194" fontId="44" fillId="0" borderId="283" xfId="0" applyNumberFormat="1" applyFont="1" applyBorder="1" applyAlignment="1">
      <alignment horizontal="center" vertical="center"/>
    </xf>
    <xf numFmtId="195" fontId="23" fillId="0" borderId="284" xfId="2" applyNumberFormat="1" applyFont="1" applyBorder="1" applyAlignment="1">
      <alignment horizontal="center" vertical="center"/>
    </xf>
    <xf numFmtId="196" fontId="23" fillId="0" borderId="276" xfId="2" applyNumberFormat="1" applyFont="1" applyBorder="1" applyAlignment="1">
      <alignment horizontal="center" vertical="center"/>
    </xf>
    <xf numFmtId="194" fontId="23" fillId="0" borderId="285" xfId="0" applyNumberFormat="1" applyFont="1" applyBorder="1" applyAlignment="1">
      <alignment horizontal="center" vertical="center"/>
    </xf>
    <xf numFmtId="195" fontId="44" fillId="0" borderId="275" xfId="2" applyNumberFormat="1" applyFont="1" applyBorder="1" applyAlignment="1">
      <alignment horizontal="center" vertical="center"/>
    </xf>
    <xf numFmtId="196" fontId="44" fillId="0" borderId="276" xfId="2" applyNumberFormat="1" applyFont="1" applyBorder="1" applyAlignment="1">
      <alignment horizontal="center" vertical="center"/>
    </xf>
    <xf numFmtId="194" fontId="44" fillId="0" borderId="285" xfId="0" applyNumberFormat="1" applyFont="1" applyBorder="1" applyAlignment="1">
      <alignment horizontal="center" vertical="center"/>
    </xf>
    <xf numFmtId="195" fontId="23" fillId="0" borderId="286" xfId="2" applyNumberFormat="1" applyFont="1" applyBorder="1" applyAlignment="1">
      <alignment horizontal="center" vertical="center"/>
    </xf>
    <xf numFmtId="196" fontId="23" fillId="0" borderId="101" xfId="2" applyNumberFormat="1" applyFont="1" applyBorder="1" applyAlignment="1">
      <alignment horizontal="center" vertical="center"/>
    </xf>
    <xf numFmtId="194" fontId="23" fillId="0" borderId="287" xfId="0" applyNumberFormat="1" applyFont="1" applyBorder="1" applyAlignment="1">
      <alignment horizontal="center" vertical="center"/>
    </xf>
    <xf numFmtId="195" fontId="44" fillId="0" borderId="178" xfId="2" applyNumberFormat="1" applyFont="1" applyBorder="1" applyAlignment="1">
      <alignment horizontal="center" vertical="center"/>
    </xf>
    <xf numFmtId="196" fontId="44" fillId="0" borderId="101" xfId="2" applyNumberFormat="1" applyFont="1" applyBorder="1" applyAlignment="1">
      <alignment horizontal="center" vertical="center"/>
    </xf>
    <xf numFmtId="194" fontId="44" fillId="0" borderId="287" xfId="0" applyNumberFormat="1" applyFont="1" applyBorder="1" applyAlignment="1">
      <alignment horizontal="center" vertical="center"/>
    </xf>
    <xf numFmtId="195" fontId="23" fillId="0" borderId="288" xfId="2" applyNumberFormat="1" applyFont="1" applyBorder="1" applyAlignment="1">
      <alignment horizontal="center" vertical="center" wrapText="1"/>
    </xf>
    <xf numFmtId="197" fontId="23" fillId="0" borderId="191" xfId="2" applyNumberFormat="1" applyFont="1" applyBorder="1" applyAlignment="1">
      <alignment horizontal="center" vertical="center" wrapText="1"/>
    </xf>
    <xf numFmtId="194" fontId="23" fillId="0" borderId="289" xfId="0" applyNumberFormat="1" applyFont="1" applyBorder="1" applyAlignment="1">
      <alignment horizontal="center" vertical="center" wrapText="1"/>
    </xf>
    <xf numFmtId="195" fontId="44" fillId="0" borderId="290" xfId="2" applyNumberFormat="1" applyFont="1" applyBorder="1" applyAlignment="1">
      <alignment horizontal="center" vertical="center" wrapText="1"/>
    </xf>
    <xf numFmtId="197" fontId="44" fillId="0" borderId="191" xfId="2" applyNumberFormat="1" applyFont="1" applyBorder="1" applyAlignment="1">
      <alignment horizontal="center" vertical="center" wrapText="1"/>
    </xf>
    <xf numFmtId="194" fontId="44" fillId="0" borderId="289" xfId="0" applyNumberFormat="1" applyFont="1" applyBorder="1" applyAlignment="1">
      <alignment horizontal="center" vertical="center" wrapText="1"/>
    </xf>
    <xf numFmtId="0" fontId="23" fillId="23" borderId="69" xfId="0" applyFont="1" applyFill="1" applyBorder="1" applyAlignment="1">
      <alignment horizontal="center" vertical="center" wrapText="1"/>
    </xf>
    <xf numFmtId="0" fontId="44" fillId="23" borderId="81" xfId="0" applyFont="1" applyFill="1" applyBorder="1" applyAlignment="1">
      <alignment horizontal="center" vertical="center" wrapText="1"/>
    </xf>
    <xf numFmtId="195" fontId="23" fillId="0" borderId="69" xfId="2" applyNumberFormat="1" applyFont="1" applyBorder="1" applyAlignment="1">
      <alignment horizontal="center" vertical="center" wrapText="1"/>
    </xf>
    <xf numFmtId="197" fontId="23" fillId="0" borderId="6" xfId="2" applyNumberFormat="1" applyFont="1" applyBorder="1" applyAlignment="1">
      <alignment horizontal="center" vertical="center" wrapText="1"/>
    </xf>
    <xf numFmtId="194" fontId="23" fillId="0" borderId="81" xfId="0" applyNumberFormat="1" applyFont="1" applyBorder="1" applyAlignment="1">
      <alignment horizontal="center" vertical="center" wrapText="1"/>
    </xf>
    <xf numFmtId="195" fontId="44" fillId="0" borderId="83" xfId="2" applyNumberFormat="1" applyFont="1" applyBorder="1" applyAlignment="1">
      <alignment horizontal="center" vertical="center" wrapText="1"/>
    </xf>
    <xf numFmtId="197" fontId="44" fillId="0" borderId="6" xfId="2" applyNumberFormat="1" applyFont="1" applyBorder="1" applyAlignment="1">
      <alignment horizontal="center" vertical="center" wrapText="1"/>
    </xf>
    <xf numFmtId="194" fontId="44" fillId="0" borderId="81" xfId="0" applyNumberFormat="1" applyFont="1" applyBorder="1" applyAlignment="1">
      <alignment horizontal="center" vertical="center" wrapText="1"/>
    </xf>
    <xf numFmtId="195" fontId="44" fillId="0" borderId="83" xfId="2" applyNumberFormat="1" applyFont="1" applyFill="1" applyBorder="1" applyAlignment="1">
      <alignment horizontal="center" vertical="center" wrapText="1"/>
    </xf>
    <xf numFmtId="197" fontId="44" fillId="0" borderId="6" xfId="2" applyNumberFormat="1" applyFont="1" applyFill="1" applyBorder="1" applyAlignment="1">
      <alignment horizontal="center" vertical="center" wrapText="1"/>
    </xf>
    <xf numFmtId="195" fontId="23" fillId="0" borderId="278" xfId="2" applyNumberFormat="1" applyFont="1" applyBorder="1" applyAlignment="1">
      <alignment horizontal="center" vertical="center" wrapText="1"/>
    </xf>
    <xf numFmtId="197" fontId="23" fillId="0" borderId="136" xfId="2" applyNumberFormat="1" applyFont="1" applyBorder="1" applyAlignment="1">
      <alignment horizontal="center" vertical="center" wrapText="1"/>
    </xf>
    <xf numFmtId="194" fontId="23" fillId="0" borderId="279" xfId="0" applyNumberFormat="1" applyFont="1" applyBorder="1" applyAlignment="1">
      <alignment horizontal="center" vertical="center" wrapText="1"/>
    </xf>
    <xf numFmtId="195" fontId="44" fillId="0" borderId="195" xfId="2" applyNumberFormat="1" applyFont="1" applyBorder="1" applyAlignment="1">
      <alignment horizontal="center" vertical="center" wrapText="1"/>
    </xf>
    <xf numFmtId="197" fontId="44" fillId="0" borderId="136" xfId="2" applyNumberFormat="1" applyFont="1" applyBorder="1" applyAlignment="1">
      <alignment horizontal="center" vertical="center" wrapText="1"/>
    </xf>
    <xf numFmtId="194" fontId="44" fillId="0" borderId="279" xfId="0" applyNumberFormat="1" applyFont="1" applyBorder="1" applyAlignment="1">
      <alignment horizontal="center" vertical="center" wrapText="1"/>
    </xf>
    <xf numFmtId="195" fontId="23" fillId="0" borderId="69" xfId="2" applyNumberFormat="1" applyFont="1" applyFill="1" applyBorder="1" applyAlignment="1">
      <alignment horizontal="center" vertical="center" wrapText="1"/>
    </xf>
    <xf numFmtId="197" fontId="23" fillId="0" borderId="6" xfId="2" applyNumberFormat="1" applyFont="1" applyFill="1" applyBorder="1" applyAlignment="1">
      <alignment horizontal="center" vertical="center" wrapText="1"/>
    </xf>
    <xf numFmtId="195" fontId="23" fillId="0" borderId="83" xfId="2" applyNumberFormat="1" applyFont="1" applyBorder="1" applyAlignment="1">
      <alignment horizontal="center" vertical="center" wrapText="1"/>
    </xf>
    <xf numFmtId="195" fontId="23" fillId="0" borderId="291" xfId="2" applyNumberFormat="1" applyFont="1" applyBorder="1" applyAlignment="1">
      <alignment horizontal="center" vertical="center" wrapText="1"/>
    </xf>
    <xf numFmtId="197" fontId="23" fillId="0" borderId="196" xfId="2" applyNumberFormat="1" applyFont="1" applyBorder="1" applyAlignment="1">
      <alignment horizontal="center" vertical="center" wrapText="1"/>
    </xf>
    <xf numFmtId="194" fontId="23" fillId="0" borderId="292" xfId="0" applyNumberFormat="1" applyFont="1" applyBorder="1" applyAlignment="1">
      <alignment horizontal="center" vertical="center" wrapText="1"/>
    </xf>
    <xf numFmtId="195" fontId="44" fillId="0" borderId="293" xfId="2" applyNumberFormat="1" applyFont="1" applyBorder="1" applyAlignment="1">
      <alignment horizontal="center" vertical="center" wrapText="1"/>
    </xf>
    <xf numFmtId="197" fontId="44" fillId="0" borderId="196" xfId="2" applyNumberFormat="1" applyFont="1" applyBorder="1" applyAlignment="1">
      <alignment horizontal="center" vertical="center" wrapText="1"/>
    </xf>
    <xf numFmtId="194" fontId="44" fillId="0" borderId="292" xfId="0" applyNumberFormat="1" applyFont="1" applyBorder="1" applyAlignment="1">
      <alignment horizontal="center" vertical="center" wrapText="1"/>
    </xf>
    <xf numFmtId="195" fontId="23" fillId="0" borderId="280" xfId="2" applyNumberFormat="1" applyFont="1" applyBorder="1" applyAlignment="1">
      <alignment horizontal="center" vertical="center" wrapText="1"/>
    </xf>
    <xf numFmtId="197" fontId="23" fillId="0" borderId="135" xfId="2" applyNumberFormat="1" applyFont="1" applyBorder="1" applyAlignment="1">
      <alignment horizontal="center" vertical="center" wrapText="1"/>
    </xf>
    <xf numFmtId="194" fontId="23" fillId="0" borderId="281" xfId="0" applyNumberFormat="1" applyFont="1" applyBorder="1" applyAlignment="1">
      <alignment horizontal="center" vertical="center" wrapText="1"/>
    </xf>
    <xf numFmtId="195" fontId="44" fillId="0" borderId="190" xfId="2" applyNumberFormat="1" applyFont="1" applyBorder="1" applyAlignment="1">
      <alignment horizontal="center" vertical="center" wrapText="1"/>
    </xf>
    <xf numFmtId="197" fontId="44" fillId="0" borderId="135" xfId="2" applyNumberFormat="1" applyFont="1" applyBorder="1" applyAlignment="1">
      <alignment horizontal="center" vertical="center" wrapText="1"/>
    </xf>
    <xf numFmtId="194" fontId="44" fillId="0" borderId="281" xfId="0" applyNumberFormat="1" applyFont="1" applyBorder="1" applyAlignment="1">
      <alignment horizontal="center" vertical="center" wrapText="1"/>
    </xf>
    <xf numFmtId="195" fontId="23" fillId="0" borderId="294" xfId="2" applyNumberFormat="1" applyFont="1" applyBorder="1" applyAlignment="1">
      <alignment horizontal="center" vertical="center" wrapText="1"/>
    </xf>
    <xf numFmtId="197" fontId="23" fillId="0" borderId="182" xfId="2" applyNumberFormat="1" applyFont="1" applyBorder="1" applyAlignment="1">
      <alignment horizontal="center" vertical="center" wrapText="1"/>
    </xf>
    <xf numFmtId="194" fontId="23" fillId="0" borderId="295" xfId="0" applyNumberFormat="1" applyFont="1" applyBorder="1" applyAlignment="1">
      <alignment horizontal="center" vertical="center" wrapText="1"/>
    </xf>
    <xf numFmtId="195" fontId="44" fillId="0" borderId="245" xfId="2" applyNumberFormat="1" applyFont="1" applyBorder="1" applyAlignment="1">
      <alignment horizontal="center" vertical="center" wrapText="1"/>
    </xf>
    <xf numFmtId="197" fontId="44" fillId="0" borderId="182" xfId="2" applyNumberFormat="1" applyFont="1" applyBorder="1" applyAlignment="1">
      <alignment horizontal="center" vertical="center" wrapText="1"/>
    </xf>
    <xf numFmtId="194" fontId="44" fillId="0" borderId="295" xfId="0" applyNumberFormat="1" applyFont="1" applyBorder="1" applyAlignment="1">
      <alignment horizontal="center" vertical="center" wrapText="1"/>
    </xf>
    <xf numFmtId="195" fontId="23" fillId="0" borderId="278" xfId="2" applyNumberFormat="1" applyFont="1" applyFill="1" applyBorder="1" applyAlignment="1">
      <alignment horizontal="center" vertical="center" wrapText="1"/>
    </xf>
    <xf numFmtId="197" fontId="23" fillId="0" borderId="136" xfId="2" applyNumberFormat="1" applyFont="1" applyFill="1" applyBorder="1" applyAlignment="1">
      <alignment horizontal="center" vertical="center" wrapText="1"/>
    </xf>
    <xf numFmtId="195" fontId="44" fillId="0" borderId="195" xfId="2" applyNumberFormat="1" applyFont="1" applyFill="1" applyBorder="1" applyAlignment="1">
      <alignment horizontal="center" vertical="center" wrapText="1"/>
    </xf>
    <xf numFmtId="197" fontId="44" fillId="0" borderId="136" xfId="2" applyNumberFormat="1" applyFont="1" applyFill="1" applyBorder="1" applyAlignment="1">
      <alignment horizontal="center" vertical="center" wrapText="1"/>
    </xf>
    <xf numFmtId="195" fontId="23" fillId="0" borderId="288" xfId="2" applyNumberFormat="1" applyFont="1" applyFill="1" applyBorder="1" applyAlignment="1">
      <alignment horizontal="center" vertical="center" wrapText="1"/>
    </xf>
    <xf numFmtId="197" fontId="23" fillId="0" borderId="191" xfId="2" applyNumberFormat="1" applyFont="1" applyFill="1" applyBorder="1" applyAlignment="1">
      <alignment horizontal="center" vertical="center" wrapText="1"/>
    </xf>
    <xf numFmtId="195" fontId="44" fillId="0" borderId="290" xfId="2" applyNumberFormat="1" applyFont="1" applyFill="1" applyBorder="1" applyAlignment="1">
      <alignment horizontal="center" vertical="center" wrapText="1"/>
    </xf>
    <xf numFmtId="197" fontId="44" fillId="0" borderId="191" xfId="2" applyNumberFormat="1" applyFont="1" applyFill="1" applyBorder="1" applyAlignment="1">
      <alignment horizontal="center" vertical="center" wrapText="1"/>
    </xf>
    <xf numFmtId="195" fontId="23" fillId="0" borderId="280" xfId="2" applyNumberFormat="1" applyFont="1" applyFill="1" applyBorder="1" applyAlignment="1">
      <alignment horizontal="center" vertical="center" wrapText="1"/>
    </xf>
    <xf numFmtId="197" fontId="23" fillId="0" borderId="135" xfId="2" applyNumberFormat="1" applyFont="1" applyFill="1" applyBorder="1" applyAlignment="1">
      <alignment horizontal="center" vertical="center" wrapText="1"/>
    </xf>
    <xf numFmtId="195" fontId="44" fillId="0" borderId="190" xfId="2" applyNumberFormat="1" applyFont="1" applyFill="1" applyBorder="1" applyAlignment="1">
      <alignment horizontal="center" vertical="center" wrapText="1"/>
    </xf>
    <xf numFmtId="197" fontId="44" fillId="0" borderId="135" xfId="2" applyNumberFormat="1" applyFont="1" applyFill="1" applyBorder="1" applyAlignment="1">
      <alignment horizontal="center" vertical="center" wrapText="1"/>
    </xf>
    <xf numFmtId="195" fontId="44" fillId="0" borderId="297" xfId="2" applyNumberFormat="1" applyFont="1" applyBorder="1" applyAlignment="1">
      <alignment horizontal="center" vertical="center" wrapText="1"/>
    </xf>
    <xf numFmtId="197" fontId="44" fillId="0" borderId="198" xfId="2" applyNumberFormat="1" applyFont="1" applyBorder="1" applyAlignment="1">
      <alignment horizontal="center" vertical="center" wrapText="1"/>
    </xf>
    <xf numFmtId="194" fontId="44" fillId="0" borderId="296" xfId="0" applyNumberFormat="1" applyFont="1" applyBorder="1" applyAlignment="1">
      <alignment horizontal="center" vertical="center" wrapText="1"/>
    </xf>
    <xf numFmtId="195" fontId="44" fillId="0" borderId="273" xfId="2" applyNumberFormat="1" applyFont="1" applyBorder="1" applyAlignment="1">
      <alignment horizontal="center" vertical="center" wrapText="1"/>
    </xf>
    <xf numFmtId="197" fontId="44" fillId="0" borderId="103" xfId="2" applyNumberFormat="1" applyFont="1" applyBorder="1" applyAlignment="1">
      <alignment horizontal="center" vertical="center" wrapText="1"/>
    </xf>
    <xf numFmtId="194" fontId="44" fillId="0" borderId="283" xfId="0" applyNumberFormat="1" applyFont="1" applyBorder="1" applyAlignment="1">
      <alignment horizontal="center" vertical="center" wrapText="1"/>
    </xf>
    <xf numFmtId="195" fontId="23" fillId="0" borderId="282" xfId="2" applyNumberFormat="1" applyFont="1" applyBorder="1" applyAlignment="1">
      <alignment horizontal="center" vertical="center" wrapText="1"/>
    </xf>
    <xf numFmtId="197" fontId="23" fillId="0" borderId="103" xfId="2" applyNumberFormat="1" applyFont="1" applyBorder="1" applyAlignment="1">
      <alignment horizontal="center" vertical="center" wrapText="1"/>
    </xf>
    <xf numFmtId="194" fontId="23" fillId="0" borderId="283" xfId="0" applyNumberFormat="1" applyFont="1" applyBorder="1" applyAlignment="1">
      <alignment horizontal="center" vertical="center" wrapText="1"/>
    </xf>
    <xf numFmtId="195" fontId="23" fillId="0" borderId="284" xfId="2" applyNumberFormat="1" applyFont="1" applyBorder="1" applyAlignment="1">
      <alignment horizontal="center" vertical="center" wrapText="1"/>
    </xf>
    <xf numFmtId="197" fontId="23" fillId="0" borderId="276" xfId="2" applyNumberFormat="1" applyFont="1" applyBorder="1" applyAlignment="1">
      <alignment horizontal="center" vertical="center" wrapText="1"/>
    </xf>
    <xf numFmtId="194" fontId="23" fillId="0" borderId="285" xfId="0" applyNumberFormat="1" applyFont="1" applyBorder="1" applyAlignment="1">
      <alignment horizontal="center" vertical="center" wrapText="1"/>
    </xf>
    <xf numFmtId="194" fontId="0" fillId="0" borderId="289" xfId="0" applyNumberFormat="1" applyBorder="1" applyAlignment="1">
      <alignment horizontal="center" vertical="center" wrapText="1"/>
    </xf>
    <xf numFmtId="195" fontId="0" fillId="0" borderId="245" xfId="2" applyNumberFormat="1" applyFont="1" applyFill="1" applyBorder="1" applyAlignment="1">
      <alignment horizontal="center" vertical="center" wrapText="1"/>
    </xf>
    <xf numFmtId="197" fontId="0" fillId="0" borderId="182" xfId="2" applyNumberFormat="1" applyFont="1" applyFill="1" applyBorder="1" applyAlignment="1">
      <alignment horizontal="center" vertical="center" wrapText="1"/>
    </xf>
    <xf numFmtId="194" fontId="0" fillId="0" borderId="295" xfId="0" applyNumberFormat="1" applyBorder="1" applyAlignment="1">
      <alignment horizontal="center" vertical="center" wrapText="1"/>
    </xf>
    <xf numFmtId="195" fontId="23" fillId="0" borderId="84" xfId="2" applyNumberFormat="1" applyFont="1" applyBorder="1" applyAlignment="1">
      <alignment horizontal="center" vertical="center" wrapText="1"/>
    </xf>
    <xf numFmtId="197" fontId="23" fillId="0" borderId="86" xfId="2" applyNumberFormat="1" applyFont="1" applyBorder="1" applyAlignment="1">
      <alignment horizontal="center" vertical="center" wrapText="1"/>
    </xf>
    <xf numFmtId="194" fontId="23" fillId="0" borderId="87" xfId="0" applyNumberFormat="1" applyFont="1" applyBorder="1" applyAlignment="1">
      <alignment horizontal="center" vertical="center" wrapText="1"/>
    </xf>
    <xf numFmtId="195" fontId="0" fillId="0" borderId="299" xfId="2" applyNumberFormat="1" applyFont="1" applyFill="1" applyBorder="1" applyAlignment="1">
      <alignment horizontal="center" vertical="center" wrapText="1"/>
    </xf>
    <xf numFmtId="197" fontId="0" fillId="0" borderId="300" xfId="2" applyNumberFormat="1" applyFont="1" applyFill="1" applyBorder="1" applyAlignment="1">
      <alignment horizontal="center" vertical="center" wrapText="1"/>
    </xf>
    <xf numFmtId="0" fontId="0" fillId="0" borderId="300" xfId="0" applyBorder="1" applyAlignment="1">
      <alignment horizontal="center" vertical="center" wrapText="1"/>
    </xf>
    <xf numFmtId="194" fontId="0" fillId="0" borderId="298" xfId="0" applyNumberFormat="1" applyBorder="1" applyAlignment="1">
      <alignment horizontal="center" vertical="center" wrapText="1"/>
    </xf>
    <xf numFmtId="0" fontId="22" fillId="23" borderId="278" xfId="0" applyFont="1" applyFill="1" applyBorder="1" applyAlignment="1">
      <alignment horizontal="center" vertical="center"/>
    </xf>
    <xf numFmtId="0" fontId="39" fillId="23" borderId="279" xfId="0" applyFont="1" applyFill="1" applyBorder="1" applyAlignment="1">
      <alignment horizontal="center" vertical="center"/>
    </xf>
    <xf numFmtId="195" fontId="71" fillId="0" borderId="280" xfId="2" applyNumberFormat="1" applyFont="1" applyBorder="1" applyAlignment="1">
      <alignment horizontal="center" vertical="center" wrapText="1" readingOrder="1"/>
    </xf>
    <xf numFmtId="197" fontId="71" fillId="0" borderId="135" xfId="2" applyNumberFormat="1" applyFont="1" applyBorder="1" applyAlignment="1">
      <alignment horizontal="center" vertical="center" wrapText="1" readingOrder="1"/>
    </xf>
    <xf numFmtId="194" fontId="71" fillId="0" borderId="281" xfId="0" applyNumberFormat="1" applyFont="1" applyBorder="1" applyAlignment="1">
      <alignment horizontal="center" vertical="center" wrapText="1" readingOrder="1"/>
    </xf>
    <xf numFmtId="195" fontId="45" fillId="0" borderId="190" xfId="2" applyNumberFormat="1" applyFont="1" applyBorder="1" applyAlignment="1">
      <alignment horizontal="center" vertical="center" wrapText="1" readingOrder="1"/>
    </xf>
    <xf numFmtId="197" fontId="45" fillId="0" borderId="135" xfId="2" applyNumberFormat="1" applyFont="1" applyBorder="1" applyAlignment="1">
      <alignment horizontal="center" vertical="center" wrapText="1" readingOrder="1"/>
    </xf>
    <xf numFmtId="194" fontId="45" fillId="0" borderId="281" xfId="0" applyNumberFormat="1" applyFont="1" applyBorder="1" applyAlignment="1">
      <alignment horizontal="center" vertical="center" wrapText="1" readingOrder="1"/>
    </xf>
    <xf numFmtId="195" fontId="71" fillId="0" borderId="69" xfId="2" applyNumberFormat="1" applyFont="1" applyBorder="1" applyAlignment="1">
      <alignment horizontal="center" vertical="center" wrapText="1" readingOrder="1"/>
    </xf>
    <xf numFmtId="197" fontId="71" fillId="0" borderId="6" xfId="2" applyNumberFormat="1" applyFont="1" applyBorder="1" applyAlignment="1">
      <alignment horizontal="center" vertical="center" wrapText="1" readingOrder="1"/>
    </xf>
    <xf numFmtId="194" fontId="71" fillId="0" borderId="81" xfId="0" applyNumberFormat="1" applyFont="1" applyBorder="1" applyAlignment="1">
      <alignment horizontal="center" vertical="center" wrapText="1" readingOrder="1"/>
    </xf>
    <xf numFmtId="195" fontId="45" fillId="0" borderId="83" xfId="2" applyNumberFormat="1" applyFont="1" applyBorder="1" applyAlignment="1">
      <alignment horizontal="center" vertical="center" wrapText="1" readingOrder="1"/>
    </xf>
    <xf numFmtId="197" fontId="45" fillId="0" borderId="6" xfId="2" applyNumberFormat="1" applyFont="1" applyBorder="1" applyAlignment="1">
      <alignment horizontal="center" vertical="center" wrapText="1" readingOrder="1"/>
    </xf>
    <xf numFmtId="194" fontId="45" fillId="0" borderId="81" xfId="0" applyNumberFormat="1" applyFont="1" applyBorder="1" applyAlignment="1">
      <alignment horizontal="center" vertical="center" wrapText="1" readingOrder="1"/>
    </xf>
    <xf numFmtId="195" fontId="71" fillId="0" borderId="69" xfId="2" applyNumberFormat="1" applyFont="1" applyFill="1" applyBorder="1" applyAlignment="1">
      <alignment horizontal="center" vertical="center" wrapText="1" readingOrder="1"/>
    </xf>
    <xf numFmtId="197" fontId="71" fillId="0" borderId="6" xfId="2" applyNumberFormat="1" applyFont="1" applyFill="1" applyBorder="1" applyAlignment="1">
      <alignment horizontal="center" vertical="center" wrapText="1" readingOrder="1"/>
    </xf>
    <xf numFmtId="195" fontId="71" fillId="0" borderId="278" xfId="2" applyNumberFormat="1" applyFont="1" applyBorder="1" applyAlignment="1">
      <alignment horizontal="center" vertical="center" wrapText="1" readingOrder="1"/>
    </xf>
    <xf numFmtId="197" fontId="71" fillId="0" borderId="136" xfId="2" applyNumberFormat="1" applyFont="1" applyBorder="1" applyAlignment="1">
      <alignment horizontal="center" vertical="center" wrapText="1" readingOrder="1"/>
    </xf>
    <xf numFmtId="194" fontId="71" fillId="0" borderId="279" xfId="0" applyNumberFormat="1" applyFont="1" applyBorder="1" applyAlignment="1">
      <alignment horizontal="center" vertical="center" wrapText="1" readingOrder="1"/>
    </xf>
    <xf numFmtId="195" fontId="45" fillId="0" borderId="195" xfId="2" applyNumberFormat="1" applyFont="1" applyBorder="1" applyAlignment="1">
      <alignment horizontal="center" vertical="center" wrapText="1" readingOrder="1"/>
    </xf>
    <xf numFmtId="197" fontId="45" fillId="0" borderId="136" xfId="2" applyNumberFormat="1" applyFont="1" applyBorder="1" applyAlignment="1">
      <alignment horizontal="center" vertical="center" wrapText="1" readingOrder="1"/>
    </xf>
    <xf numFmtId="194" fontId="45" fillId="0" borderId="279" xfId="0" applyNumberFormat="1" applyFont="1" applyBorder="1" applyAlignment="1">
      <alignment horizontal="center" vertical="center" wrapText="1" readingOrder="1"/>
    </xf>
    <xf numFmtId="195" fontId="71" fillId="0" borderId="280" xfId="2" applyNumberFormat="1" applyFont="1" applyBorder="1" applyAlignment="1">
      <alignment horizontal="center" vertical="center" wrapText="1"/>
    </xf>
    <xf numFmtId="197" fontId="71" fillId="0" borderId="135" xfId="2" applyNumberFormat="1" applyFont="1" applyBorder="1" applyAlignment="1">
      <alignment horizontal="center" vertical="center" wrapText="1"/>
    </xf>
    <xf numFmtId="194" fontId="71" fillId="0" borderId="281" xfId="0" applyNumberFormat="1" applyFont="1" applyBorder="1" applyAlignment="1">
      <alignment horizontal="center" vertical="center" wrapText="1"/>
    </xf>
    <xf numFmtId="195" fontId="45" fillId="0" borderId="190" xfId="2" applyNumberFormat="1" applyFont="1" applyBorder="1" applyAlignment="1">
      <alignment horizontal="center" vertical="center" wrapText="1"/>
    </xf>
    <xf numFmtId="197" fontId="45" fillId="0" borderId="135" xfId="2" applyNumberFormat="1" applyFont="1" applyBorder="1" applyAlignment="1">
      <alignment horizontal="center" vertical="center" wrapText="1"/>
    </xf>
    <xf numFmtId="194" fontId="45" fillId="0" borderId="281" xfId="0" applyNumberFormat="1" applyFont="1" applyBorder="1" applyAlignment="1">
      <alignment horizontal="center" vertical="center" wrapText="1"/>
    </xf>
    <xf numFmtId="195" fontId="71" fillId="0" borderId="69" xfId="2" applyNumberFormat="1" applyFont="1" applyBorder="1" applyAlignment="1">
      <alignment horizontal="center" vertical="center" wrapText="1"/>
    </xf>
    <xf numFmtId="197" fontId="71" fillId="0" borderId="6" xfId="2" applyNumberFormat="1" applyFont="1" applyBorder="1" applyAlignment="1">
      <alignment horizontal="center" vertical="center" wrapText="1"/>
    </xf>
    <xf numFmtId="194" fontId="71" fillId="0" borderId="81" xfId="0" applyNumberFormat="1" applyFont="1" applyBorder="1" applyAlignment="1">
      <alignment horizontal="center" vertical="center" wrapText="1"/>
    </xf>
    <xf numFmtId="195" fontId="45" fillId="0" borderId="83" xfId="2" applyNumberFormat="1" applyFont="1" applyBorder="1" applyAlignment="1">
      <alignment horizontal="center" vertical="center" wrapText="1"/>
    </xf>
    <xf numFmtId="197" fontId="45" fillId="0" borderId="6" xfId="2" applyNumberFormat="1" applyFont="1" applyBorder="1" applyAlignment="1">
      <alignment horizontal="center" vertical="center" wrapText="1"/>
    </xf>
    <xf numFmtId="194" fontId="45" fillId="0" borderId="81" xfId="0" applyNumberFormat="1" applyFont="1" applyBorder="1" applyAlignment="1">
      <alignment horizontal="center" vertical="center" wrapText="1"/>
    </xf>
    <xf numFmtId="195" fontId="71" fillId="0" borderId="69" xfId="2" applyNumberFormat="1" applyFont="1" applyFill="1" applyBorder="1" applyAlignment="1">
      <alignment horizontal="center" vertical="center" wrapText="1"/>
    </xf>
    <xf numFmtId="197" fontId="71" fillId="0" borderId="6" xfId="2" applyNumberFormat="1" applyFont="1" applyFill="1" applyBorder="1" applyAlignment="1">
      <alignment horizontal="center" vertical="center" wrapText="1"/>
    </xf>
    <xf numFmtId="195" fontId="45" fillId="0" borderId="83" xfId="2" applyNumberFormat="1" applyFont="1" applyFill="1" applyBorder="1" applyAlignment="1">
      <alignment horizontal="center" vertical="center" wrapText="1"/>
    </xf>
    <xf numFmtId="197" fontId="45" fillId="0" borderId="6" xfId="2" applyNumberFormat="1" applyFont="1" applyFill="1" applyBorder="1" applyAlignment="1">
      <alignment horizontal="center" vertical="center" wrapText="1"/>
    </xf>
    <xf numFmtId="195" fontId="71" fillId="0" borderId="278" xfId="2" applyNumberFormat="1" applyFont="1" applyBorder="1" applyAlignment="1">
      <alignment horizontal="center" vertical="center" wrapText="1"/>
    </xf>
    <xf numFmtId="197" fontId="71" fillId="0" borderId="136" xfId="2" applyNumberFormat="1" applyFont="1" applyBorder="1" applyAlignment="1">
      <alignment horizontal="center" vertical="center" wrapText="1"/>
    </xf>
    <xf numFmtId="194" fontId="71" fillId="0" borderId="279" xfId="0" applyNumberFormat="1" applyFont="1" applyBorder="1" applyAlignment="1">
      <alignment horizontal="center" vertical="center" wrapText="1"/>
    </xf>
    <xf numFmtId="195" fontId="45" fillId="0" borderId="195" xfId="2" applyNumberFormat="1" applyFont="1" applyBorder="1" applyAlignment="1">
      <alignment horizontal="center" vertical="center" wrapText="1"/>
    </xf>
    <xf numFmtId="197" fontId="45" fillId="0" borderId="136" xfId="2" applyNumberFormat="1" applyFont="1" applyBorder="1" applyAlignment="1">
      <alignment horizontal="center" vertical="center" wrapText="1"/>
    </xf>
    <xf numFmtId="194" fontId="45" fillId="0" borderId="279" xfId="0" applyNumberFormat="1" applyFont="1" applyBorder="1" applyAlignment="1">
      <alignment horizontal="center" vertical="center" wrapText="1"/>
    </xf>
    <xf numFmtId="0" fontId="71" fillId="23" borderId="288" xfId="0" applyFont="1" applyFill="1" applyBorder="1" applyAlignment="1">
      <alignment horizontal="center" vertical="center" wrapText="1"/>
    </xf>
    <xf numFmtId="0" fontId="45" fillId="23" borderId="289" xfId="0" applyFont="1" applyFill="1" applyBorder="1" applyAlignment="1">
      <alignment horizontal="center" vertical="center" wrapText="1"/>
    </xf>
    <xf numFmtId="195" fontId="71" fillId="0" borderId="288" xfId="2" applyNumberFormat="1" applyFont="1" applyFill="1" applyBorder="1" applyAlignment="1">
      <alignment horizontal="center" vertical="center" wrapText="1"/>
    </xf>
    <xf numFmtId="197" fontId="71" fillId="0" borderId="191" xfId="2" applyNumberFormat="1" applyFont="1" applyFill="1" applyBorder="1" applyAlignment="1">
      <alignment horizontal="center" vertical="center" wrapText="1"/>
    </xf>
    <xf numFmtId="194" fontId="71" fillId="0" borderId="289" xfId="0" applyNumberFormat="1" applyFont="1" applyBorder="1" applyAlignment="1">
      <alignment horizontal="center" vertical="center" wrapText="1"/>
    </xf>
    <xf numFmtId="195" fontId="45" fillId="0" borderId="290" xfId="2" applyNumberFormat="1" applyFont="1" applyFill="1" applyBorder="1" applyAlignment="1">
      <alignment horizontal="center" vertical="center" wrapText="1"/>
    </xf>
    <xf numFmtId="197" fontId="45" fillId="0" borderId="191" xfId="2" applyNumberFormat="1" applyFont="1" applyFill="1" applyBorder="1" applyAlignment="1">
      <alignment horizontal="center" vertical="center" wrapText="1"/>
    </xf>
    <xf numFmtId="194" fontId="45" fillId="0" borderId="289" xfId="0" applyNumberFormat="1" applyFont="1" applyBorder="1" applyAlignment="1">
      <alignment horizontal="center" vertical="center" wrapText="1"/>
    </xf>
    <xf numFmtId="0" fontId="45" fillId="23" borderId="295" xfId="0" applyFont="1" applyFill="1" applyBorder="1" applyAlignment="1">
      <alignment horizontal="center" vertical="center" wrapText="1"/>
    </xf>
    <xf numFmtId="0" fontId="45" fillId="0" borderId="245" xfId="0" applyFont="1" applyBorder="1" applyAlignment="1">
      <alignment horizontal="center" vertical="center" wrapText="1"/>
    </xf>
    <xf numFmtId="197" fontId="45" fillId="0" borderId="182" xfId="2" applyNumberFormat="1" applyFont="1" applyBorder="1" applyAlignment="1">
      <alignment horizontal="center" vertical="center" wrapText="1"/>
    </xf>
    <xf numFmtId="194" fontId="45" fillId="0" borderId="295" xfId="0" applyNumberFormat="1" applyFont="1" applyBorder="1" applyAlignment="1">
      <alignment horizontal="center" vertical="center" wrapText="1"/>
    </xf>
    <xf numFmtId="195" fontId="71" fillId="0" borderId="288" xfId="2" applyNumberFormat="1" applyFont="1" applyBorder="1" applyAlignment="1">
      <alignment horizontal="center" vertical="center" wrapText="1"/>
    </xf>
    <xf numFmtId="197" fontId="71" fillId="0" borderId="191" xfId="2" applyNumberFormat="1" applyFont="1" applyBorder="1" applyAlignment="1">
      <alignment horizontal="center" vertical="center" wrapText="1"/>
    </xf>
    <xf numFmtId="195" fontId="45" fillId="0" borderId="290" xfId="2" applyNumberFormat="1" applyFont="1" applyBorder="1" applyAlignment="1">
      <alignment horizontal="center" vertical="center" wrapText="1"/>
    </xf>
    <xf numFmtId="197" fontId="45" fillId="0" borderId="191" xfId="2" applyNumberFormat="1" applyFont="1" applyBorder="1" applyAlignment="1">
      <alignment horizontal="center" vertical="center" wrapText="1"/>
    </xf>
    <xf numFmtId="0" fontId="71" fillId="23" borderId="294" xfId="0" applyFont="1" applyFill="1" applyBorder="1" applyAlignment="1">
      <alignment horizontal="center" vertical="center" wrapText="1"/>
    </xf>
    <xf numFmtId="195" fontId="71" fillId="0" borderId="294" xfId="2" applyNumberFormat="1" applyFont="1" applyBorder="1" applyAlignment="1">
      <alignment horizontal="center" vertical="center" wrapText="1"/>
    </xf>
    <xf numFmtId="197" fontId="71" fillId="0" borderId="182" xfId="2" applyNumberFormat="1" applyFont="1" applyBorder="1" applyAlignment="1">
      <alignment horizontal="center" vertical="center" wrapText="1"/>
    </xf>
    <xf numFmtId="194" fontId="71" fillId="0" borderId="295" xfId="0" applyNumberFormat="1" applyFont="1" applyBorder="1" applyAlignment="1">
      <alignment horizontal="center" vertical="center" wrapText="1"/>
    </xf>
    <xf numFmtId="195" fontId="45" fillId="0" borderId="245" xfId="2" applyNumberFormat="1" applyFont="1" applyBorder="1" applyAlignment="1">
      <alignment horizontal="center" vertical="center" wrapText="1"/>
    </xf>
    <xf numFmtId="0" fontId="71" fillId="23" borderId="69" xfId="0" applyFont="1" applyFill="1" applyBorder="1" applyAlignment="1">
      <alignment horizontal="center" vertical="center" wrapText="1"/>
    </xf>
    <xf numFmtId="0" fontId="45" fillId="23" borderId="81" xfId="0" applyFont="1" applyFill="1" applyBorder="1" applyAlignment="1">
      <alignment horizontal="center" vertical="center" wrapText="1"/>
    </xf>
    <xf numFmtId="0" fontId="71" fillId="23" borderId="278" xfId="0" applyFont="1" applyFill="1" applyBorder="1" applyAlignment="1">
      <alignment horizontal="center" vertical="center" wrapText="1"/>
    </xf>
    <xf numFmtId="0" fontId="45" fillId="23" borderId="279" xfId="0" applyFont="1" applyFill="1" applyBorder="1" applyAlignment="1">
      <alignment horizontal="center" vertical="center" wrapText="1"/>
    </xf>
    <xf numFmtId="0" fontId="71" fillId="23" borderId="301" xfId="0" applyFont="1" applyFill="1" applyBorder="1" applyAlignment="1">
      <alignment horizontal="center" vertical="center" wrapText="1"/>
    </xf>
    <xf numFmtId="0" fontId="45" fillId="23" borderId="302" xfId="0" applyFont="1" applyFill="1" applyBorder="1" applyAlignment="1">
      <alignment horizontal="center" vertical="center" wrapText="1"/>
    </xf>
    <xf numFmtId="195" fontId="71" fillId="0" borderId="301" xfId="2" applyNumberFormat="1" applyFont="1" applyBorder="1" applyAlignment="1">
      <alignment horizontal="center" vertical="center" wrapText="1"/>
    </xf>
    <xf numFmtId="197" fontId="71" fillId="0" borderId="140" xfId="2" applyNumberFormat="1" applyFont="1" applyBorder="1" applyAlignment="1">
      <alignment horizontal="center" vertical="center" wrapText="1"/>
    </xf>
    <xf numFmtId="194" fontId="71" fillId="0" borderId="302" xfId="0" applyNumberFormat="1" applyFont="1" applyBorder="1" applyAlignment="1">
      <alignment horizontal="center" vertical="center" wrapText="1"/>
    </xf>
    <xf numFmtId="195" fontId="45" fillId="0" borderId="203" xfId="2" applyNumberFormat="1" applyFont="1" applyBorder="1" applyAlignment="1">
      <alignment horizontal="center" vertical="center" wrapText="1"/>
    </xf>
    <xf numFmtId="197" fontId="45" fillId="0" borderId="140" xfId="2" applyNumberFormat="1" applyFont="1" applyBorder="1" applyAlignment="1">
      <alignment horizontal="center" vertical="center" wrapText="1"/>
    </xf>
    <xf numFmtId="194" fontId="45" fillId="0" borderId="302" xfId="0" applyNumberFormat="1" applyFont="1" applyBorder="1" applyAlignment="1">
      <alignment horizontal="center" vertical="center" wrapText="1"/>
    </xf>
    <xf numFmtId="0" fontId="71" fillId="23" borderId="280" xfId="0" applyFont="1" applyFill="1" applyBorder="1" applyAlignment="1">
      <alignment horizontal="center" vertical="center" wrapText="1"/>
    </xf>
    <xf numFmtId="0" fontId="45" fillId="23" borderId="281" xfId="0" applyFont="1" applyFill="1" applyBorder="1" applyAlignment="1">
      <alignment horizontal="center" vertical="center" wrapText="1"/>
    </xf>
    <xf numFmtId="0" fontId="71" fillId="23" borderId="291" xfId="0" applyFont="1" applyFill="1" applyBorder="1" applyAlignment="1">
      <alignment horizontal="center" vertical="center" wrapText="1"/>
    </xf>
    <xf numFmtId="0" fontId="45" fillId="23" borderId="292" xfId="0" applyFont="1" applyFill="1" applyBorder="1" applyAlignment="1">
      <alignment horizontal="center" vertical="center" wrapText="1"/>
    </xf>
    <xf numFmtId="195" fontId="71" fillId="5" borderId="291" xfId="2" applyNumberFormat="1" applyFont="1" applyFill="1" applyBorder="1" applyAlignment="1">
      <alignment horizontal="center" vertical="center" wrapText="1"/>
    </xf>
    <xf numFmtId="197" fontId="71" fillId="5" borderId="196" xfId="2" applyNumberFormat="1" applyFont="1" applyFill="1" applyBorder="1" applyAlignment="1">
      <alignment horizontal="center" vertical="center" wrapText="1"/>
    </xf>
    <xf numFmtId="194" fontId="71" fillId="5" borderId="292" xfId="0" applyNumberFormat="1" applyFont="1" applyFill="1" applyBorder="1" applyAlignment="1">
      <alignment horizontal="center" vertical="center" wrapText="1"/>
    </xf>
    <xf numFmtId="195" fontId="45" fillId="5" borderId="293" xfId="2" applyNumberFormat="1" applyFont="1" applyFill="1" applyBorder="1" applyAlignment="1">
      <alignment horizontal="center" vertical="center" wrapText="1"/>
    </xf>
    <xf numFmtId="197" fontId="45" fillId="5" borderId="196" xfId="2" applyNumberFormat="1" applyFont="1" applyFill="1" applyBorder="1" applyAlignment="1">
      <alignment horizontal="center" vertical="center" wrapText="1"/>
    </xf>
    <xf numFmtId="194" fontId="45" fillId="5" borderId="292" xfId="0" applyNumberFormat="1" applyFont="1" applyFill="1" applyBorder="1" applyAlignment="1">
      <alignment horizontal="center" vertical="center" wrapText="1"/>
    </xf>
    <xf numFmtId="195" fontId="71" fillId="5" borderId="294" xfId="2" applyNumberFormat="1" applyFont="1" applyFill="1" applyBorder="1" applyAlignment="1">
      <alignment horizontal="center" vertical="center" wrapText="1"/>
    </xf>
    <xf numFmtId="197" fontId="71" fillId="5" borderId="182" xfId="2" applyNumberFormat="1" applyFont="1" applyFill="1" applyBorder="1" applyAlignment="1">
      <alignment horizontal="center" vertical="center" wrapText="1"/>
    </xf>
    <xf numFmtId="194" fontId="71" fillId="5" borderId="295" xfId="0" applyNumberFormat="1" applyFont="1" applyFill="1" applyBorder="1" applyAlignment="1">
      <alignment horizontal="center" vertical="center" wrapText="1"/>
    </xf>
    <xf numFmtId="195" fontId="45" fillId="5" borderId="245" xfId="2" applyNumberFormat="1" applyFont="1" applyFill="1" applyBorder="1" applyAlignment="1">
      <alignment horizontal="center" vertical="center" wrapText="1"/>
    </xf>
    <xf numFmtId="197" fontId="45" fillId="5" borderId="182" xfId="2" applyNumberFormat="1" applyFont="1" applyFill="1" applyBorder="1" applyAlignment="1">
      <alignment horizontal="center" vertical="center" wrapText="1"/>
    </xf>
    <xf numFmtId="194" fontId="45" fillId="5" borderId="295" xfId="0" applyNumberFormat="1" applyFont="1" applyFill="1" applyBorder="1" applyAlignment="1">
      <alignment horizontal="center" vertical="center" wrapText="1"/>
    </xf>
    <xf numFmtId="195" fontId="71" fillId="0" borderId="291" xfId="2" applyNumberFormat="1" applyFont="1" applyBorder="1" applyAlignment="1">
      <alignment horizontal="center" vertical="center" wrapText="1"/>
    </xf>
    <xf numFmtId="197" fontId="71" fillId="0" borderId="196" xfId="2" applyNumberFormat="1" applyFont="1" applyBorder="1" applyAlignment="1">
      <alignment horizontal="center" vertical="center" wrapText="1"/>
    </xf>
    <xf numFmtId="194" fontId="71" fillId="0" borderId="292" xfId="0" applyNumberFormat="1" applyFont="1" applyBorder="1" applyAlignment="1">
      <alignment horizontal="center" vertical="center" wrapText="1"/>
    </xf>
    <xf numFmtId="195" fontId="45" fillId="0" borderId="293" xfId="2" applyNumberFormat="1" applyFont="1" applyBorder="1" applyAlignment="1">
      <alignment horizontal="center" vertical="center" wrapText="1"/>
    </xf>
    <xf numFmtId="197" fontId="45" fillId="0" borderId="196" xfId="2" applyNumberFormat="1" applyFont="1" applyBorder="1" applyAlignment="1">
      <alignment horizontal="center" vertical="center" wrapText="1"/>
    </xf>
    <xf numFmtId="194" fontId="45" fillId="0" borderId="292" xfId="0" applyNumberFormat="1" applyFont="1" applyBorder="1" applyAlignment="1">
      <alignment horizontal="center" vertical="center" wrapText="1"/>
    </xf>
    <xf numFmtId="195" fontId="71" fillId="5" borderId="280" xfId="2" applyNumberFormat="1" applyFont="1" applyFill="1" applyBorder="1" applyAlignment="1">
      <alignment horizontal="center" vertical="center" wrapText="1"/>
    </xf>
    <xf numFmtId="197" fontId="71" fillId="5" borderId="135" xfId="2" applyNumberFormat="1" applyFont="1" applyFill="1" applyBorder="1" applyAlignment="1">
      <alignment horizontal="center" vertical="center" wrapText="1"/>
    </xf>
    <xf numFmtId="194" fontId="71" fillId="5" borderId="281" xfId="0" applyNumberFormat="1" applyFont="1" applyFill="1" applyBorder="1" applyAlignment="1">
      <alignment horizontal="center" vertical="center" wrapText="1"/>
    </xf>
    <xf numFmtId="195" fontId="45" fillId="5" borderId="190" xfId="2" applyNumberFormat="1" applyFont="1" applyFill="1" applyBorder="1" applyAlignment="1">
      <alignment horizontal="center" vertical="center" wrapText="1"/>
    </xf>
    <xf numFmtId="197" fontId="45" fillId="5" borderId="135" xfId="2" applyNumberFormat="1" applyFont="1" applyFill="1" applyBorder="1" applyAlignment="1">
      <alignment horizontal="center" vertical="center" wrapText="1"/>
    </xf>
    <xf numFmtId="194" fontId="45" fillId="5" borderId="281" xfId="0" applyNumberFormat="1" applyFont="1" applyFill="1" applyBorder="1" applyAlignment="1">
      <alignment horizontal="center" vertical="center" wrapText="1"/>
    </xf>
    <xf numFmtId="195" fontId="71" fillId="5" borderId="69" xfId="2" applyNumberFormat="1" applyFont="1" applyFill="1" applyBorder="1" applyAlignment="1">
      <alignment horizontal="center" vertical="center" wrapText="1"/>
    </xf>
    <xf numFmtId="197" fontId="71" fillId="5" borderId="6" xfId="2" applyNumberFormat="1" applyFont="1" applyFill="1" applyBorder="1" applyAlignment="1">
      <alignment horizontal="center" vertical="center" wrapText="1"/>
    </xf>
    <xf numFmtId="194" fontId="71" fillId="5" borderId="81" xfId="0" applyNumberFormat="1" applyFont="1" applyFill="1" applyBorder="1" applyAlignment="1">
      <alignment horizontal="center" vertical="center" wrapText="1"/>
    </xf>
    <xf numFmtId="195" fontId="45" fillId="5" borderId="83" xfId="2" applyNumberFormat="1" applyFont="1" applyFill="1" applyBorder="1" applyAlignment="1">
      <alignment horizontal="center" vertical="center" wrapText="1"/>
    </xf>
    <xf numFmtId="197" fontId="45" fillId="5" borderId="6" xfId="2" applyNumberFormat="1" applyFont="1" applyFill="1" applyBorder="1" applyAlignment="1">
      <alignment horizontal="center" vertical="center" wrapText="1"/>
    </xf>
    <xf numFmtId="194" fontId="45" fillId="5" borderId="81" xfId="0" applyNumberFormat="1" applyFont="1" applyFill="1" applyBorder="1" applyAlignment="1">
      <alignment horizontal="center" vertical="center" wrapText="1"/>
    </xf>
    <xf numFmtId="195" fontId="71" fillId="5" borderId="278" xfId="2" applyNumberFormat="1" applyFont="1" applyFill="1" applyBorder="1" applyAlignment="1">
      <alignment horizontal="center" vertical="center" wrapText="1"/>
    </xf>
    <xf numFmtId="197" fontId="71" fillId="5" borderId="136" xfId="2" applyNumberFormat="1" applyFont="1" applyFill="1" applyBorder="1" applyAlignment="1">
      <alignment horizontal="center" vertical="center" wrapText="1"/>
    </xf>
    <xf numFmtId="194" fontId="71" fillId="5" borderId="279" xfId="0" applyNumberFormat="1" applyFont="1" applyFill="1" applyBorder="1" applyAlignment="1">
      <alignment horizontal="center" vertical="center" wrapText="1"/>
    </xf>
    <xf numFmtId="195" fontId="45" fillId="5" borderId="195" xfId="2" applyNumberFormat="1" applyFont="1" applyFill="1" applyBorder="1" applyAlignment="1">
      <alignment horizontal="center" vertical="center" wrapText="1"/>
    </xf>
    <xf numFmtId="197" fontId="45" fillId="5" borderId="136" xfId="2" applyNumberFormat="1" applyFont="1" applyFill="1" applyBorder="1" applyAlignment="1">
      <alignment horizontal="center" vertical="center" wrapText="1"/>
    </xf>
    <xf numFmtId="194" fontId="45" fillId="5" borderId="279" xfId="0" applyNumberFormat="1" applyFont="1" applyFill="1" applyBorder="1" applyAlignment="1">
      <alignment horizontal="center" vertical="center" wrapText="1"/>
    </xf>
    <xf numFmtId="195" fontId="71" fillId="0" borderId="280" xfId="2" applyNumberFormat="1" applyFont="1" applyFill="1" applyBorder="1" applyAlignment="1">
      <alignment horizontal="center" vertical="center" wrapText="1"/>
    </xf>
    <xf numFmtId="197" fontId="71" fillId="0" borderId="135" xfId="2" applyNumberFormat="1" applyFont="1" applyFill="1" applyBorder="1" applyAlignment="1">
      <alignment horizontal="center" vertical="center" wrapText="1"/>
    </xf>
    <xf numFmtId="195" fontId="45" fillId="0" borderId="190" xfId="2" applyNumberFormat="1" applyFont="1" applyFill="1" applyBorder="1" applyAlignment="1">
      <alignment horizontal="center" vertical="center" wrapText="1"/>
    </xf>
    <xf numFmtId="197" fontId="45" fillId="0" borderId="135" xfId="2" applyNumberFormat="1" applyFont="1" applyFill="1" applyBorder="1" applyAlignment="1">
      <alignment horizontal="center" vertical="center" wrapText="1"/>
    </xf>
    <xf numFmtId="195" fontId="71" fillId="0" borderId="278" xfId="2" applyNumberFormat="1" applyFont="1" applyFill="1" applyBorder="1" applyAlignment="1">
      <alignment horizontal="center" vertical="center" wrapText="1"/>
    </xf>
    <xf numFmtId="197" fontId="71" fillId="0" borderId="136" xfId="2" applyNumberFormat="1" applyFont="1" applyFill="1" applyBorder="1" applyAlignment="1">
      <alignment horizontal="center" vertical="center" wrapText="1"/>
    </xf>
    <xf numFmtId="195" fontId="45" fillId="0" borderId="195" xfId="2" applyNumberFormat="1" applyFont="1" applyFill="1" applyBorder="1" applyAlignment="1">
      <alignment horizontal="center" vertical="center" wrapText="1"/>
    </xf>
    <xf numFmtId="197" fontId="45" fillId="0" borderId="136" xfId="2" applyNumberFormat="1" applyFont="1" applyFill="1" applyBorder="1" applyAlignment="1">
      <alignment horizontal="center" vertical="center" wrapText="1"/>
    </xf>
    <xf numFmtId="0" fontId="0" fillId="23" borderId="289" xfId="0" applyFill="1" applyBorder="1" applyAlignment="1">
      <alignment horizontal="center" vertical="center"/>
    </xf>
    <xf numFmtId="195" fontId="23" fillId="0" borderId="280" xfId="2" applyNumberFormat="1" applyFont="1" applyFill="1" applyBorder="1" applyAlignment="1">
      <alignment horizontal="center" vertical="center"/>
    </xf>
    <xf numFmtId="197" fontId="23" fillId="0" borderId="135" xfId="2" applyNumberFormat="1" applyFont="1" applyFill="1" applyBorder="1" applyAlignment="1">
      <alignment horizontal="center" vertical="center"/>
    </xf>
    <xf numFmtId="0" fontId="0" fillId="0" borderId="290" xfId="0" applyBorder="1" applyAlignment="1">
      <alignment horizontal="center" vertical="center"/>
    </xf>
    <xf numFmtId="197" fontId="0" fillId="0" borderId="191" xfId="2" applyNumberFormat="1" applyFont="1" applyFill="1" applyBorder="1" applyAlignment="1">
      <alignment horizontal="center" vertical="center"/>
    </xf>
    <xf numFmtId="194" fontId="0" fillId="0" borderId="289" xfId="0" applyNumberFormat="1" applyBorder="1" applyAlignment="1">
      <alignment horizontal="center" vertical="center"/>
    </xf>
    <xf numFmtId="0" fontId="0" fillId="23" borderId="295" xfId="0" applyFill="1" applyBorder="1" applyAlignment="1">
      <alignment horizontal="center" vertical="center"/>
    </xf>
    <xf numFmtId="195" fontId="23" fillId="0" borderId="69" xfId="2" applyNumberFormat="1" applyFont="1" applyFill="1" applyBorder="1" applyAlignment="1">
      <alignment horizontal="center" vertical="center"/>
    </xf>
    <xf numFmtId="197" fontId="23" fillId="0" borderId="6" xfId="2" applyNumberFormat="1" applyFont="1" applyFill="1" applyBorder="1" applyAlignment="1">
      <alignment horizontal="center" vertical="center"/>
    </xf>
    <xf numFmtId="0" fontId="0" fillId="0" borderId="245" xfId="0" applyBorder="1" applyAlignment="1">
      <alignment horizontal="center" vertical="center"/>
    </xf>
    <xf numFmtId="197" fontId="0" fillId="0" borderId="182" xfId="2" applyNumberFormat="1" applyFont="1" applyFill="1" applyBorder="1" applyAlignment="1">
      <alignment horizontal="center" vertical="center"/>
    </xf>
    <xf numFmtId="194" fontId="0" fillId="0" borderId="295" xfId="0" applyNumberFormat="1" applyBorder="1" applyAlignment="1">
      <alignment horizontal="center" vertical="center"/>
    </xf>
    <xf numFmtId="0" fontId="71" fillId="23" borderId="291" xfId="0" applyFont="1" applyFill="1" applyBorder="1" applyAlignment="1">
      <alignment horizontal="center" vertical="center"/>
    </xf>
    <xf numFmtId="0" fontId="71" fillId="0" borderId="291" xfId="0" applyFont="1" applyBorder="1" applyAlignment="1">
      <alignment horizontal="center" vertical="center"/>
    </xf>
    <xf numFmtId="197" fontId="71" fillId="0" borderId="196" xfId="2" applyNumberFormat="1" applyFont="1" applyFill="1" applyBorder="1" applyAlignment="1">
      <alignment horizontal="center" vertical="center"/>
    </xf>
    <xf numFmtId="194" fontId="71" fillId="0" borderId="292" xfId="0" applyNumberFormat="1" applyFont="1" applyBorder="1" applyAlignment="1">
      <alignment horizontal="center" vertical="center"/>
    </xf>
    <xf numFmtId="195" fontId="45" fillId="0" borderId="195" xfId="2" applyNumberFormat="1" applyFont="1" applyFill="1" applyBorder="1" applyAlignment="1">
      <alignment horizontal="center" vertical="center"/>
    </xf>
    <xf numFmtId="197" fontId="45" fillId="0" borderId="136" xfId="2" applyNumberFormat="1" applyFont="1" applyFill="1" applyBorder="1" applyAlignment="1">
      <alignment horizontal="center" vertical="center"/>
    </xf>
    <xf numFmtId="195" fontId="71" fillId="4" borderId="69" xfId="2" applyNumberFormat="1" applyFont="1" applyFill="1" applyBorder="1" applyAlignment="1">
      <alignment horizontal="center" vertical="center" wrapText="1"/>
    </xf>
    <xf numFmtId="195" fontId="45" fillId="4" borderId="83" xfId="2" applyNumberFormat="1" applyFont="1" applyFill="1" applyBorder="1" applyAlignment="1">
      <alignment horizontal="center" vertical="center" wrapText="1"/>
    </xf>
    <xf numFmtId="195" fontId="45" fillId="5" borderId="69" xfId="2" applyNumberFormat="1" applyFont="1" applyFill="1" applyBorder="1" applyAlignment="1">
      <alignment horizontal="center" vertical="center" wrapText="1"/>
    </xf>
    <xf numFmtId="0" fontId="71" fillId="23" borderId="303" xfId="0" applyFont="1" applyFill="1" applyBorder="1" applyAlignment="1">
      <alignment horizontal="center" vertical="center" wrapText="1"/>
    </xf>
    <xf numFmtId="0" fontId="45" fillId="23" borderId="304" xfId="0" applyFont="1" applyFill="1" applyBorder="1" applyAlignment="1">
      <alignment horizontal="center" vertical="center" wrapText="1"/>
    </xf>
    <xf numFmtId="195" fontId="71" fillId="0" borderId="305" xfId="2" applyNumberFormat="1" applyFont="1" applyBorder="1" applyAlignment="1">
      <alignment horizontal="center" vertical="center" wrapText="1"/>
    </xf>
    <xf numFmtId="197" fontId="71" fillId="0" borderId="306" xfId="2" applyNumberFormat="1" applyFont="1" applyBorder="1" applyAlignment="1">
      <alignment horizontal="center" vertical="center" wrapText="1"/>
    </xf>
    <xf numFmtId="194" fontId="71" fillId="0" borderId="307" xfId="0" applyNumberFormat="1" applyFont="1" applyBorder="1" applyAlignment="1">
      <alignment horizontal="center" vertical="center" wrapText="1"/>
    </xf>
    <xf numFmtId="195" fontId="45" fillId="0" borderId="308" xfId="2" applyNumberFormat="1" applyFont="1" applyBorder="1" applyAlignment="1">
      <alignment horizontal="center" vertical="center" wrapText="1"/>
    </xf>
    <xf numFmtId="197" fontId="45" fillId="0" borderId="239" xfId="2" applyNumberFormat="1" applyFont="1" applyBorder="1" applyAlignment="1">
      <alignment horizontal="center" vertical="center" wrapText="1"/>
    </xf>
    <xf numFmtId="194" fontId="45" fillId="0" borderId="304" xfId="0" applyNumberFormat="1" applyFont="1" applyBorder="1" applyAlignment="1">
      <alignment horizontal="center" vertical="center" wrapText="1"/>
    </xf>
    <xf numFmtId="0" fontId="83" fillId="23" borderId="280" xfId="9" applyFont="1" applyFill="1" applyBorder="1" applyAlignment="1">
      <alignment horizontal="center" vertical="center" wrapText="1"/>
    </xf>
    <xf numFmtId="0" fontId="84" fillId="23" borderId="281" xfId="9" applyFont="1" applyFill="1" applyBorder="1" applyAlignment="1">
      <alignment horizontal="center" vertical="center" wrapText="1"/>
    </xf>
    <xf numFmtId="195" fontId="83" fillId="0" borderId="280" xfId="2" applyNumberFormat="1" applyFont="1" applyBorder="1" applyAlignment="1">
      <alignment horizontal="center" vertical="center" wrapText="1"/>
    </xf>
    <xf numFmtId="197" fontId="83" fillId="0" borderId="135" xfId="2" applyNumberFormat="1" applyFont="1" applyBorder="1" applyAlignment="1">
      <alignment horizontal="center" vertical="center" wrapText="1"/>
    </xf>
    <xf numFmtId="194" fontId="83" fillId="0" borderId="281" xfId="9" applyNumberFormat="1" applyFont="1" applyBorder="1" applyAlignment="1">
      <alignment horizontal="center" vertical="center" wrapText="1"/>
    </xf>
    <xf numFmtId="195" fontId="84" fillId="0" borderId="190" xfId="2" applyNumberFormat="1" applyFont="1" applyBorder="1" applyAlignment="1">
      <alignment horizontal="center" vertical="center" wrapText="1"/>
    </xf>
    <xf numFmtId="197" fontId="84" fillId="0" borderId="135" xfId="2" applyNumberFormat="1" applyFont="1" applyBorder="1" applyAlignment="1">
      <alignment horizontal="center" vertical="center" wrapText="1"/>
    </xf>
    <xf numFmtId="194" fontId="84" fillId="0" borderId="281" xfId="9" applyNumberFormat="1" applyFont="1" applyBorder="1" applyAlignment="1">
      <alignment horizontal="center" vertical="center" wrapText="1"/>
    </xf>
    <xf numFmtId="0" fontId="83" fillId="23" borderId="286" xfId="9" applyFont="1" applyFill="1" applyBorder="1" applyAlignment="1">
      <alignment horizontal="center" vertical="center" wrapText="1"/>
    </xf>
    <xf numFmtId="0" fontId="84" fillId="23" borderId="287" xfId="9" applyFont="1" applyFill="1" applyBorder="1" applyAlignment="1">
      <alignment horizontal="center" vertical="center" wrapText="1"/>
    </xf>
    <xf numFmtId="195" fontId="83" fillId="0" borderId="286" xfId="2" applyNumberFormat="1" applyFont="1" applyBorder="1" applyAlignment="1">
      <alignment horizontal="center" vertical="center" wrapText="1"/>
    </xf>
    <xf numFmtId="197" fontId="83" fillId="0" borderId="101" xfId="2" applyNumberFormat="1" applyFont="1" applyBorder="1" applyAlignment="1">
      <alignment horizontal="center" vertical="center" wrapText="1"/>
    </xf>
    <xf numFmtId="194" fontId="83" fillId="0" borderId="287" xfId="9" applyNumberFormat="1" applyFont="1" applyBorder="1" applyAlignment="1">
      <alignment horizontal="center" vertical="center" wrapText="1"/>
    </xf>
    <xf numFmtId="195" fontId="84" fillId="0" borderId="178" xfId="2" applyNumberFormat="1" applyFont="1" applyBorder="1" applyAlignment="1">
      <alignment horizontal="center" vertical="center" wrapText="1"/>
    </xf>
    <xf numFmtId="197" fontId="84" fillId="0" borderId="101" xfId="2" applyNumberFormat="1" applyFont="1" applyBorder="1" applyAlignment="1">
      <alignment horizontal="center" vertical="center" wrapText="1"/>
    </xf>
    <xf numFmtId="194" fontId="84" fillId="0" borderId="287" xfId="9" applyNumberFormat="1" applyFont="1" applyBorder="1" applyAlignment="1">
      <alignment horizontal="center" vertical="center" wrapText="1"/>
    </xf>
    <xf numFmtId="0" fontId="83" fillId="23" borderId="69" xfId="9" applyFont="1" applyFill="1" applyBorder="1" applyAlignment="1">
      <alignment horizontal="center" vertical="center" wrapText="1"/>
    </xf>
    <xf numFmtId="0" fontId="84" fillId="23" borderId="81" xfId="9" applyFont="1" applyFill="1" applyBorder="1" applyAlignment="1">
      <alignment horizontal="center" vertical="center" wrapText="1"/>
    </xf>
    <xf numFmtId="195" fontId="83" fillId="0" borderId="69" xfId="2" applyNumberFormat="1" applyFont="1" applyBorder="1" applyAlignment="1">
      <alignment horizontal="center" vertical="center" wrapText="1"/>
    </xf>
    <xf numFmtId="197" fontId="83" fillId="0" borderId="6" xfId="2" applyNumberFormat="1" applyFont="1" applyBorder="1" applyAlignment="1">
      <alignment horizontal="center" vertical="center" wrapText="1"/>
    </xf>
    <xf numFmtId="194" fontId="83" fillId="0" borderId="81" xfId="9" applyNumberFormat="1" applyFont="1" applyBorder="1" applyAlignment="1">
      <alignment horizontal="center" vertical="center" wrapText="1"/>
    </xf>
    <xf numFmtId="195" fontId="84" fillId="0" borderId="83" xfId="2" applyNumberFormat="1" applyFont="1" applyBorder="1" applyAlignment="1">
      <alignment horizontal="center" vertical="center" wrapText="1"/>
    </xf>
    <xf numFmtId="197" fontId="84" fillId="0" borderId="6" xfId="2" applyNumberFormat="1" applyFont="1" applyBorder="1" applyAlignment="1">
      <alignment horizontal="center" vertical="center" wrapText="1"/>
    </xf>
    <xf numFmtId="194" fontId="84" fillId="0" borderId="81" xfId="9" applyNumberFormat="1" applyFont="1" applyBorder="1" applyAlignment="1">
      <alignment horizontal="center" vertical="center" wrapText="1"/>
    </xf>
    <xf numFmtId="0" fontId="84" fillId="23" borderId="295" xfId="0" applyFont="1" applyFill="1" applyBorder="1" applyAlignment="1">
      <alignment horizontal="center" vertical="center" wrapText="1"/>
    </xf>
    <xf numFmtId="0" fontId="84" fillId="0" borderId="245" xfId="0" applyFont="1" applyBorder="1" applyAlignment="1">
      <alignment horizontal="center" vertical="center" wrapText="1"/>
    </xf>
    <xf numFmtId="197" fontId="84" fillId="0" borderId="182" xfId="2" applyNumberFormat="1" applyFont="1" applyBorder="1" applyAlignment="1">
      <alignment horizontal="center" vertical="center" wrapText="1"/>
    </xf>
    <xf numFmtId="194" fontId="84" fillId="0" borderId="295" xfId="0" applyNumberFormat="1" applyFont="1" applyBorder="1" applyAlignment="1">
      <alignment horizontal="center" vertical="center" wrapText="1"/>
    </xf>
    <xf numFmtId="0" fontId="83" fillId="23" borderId="294" xfId="0" applyFont="1" applyFill="1" applyBorder="1" applyAlignment="1">
      <alignment horizontal="center" vertical="center" wrapText="1"/>
    </xf>
    <xf numFmtId="0" fontId="83" fillId="0" borderId="294" xfId="0" applyFont="1" applyBorder="1" applyAlignment="1">
      <alignment horizontal="center" vertical="center" wrapText="1"/>
    </xf>
    <xf numFmtId="197" fontId="83" fillId="0" borderId="182" xfId="2" applyNumberFormat="1" applyFont="1" applyBorder="1" applyAlignment="1">
      <alignment horizontal="center" vertical="center" wrapText="1"/>
    </xf>
    <xf numFmtId="194" fontId="83" fillId="0" borderId="295" xfId="0" applyNumberFormat="1" applyFont="1" applyBorder="1" applyAlignment="1">
      <alignment horizontal="center" vertical="center" wrapText="1"/>
    </xf>
    <xf numFmtId="0" fontId="83" fillId="23" borderId="291" xfId="0" applyFont="1" applyFill="1" applyBorder="1" applyAlignment="1">
      <alignment horizontal="center" vertical="center" wrapText="1"/>
    </xf>
    <xf numFmtId="0" fontId="84" fillId="23" borderId="279" xfId="9" applyFont="1" applyFill="1" applyBorder="1" applyAlignment="1">
      <alignment horizontal="center" vertical="center" wrapText="1"/>
    </xf>
    <xf numFmtId="0" fontId="83" fillId="0" borderId="291" xfId="0" applyFont="1" applyBorder="1" applyAlignment="1">
      <alignment horizontal="center" vertical="center" wrapText="1"/>
    </xf>
    <xf numFmtId="197" fontId="83" fillId="0" borderId="196" xfId="2" applyNumberFormat="1" applyFont="1" applyBorder="1" applyAlignment="1">
      <alignment horizontal="center" vertical="center" wrapText="1"/>
    </xf>
    <xf numFmtId="194" fontId="83" fillId="0" borderId="292" xfId="0" applyNumberFormat="1" applyFont="1" applyBorder="1" applyAlignment="1">
      <alignment horizontal="center" vertical="center" wrapText="1"/>
    </xf>
    <xf numFmtId="195" fontId="84" fillId="0" borderId="195" xfId="2" applyNumberFormat="1" applyFont="1" applyBorder="1" applyAlignment="1">
      <alignment horizontal="center" vertical="center" wrapText="1"/>
    </xf>
    <xf numFmtId="197" fontId="84" fillId="0" borderId="136" xfId="2" applyNumberFormat="1" applyFont="1" applyBorder="1" applyAlignment="1">
      <alignment horizontal="center" vertical="center" wrapText="1"/>
    </xf>
    <xf numFmtId="194" fontId="84" fillId="0" borderId="279" xfId="9" applyNumberFormat="1" applyFont="1" applyBorder="1" applyAlignment="1">
      <alignment horizontal="center" vertical="center" wrapText="1"/>
    </xf>
    <xf numFmtId="0" fontId="71" fillId="23" borderId="280" xfId="9" applyFont="1" applyFill="1" applyBorder="1" applyAlignment="1">
      <alignment horizontal="center" vertical="center" wrapText="1"/>
    </xf>
    <xf numFmtId="0" fontId="45" fillId="23" borderId="281" xfId="9" applyFont="1" applyFill="1" applyBorder="1" applyAlignment="1">
      <alignment horizontal="center" vertical="center" wrapText="1"/>
    </xf>
    <xf numFmtId="194" fontId="71" fillId="0" borderId="281" xfId="9" applyNumberFormat="1" applyFont="1" applyBorder="1" applyAlignment="1">
      <alignment horizontal="center" vertical="center" wrapText="1"/>
    </xf>
    <xf numFmtId="195" fontId="45" fillId="4" borderId="190" xfId="2" applyNumberFormat="1" applyFont="1" applyFill="1" applyBorder="1" applyAlignment="1">
      <alignment horizontal="center" vertical="center" wrapText="1"/>
    </xf>
    <xf numFmtId="194" fontId="45" fillId="0" borderId="281" xfId="9" applyNumberFormat="1" applyFont="1" applyBorder="1" applyAlignment="1">
      <alignment horizontal="center" vertical="center" wrapText="1"/>
    </xf>
    <xf numFmtId="0" fontId="71" fillId="23" borderId="69" xfId="9" applyFont="1" applyFill="1" applyBorder="1" applyAlignment="1">
      <alignment horizontal="center" vertical="center" wrapText="1"/>
    </xf>
    <xf numFmtId="0" fontId="45" fillId="23" borderId="81" xfId="9" applyFont="1" applyFill="1" applyBorder="1" applyAlignment="1">
      <alignment horizontal="center" vertical="center" wrapText="1"/>
    </xf>
    <xf numFmtId="194" fontId="71" fillId="0" borderId="81" xfId="9" applyNumberFormat="1" applyFont="1" applyBorder="1" applyAlignment="1">
      <alignment horizontal="center" vertical="center" wrapText="1"/>
    </xf>
    <xf numFmtId="194" fontId="45" fillId="0" borderId="81" xfId="9" applyNumberFormat="1" applyFont="1" applyBorder="1" applyAlignment="1">
      <alignment horizontal="center" vertical="center" wrapText="1"/>
    </xf>
    <xf numFmtId="0" fontId="45" fillId="23" borderId="295" xfId="9" applyFont="1" applyFill="1" applyBorder="1" applyAlignment="1">
      <alignment horizontal="center" vertical="center" wrapText="1"/>
    </xf>
    <xf numFmtId="0" fontId="45" fillId="0" borderId="245" xfId="9" applyFont="1" applyBorder="1" applyAlignment="1">
      <alignment horizontal="center" vertical="center" wrapText="1"/>
    </xf>
    <xf numFmtId="194" fontId="45" fillId="0" borderId="295" xfId="9" applyNumberFormat="1" applyFont="1" applyBorder="1" applyAlignment="1">
      <alignment horizontal="center" vertical="center" wrapText="1"/>
    </xf>
    <xf numFmtId="0" fontId="71" fillId="23" borderId="294" xfId="9" applyFont="1" applyFill="1" applyBorder="1" applyAlignment="1">
      <alignment horizontal="center" vertical="center" wrapText="1"/>
    </xf>
    <xf numFmtId="0" fontId="71" fillId="0" borderId="294" xfId="9" applyFont="1" applyBorder="1" applyAlignment="1">
      <alignment horizontal="center" vertical="center" wrapText="1"/>
    </xf>
    <xf numFmtId="194" fontId="71" fillId="0" borderId="295" xfId="9" applyNumberFormat="1" applyFont="1" applyBorder="1" applyAlignment="1">
      <alignment horizontal="center" vertical="center" wrapText="1"/>
    </xf>
    <xf numFmtId="0" fontId="71" fillId="23" borderId="291" xfId="9" applyFont="1" applyFill="1" applyBorder="1" applyAlignment="1">
      <alignment horizontal="center" vertical="center" wrapText="1"/>
    </xf>
    <xf numFmtId="0" fontId="45" fillId="23" borderId="279" xfId="9" applyFont="1" applyFill="1" applyBorder="1" applyAlignment="1">
      <alignment horizontal="center" vertical="center" wrapText="1"/>
    </xf>
    <xf numFmtId="0" fontId="71" fillId="0" borderId="291" xfId="9" applyFont="1" applyBorder="1" applyAlignment="1">
      <alignment horizontal="center" vertical="center" wrapText="1"/>
    </xf>
    <xf numFmtId="194" fontId="71" fillId="0" borderId="292" xfId="9" applyNumberFormat="1" applyFont="1" applyBorder="1" applyAlignment="1">
      <alignment horizontal="center" vertical="center" wrapText="1"/>
    </xf>
    <xf numFmtId="195" fontId="45" fillId="4" borderId="195" xfId="2" applyNumberFormat="1" applyFont="1" applyFill="1" applyBorder="1" applyAlignment="1">
      <alignment horizontal="center" vertical="center" wrapText="1"/>
    </xf>
    <xf numFmtId="194" fontId="45" fillId="0" borderId="279" xfId="9" applyNumberFormat="1" applyFont="1" applyBorder="1" applyAlignment="1">
      <alignment horizontal="center" vertical="center" wrapText="1"/>
    </xf>
    <xf numFmtId="0" fontId="71" fillId="23" borderId="309" xfId="9" applyFont="1" applyFill="1" applyBorder="1" applyAlignment="1">
      <alignment horizontal="center" vertical="center" wrapText="1"/>
    </xf>
    <xf numFmtId="0" fontId="45" fillId="23" borderId="310" xfId="9" applyFont="1" applyFill="1" applyBorder="1" applyAlignment="1">
      <alignment horizontal="center" vertical="center" wrapText="1"/>
    </xf>
    <xf numFmtId="195" fontId="71" fillId="0" borderId="309" xfId="2" applyNumberFormat="1" applyFont="1" applyBorder="1" applyAlignment="1">
      <alignment horizontal="center" vertical="center" wrapText="1"/>
    </xf>
    <xf numFmtId="197" fontId="71" fillId="0" borderId="246" xfId="2" applyNumberFormat="1" applyFont="1" applyBorder="1" applyAlignment="1">
      <alignment horizontal="center" vertical="center" wrapText="1"/>
    </xf>
    <xf numFmtId="194" fontId="71" fillId="0" borderId="310" xfId="9" applyNumberFormat="1" applyFont="1" applyBorder="1" applyAlignment="1">
      <alignment horizontal="center" vertical="center" wrapText="1"/>
    </xf>
    <xf numFmtId="195" fontId="45" fillId="0" borderId="311" xfId="2" applyNumberFormat="1" applyFont="1" applyBorder="1" applyAlignment="1">
      <alignment horizontal="center" vertical="center" wrapText="1"/>
    </xf>
    <xf numFmtId="197" fontId="45" fillId="0" borderId="246" xfId="2" applyNumberFormat="1" applyFont="1" applyBorder="1" applyAlignment="1">
      <alignment horizontal="center" vertical="center" wrapText="1"/>
    </xf>
    <xf numFmtId="194" fontId="45" fillId="0" borderId="310" xfId="9" applyNumberFormat="1" applyFont="1" applyBorder="1" applyAlignment="1">
      <alignment horizontal="center" vertical="center" wrapText="1"/>
    </xf>
    <xf numFmtId="0" fontId="71" fillId="23" borderId="312" xfId="9" applyFont="1" applyFill="1" applyBorder="1" applyAlignment="1">
      <alignment horizontal="center" vertical="center" wrapText="1"/>
    </xf>
    <xf numFmtId="0" fontId="45" fillId="23" borderId="313" xfId="9" applyFont="1" applyFill="1" applyBorder="1" applyAlignment="1">
      <alignment horizontal="center" vertical="center" wrapText="1"/>
    </xf>
    <xf numFmtId="195" fontId="71" fillId="0" borderId="314" xfId="2" applyNumberFormat="1" applyFont="1" applyBorder="1" applyAlignment="1">
      <alignment horizontal="center" vertical="center" wrapText="1"/>
    </xf>
    <xf numFmtId="197" fontId="71" fillId="0" borderId="251" xfId="2" applyNumberFormat="1" applyFont="1" applyBorder="1" applyAlignment="1">
      <alignment horizontal="center" vertical="center" wrapText="1"/>
    </xf>
    <xf numFmtId="194" fontId="71" fillId="0" borderId="315" xfId="9" applyNumberFormat="1" applyFont="1" applyBorder="1" applyAlignment="1">
      <alignment horizontal="center" vertical="center" wrapText="1"/>
    </xf>
    <xf numFmtId="195" fontId="45" fillId="0" borderId="316" xfId="2" applyNumberFormat="1" applyFont="1" applyBorder="1" applyAlignment="1">
      <alignment horizontal="center" vertical="center" wrapText="1"/>
    </xf>
    <xf numFmtId="197" fontId="45" fillId="0" borderId="251" xfId="2" applyNumberFormat="1" applyFont="1" applyBorder="1" applyAlignment="1">
      <alignment horizontal="center" vertical="center" wrapText="1"/>
    </xf>
    <xf numFmtId="194" fontId="45" fillId="0" borderId="313" xfId="9" applyNumberFormat="1" applyFont="1" applyBorder="1" applyAlignment="1">
      <alignment horizontal="center" vertical="center" wrapText="1"/>
    </xf>
    <xf numFmtId="0" fontId="71" fillId="23" borderId="317" xfId="9" applyFont="1" applyFill="1" applyBorder="1" applyAlignment="1">
      <alignment horizontal="center" vertical="center" wrapText="1"/>
    </xf>
    <xf numFmtId="0" fontId="45" fillId="23" borderId="318" xfId="9" applyFont="1" applyFill="1" applyBorder="1" applyAlignment="1">
      <alignment horizontal="center" vertical="center" wrapText="1"/>
    </xf>
    <xf numFmtId="195" fontId="71" fillId="0" borderId="317" xfId="2" applyNumberFormat="1" applyFont="1" applyBorder="1" applyAlignment="1">
      <alignment horizontal="center" vertical="center" wrapText="1"/>
    </xf>
    <xf numFmtId="197" fontId="71" fillId="0" borderId="248" xfId="2" applyNumberFormat="1" applyFont="1" applyBorder="1" applyAlignment="1">
      <alignment horizontal="center" vertical="center" wrapText="1"/>
    </xf>
    <xf numFmtId="194" fontId="71" fillId="0" borderId="318" xfId="9" applyNumberFormat="1" applyFont="1" applyBorder="1" applyAlignment="1">
      <alignment horizontal="center" vertical="center" wrapText="1"/>
    </xf>
    <xf numFmtId="195" fontId="45" fillId="0" borderId="319" xfId="2" applyNumberFormat="1" applyFont="1" applyBorder="1" applyAlignment="1">
      <alignment horizontal="center" vertical="center" wrapText="1"/>
    </xf>
    <xf numFmtId="197" fontId="45" fillId="0" borderId="248" xfId="2" applyNumberFormat="1" applyFont="1" applyBorder="1" applyAlignment="1">
      <alignment horizontal="center" vertical="center" wrapText="1"/>
    </xf>
    <xf numFmtId="194" fontId="45" fillId="0" borderId="318" xfId="9" applyNumberFormat="1" applyFont="1" applyBorder="1" applyAlignment="1">
      <alignment horizontal="center" vertical="center" wrapText="1"/>
    </xf>
    <xf numFmtId="0" fontId="45" fillId="23" borderId="315" xfId="9" applyFont="1" applyFill="1" applyBorder="1" applyAlignment="1">
      <alignment horizontal="center" vertical="center" wrapText="1"/>
    </xf>
    <xf numFmtId="195" fontId="71" fillId="0" borderId="312" xfId="2" applyNumberFormat="1" applyFont="1" applyBorder="1" applyAlignment="1">
      <alignment horizontal="center" vertical="center" wrapText="1"/>
    </xf>
    <xf numFmtId="197" fontId="71" fillId="0" borderId="247" xfId="2" applyNumberFormat="1" applyFont="1" applyBorder="1" applyAlignment="1">
      <alignment horizontal="center" vertical="center" wrapText="1"/>
    </xf>
    <xf numFmtId="195" fontId="45" fillId="0" borderId="320" xfId="2" applyNumberFormat="1" applyFont="1" applyBorder="1" applyAlignment="1">
      <alignment horizontal="center" vertical="center" wrapText="1"/>
    </xf>
    <xf numFmtId="197" fontId="45" fillId="0" borderId="247" xfId="2" applyNumberFormat="1" applyFont="1" applyBorder="1" applyAlignment="1">
      <alignment horizontal="center" vertical="center" wrapText="1"/>
    </xf>
    <xf numFmtId="194" fontId="45" fillId="0" borderId="315" xfId="9" applyNumberFormat="1" applyFont="1" applyBorder="1" applyAlignment="1">
      <alignment horizontal="center" vertical="center" wrapText="1"/>
    </xf>
    <xf numFmtId="0" fontId="71" fillId="23" borderId="321" xfId="9" applyFont="1" applyFill="1" applyBorder="1" applyAlignment="1">
      <alignment horizontal="center" vertical="center" wrapText="1"/>
    </xf>
    <xf numFmtId="0" fontId="45" fillId="23" borderId="322" xfId="9" applyFont="1" applyFill="1" applyBorder="1" applyAlignment="1">
      <alignment horizontal="center" vertical="center" wrapText="1"/>
    </xf>
    <xf numFmtId="195" fontId="71" fillId="0" borderId="321" xfId="2" applyNumberFormat="1" applyFont="1" applyBorder="1" applyAlignment="1">
      <alignment horizontal="center" vertical="center" wrapText="1"/>
    </xf>
    <xf numFmtId="197" fontId="71" fillId="0" borderId="250" xfId="2" applyNumberFormat="1" applyFont="1" applyBorder="1" applyAlignment="1">
      <alignment horizontal="center" vertical="center" wrapText="1"/>
    </xf>
    <xf numFmtId="194" fontId="71" fillId="0" borderId="322" xfId="9" applyNumberFormat="1" applyFont="1" applyBorder="1" applyAlignment="1">
      <alignment horizontal="center" vertical="center" wrapText="1"/>
    </xf>
    <xf numFmtId="195" fontId="45" fillId="0" borderId="323" xfId="2" applyNumberFormat="1" applyFont="1" applyBorder="1" applyAlignment="1">
      <alignment horizontal="center" vertical="center" wrapText="1"/>
    </xf>
    <xf numFmtId="197" fontId="45" fillId="0" borderId="250" xfId="2" applyNumberFormat="1" applyFont="1" applyBorder="1" applyAlignment="1">
      <alignment horizontal="center" vertical="center" wrapText="1"/>
    </xf>
    <xf numFmtId="194" fontId="45" fillId="0" borderId="322" xfId="9" applyNumberFormat="1" applyFont="1" applyBorder="1" applyAlignment="1">
      <alignment horizontal="center" vertical="center" wrapText="1"/>
    </xf>
    <xf numFmtId="0" fontId="71" fillId="23" borderId="314" xfId="9" applyFont="1" applyFill="1" applyBorder="1" applyAlignment="1">
      <alignment horizontal="center" vertical="center" wrapText="1"/>
    </xf>
    <xf numFmtId="194" fontId="71" fillId="0" borderId="313" xfId="9" applyNumberFormat="1" applyFont="1" applyBorder="1" applyAlignment="1">
      <alignment horizontal="center" vertical="center" wrapText="1"/>
    </xf>
    <xf numFmtId="0" fontId="71" fillId="23" borderId="324" xfId="9" applyFont="1" applyFill="1" applyBorder="1" applyAlignment="1">
      <alignment horizontal="center" vertical="center" wrapText="1"/>
    </xf>
    <xf numFmtId="0" fontId="45" fillId="23" borderId="325" xfId="9" applyFont="1" applyFill="1" applyBorder="1" applyAlignment="1">
      <alignment horizontal="center" vertical="center" wrapText="1"/>
    </xf>
    <xf numFmtId="195" fontId="71" fillId="0" borderId="324" xfId="2" applyNumberFormat="1" applyFont="1" applyBorder="1" applyAlignment="1">
      <alignment horizontal="center" vertical="center" wrapText="1"/>
    </xf>
    <xf numFmtId="197" fontId="71" fillId="0" borderId="326" xfId="2" applyNumberFormat="1" applyFont="1" applyBorder="1" applyAlignment="1">
      <alignment horizontal="center" vertical="center" wrapText="1"/>
    </xf>
    <xf numFmtId="194" fontId="71" fillId="0" borderId="325" xfId="9" applyNumberFormat="1" applyFont="1" applyBorder="1" applyAlignment="1">
      <alignment horizontal="center" vertical="center" wrapText="1"/>
    </xf>
    <xf numFmtId="195" fontId="45" fillId="0" borderId="327" xfId="2" applyNumberFormat="1" applyFont="1" applyBorder="1" applyAlignment="1">
      <alignment horizontal="center" vertical="center" wrapText="1"/>
    </xf>
    <xf numFmtId="197" fontId="45" fillId="0" borderId="326" xfId="2" applyNumberFormat="1" applyFont="1" applyBorder="1" applyAlignment="1">
      <alignment horizontal="center" vertical="center" wrapText="1"/>
    </xf>
    <xf numFmtId="194" fontId="45" fillId="0" borderId="325" xfId="9" applyNumberFormat="1" applyFont="1" applyBorder="1" applyAlignment="1">
      <alignment horizontal="center" vertical="center" wrapText="1"/>
    </xf>
    <xf numFmtId="0" fontId="22" fillId="6" borderId="136" xfId="0" applyFont="1" applyFill="1" applyBorder="1" applyAlignment="1">
      <alignment horizontal="center" vertical="center" wrapText="1"/>
    </xf>
    <xf numFmtId="0" fontId="39" fillId="6" borderId="136" xfId="0" applyFont="1" applyFill="1" applyBorder="1" applyAlignment="1">
      <alignment horizontal="center" vertical="center" wrapText="1"/>
    </xf>
    <xf numFmtId="41" fontId="0" fillId="0" borderId="0" xfId="2" applyFont="1">
      <alignment vertical="center"/>
    </xf>
    <xf numFmtId="197" fontId="23" fillId="0" borderId="182" xfId="2" applyNumberFormat="1" applyFont="1" applyBorder="1" applyAlignment="1">
      <alignment horizontal="center" vertical="center"/>
    </xf>
    <xf numFmtId="194" fontId="23" fillId="0" borderId="295" xfId="0" applyNumberFormat="1" applyFont="1" applyBorder="1" applyAlignment="1">
      <alignment horizontal="center" vertical="center"/>
    </xf>
    <xf numFmtId="197" fontId="44" fillId="0" borderId="6" xfId="2" applyNumberFormat="1" applyFont="1" applyBorder="1" applyAlignment="1">
      <alignment horizontal="center" vertical="center"/>
    </xf>
    <xf numFmtId="197" fontId="23" fillId="0" borderId="6" xfId="2" applyNumberFormat="1" applyFont="1" applyBorder="1" applyAlignment="1">
      <alignment horizontal="center" vertical="center"/>
    </xf>
    <xf numFmtId="197" fontId="44" fillId="0" borderId="182" xfId="2" applyNumberFormat="1" applyFont="1" applyBorder="1" applyAlignment="1">
      <alignment horizontal="center" vertical="center"/>
    </xf>
    <xf numFmtId="194" fontId="44" fillId="0" borderId="295" xfId="0" applyNumberFormat="1" applyFont="1" applyBorder="1" applyAlignment="1">
      <alignment horizontal="center" vertical="center"/>
    </xf>
    <xf numFmtId="197" fontId="23" fillId="0" borderId="136" xfId="2" applyNumberFormat="1" applyFont="1" applyBorder="1" applyAlignment="1">
      <alignment horizontal="center" vertical="center"/>
    </xf>
    <xf numFmtId="197" fontId="44" fillId="0" borderId="136" xfId="2" applyNumberFormat="1" applyFont="1" applyBorder="1" applyAlignment="1">
      <alignment horizontal="center" vertical="center"/>
    </xf>
    <xf numFmtId="194" fontId="53" fillId="0" borderId="0" xfId="0" applyNumberFormat="1" applyFont="1">
      <alignment vertical="center"/>
    </xf>
    <xf numFmtId="194" fontId="54" fillId="0" borderId="0" xfId="0" applyNumberFormat="1" applyFont="1" applyAlignment="1">
      <alignment horizontal="center" vertical="center"/>
    </xf>
    <xf numFmtId="0" fontId="70" fillId="16" borderId="70" xfId="0" applyFont="1" applyFill="1" applyBorder="1" applyAlignment="1">
      <alignment horizontal="center" vertical="center"/>
    </xf>
    <xf numFmtId="0" fontId="70" fillId="22" borderId="74" xfId="0" applyFont="1" applyFill="1" applyBorder="1" applyAlignment="1">
      <alignment horizontal="center" vertical="center"/>
    </xf>
    <xf numFmtId="0" fontId="56" fillId="6" borderId="76" xfId="0" applyFont="1" applyFill="1" applyBorder="1" applyAlignment="1">
      <alignment horizontal="center" vertical="center" wrapText="1"/>
    </xf>
    <xf numFmtId="0" fontId="55" fillId="11" borderId="78" xfId="0" applyFont="1" applyFill="1" applyBorder="1" applyAlignment="1">
      <alignment horizontal="center" vertical="center" wrapText="1"/>
    </xf>
    <xf numFmtId="195" fontId="56" fillId="6" borderId="76" xfId="2" applyNumberFormat="1" applyFont="1" applyFill="1" applyBorder="1" applyAlignment="1">
      <alignment horizontal="center" vertical="center" wrapText="1"/>
    </xf>
    <xf numFmtId="198" fontId="56" fillId="6" borderId="77" xfId="2" applyNumberFormat="1" applyFont="1" applyFill="1" applyBorder="1" applyAlignment="1">
      <alignment horizontal="center" vertical="center" wrapText="1"/>
    </xf>
    <xf numFmtId="194" fontId="56" fillId="6" borderId="78" xfId="0" applyNumberFormat="1" applyFont="1" applyFill="1" applyBorder="1" applyAlignment="1">
      <alignment horizontal="center" vertical="center" wrapText="1"/>
    </xf>
    <xf numFmtId="195" fontId="55" fillId="11" borderId="80" xfId="2" applyNumberFormat="1" applyFont="1" applyFill="1" applyBorder="1" applyAlignment="1">
      <alignment horizontal="center" vertical="center" wrapText="1"/>
    </xf>
    <xf numFmtId="198" fontId="55" fillId="11" borderId="77" xfId="2" applyNumberFormat="1" applyFont="1" applyFill="1" applyBorder="1" applyAlignment="1">
      <alignment horizontal="center" vertical="center" wrapText="1"/>
    </xf>
    <xf numFmtId="194" fontId="55" fillId="11" borderId="78" xfId="0" applyNumberFormat="1" applyFont="1" applyFill="1" applyBorder="1" applyAlignment="1">
      <alignment horizontal="center" vertical="center" wrapText="1"/>
    </xf>
    <xf numFmtId="0" fontId="56" fillId="6" borderId="69" xfId="0" applyFont="1" applyFill="1" applyBorder="1" applyAlignment="1">
      <alignment horizontal="center" vertical="center" wrapText="1"/>
    </xf>
    <xf numFmtId="0" fontId="55" fillId="11" borderId="81" xfId="0" applyFont="1" applyFill="1" applyBorder="1" applyAlignment="1">
      <alignment horizontal="center" vertical="center" wrapText="1"/>
    </xf>
    <xf numFmtId="195" fontId="56" fillId="6" borderId="69" xfId="2" applyNumberFormat="1" applyFont="1" applyFill="1" applyBorder="1" applyAlignment="1">
      <alignment horizontal="center" vertical="center" wrapText="1"/>
    </xf>
    <xf numFmtId="198" fontId="56" fillId="6" borderId="6" xfId="2" applyNumberFormat="1" applyFont="1" applyFill="1" applyBorder="1" applyAlignment="1">
      <alignment horizontal="center" vertical="center" wrapText="1"/>
    </xf>
    <xf numFmtId="194" fontId="56" fillId="6" borderId="81" xfId="0" applyNumberFormat="1" applyFont="1" applyFill="1" applyBorder="1" applyAlignment="1">
      <alignment horizontal="center" vertical="center" wrapText="1"/>
    </xf>
    <xf numFmtId="195" fontId="55" fillId="11" borderId="83" xfId="2" applyNumberFormat="1" applyFont="1" applyFill="1" applyBorder="1" applyAlignment="1">
      <alignment horizontal="center" vertical="center" wrapText="1"/>
    </xf>
    <xf numFmtId="198" fontId="55" fillId="11" borderId="6" xfId="2" applyNumberFormat="1" applyFont="1" applyFill="1" applyBorder="1" applyAlignment="1">
      <alignment horizontal="center" vertical="center" wrapText="1"/>
    </xf>
    <xf numFmtId="194" fontId="55" fillId="11" borderId="81" xfId="0" applyNumberFormat="1" applyFont="1" applyFill="1" applyBorder="1" applyAlignment="1">
      <alignment horizontal="center" vertical="center" wrapText="1"/>
    </xf>
    <xf numFmtId="0" fontId="56" fillId="6" borderId="70" xfId="0" applyFont="1" applyFill="1" applyBorder="1" applyAlignment="1">
      <alignment horizontal="center" vertical="center" wrapText="1"/>
    </xf>
    <xf numFmtId="0" fontId="55" fillId="11" borderId="74" xfId="0" applyFont="1" applyFill="1" applyBorder="1" applyAlignment="1">
      <alignment horizontal="center" vertical="center" wrapText="1"/>
    </xf>
    <xf numFmtId="195" fontId="56" fillId="6" borderId="70" xfId="2" applyNumberFormat="1" applyFont="1" applyFill="1" applyBorder="1" applyAlignment="1">
      <alignment horizontal="center" vertical="center" wrapText="1"/>
    </xf>
    <xf numFmtId="198" fontId="56" fillId="6" borderId="71" xfId="2" applyNumberFormat="1" applyFont="1" applyFill="1" applyBorder="1" applyAlignment="1">
      <alignment horizontal="center" vertical="center" wrapText="1"/>
    </xf>
    <xf numFmtId="194" fontId="56" fillId="6" borderId="74" xfId="0" applyNumberFormat="1" applyFont="1" applyFill="1" applyBorder="1" applyAlignment="1">
      <alignment horizontal="center" vertical="center" wrapText="1"/>
    </xf>
    <xf numFmtId="195" fontId="55" fillId="11" borderId="73" xfId="2" applyNumberFormat="1" applyFont="1" applyFill="1" applyBorder="1" applyAlignment="1">
      <alignment horizontal="center" vertical="center" wrapText="1"/>
    </xf>
    <xf numFmtId="198" fontId="55" fillId="11" borderId="71" xfId="2" applyNumberFormat="1" applyFont="1" applyFill="1" applyBorder="1" applyAlignment="1">
      <alignment horizontal="center" vertical="center" wrapText="1"/>
    </xf>
    <xf numFmtId="194" fontId="55" fillId="11" borderId="74" xfId="0" applyNumberFormat="1" applyFont="1" applyFill="1" applyBorder="1" applyAlignment="1">
      <alignment horizontal="center" vertical="center" wrapText="1"/>
    </xf>
    <xf numFmtId="0" fontId="56" fillId="0" borderId="340" xfId="0" applyFont="1" applyBorder="1" applyAlignment="1">
      <alignment horizontal="center" vertical="center" wrapText="1"/>
    </xf>
    <xf numFmtId="195" fontId="56" fillId="0" borderId="340" xfId="2" applyNumberFormat="1" applyFont="1" applyFill="1" applyBorder="1" applyAlignment="1">
      <alignment horizontal="center" vertical="center" wrapText="1"/>
    </xf>
    <xf numFmtId="197" fontId="56" fillId="0" borderId="181" xfId="2" applyNumberFormat="1" applyFont="1" applyFill="1" applyBorder="1" applyAlignment="1">
      <alignment horizontal="center" vertical="center" wrapText="1"/>
    </xf>
    <xf numFmtId="194" fontId="56" fillId="0" borderId="341" xfId="0" applyNumberFormat="1" applyFont="1" applyBorder="1" applyAlignment="1">
      <alignment horizontal="center" vertical="center" wrapText="1"/>
    </xf>
    <xf numFmtId="0" fontId="56" fillId="0" borderId="69" xfId="0" applyFont="1" applyBorder="1" applyAlignment="1">
      <alignment horizontal="center" vertical="center" wrapText="1"/>
    </xf>
    <xf numFmtId="0" fontId="88" fillId="0" borderId="81" xfId="0" applyFont="1" applyBorder="1" applyAlignment="1">
      <alignment horizontal="center" vertical="center" wrapText="1"/>
    </xf>
    <xf numFmtId="195" fontId="56" fillId="0" borderId="69" xfId="2" applyNumberFormat="1" applyFont="1" applyFill="1" applyBorder="1" applyAlignment="1">
      <alignment horizontal="center" vertical="center" wrapText="1"/>
    </xf>
    <xf numFmtId="197" fontId="56" fillId="0" borderId="6" xfId="2" applyNumberFormat="1" applyFont="1" applyFill="1" applyBorder="1" applyAlignment="1">
      <alignment horizontal="center" vertical="center" wrapText="1"/>
    </xf>
    <xf numFmtId="194" fontId="56" fillId="0" borderId="81" xfId="0" applyNumberFormat="1" applyFont="1" applyBorder="1" applyAlignment="1">
      <alignment horizontal="center" vertical="center" wrapText="1"/>
    </xf>
    <xf numFmtId="195" fontId="88" fillId="0" borderId="83" xfId="2" applyNumberFormat="1" applyFont="1" applyFill="1" applyBorder="1" applyAlignment="1">
      <alignment horizontal="center" vertical="center" wrapText="1"/>
    </xf>
    <xf numFmtId="197" fontId="88" fillId="0" borderId="6" xfId="2" applyNumberFormat="1" applyFont="1" applyFill="1" applyBorder="1" applyAlignment="1">
      <alignment horizontal="center" vertical="center" wrapText="1"/>
    </xf>
    <xf numFmtId="194" fontId="88" fillId="0" borderId="81" xfId="0" applyNumberFormat="1" applyFont="1" applyBorder="1" applyAlignment="1">
      <alignment horizontal="center" vertical="center" wrapText="1"/>
    </xf>
    <xf numFmtId="0" fontId="55" fillId="0" borderId="81" xfId="0" applyFont="1" applyBorder="1" applyAlignment="1">
      <alignment horizontal="center" vertical="center" wrapText="1"/>
    </xf>
    <xf numFmtId="195" fontId="55" fillId="0" borderId="83" xfId="2" applyNumberFormat="1" applyFont="1" applyFill="1" applyBorder="1" applyAlignment="1">
      <alignment horizontal="center" vertical="center" wrapText="1"/>
    </xf>
    <xf numFmtId="197" fontId="55" fillId="0" borderId="6" xfId="2" applyNumberFormat="1" applyFont="1" applyFill="1" applyBorder="1" applyAlignment="1">
      <alignment horizontal="center" vertical="center" wrapText="1"/>
    </xf>
    <xf numFmtId="194" fontId="55" fillId="0" borderId="81" xfId="0" applyNumberFormat="1" applyFont="1" applyBorder="1" applyAlignment="1">
      <alignment horizontal="center" vertical="center" wrapText="1"/>
    </xf>
    <xf numFmtId="0" fontId="55" fillId="7" borderId="81" xfId="0" applyFont="1" applyFill="1" applyBorder="1" applyAlignment="1">
      <alignment horizontal="center" vertical="center" wrapText="1"/>
    </xf>
    <xf numFmtId="194" fontId="55" fillId="7" borderId="81" xfId="0" applyNumberFormat="1" applyFont="1" applyFill="1" applyBorder="1" applyAlignment="1">
      <alignment horizontal="center" vertical="center" wrapText="1"/>
    </xf>
    <xf numFmtId="0" fontId="56" fillId="0" borderId="294" xfId="0" applyFont="1" applyBorder="1" applyAlignment="1">
      <alignment horizontal="center" vertical="center" wrapText="1"/>
    </xf>
    <xf numFmtId="0" fontId="55" fillId="0" borderId="295" xfId="0" applyFont="1" applyBorder="1" applyAlignment="1">
      <alignment horizontal="center" vertical="center" wrapText="1"/>
    </xf>
    <xf numFmtId="195" fontId="56" fillId="0" borderId="294" xfId="2" applyNumberFormat="1" applyFont="1" applyFill="1" applyBorder="1" applyAlignment="1">
      <alignment horizontal="center" vertical="center" wrapText="1"/>
    </xf>
    <xf numFmtId="197" fontId="56" fillId="0" borderId="182" xfId="2" applyNumberFormat="1" applyFont="1" applyFill="1" applyBorder="1" applyAlignment="1">
      <alignment horizontal="center" vertical="center" wrapText="1"/>
    </xf>
    <xf numFmtId="194" fontId="56" fillId="0" borderId="295" xfId="0" applyNumberFormat="1" applyFont="1" applyBorder="1" applyAlignment="1">
      <alignment horizontal="center" vertical="center" wrapText="1"/>
    </xf>
    <xf numFmtId="195" fontId="55" fillId="0" borderId="245" xfId="2" applyNumberFormat="1" applyFont="1" applyFill="1" applyBorder="1" applyAlignment="1">
      <alignment horizontal="center" vertical="center" wrapText="1"/>
    </xf>
    <xf numFmtId="197" fontId="55" fillId="0" borderId="182" xfId="2" applyNumberFormat="1" applyFont="1" applyFill="1" applyBorder="1" applyAlignment="1">
      <alignment horizontal="center" vertical="center" wrapText="1"/>
    </xf>
    <xf numFmtId="194" fontId="55" fillId="0" borderId="295" xfId="0" applyNumberFormat="1" applyFont="1" applyBorder="1" applyAlignment="1">
      <alignment horizontal="center" vertical="center" wrapText="1"/>
    </xf>
    <xf numFmtId="195" fontId="55" fillId="7" borderId="83" xfId="2" applyNumberFormat="1" applyFont="1" applyFill="1" applyBorder="1" applyAlignment="1">
      <alignment horizontal="center" vertical="center" wrapText="1"/>
    </xf>
    <xf numFmtId="198" fontId="55" fillId="7" borderId="6" xfId="2" applyNumberFormat="1" applyFont="1" applyFill="1" applyBorder="1" applyAlignment="1">
      <alignment horizontal="center" vertical="center" wrapText="1"/>
    </xf>
    <xf numFmtId="0" fontId="55" fillId="7" borderId="74" xfId="0" applyFont="1" applyFill="1" applyBorder="1" applyAlignment="1">
      <alignment horizontal="center" vertical="center" wrapText="1"/>
    </xf>
    <xf numFmtId="194" fontId="55" fillId="7" borderId="74" xfId="0" applyNumberFormat="1" applyFont="1" applyFill="1" applyBorder="1" applyAlignment="1">
      <alignment horizontal="center" vertical="center" wrapText="1"/>
    </xf>
    <xf numFmtId="0" fontId="56" fillId="0" borderId="295" xfId="0" applyFont="1" applyBorder="1" applyAlignment="1">
      <alignment horizontal="center" vertical="center" wrapText="1"/>
    </xf>
    <xf numFmtId="195" fontId="56" fillId="0" borderId="245" xfId="2" applyNumberFormat="1" applyFont="1" applyFill="1" applyBorder="1" applyAlignment="1">
      <alignment horizontal="center" vertical="center" wrapText="1"/>
    </xf>
    <xf numFmtId="0" fontId="56" fillId="0" borderId="294" xfId="0" applyFont="1" applyBorder="1" applyAlignment="1">
      <alignment horizontal="center" vertical="center"/>
    </xf>
    <xf numFmtId="195" fontId="56" fillId="0" borderId="294" xfId="2" applyNumberFormat="1" applyFont="1" applyFill="1" applyBorder="1" applyAlignment="1">
      <alignment horizontal="center" vertical="center"/>
    </xf>
    <xf numFmtId="197" fontId="56" fillId="0" borderId="182" xfId="2" applyNumberFormat="1" applyFont="1" applyFill="1" applyBorder="1" applyAlignment="1">
      <alignment horizontal="center" vertical="center"/>
    </xf>
    <xf numFmtId="194" fontId="56" fillId="0" borderId="295" xfId="0" applyNumberFormat="1" applyFont="1" applyBorder="1" applyAlignment="1">
      <alignment horizontal="center" vertical="center"/>
    </xf>
    <xf numFmtId="0" fontId="56" fillId="12" borderId="69" xfId="0" applyFont="1" applyFill="1" applyBorder="1" applyAlignment="1">
      <alignment horizontal="center" vertical="center" wrapText="1"/>
    </xf>
    <xf numFmtId="195" fontId="56" fillId="12" borderId="69" xfId="2" applyNumberFormat="1" applyFont="1" applyFill="1" applyBorder="1" applyAlignment="1">
      <alignment horizontal="center" vertical="center" wrapText="1"/>
    </xf>
    <xf numFmtId="194" fontId="56" fillId="12" borderId="81" xfId="0" applyNumberFormat="1" applyFont="1" applyFill="1" applyBorder="1" applyAlignment="1">
      <alignment horizontal="center" vertical="center" wrapText="1"/>
    </xf>
    <xf numFmtId="0" fontId="55" fillId="7" borderId="69" xfId="0" applyFont="1" applyFill="1" applyBorder="1" applyAlignment="1">
      <alignment horizontal="center" vertical="center" wrapText="1"/>
    </xf>
    <xf numFmtId="0" fontId="56" fillId="6" borderId="81" xfId="0" applyFont="1" applyFill="1" applyBorder="1" applyAlignment="1">
      <alignment horizontal="center" vertical="center" wrapText="1"/>
    </xf>
    <xf numFmtId="195" fontId="55" fillId="7" borderId="69" xfId="2" applyNumberFormat="1" applyFont="1" applyFill="1" applyBorder="1" applyAlignment="1">
      <alignment horizontal="center" vertical="center" wrapText="1"/>
    </xf>
    <xf numFmtId="195" fontId="56" fillId="6" borderId="83" xfId="2" applyNumberFormat="1" applyFont="1" applyFill="1" applyBorder="1" applyAlignment="1">
      <alignment horizontal="center" vertical="center" wrapText="1"/>
    </xf>
    <xf numFmtId="0" fontId="56" fillId="0" borderId="81" xfId="0" applyFont="1" applyBorder="1" applyAlignment="1">
      <alignment horizontal="center" vertical="center" wrapText="1"/>
    </xf>
    <xf numFmtId="195" fontId="56" fillId="0" borderId="83" xfId="2" applyNumberFormat="1" applyFont="1" applyFill="1" applyBorder="1" applyAlignment="1">
      <alignment horizontal="center" vertical="center" wrapText="1"/>
    </xf>
    <xf numFmtId="0" fontId="55" fillId="0" borderId="69" xfId="0" applyFont="1" applyBorder="1" applyAlignment="1">
      <alignment horizontal="center" vertical="center" wrapText="1"/>
    </xf>
    <xf numFmtId="195" fontId="55" fillId="0" borderId="69" xfId="2" applyNumberFormat="1" applyFont="1" applyFill="1" applyBorder="1" applyAlignment="1">
      <alignment horizontal="center" vertical="center" wrapText="1"/>
    </xf>
    <xf numFmtId="0" fontId="56" fillId="12" borderId="70" xfId="0" applyFont="1" applyFill="1" applyBorder="1" applyAlignment="1">
      <alignment horizontal="center" vertical="center" wrapText="1"/>
    </xf>
    <xf numFmtId="0" fontId="56" fillId="0" borderId="343" xfId="0" applyFont="1" applyBorder="1" applyAlignment="1">
      <alignment horizontal="center" vertical="center" wrapText="1"/>
    </xf>
    <xf numFmtId="195" fontId="56" fillId="12" borderId="70" xfId="2" applyNumberFormat="1" applyFont="1" applyFill="1" applyBorder="1" applyAlignment="1">
      <alignment horizontal="center" vertical="center" wrapText="1"/>
    </xf>
    <xf numFmtId="194" fontId="56" fillId="12" borderId="74" xfId="0" applyNumberFormat="1" applyFont="1" applyFill="1" applyBorder="1" applyAlignment="1">
      <alignment horizontal="center" vertical="center" wrapText="1"/>
    </xf>
    <xf numFmtId="195" fontId="56" fillId="0" borderId="344" xfId="2" applyNumberFormat="1" applyFont="1" applyFill="1" applyBorder="1" applyAlignment="1">
      <alignment horizontal="center" vertical="center" wrapText="1"/>
    </xf>
    <xf numFmtId="197" fontId="56" fillId="0" borderId="212" xfId="2" applyNumberFormat="1" applyFont="1" applyFill="1" applyBorder="1" applyAlignment="1">
      <alignment horizontal="center" vertical="center" wrapText="1"/>
    </xf>
    <xf numFmtId="194" fontId="56" fillId="0" borderId="343" xfId="0" applyNumberFormat="1" applyFont="1" applyBorder="1" applyAlignment="1">
      <alignment horizontal="center" vertical="center" wrapText="1"/>
    </xf>
    <xf numFmtId="0" fontId="56" fillId="12" borderId="78" xfId="0" applyFont="1" applyFill="1" applyBorder="1" applyAlignment="1">
      <alignment horizontal="center" vertical="center" wrapText="1"/>
    </xf>
    <xf numFmtId="195" fontId="56" fillId="12" borderId="80" xfId="2" applyNumberFormat="1" applyFont="1" applyFill="1" applyBorder="1" applyAlignment="1">
      <alignment horizontal="center" vertical="center" wrapText="1"/>
    </xf>
    <xf numFmtId="197" fontId="56" fillId="12" borderId="77" xfId="2" applyNumberFormat="1" applyFont="1" applyFill="1" applyBorder="1" applyAlignment="1">
      <alignment horizontal="center" vertical="center" wrapText="1"/>
    </xf>
    <xf numFmtId="194" fontId="56" fillId="12" borderId="78" xfId="0" applyNumberFormat="1" applyFont="1" applyFill="1" applyBorder="1" applyAlignment="1">
      <alignment horizontal="center" vertical="center" wrapText="1"/>
    </xf>
    <xf numFmtId="0" fontId="56" fillId="0" borderId="345" xfId="0" applyFont="1" applyBorder="1" applyAlignment="1">
      <alignment horizontal="center" vertical="center" wrapText="1"/>
    </xf>
    <xf numFmtId="195" fontId="56" fillId="0" borderId="345" xfId="2" applyNumberFormat="1" applyFont="1" applyFill="1" applyBorder="1" applyAlignment="1">
      <alignment horizontal="center" vertical="center" wrapText="1"/>
    </xf>
    <xf numFmtId="194" fontId="56" fillId="0" borderId="346" xfId="0" applyNumberFormat="1" applyFont="1" applyBorder="1" applyAlignment="1">
      <alignment horizontal="center" vertical="center" wrapText="1"/>
    </xf>
    <xf numFmtId="0" fontId="56" fillId="12" borderId="81" xfId="0" applyFont="1" applyFill="1" applyBorder="1" applyAlignment="1">
      <alignment horizontal="center" vertical="center" wrapText="1"/>
    </xf>
    <xf numFmtId="195" fontId="56" fillId="12" borderId="83" xfId="2" applyNumberFormat="1" applyFont="1" applyFill="1" applyBorder="1" applyAlignment="1">
      <alignment horizontal="center" vertical="center" wrapText="1"/>
    </xf>
    <xf numFmtId="197" fontId="56" fillId="12" borderId="6" xfId="2" applyNumberFormat="1" applyFont="1" applyFill="1" applyBorder="1" applyAlignment="1">
      <alignment horizontal="center" vertical="center" wrapText="1"/>
    </xf>
    <xf numFmtId="0" fontId="54" fillId="0" borderId="294" xfId="0" applyFont="1" applyBorder="1" applyAlignment="1">
      <alignment horizontal="center" vertical="center" wrapText="1"/>
    </xf>
    <xf numFmtId="0" fontId="54" fillId="0" borderId="295" xfId="0" applyFont="1" applyBorder="1" applyAlignment="1">
      <alignment horizontal="center" vertical="center" wrapText="1"/>
    </xf>
    <xf numFmtId="195" fontId="54" fillId="0" borderId="294" xfId="2" applyNumberFormat="1" applyFont="1" applyFill="1" applyBorder="1" applyAlignment="1">
      <alignment horizontal="center" vertical="center" wrapText="1"/>
    </xf>
    <xf numFmtId="194" fontId="54" fillId="0" borderId="295" xfId="0" applyNumberFormat="1" applyFont="1" applyBorder="1" applyAlignment="1">
      <alignment horizontal="center" vertical="center" wrapText="1"/>
    </xf>
    <xf numFmtId="195" fontId="54" fillId="0" borderId="245" xfId="2" applyNumberFormat="1" applyFont="1" applyFill="1" applyBorder="1" applyAlignment="1">
      <alignment horizontal="center" vertical="center" wrapText="1"/>
    </xf>
    <xf numFmtId="197" fontId="54" fillId="0" borderId="182" xfId="2" applyNumberFormat="1" applyFont="1" applyFill="1" applyBorder="1" applyAlignment="1">
      <alignment horizontal="center" vertical="center" wrapText="1"/>
    </xf>
    <xf numFmtId="195" fontId="56" fillId="12" borderId="17" xfId="2" applyNumberFormat="1" applyFont="1" applyFill="1" applyBorder="1" applyAlignment="1">
      <alignment vertical="center" wrapText="1"/>
    </xf>
    <xf numFmtId="0" fontId="56" fillId="12" borderId="30" xfId="0" applyFont="1" applyFill="1" applyBorder="1" applyAlignment="1">
      <alignment vertical="center" wrapText="1"/>
    </xf>
    <xf numFmtId="194" fontId="56" fillId="12" borderId="16" xfId="0" applyNumberFormat="1" applyFont="1" applyFill="1" applyBorder="1" applyAlignment="1">
      <alignment vertical="center" wrapText="1"/>
    </xf>
    <xf numFmtId="195" fontId="56" fillId="12" borderId="30" xfId="2" applyNumberFormat="1" applyFont="1" applyFill="1" applyBorder="1" applyAlignment="1">
      <alignment vertical="center" wrapText="1"/>
    </xf>
    <xf numFmtId="197" fontId="56" fillId="12" borderId="30" xfId="2" applyNumberFormat="1" applyFont="1" applyFill="1" applyBorder="1" applyAlignment="1">
      <alignment vertical="center" wrapText="1"/>
    </xf>
    <xf numFmtId="0" fontId="56" fillId="0" borderId="347" xfId="0" applyFont="1" applyBorder="1" applyAlignment="1">
      <alignment horizontal="center" vertical="center" wrapText="1"/>
    </xf>
    <xf numFmtId="0" fontId="55" fillId="0" borderId="343" xfId="0" applyFont="1" applyBorder="1" applyAlignment="1">
      <alignment horizontal="center" vertical="center" wrapText="1"/>
    </xf>
    <xf numFmtId="195" fontId="56" fillId="0" borderId="347" xfId="2" applyNumberFormat="1" applyFont="1" applyFill="1" applyBorder="1" applyAlignment="1">
      <alignment horizontal="center" vertical="center" wrapText="1"/>
    </xf>
    <xf numFmtId="195" fontId="55" fillId="0" borderId="344" xfId="2" applyNumberFormat="1" applyFont="1" applyFill="1" applyBorder="1" applyAlignment="1">
      <alignment horizontal="center" vertical="center" wrapText="1"/>
    </xf>
    <xf numFmtId="197" fontId="55" fillId="0" borderId="212" xfId="2" applyNumberFormat="1" applyFont="1" applyFill="1" applyBorder="1" applyAlignment="1">
      <alignment horizontal="center" vertical="center" wrapText="1"/>
    </xf>
    <xf numFmtId="194" fontId="55" fillId="0" borderId="343" xfId="0" applyNumberFormat="1" applyFont="1" applyBorder="1" applyAlignment="1">
      <alignment horizontal="center" vertical="center" wrapText="1"/>
    </xf>
    <xf numFmtId="0" fontId="56" fillId="6" borderId="348" xfId="0" applyFont="1" applyFill="1" applyBorder="1" applyAlignment="1">
      <alignment horizontal="center" vertical="center" wrapText="1"/>
    </xf>
    <xf numFmtId="0" fontId="55" fillId="7" borderId="349" xfId="0" applyFont="1" applyFill="1" applyBorder="1" applyAlignment="1">
      <alignment horizontal="center" vertical="center" wrapText="1"/>
    </xf>
    <xf numFmtId="195" fontId="56" fillId="6" borderId="348" xfId="2" applyNumberFormat="1" applyFont="1" applyFill="1" applyBorder="1" applyAlignment="1">
      <alignment horizontal="center" vertical="center" wrapText="1"/>
    </xf>
    <xf numFmtId="194" fontId="56" fillId="6" borderId="349" xfId="0" applyNumberFormat="1" applyFont="1" applyFill="1" applyBorder="1" applyAlignment="1">
      <alignment horizontal="center" vertical="center" wrapText="1"/>
    </xf>
    <xf numFmtId="195" fontId="55" fillId="7" borderId="151" xfId="2" applyNumberFormat="1" applyFont="1" applyFill="1" applyBorder="1" applyAlignment="1">
      <alignment horizontal="center" vertical="center" wrapText="1"/>
    </xf>
    <xf numFmtId="194" fontId="55" fillId="7" borderId="349" xfId="0" applyNumberFormat="1" applyFont="1" applyFill="1" applyBorder="1" applyAlignment="1">
      <alignment horizontal="center" vertical="center" wrapText="1"/>
    </xf>
    <xf numFmtId="0" fontId="58" fillId="0" borderId="294" xfId="0" applyFont="1" applyBorder="1" applyAlignment="1">
      <alignment horizontal="center" vertical="center"/>
    </xf>
    <xf numFmtId="0" fontId="58" fillId="0" borderId="295" xfId="0" applyFont="1" applyBorder="1" applyAlignment="1">
      <alignment horizontal="center" vertical="center" wrapText="1"/>
    </xf>
    <xf numFmtId="195" fontId="58" fillId="0" borderId="294" xfId="2" applyNumberFormat="1" applyFont="1" applyFill="1" applyBorder="1" applyAlignment="1">
      <alignment horizontal="center" vertical="center"/>
    </xf>
    <xf numFmtId="194" fontId="58" fillId="0" borderId="295" xfId="0" applyNumberFormat="1" applyFont="1" applyBorder="1" applyAlignment="1">
      <alignment horizontal="center" vertical="center"/>
    </xf>
    <xf numFmtId="195" fontId="58" fillId="0" borderId="245" xfId="2" applyNumberFormat="1" applyFont="1" applyFill="1" applyBorder="1" applyAlignment="1">
      <alignment horizontal="center" vertical="center" wrapText="1"/>
    </xf>
    <xf numFmtId="197" fontId="58" fillId="0" borderId="182" xfId="2" applyNumberFormat="1" applyFont="1" applyFill="1" applyBorder="1" applyAlignment="1">
      <alignment horizontal="center" vertical="center" wrapText="1"/>
    </xf>
    <xf numFmtId="194" fontId="58" fillId="0" borderId="295" xfId="0" applyNumberFormat="1" applyFont="1" applyBorder="1" applyAlignment="1">
      <alignment horizontal="center" vertical="center" wrapText="1"/>
    </xf>
    <xf numFmtId="0" fontId="55" fillId="12" borderId="81" xfId="0" applyFont="1" applyFill="1" applyBorder="1" applyAlignment="1">
      <alignment horizontal="center" vertical="center" wrapText="1"/>
    </xf>
    <xf numFmtId="195" fontId="55" fillId="12" borderId="83" xfId="2" applyNumberFormat="1" applyFont="1" applyFill="1" applyBorder="1" applyAlignment="1">
      <alignment horizontal="center" vertical="center" wrapText="1"/>
    </xf>
    <xf numFmtId="197" fontId="55" fillId="12" borderId="6" xfId="2" applyNumberFormat="1" applyFont="1" applyFill="1" applyBorder="1" applyAlignment="1">
      <alignment horizontal="center" vertical="center" wrapText="1"/>
    </xf>
    <xf numFmtId="194" fontId="55" fillId="12" borderId="81" xfId="0" applyNumberFormat="1" applyFont="1" applyFill="1" applyBorder="1" applyAlignment="1">
      <alignment horizontal="center" vertical="center" wrapText="1"/>
    </xf>
    <xf numFmtId="195" fontId="55" fillId="7" borderId="73" xfId="2" applyNumberFormat="1" applyFont="1" applyFill="1" applyBorder="1" applyAlignment="1">
      <alignment horizontal="center" vertical="center" wrapText="1"/>
    </xf>
    <xf numFmtId="198" fontId="56" fillId="6" borderId="97" xfId="2" applyNumberFormat="1" applyFont="1" applyFill="1" applyBorder="1" applyAlignment="1">
      <alignment horizontal="center" vertical="center" wrapText="1"/>
    </xf>
    <xf numFmtId="0" fontId="56" fillId="0" borderId="286" xfId="0" applyFont="1" applyBorder="1" applyAlignment="1">
      <alignment horizontal="center" vertical="center" wrapText="1"/>
    </xf>
    <xf numFmtId="0" fontId="55" fillId="0" borderId="287" xfId="0" applyFont="1" applyBorder="1" applyAlignment="1">
      <alignment horizontal="center" vertical="center" wrapText="1"/>
    </xf>
    <xf numFmtId="195" fontId="56" fillId="0" borderId="84" xfId="2" applyNumberFormat="1" applyFont="1" applyFill="1" applyBorder="1" applyAlignment="1">
      <alignment horizontal="center" vertical="center" wrapText="1"/>
    </xf>
    <xf numFmtId="197" fontId="56" fillId="0" borderId="86" xfId="2" applyNumberFormat="1" applyFont="1" applyFill="1" applyBorder="1" applyAlignment="1">
      <alignment horizontal="center" vertical="center" wrapText="1"/>
    </xf>
    <xf numFmtId="194" fontId="56" fillId="0" borderId="87" xfId="0" applyNumberFormat="1" applyFont="1" applyBorder="1" applyAlignment="1">
      <alignment horizontal="center" vertical="center" wrapText="1"/>
    </xf>
    <xf numFmtId="195" fontId="55" fillId="0" borderId="89" xfId="2" applyNumberFormat="1" applyFont="1" applyFill="1" applyBorder="1" applyAlignment="1">
      <alignment horizontal="center" vertical="center" wrapText="1"/>
    </xf>
    <xf numFmtId="197" fontId="55" fillId="0" borderId="101" xfId="2" applyNumberFormat="1" applyFont="1" applyFill="1" applyBorder="1" applyAlignment="1">
      <alignment horizontal="center" vertical="center" wrapText="1"/>
    </xf>
    <xf numFmtId="194" fontId="55" fillId="0" borderId="287" xfId="0" applyNumberFormat="1" applyFont="1" applyBorder="1" applyAlignment="1">
      <alignment horizontal="center" vertical="center" wrapText="1"/>
    </xf>
    <xf numFmtId="0" fontId="56" fillId="0" borderId="348" xfId="0" applyFont="1" applyBorder="1" applyAlignment="1">
      <alignment horizontal="center" vertical="center" wrapText="1"/>
    </xf>
    <xf numFmtId="0" fontId="55" fillId="0" borderId="349" xfId="0" applyFont="1" applyBorder="1" applyAlignment="1">
      <alignment horizontal="center" vertical="center" wrapText="1"/>
    </xf>
    <xf numFmtId="195" fontId="56" fillId="0" borderId="76" xfId="2" applyNumberFormat="1" applyFont="1" applyFill="1" applyBorder="1" applyAlignment="1">
      <alignment horizontal="center" vertical="center" wrapText="1"/>
    </xf>
    <xf numFmtId="197" fontId="56" fillId="0" borderId="77" xfId="2" applyNumberFormat="1" applyFont="1" applyFill="1" applyBorder="1" applyAlignment="1">
      <alignment horizontal="center" vertical="center" wrapText="1"/>
    </xf>
    <xf numFmtId="194" fontId="56" fillId="0" borderId="78" xfId="0" applyNumberFormat="1" applyFont="1" applyBorder="1" applyAlignment="1">
      <alignment horizontal="center" vertical="center" wrapText="1"/>
    </xf>
    <xf numFmtId="195" fontId="55" fillId="0" borderId="80" xfId="2" applyNumberFormat="1" applyFont="1" applyFill="1" applyBorder="1" applyAlignment="1">
      <alignment horizontal="center" vertical="center" wrapText="1"/>
    </xf>
    <xf numFmtId="197" fontId="55" fillId="0" borderId="97" xfId="2" applyNumberFormat="1" applyFont="1" applyFill="1" applyBorder="1" applyAlignment="1">
      <alignment horizontal="center" vertical="center" wrapText="1"/>
    </xf>
    <xf numFmtId="194" fontId="55" fillId="0" borderId="349" xfId="0" applyNumberFormat="1" applyFont="1" applyBorder="1" applyAlignment="1">
      <alignment horizontal="center" vertical="center" wrapText="1"/>
    </xf>
    <xf numFmtId="0" fontId="56" fillId="6" borderId="294" xfId="0" applyFont="1" applyFill="1" applyBorder="1" applyAlignment="1">
      <alignment horizontal="center" vertical="center" wrapText="1"/>
    </xf>
    <xf numFmtId="0" fontId="55" fillId="7" borderId="295" xfId="0" applyFont="1" applyFill="1" applyBorder="1" applyAlignment="1">
      <alignment horizontal="center" vertical="center" wrapText="1"/>
    </xf>
    <xf numFmtId="195" fontId="56" fillId="6" borderId="294" xfId="2" applyNumberFormat="1" applyFont="1" applyFill="1" applyBorder="1" applyAlignment="1">
      <alignment horizontal="center" vertical="center" wrapText="1"/>
    </xf>
    <xf numFmtId="194" fontId="56" fillId="6" borderId="295" xfId="0" applyNumberFormat="1" applyFont="1" applyFill="1" applyBorder="1" applyAlignment="1">
      <alignment horizontal="center" vertical="center" wrapText="1"/>
    </xf>
    <xf numFmtId="195" fontId="55" fillId="7" borderId="245" xfId="2" applyNumberFormat="1" applyFont="1" applyFill="1" applyBorder="1" applyAlignment="1">
      <alignment horizontal="center" vertical="center" wrapText="1"/>
    </xf>
    <xf numFmtId="194" fontId="55" fillId="7" borderId="295" xfId="0" applyNumberFormat="1" applyFont="1" applyFill="1" applyBorder="1" applyAlignment="1">
      <alignment horizontal="center" vertical="center" wrapText="1"/>
    </xf>
    <xf numFmtId="198" fontId="56" fillId="6" borderId="182" xfId="2" applyNumberFormat="1" applyFont="1" applyFill="1" applyBorder="1" applyAlignment="1">
      <alignment horizontal="center" vertical="center" wrapText="1"/>
    </xf>
    <xf numFmtId="198" fontId="55" fillId="7" borderId="182" xfId="2" applyNumberFormat="1" applyFont="1" applyFill="1" applyBorder="1" applyAlignment="1">
      <alignment horizontal="center" vertical="center" wrapText="1"/>
    </xf>
    <xf numFmtId="0" fontId="55" fillId="0" borderId="294" xfId="0" applyFont="1" applyBorder="1" applyAlignment="1">
      <alignment horizontal="center" vertical="center" wrapText="1"/>
    </xf>
    <xf numFmtId="195" fontId="55" fillId="0" borderId="294" xfId="2" applyNumberFormat="1" applyFont="1" applyFill="1" applyBorder="1" applyAlignment="1">
      <alignment horizontal="center" vertical="center" wrapText="1"/>
    </xf>
    <xf numFmtId="0" fontId="55" fillId="0" borderId="346" xfId="0" applyFont="1" applyBorder="1" applyAlignment="1">
      <alignment horizontal="center" vertical="center" wrapText="1"/>
    </xf>
    <xf numFmtId="197" fontId="56" fillId="0" borderId="197" xfId="2" applyNumberFormat="1" applyFont="1" applyFill="1" applyBorder="1" applyAlignment="1">
      <alignment horizontal="center" vertical="center" wrapText="1"/>
    </xf>
    <xf numFmtId="195" fontId="55" fillId="0" borderId="350" xfId="2" applyNumberFormat="1" applyFont="1" applyFill="1" applyBorder="1" applyAlignment="1">
      <alignment horizontal="center" vertical="center" wrapText="1"/>
    </xf>
    <xf numFmtId="197" fontId="55" fillId="0" borderId="197" xfId="2" applyNumberFormat="1" applyFont="1" applyFill="1" applyBorder="1" applyAlignment="1">
      <alignment horizontal="center" vertical="center" wrapText="1"/>
    </xf>
    <xf numFmtId="194" fontId="55" fillId="0" borderId="346" xfId="0" applyNumberFormat="1" applyFont="1" applyBorder="1" applyAlignment="1">
      <alignment horizontal="center" vertical="center" wrapText="1"/>
    </xf>
    <xf numFmtId="198" fontId="55" fillId="7" borderId="71" xfId="2" applyNumberFormat="1" applyFont="1" applyFill="1" applyBorder="1" applyAlignment="1">
      <alignment horizontal="center" vertical="center" wrapText="1"/>
    </xf>
    <xf numFmtId="0" fontId="55" fillId="0" borderId="341" xfId="0" applyFont="1" applyBorder="1" applyAlignment="1">
      <alignment horizontal="center" vertical="center" wrapText="1"/>
    </xf>
    <xf numFmtId="195" fontId="55" fillId="0" borderId="342" xfId="2" applyNumberFormat="1" applyFont="1" applyFill="1" applyBorder="1" applyAlignment="1">
      <alignment horizontal="center" vertical="center" wrapText="1"/>
    </xf>
    <xf numFmtId="197" fontId="55" fillId="0" borderId="181" xfId="2" applyNumberFormat="1" applyFont="1" applyFill="1" applyBorder="1" applyAlignment="1">
      <alignment horizontal="center" vertical="center" wrapText="1"/>
    </xf>
    <xf numFmtId="194" fontId="55" fillId="0" borderId="341" xfId="0" applyNumberFormat="1" applyFont="1" applyBorder="1" applyAlignment="1">
      <alignment horizontal="center" vertical="center" wrapText="1"/>
    </xf>
    <xf numFmtId="0" fontId="56" fillId="0" borderId="283" xfId="0" applyFont="1" applyBorder="1" applyAlignment="1">
      <alignment horizontal="center" vertical="center" wrapText="1"/>
    </xf>
    <xf numFmtId="195" fontId="56" fillId="0" borderId="273" xfId="2" applyNumberFormat="1" applyFont="1" applyFill="1" applyBorder="1" applyAlignment="1">
      <alignment horizontal="center" vertical="center" wrapText="1"/>
    </xf>
    <xf numFmtId="197" fontId="56" fillId="0" borderId="103" xfId="2" applyNumberFormat="1" applyFont="1" applyFill="1" applyBorder="1" applyAlignment="1">
      <alignment horizontal="center" vertical="center" wrapText="1"/>
    </xf>
    <xf numFmtId="194" fontId="56" fillId="0" borderId="283" xfId="0" applyNumberFormat="1" applyFont="1" applyBorder="1" applyAlignment="1">
      <alignment horizontal="center" vertical="center" wrapText="1"/>
    </xf>
    <xf numFmtId="0" fontId="54" fillId="0" borderId="347" xfId="0" applyFont="1" applyBorder="1" applyAlignment="1">
      <alignment horizontal="center" vertical="center" wrapText="1"/>
    </xf>
    <xf numFmtId="0" fontId="54" fillId="0" borderId="343" xfId="0" applyFont="1" applyBorder="1" applyAlignment="1">
      <alignment horizontal="center" vertical="center" wrapText="1"/>
    </xf>
    <xf numFmtId="195" fontId="54" fillId="0" borderId="347" xfId="2" applyNumberFormat="1" applyFont="1" applyFill="1" applyBorder="1" applyAlignment="1">
      <alignment horizontal="center" vertical="center" wrapText="1"/>
    </xf>
    <xf numFmtId="197" fontId="54" fillId="0" borderId="212" xfId="2" applyNumberFormat="1" applyFont="1" applyFill="1" applyBorder="1" applyAlignment="1">
      <alignment horizontal="center" vertical="center" wrapText="1"/>
    </xf>
    <xf numFmtId="194" fontId="54" fillId="0" borderId="343" xfId="0" applyNumberFormat="1" applyFont="1" applyBorder="1" applyAlignment="1">
      <alignment horizontal="center" vertical="center" wrapText="1"/>
    </xf>
    <xf numFmtId="195" fontId="54" fillId="0" borderId="344" xfId="2" applyNumberFormat="1" applyFont="1" applyFill="1" applyBorder="1" applyAlignment="1">
      <alignment horizontal="center" vertical="center" wrapText="1"/>
    </xf>
    <xf numFmtId="0" fontId="55" fillId="0" borderId="345" xfId="0" applyFont="1" applyBorder="1" applyAlignment="1">
      <alignment horizontal="center" vertical="center" wrapText="1"/>
    </xf>
    <xf numFmtId="0" fontId="56" fillId="0" borderId="346" xfId="0" applyFont="1" applyBorder="1" applyAlignment="1">
      <alignment horizontal="center" vertical="center" wrapText="1"/>
    </xf>
    <xf numFmtId="195" fontId="55" fillId="0" borderId="345" xfId="2" applyNumberFormat="1" applyFont="1" applyFill="1" applyBorder="1" applyAlignment="1">
      <alignment horizontal="center" vertical="center" wrapText="1"/>
    </xf>
    <xf numFmtId="195" fontId="56" fillId="0" borderId="350" xfId="2" applyNumberFormat="1" applyFont="1" applyFill="1" applyBorder="1" applyAlignment="1">
      <alignment horizontal="center" vertical="center" wrapText="1"/>
    </xf>
    <xf numFmtId="0" fontId="54" fillId="0" borderId="282" xfId="0" applyFont="1" applyBorder="1" applyAlignment="1">
      <alignment horizontal="center" vertical="center" wrapText="1"/>
    </xf>
    <xf numFmtId="195" fontId="54" fillId="0" borderId="282" xfId="2" applyNumberFormat="1" applyFont="1" applyFill="1" applyBorder="1" applyAlignment="1">
      <alignment horizontal="center" vertical="center" wrapText="1"/>
    </xf>
    <xf numFmtId="197" fontId="54" fillId="0" borderId="103" xfId="2" applyNumberFormat="1" applyFont="1" applyFill="1" applyBorder="1" applyAlignment="1">
      <alignment horizontal="center" vertical="center" wrapText="1"/>
    </xf>
    <xf numFmtId="194" fontId="54" fillId="0" borderId="283" xfId="0" applyNumberFormat="1" applyFont="1" applyBorder="1" applyAlignment="1">
      <alignment horizontal="center" vertical="center" wrapText="1"/>
    </xf>
    <xf numFmtId="195" fontId="56" fillId="12" borderId="351" xfId="2" applyNumberFormat="1" applyFont="1" applyFill="1" applyBorder="1" applyAlignment="1">
      <alignment vertical="center" wrapText="1"/>
    </xf>
    <xf numFmtId="197" fontId="56" fillId="12" borderId="353" xfId="2" applyNumberFormat="1" applyFont="1" applyFill="1" applyBorder="1" applyAlignment="1">
      <alignment vertical="center" wrapText="1"/>
    </xf>
    <xf numFmtId="0" fontId="56" fillId="12" borderId="353" xfId="0" applyFont="1" applyFill="1" applyBorder="1" applyAlignment="1">
      <alignment vertical="center" wrapText="1"/>
    </xf>
    <xf numFmtId="194" fontId="56" fillId="12" borderId="352" xfId="0" applyNumberFormat="1" applyFont="1" applyFill="1" applyBorder="1" applyAlignment="1">
      <alignment vertical="center" wrapText="1"/>
    </xf>
    <xf numFmtId="195" fontId="56" fillId="12" borderId="353" xfId="2" applyNumberFormat="1" applyFont="1" applyFill="1" applyBorder="1" applyAlignment="1">
      <alignment vertical="center" wrapText="1"/>
    </xf>
    <xf numFmtId="0" fontId="54" fillId="0" borderId="283" xfId="0" applyFont="1" applyBorder="1" applyAlignment="1">
      <alignment horizontal="center" vertical="center" wrapText="1"/>
    </xf>
    <xf numFmtId="195" fontId="54" fillId="0" borderId="273" xfId="2" applyNumberFormat="1" applyFont="1" applyFill="1" applyBorder="1" applyAlignment="1">
      <alignment horizontal="center" vertical="center" wrapText="1"/>
    </xf>
    <xf numFmtId="0" fontId="54" fillId="0" borderId="354" xfId="0" applyFont="1" applyBorder="1" applyAlignment="1">
      <alignment horizontal="center" vertical="center" wrapText="1"/>
    </xf>
    <xf numFmtId="0" fontId="54" fillId="0" borderId="355" xfId="0" applyFont="1" applyBorder="1" applyAlignment="1">
      <alignment horizontal="center" vertical="center" wrapText="1"/>
    </xf>
    <xf numFmtId="195" fontId="54" fillId="0" borderId="354" xfId="2" applyNumberFormat="1" applyFont="1" applyFill="1" applyBorder="1" applyAlignment="1">
      <alignment horizontal="center" vertical="center" wrapText="1"/>
    </xf>
    <xf numFmtId="197" fontId="54" fillId="0" borderId="183" xfId="2" applyNumberFormat="1" applyFont="1" applyFill="1" applyBorder="1" applyAlignment="1">
      <alignment horizontal="center" vertical="center" wrapText="1"/>
    </xf>
    <xf numFmtId="194" fontId="54" fillId="0" borderId="355" xfId="0" applyNumberFormat="1" applyFont="1" applyBorder="1" applyAlignment="1">
      <alignment horizontal="center" vertical="center" wrapText="1"/>
    </xf>
    <xf numFmtId="195" fontId="54" fillId="0" borderId="356" xfId="2" applyNumberFormat="1" applyFont="1" applyFill="1" applyBorder="1" applyAlignment="1">
      <alignment horizontal="center" vertical="center" wrapText="1"/>
    </xf>
    <xf numFmtId="0" fontId="54" fillId="0" borderId="340" xfId="0" applyFont="1" applyBorder="1" applyAlignment="1">
      <alignment horizontal="center" vertical="center" wrapText="1"/>
    </xf>
    <xf numFmtId="0" fontId="54" fillId="0" borderId="341" xfId="0" applyFont="1" applyBorder="1" applyAlignment="1">
      <alignment horizontal="center" vertical="center" wrapText="1"/>
    </xf>
    <xf numFmtId="195" fontId="54" fillId="0" borderId="340" xfId="2" applyNumberFormat="1" applyFont="1" applyFill="1" applyBorder="1" applyAlignment="1">
      <alignment horizontal="center" vertical="center" wrapText="1"/>
    </xf>
    <xf numFmtId="197" fontId="54" fillId="0" borderId="181" xfId="2" applyNumberFormat="1" applyFont="1" applyFill="1" applyBorder="1" applyAlignment="1">
      <alignment horizontal="center" vertical="center" wrapText="1"/>
    </xf>
    <xf numFmtId="194" fontId="54" fillId="0" borderId="341" xfId="0" applyNumberFormat="1" applyFont="1" applyBorder="1" applyAlignment="1">
      <alignment horizontal="center" vertical="center" wrapText="1"/>
    </xf>
    <xf numFmtId="195" fontId="54" fillId="0" borderId="342" xfId="2" applyNumberFormat="1" applyFont="1" applyFill="1" applyBorder="1" applyAlignment="1">
      <alignment horizontal="center" vertical="center" wrapText="1"/>
    </xf>
    <xf numFmtId="0" fontId="56" fillId="0" borderId="70" xfId="0" applyFont="1" applyBorder="1" applyAlignment="1">
      <alignment horizontal="center" vertical="center" wrapText="1"/>
    </xf>
    <xf numFmtId="0" fontId="55" fillId="0" borderId="74" xfId="0" applyFont="1" applyBorder="1" applyAlignment="1">
      <alignment horizontal="center" vertical="center" wrapText="1"/>
    </xf>
    <xf numFmtId="195" fontId="56" fillId="0" borderId="70" xfId="2" applyNumberFormat="1" applyFont="1" applyFill="1" applyBorder="1" applyAlignment="1">
      <alignment horizontal="center" vertical="center" wrapText="1"/>
    </xf>
    <xf numFmtId="197" fontId="56" fillId="0" borderId="71" xfId="2" applyNumberFormat="1" applyFont="1" applyFill="1" applyBorder="1" applyAlignment="1">
      <alignment horizontal="center" vertical="center" wrapText="1"/>
    </xf>
    <xf numFmtId="194" fontId="56" fillId="0" borderId="74" xfId="0" applyNumberFormat="1" applyFont="1" applyBorder="1" applyAlignment="1">
      <alignment horizontal="center" vertical="center" wrapText="1"/>
    </xf>
    <xf numFmtId="195" fontId="55" fillId="0" borderId="73" xfId="2" applyNumberFormat="1" applyFont="1" applyFill="1" applyBorder="1" applyAlignment="1">
      <alignment horizontal="center" vertical="center" wrapText="1"/>
    </xf>
    <xf numFmtId="197" fontId="55" fillId="0" borderId="71" xfId="2" applyNumberFormat="1" applyFont="1" applyFill="1" applyBorder="1" applyAlignment="1">
      <alignment horizontal="center" vertical="center" wrapText="1"/>
    </xf>
    <xf numFmtId="194" fontId="55" fillId="0" borderId="74" xfId="0" applyNumberFormat="1" applyFont="1" applyBorder="1" applyAlignment="1">
      <alignment horizontal="center" vertical="center" wrapText="1"/>
    </xf>
    <xf numFmtId="0" fontId="55" fillId="0" borderId="340" xfId="0" applyFont="1" applyBorder="1" applyAlignment="1">
      <alignment horizontal="center" vertical="center" wrapText="1"/>
    </xf>
    <xf numFmtId="195" fontId="55" fillId="0" borderId="340" xfId="2" applyNumberFormat="1" applyFont="1" applyFill="1" applyBorder="1" applyAlignment="1">
      <alignment horizontal="center" vertical="center" wrapText="1"/>
    </xf>
    <xf numFmtId="0" fontId="56" fillId="0" borderId="76" xfId="0" applyFont="1" applyBorder="1" applyAlignment="1">
      <alignment horizontal="center" vertical="center" wrapText="1"/>
    </xf>
    <xf numFmtId="195" fontId="55" fillId="0" borderId="151" xfId="2" applyNumberFormat="1" applyFont="1" applyFill="1" applyBorder="1" applyAlignment="1">
      <alignment horizontal="center" vertical="center" wrapText="1"/>
    </xf>
    <xf numFmtId="195" fontId="56" fillId="0" borderId="348" xfId="2" applyNumberFormat="1" applyFont="1" applyFill="1" applyBorder="1" applyAlignment="1">
      <alignment horizontal="center" vertical="center" wrapText="1"/>
    </xf>
    <xf numFmtId="197" fontId="56" fillId="0" borderId="97" xfId="2" applyNumberFormat="1" applyFont="1" applyFill="1" applyBorder="1" applyAlignment="1">
      <alignment horizontal="center" vertical="center" wrapText="1"/>
    </xf>
    <xf numFmtId="194" fontId="56" fillId="0" borderId="349" xfId="0" applyNumberFormat="1" applyFont="1" applyBorder="1" applyAlignment="1">
      <alignment horizontal="center" vertical="center" wrapText="1"/>
    </xf>
    <xf numFmtId="0" fontId="60" fillId="0" borderId="294" xfId="0" applyFont="1" applyBorder="1" applyAlignment="1">
      <alignment horizontal="center" vertical="center" wrapText="1"/>
    </xf>
    <xf numFmtId="0" fontId="58" fillId="0" borderId="81" xfId="0" applyFont="1" applyBorder="1" applyAlignment="1">
      <alignment horizontal="center" vertical="center" wrapText="1"/>
    </xf>
    <xf numFmtId="195" fontId="60" fillId="0" borderId="294" xfId="2" applyNumberFormat="1" applyFont="1" applyFill="1" applyBorder="1" applyAlignment="1">
      <alignment horizontal="center" vertical="center" wrapText="1"/>
    </xf>
    <xf numFmtId="197" fontId="60" fillId="0" borderId="182" xfId="2" applyNumberFormat="1" applyFont="1" applyFill="1" applyBorder="1" applyAlignment="1">
      <alignment horizontal="center" vertical="center" wrapText="1"/>
    </xf>
    <xf numFmtId="194" fontId="60" fillId="0" borderId="295" xfId="0" applyNumberFormat="1" applyFont="1" applyBorder="1" applyAlignment="1">
      <alignment horizontal="center" vertical="center" wrapText="1"/>
    </xf>
    <xf numFmtId="195" fontId="58" fillId="0" borderId="83" xfId="2" applyNumberFormat="1" applyFont="1" applyFill="1" applyBorder="1" applyAlignment="1">
      <alignment horizontal="center" vertical="center" wrapText="1"/>
    </xf>
    <xf numFmtId="197" fontId="58" fillId="0" borderId="6" xfId="2" applyNumberFormat="1" applyFont="1" applyFill="1" applyBorder="1" applyAlignment="1">
      <alignment horizontal="center" vertical="center" wrapText="1"/>
    </xf>
    <xf numFmtId="194" fontId="58" fillId="0" borderId="81" xfId="0" applyNumberFormat="1" applyFont="1" applyBorder="1" applyAlignment="1">
      <alignment horizontal="center" vertical="center" wrapText="1"/>
    </xf>
    <xf numFmtId="0" fontId="56" fillId="0" borderId="357" xfId="0" applyFont="1" applyBorder="1" applyAlignment="1">
      <alignment horizontal="center" vertical="center" wrapText="1"/>
    </xf>
    <xf numFmtId="0" fontId="55" fillId="0" borderId="87" xfId="0" applyFont="1" applyBorder="1" applyAlignment="1">
      <alignment horizontal="center" vertical="center" wrapText="1"/>
    </xf>
    <xf numFmtId="195" fontId="56" fillId="0" borderId="357" xfId="2" applyNumberFormat="1" applyFont="1" applyFill="1" applyBorder="1" applyAlignment="1">
      <alignment horizontal="center" vertical="center" wrapText="1"/>
    </xf>
    <xf numFmtId="197" fontId="56" fillId="0" borderId="300" xfId="2" applyNumberFormat="1" applyFont="1" applyFill="1" applyBorder="1" applyAlignment="1">
      <alignment horizontal="center" vertical="center" wrapText="1"/>
    </xf>
    <xf numFmtId="0" fontId="56" fillId="0" borderId="300" xfId="0" applyFont="1" applyBorder="1" applyAlignment="1">
      <alignment horizontal="center" vertical="center" wrapText="1"/>
    </xf>
    <xf numFmtId="194" fontId="56" fillId="0" borderId="298" xfId="0" applyNumberFormat="1" applyFont="1" applyBorder="1" applyAlignment="1">
      <alignment horizontal="center" vertical="center" wrapText="1"/>
    </xf>
    <xf numFmtId="197" fontId="55" fillId="0" borderId="86" xfId="2" applyNumberFormat="1" applyFont="1" applyFill="1" applyBorder="1" applyAlignment="1">
      <alignment horizontal="center" vertical="center" wrapText="1"/>
    </xf>
    <xf numFmtId="194" fontId="55" fillId="0" borderId="87" xfId="0" applyNumberFormat="1" applyFont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136" xfId="0" applyFill="1" applyBorder="1" applyAlignment="1">
      <alignment horizontal="center" vertical="center"/>
    </xf>
    <xf numFmtId="0" fontId="0" fillId="7" borderId="135" xfId="0" applyFill="1" applyBorder="1" applyAlignment="1">
      <alignment horizontal="center" vertical="center"/>
    </xf>
    <xf numFmtId="0" fontId="12" fillId="23" borderId="40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77" fillId="23" borderId="15" xfId="0" applyFont="1" applyFill="1" applyBorder="1" applyAlignment="1">
      <alignment horizontal="center" vertical="center"/>
    </xf>
    <xf numFmtId="0" fontId="44" fillId="0" borderId="81" xfId="0" applyFont="1" applyBorder="1" applyAlignment="1">
      <alignment horizontal="center" vertical="center" wrapText="1"/>
    </xf>
    <xf numFmtId="181" fontId="23" fillId="0" borderId="16" xfId="0" applyNumberFormat="1" applyFont="1" applyBorder="1" applyAlignment="1">
      <alignment horizontal="center" vertical="center" wrapText="1"/>
    </xf>
    <xf numFmtId="0" fontId="12" fillId="0" borderId="182" xfId="0" applyFont="1" applyBorder="1" applyAlignment="1">
      <alignment horizontal="center" vertical="center"/>
    </xf>
    <xf numFmtId="197" fontId="44" fillId="0" borderId="135" xfId="2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22" fillId="0" borderId="191" xfId="0" applyFont="1" applyBorder="1" applyAlignment="1">
      <alignment horizontal="center" vertical="center"/>
    </xf>
    <xf numFmtId="0" fontId="22" fillId="0" borderId="182" xfId="0" applyFont="1" applyBorder="1" applyAlignment="1">
      <alignment horizontal="center" vertical="center"/>
    </xf>
    <xf numFmtId="0" fontId="22" fillId="0" borderId="196" xfId="0" applyFont="1" applyBorder="1" applyAlignment="1">
      <alignment horizontal="center" vertical="center"/>
    </xf>
    <xf numFmtId="0" fontId="23" fillId="23" borderId="289" xfId="0" applyFont="1" applyFill="1" applyBorder="1" applyAlignment="1">
      <alignment horizontal="center" vertical="center"/>
    </xf>
    <xf numFmtId="195" fontId="23" fillId="0" borderId="290" xfId="2" applyNumberFormat="1" applyFont="1" applyBorder="1" applyAlignment="1">
      <alignment horizontal="center" vertical="center"/>
    </xf>
    <xf numFmtId="197" fontId="23" fillId="0" borderId="191" xfId="2" applyNumberFormat="1" applyFont="1" applyBorder="1" applyAlignment="1">
      <alignment horizontal="center" vertical="center"/>
    </xf>
    <xf numFmtId="194" fontId="23" fillId="0" borderId="289" xfId="0" applyNumberFormat="1" applyFont="1" applyBorder="1" applyAlignment="1">
      <alignment horizontal="center" vertical="center"/>
    </xf>
    <xf numFmtId="0" fontId="23" fillId="23" borderId="81" xfId="0" applyFont="1" applyFill="1" applyBorder="1" applyAlignment="1">
      <alignment horizontal="center" vertical="center"/>
    </xf>
    <xf numFmtId="195" fontId="23" fillId="4" borderId="83" xfId="2" applyNumberFormat="1" applyFont="1" applyFill="1" applyBorder="1" applyAlignment="1">
      <alignment horizontal="center" vertical="center"/>
    </xf>
    <xf numFmtId="0" fontId="23" fillId="23" borderId="295" xfId="0" applyFont="1" applyFill="1" applyBorder="1" applyAlignment="1">
      <alignment horizontal="center" vertical="center"/>
    </xf>
    <xf numFmtId="195" fontId="23" fillId="0" borderId="245" xfId="2" applyNumberFormat="1" applyFont="1" applyBorder="1" applyAlignment="1">
      <alignment horizontal="center" vertical="center"/>
    </xf>
    <xf numFmtId="195" fontId="23" fillId="0" borderId="83" xfId="2" applyNumberFormat="1" applyFont="1" applyBorder="1" applyAlignment="1">
      <alignment horizontal="center" vertical="center"/>
    </xf>
    <xf numFmtId="0" fontId="23" fillId="23" borderId="279" xfId="0" applyFont="1" applyFill="1" applyBorder="1" applyAlignment="1">
      <alignment horizontal="center" vertical="center"/>
    </xf>
    <xf numFmtId="195" fontId="23" fillId="0" borderId="195" xfId="2" applyNumberFormat="1" applyFont="1" applyBorder="1" applyAlignment="1">
      <alignment horizontal="center" vertical="center"/>
    </xf>
    <xf numFmtId="195" fontId="44" fillId="4" borderId="280" xfId="2" applyNumberFormat="1" applyFont="1" applyFill="1" applyBorder="1" applyAlignment="1">
      <alignment horizontal="center" vertical="center"/>
    </xf>
    <xf numFmtId="195" fontId="44" fillId="0" borderId="294" xfId="2" applyNumberFormat="1" applyFont="1" applyBorder="1" applyAlignment="1">
      <alignment horizontal="center" vertical="center"/>
    </xf>
    <xf numFmtId="195" fontId="44" fillId="4" borderId="69" xfId="2" applyNumberFormat="1" applyFont="1" applyFill="1" applyBorder="1" applyAlignment="1">
      <alignment horizontal="center" vertical="center"/>
    </xf>
    <xf numFmtId="195" fontId="44" fillId="0" borderId="69" xfId="2" applyNumberFormat="1" applyFont="1" applyBorder="1" applyAlignment="1">
      <alignment horizontal="center" vertical="center"/>
    </xf>
    <xf numFmtId="195" fontId="44" fillId="0" borderId="278" xfId="2" applyNumberFormat="1" applyFont="1" applyBorder="1" applyAlignment="1">
      <alignment horizontal="center" vertical="center"/>
    </xf>
    <xf numFmtId="0" fontId="44" fillId="23" borderId="280" xfId="0" applyFont="1" applyFill="1" applyBorder="1" applyAlignment="1">
      <alignment horizontal="center" vertical="center"/>
    </xf>
    <xf numFmtId="0" fontId="44" fillId="23" borderId="294" xfId="0" applyFont="1" applyFill="1" applyBorder="1" applyAlignment="1">
      <alignment horizontal="center" vertical="center"/>
    </xf>
    <xf numFmtId="0" fontId="44" fillId="23" borderId="69" xfId="0" applyFont="1" applyFill="1" applyBorder="1" applyAlignment="1">
      <alignment horizontal="center" vertical="center"/>
    </xf>
    <xf numFmtId="0" fontId="44" fillId="23" borderId="278" xfId="0" applyFont="1" applyFill="1" applyBorder="1" applyAlignment="1">
      <alignment horizontal="center" vertical="center"/>
    </xf>
    <xf numFmtId="0" fontId="39" fillId="23" borderId="278" xfId="0" applyFont="1" applyFill="1" applyBorder="1" applyAlignment="1">
      <alignment horizontal="center" vertical="center"/>
    </xf>
    <xf numFmtId="0" fontId="22" fillId="23" borderId="279" xfId="0" applyFont="1" applyFill="1" applyBorder="1" applyAlignment="1">
      <alignment horizontal="center" vertical="center"/>
    </xf>
    <xf numFmtId="176" fontId="22" fillId="6" borderId="136" xfId="2" applyNumberFormat="1" applyFont="1" applyFill="1" applyBorder="1" applyAlignment="1">
      <alignment horizontal="center" vertical="center"/>
    </xf>
    <xf numFmtId="0" fontId="44" fillId="0" borderId="0" xfId="0" applyFont="1">
      <alignment vertical="center"/>
    </xf>
    <xf numFmtId="176" fontId="44" fillId="0" borderId="0" xfId="2" applyNumberFormat="1" applyFont="1">
      <alignment vertical="center"/>
    </xf>
    <xf numFmtId="176" fontId="41" fillId="0" borderId="135" xfId="2" applyNumberFormat="1" applyFont="1" applyBorder="1">
      <alignment vertical="center"/>
    </xf>
    <xf numFmtId="0" fontId="23" fillId="0" borderId="0" xfId="0" applyFont="1">
      <alignment vertical="center"/>
    </xf>
    <xf numFmtId="176" fontId="23" fillId="0" borderId="0" xfId="2" applyNumberFormat="1" applyFont="1">
      <alignment vertical="center"/>
    </xf>
    <xf numFmtId="176" fontId="28" fillId="0" borderId="191" xfId="2" applyNumberFormat="1" applyFont="1" applyBorder="1">
      <alignment vertical="center"/>
    </xf>
    <xf numFmtId="176" fontId="28" fillId="0" borderId="182" xfId="2" applyNumberFormat="1" applyFont="1" applyBorder="1">
      <alignment vertical="center"/>
    </xf>
    <xf numFmtId="176" fontId="28" fillId="0" borderId="136" xfId="2" applyNumberFormat="1" applyFont="1" applyFill="1" applyBorder="1">
      <alignment vertical="center"/>
    </xf>
    <xf numFmtId="0" fontId="56" fillId="0" borderId="178" xfId="0" applyFont="1" applyBorder="1" applyAlignment="1">
      <alignment horizontal="left" vertical="center"/>
    </xf>
    <xf numFmtId="0" fontId="54" fillId="0" borderId="6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11" fillId="0" borderId="59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81" fontId="39" fillId="0" borderId="6" xfId="0" applyNumberFormat="1" applyFont="1" applyBorder="1" applyAlignment="1">
      <alignment horizontal="center" vertical="center"/>
    </xf>
    <xf numFmtId="181" fontId="14" fillId="0" borderId="6" xfId="0" applyNumberFormat="1" applyFont="1" applyBorder="1" applyAlignment="1">
      <alignment horizontal="center" vertical="center"/>
    </xf>
    <xf numFmtId="0" fontId="0" fillId="0" borderId="151" xfId="0" applyBorder="1">
      <alignment vertical="center"/>
    </xf>
    <xf numFmtId="0" fontId="14" fillId="0" borderId="30" xfId="0" applyFont="1" applyBorder="1" applyAlignment="1">
      <alignment horizontal="center" vertical="center"/>
    </xf>
    <xf numFmtId="0" fontId="0" fillId="0" borderId="178" xfId="0" applyBorder="1">
      <alignment vertical="center"/>
    </xf>
    <xf numFmtId="0" fontId="0" fillId="0" borderId="101" xfId="0" applyBorder="1">
      <alignment vertical="center"/>
    </xf>
    <xf numFmtId="0" fontId="0" fillId="0" borderId="229" xfId="0" applyBorder="1">
      <alignment vertical="center"/>
    </xf>
    <xf numFmtId="0" fontId="0" fillId="0" borderId="100" xfId="0" applyBorder="1">
      <alignment vertical="center"/>
    </xf>
    <xf numFmtId="0" fontId="0" fillId="0" borderId="179" xfId="0" applyBorder="1">
      <alignment vertical="center"/>
    </xf>
    <xf numFmtId="0" fontId="0" fillId="0" borderId="287" xfId="0" applyBorder="1">
      <alignment vertical="center"/>
    </xf>
    <xf numFmtId="0" fontId="39" fillId="0" borderId="30" xfId="0" applyFont="1" applyBorder="1" applyAlignment="1">
      <alignment horizontal="center" vertical="center"/>
    </xf>
    <xf numFmtId="0" fontId="0" fillId="0" borderId="167" xfId="0" applyBorder="1">
      <alignment vertical="center"/>
    </xf>
    <xf numFmtId="0" fontId="0" fillId="0" borderId="358" xfId="0" applyBorder="1">
      <alignment vertical="center"/>
    </xf>
    <xf numFmtId="199" fontId="0" fillId="0" borderId="77" xfId="2" applyNumberFormat="1" applyFont="1" applyBorder="1">
      <alignment vertical="center"/>
    </xf>
    <xf numFmtId="199" fontId="0" fillId="0" borderId="6" xfId="2" applyNumberFormat="1" applyFont="1" applyBorder="1">
      <alignment vertical="center"/>
    </xf>
    <xf numFmtId="0" fontId="11" fillId="6" borderId="86" xfId="0" applyFont="1" applyFill="1" applyBorder="1" applyAlignment="1">
      <alignment horizontal="center" vertical="center"/>
    </xf>
    <xf numFmtId="0" fontId="11" fillId="6" borderId="85" xfId="0" applyFont="1" applyFill="1" applyBorder="1" applyAlignment="1">
      <alignment horizontal="center" vertical="center"/>
    </xf>
    <xf numFmtId="179" fontId="0" fillId="6" borderId="84" xfId="0" applyNumberFormat="1" applyFill="1" applyBorder="1">
      <alignment vertical="center"/>
    </xf>
    <xf numFmtId="179" fontId="0" fillId="6" borderId="86" xfId="0" applyNumberFormat="1" applyFill="1" applyBorder="1">
      <alignment vertical="center"/>
    </xf>
    <xf numFmtId="179" fontId="11" fillId="6" borderId="86" xfId="0" applyNumberFormat="1" applyFont="1" applyFill="1" applyBorder="1">
      <alignment vertical="center"/>
    </xf>
    <xf numFmtId="199" fontId="0" fillId="6" borderId="86" xfId="2" applyNumberFormat="1" applyFont="1" applyFill="1" applyBorder="1">
      <alignment vertical="center"/>
    </xf>
    <xf numFmtId="9" fontId="0" fillId="6" borderId="87" xfId="1" applyFont="1" applyFill="1" applyBorder="1">
      <alignment vertical="center"/>
    </xf>
    <xf numFmtId="199" fontId="0" fillId="5" borderId="6" xfId="2" applyNumberFormat="1" applyFont="1" applyFill="1" applyBorder="1">
      <alignment vertical="center"/>
    </xf>
    <xf numFmtId="188" fontId="0" fillId="0" borderId="81" xfId="1" applyNumberFormat="1" applyFont="1" applyBorder="1">
      <alignment vertical="center"/>
    </xf>
    <xf numFmtId="179" fontId="22" fillId="6" borderId="86" xfId="0" applyNumberFormat="1" applyFont="1" applyFill="1" applyBorder="1">
      <alignment vertical="center"/>
    </xf>
    <xf numFmtId="0" fontId="55" fillId="0" borderId="77" xfId="0" applyFont="1" applyBorder="1" applyAlignment="1">
      <alignment horizontal="center" vertical="center"/>
    </xf>
    <xf numFmtId="0" fontId="55" fillId="0" borderId="16" xfId="0" applyFont="1" applyBorder="1" applyAlignment="1">
      <alignment horizontal="center" vertical="center" wrapText="1"/>
    </xf>
    <xf numFmtId="0" fontId="54" fillId="0" borderId="39" xfId="0" applyFont="1" applyBorder="1" applyAlignment="1">
      <alignment horizontal="center" vertical="center"/>
    </xf>
    <xf numFmtId="0" fontId="56" fillId="0" borderId="80" xfId="0" applyFont="1" applyBorder="1" applyAlignment="1">
      <alignment horizontal="center" vertical="center" wrapText="1"/>
    </xf>
    <xf numFmtId="0" fontId="55" fillId="0" borderId="39" xfId="0" applyFont="1" applyBorder="1" applyAlignment="1">
      <alignment horizontal="center" vertical="center" wrapText="1"/>
    </xf>
    <xf numFmtId="0" fontId="56" fillId="0" borderId="83" xfId="0" applyFont="1" applyBorder="1" applyAlignment="1">
      <alignment horizontal="center" vertical="center" wrapText="1"/>
    </xf>
    <xf numFmtId="0" fontId="56" fillId="0" borderId="16" xfId="0" applyFont="1" applyBorder="1" applyAlignment="1">
      <alignment horizontal="center" vertical="center" wrapText="1"/>
    </xf>
    <xf numFmtId="0" fontId="55" fillId="0" borderId="83" xfId="0" applyFont="1" applyBorder="1" applyAlignment="1">
      <alignment horizontal="center" vertical="center" wrapText="1"/>
    </xf>
    <xf numFmtId="0" fontId="56" fillId="0" borderId="39" xfId="0" applyFont="1" applyBorder="1" applyAlignment="1">
      <alignment horizontal="center" vertical="center" wrapText="1"/>
    </xf>
    <xf numFmtId="0" fontId="55" fillId="0" borderId="80" xfId="0" applyFont="1" applyBorder="1" applyAlignment="1">
      <alignment horizontal="center" vertical="center" wrapText="1"/>
    </xf>
    <xf numFmtId="0" fontId="56" fillId="0" borderId="77" xfId="0" applyFont="1" applyBorder="1" applyAlignment="1">
      <alignment horizontal="center" vertical="center"/>
    </xf>
    <xf numFmtId="0" fontId="55" fillId="0" borderId="77" xfId="0" applyFont="1" applyBorder="1" applyAlignment="1">
      <alignment horizontal="center" vertical="center" wrapText="1"/>
    </xf>
    <xf numFmtId="184" fontId="55" fillId="0" borderId="75" xfId="2" applyNumberFormat="1" applyFont="1" applyFill="1" applyBorder="1" applyAlignment="1" applyProtection="1">
      <alignment horizontal="center" vertical="center"/>
    </xf>
    <xf numFmtId="0" fontId="23" fillId="0" borderId="101" xfId="0" applyFont="1" applyBorder="1" applyAlignment="1">
      <alignment horizontal="center" vertical="center" wrapText="1"/>
    </xf>
    <xf numFmtId="0" fontId="44" fillId="0" borderId="101" xfId="0" applyFont="1" applyBorder="1" applyAlignment="1">
      <alignment horizontal="center" vertical="center" wrapText="1"/>
    </xf>
    <xf numFmtId="0" fontId="44" fillId="4" borderId="6" xfId="0" applyFont="1" applyFill="1" applyBorder="1" applyAlignment="1">
      <alignment horizontal="center" vertical="center"/>
    </xf>
    <xf numFmtId="0" fontId="90" fillId="0" borderId="14" xfId="0" applyFont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44" fillId="0" borderId="281" xfId="0" applyFont="1" applyBorder="1" applyAlignment="1">
      <alignment horizontal="center" vertical="center" wrapText="1"/>
    </xf>
    <xf numFmtId="194" fontId="44" fillId="0" borderId="287" xfId="0" applyNumberFormat="1" applyFont="1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0" fontId="71" fillId="0" borderId="77" xfId="0" applyFont="1" applyBorder="1" applyAlignment="1">
      <alignment horizontal="center" vertical="center" wrapText="1"/>
    </xf>
    <xf numFmtId="0" fontId="45" fillId="0" borderId="77" xfId="0" applyFont="1" applyBorder="1" applyAlignment="1">
      <alignment horizontal="center" vertical="center" wrapText="1"/>
    </xf>
    <xf numFmtId="0" fontId="0" fillId="25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22" fillId="0" borderId="280" xfId="0" applyFont="1" applyBorder="1" applyAlignment="1">
      <alignment horizontal="center" vertical="center"/>
    </xf>
    <xf numFmtId="0" fontId="39" fillId="0" borderId="281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39" fillId="0" borderId="81" xfId="0" applyFont="1" applyBorder="1" applyAlignment="1">
      <alignment horizontal="center" vertical="center"/>
    </xf>
    <xf numFmtId="0" fontId="22" fillId="0" borderId="278" xfId="0" applyFont="1" applyBorder="1" applyAlignment="1">
      <alignment horizontal="center" vertical="center"/>
    </xf>
    <xf numFmtId="0" fontId="39" fillId="0" borderId="279" xfId="0" applyFont="1" applyBorder="1" applyAlignment="1">
      <alignment horizontal="center" vertical="center"/>
    </xf>
    <xf numFmtId="42" fontId="22" fillId="0" borderId="282" xfId="0" applyNumberFormat="1" applyFont="1" applyBorder="1" applyAlignment="1">
      <alignment horizontal="center" vertical="center"/>
    </xf>
    <xf numFmtId="42" fontId="39" fillId="0" borderId="283" xfId="0" applyNumberFormat="1" applyFont="1" applyBorder="1" applyAlignment="1">
      <alignment horizontal="center" vertical="center"/>
    </xf>
    <xf numFmtId="42" fontId="22" fillId="0" borderId="69" xfId="0" applyNumberFormat="1" applyFont="1" applyBorder="1" applyAlignment="1">
      <alignment horizontal="center" vertical="center"/>
    </xf>
    <xf numFmtId="42" fontId="39" fillId="0" borderId="81" xfId="0" applyNumberFormat="1" applyFont="1" applyBorder="1" applyAlignment="1">
      <alignment horizontal="center" vertical="center"/>
    </xf>
    <xf numFmtId="42" fontId="22" fillId="0" borderId="278" xfId="0" applyNumberFormat="1" applyFont="1" applyBorder="1" applyAlignment="1">
      <alignment horizontal="center" vertical="center"/>
    </xf>
    <xf numFmtId="42" fontId="39" fillId="0" borderId="279" xfId="0" applyNumberFormat="1" applyFont="1" applyBorder="1" applyAlignment="1">
      <alignment horizontal="center" vertical="center"/>
    </xf>
    <xf numFmtId="0" fontId="22" fillId="0" borderId="284" xfId="0" applyFont="1" applyBorder="1" applyAlignment="1">
      <alignment horizontal="center" vertical="center"/>
    </xf>
    <xf numFmtId="0" fontId="39" fillId="0" borderId="285" xfId="0" applyFont="1" applyBorder="1" applyAlignment="1">
      <alignment horizontal="center" vertical="center"/>
    </xf>
    <xf numFmtId="0" fontId="22" fillId="0" borderId="286" xfId="0" applyFont="1" applyBorder="1" applyAlignment="1">
      <alignment horizontal="center" vertical="center"/>
    </xf>
    <xf numFmtId="0" fontId="39" fillId="0" borderId="287" xfId="0" applyFont="1" applyBorder="1" applyAlignment="1">
      <alignment horizontal="center" vertical="center"/>
    </xf>
    <xf numFmtId="0" fontId="22" fillId="23" borderId="288" xfId="0" applyFont="1" applyFill="1" applyBorder="1" applyAlignment="1">
      <alignment horizontal="center" vertical="center" wrapText="1"/>
    </xf>
    <xf numFmtId="0" fontId="39" fillId="23" borderId="289" xfId="0" applyFont="1" applyFill="1" applyBorder="1" applyAlignment="1">
      <alignment horizontal="center" vertical="center" wrapText="1"/>
    </xf>
    <xf numFmtId="0" fontId="22" fillId="23" borderId="69" xfId="0" applyFont="1" applyFill="1" applyBorder="1" applyAlignment="1">
      <alignment horizontal="center" vertical="center" wrapText="1"/>
    </xf>
    <xf numFmtId="0" fontId="39" fillId="23" borderId="81" xfId="0" applyFont="1" applyFill="1" applyBorder="1" applyAlignment="1">
      <alignment horizontal="center" vertical="center" wrapText="1"/>
    </xf>
    <xf numFmtId="0" fontId="22" fillId="23" borderId="278" xfId="0" applyFont="1" applyFill="1" applyBorder="1" applyAlignment="1">
      <alignment horizontal="center" vertical="center" wrapText="1"/>
    </xf>
    <xf numFmtId="0" fontId="39" fillId="23" borderId="279" xfId="0" applyFont="1" applyFill="1" applyBorder="1" applyAlignment="1">
      <alignment horizontal="center" vertical="center" wrapText="1"/>
    </xf>
    <xf numFmtId="0" fontId="22" fillId="23" borderId="81" xfId="0" applyFont="1" applyFill="1" applyBorder="1" applyAlignment="1">
      <alignment horizontal="center" vertical="center" wrapText="1"/>
    </xf>
    <xf numFmtId="0" fontId="22" fillId="23" borderId="291" xfId="0" applyFont="1" applyFill="1" applyBorder="1" applyAlignment="1">
      <alignment horizontal="center" vertical="center" wrapText="1"/>
    </xf>
    <xf numFmtId="0" fontId="39" fillId="23" borderId="292" xfId="0" applyFont="1" applyFill="1" applyBorder="1" applyAlignment="1">
      <alignment horizontal="center" vertical="center" wrapText="1"/>
    </xf>
    <xf numFmtId="0" fontId="22" fillId="23" borderId="280" xfId="0" applyFont="1" applyFill="1" applyBorder="1" applyAlignment="1">
      <alignment horizontal="center" vertical="center" wrapText="1"/>
    </xf>
    <xf numFmtId="0" fontId="39" fillId="23" borderId="281" xfId="0" applyFont="1" applyFill="1" applyBorder="1" applyAlignment="1">
      <alignment horizontal="center" vertical="center" wrapText="1"/>
    </xf>
    <xf numFmtId="0" fontId="22" fillId="23" borderId="294" xfId="0" applyFont="1" applyFill="1" applyBorder="1" applyAlignment="1">
      <alignment horizontal="center" vertical="center" wrapText="1"/>
    </xf>
    <xf numFmtId="0" fontId="39" fillId="23" borderId="295" xfId="0" applyFont="1" applyFill="1" applyBorder="1" applyAlignment="1">
      <alignment horizontal="center" vertical="center" wrapText="1"/>
    </xf>
    <xf numFmtId="0" fontId="39" fillId="23" borderId="296" xfId="0" applyFont="1" applyFill="1" applyBorder="1" applyAlignment="1">
      <alignment horizontal="center" vertical="center" wrapText="1"/>
    </xf>
    <xf numFmtId="0" fontId="39" fillId="23" borderId="283" xfId="0" applyFont="1" applyFill="1" applyBorder="1" applyAlignment="1">
      <alignment horizontal="center" vertical="center" wrapText="1"/>
    </xf>
    <xf numFmtId="0" fontId="22" fillId="23" borderId="282" xfId="0" applyFont="1" applyFill="1" applyBorder="1" applyAlignment="1">
      <alignment horizontal="center" vertical="center" wrapText="1"/>
    </xf>
    <xf numFmtId="0" fontId="22" fillId="23" borderId="284" xfId="0" applyFont="1" applyFill="1" applyBorder="1" applyAlignment="1">
      <alignment horizontal="center" vertical="center" wrapText="1"/>
    </xf>
    <xf numFmtId="0" fontId="11" fillId="23" borderId="288" xfId="0" applyFont="1" applyFill="1" applyBorder="1" applyAlignment="1">
      <alignment horizontal="center" vertical="center" wrapText="1"/>
    </xf>
    <xf numFmtId="0" fontId="11" fillId="23" borderId="295" xfId="0" applyFont="1" applyFill="1" applyBorder="1" applyAlignment="1">
      <alignment horizontal="center" vertical="center" wrapText="1"/>
    </xf>
    <xf numFmtId="0" fontId="22" fillId="23" borderId="84" xfId="0" applyFont="1" applyFill="1" applyBorder="1" applyAlignment="1">
      <alignment horizontal="center" vertical="center" wrapText="1"/>
    </xf>
    <xf numFmtId="0" fontId="11" fillId="23" borderId="298" xfId="0" applyFont="1" applyFill="1" applyBorder="1" applyAlignment="1">
      <alignment horizontal="center" vertical="center" wrapText="1"/>
    </xf>
    <xf numFmtId="0" fontId="54" fillId="7" borderId="77" xfId="0" applyFont="1" applyFill="1" applyBorder="1" applyAlignment="1">
      <alignment horizontal="center" vertical="center"/>
    </xf>
    <xf numFmtId="0" fontId="54" fillId="7" borderId="6" xfId="0" applyFont="1" applyFill="1" applyBorder="1" applyAlignment="1">
      <alignment horizontal="center" vertical="center"/>
    </xf>
    <xf numFmtId="0" fontId="54" fillId="7" borderId="71" xfId="0" applyFont="1" applyFill="1" applyBorder="1" applyAlignment="1">
      <alignment horizontal="center" vertical="center"/>
    </xf>
    <xf numFmtId="0" fontId="54" fillId="4" borderId="6" xfId="0" applyFont="1" applyFill="1" applyBorder="1" applyAlignment="1">
      <alignment horizontal="center" vertical="center"/>
    </xf>
    <xf numFmtId="0" fontId="54" fillId="4" borderId="101" xfId="0" applyFont="1" applyFill="1" applyBorder="1" applyAlignment="1">
      <alignment horizontal="center" vertical="center"/>
    </xf>
    <xf numFmtId="0" fontId="54" fillId="7" borderId="101" xfId="0" applyFont="1" applyFill="1" applyBorder="1" applyAlignment="1">
      <alignment horizontal="center" vertical="center"/>
    </xf>
    <xf numFmtId="0" fontId="54" fillId="4" borderId="97" xfId="0" applyFont="1" applyFill="1" applyBorder="1" applyAlignment="1">
      <alignment horizontal="center" vertical="center"/>
    </xf>
    <xf numFmtId="0" fontId="54" fillId="4" borderId="80" xfId="0" applyFont="1" applyFill="1" applyBorder="1" applyAlignment="1">
      <alignment horizontal="center" vertical="center"/>
    </xf>
    <xf numFmtId="0" fontId="56" fillId="6" borderId="101" xfId="0" applyFont="1" applyFill="1" applyBorder="1" applyAlignment="1">
      <alignment vertical="center" wrapText="1"/>
    </xf>
    <xf numFmtId="0" fontId="56" fillId="0" borderId="101" xfId="0" applyFont="1" applyBorder="1" applyAlignment="1">
      <alignment horizontal="center" vertical="center"/>
    </xf>
    <xf numFmtId="0" fontId="54" fillId="7" borderId="97" xfId="0" applyFont="1" applyFill="1" applyBorder="1" applyAlignment="1">
      <alignment horizontal="center" vertical="center"/>
    </xf>
    <xf numFmtId="0" fontId="80" fillId="0" borderId="37" xfId="0" applyFont="1" applyBorder="1" applyAlignment="1">
      <alignment horizontal="center" vertical="center"/>
    </xf>
    <xf numFmtId="0" fontId="80" fillId="0" borderId="42" xfId="0" quotePrefix="1" applyFont="1" applyBorder="1" applyAlignment="1">
      <alignment horizontal="center" vertical="center"/>
    </xf>
    <xf numFmtId="0" fontId="80" fillId="5" borderId="38" xfId="0" quotePrefix="1" applyFont="1" applyFill="1" applyBorder="1" applyAlignment="1">
      <alignment horizontal="center" vertical="center"/>
    </xf>
    <xf numFmtId="0" fontId="80" fillId="5" borderId="49" xfId="0" quotePrefix="1" applyFont="1" applyFill="1" applyBorder="1" applyAlignment="1">
      <alignment horizontal="center" vertical="center"/>
    </xf>
    <xf numFmtId="0" fontId="41" fillId="0" borderId="26" xfId="0" applyFont="1" applyBorder="1" applyAlignment="1">
      <alignment horizontal="center" vertical="center" wrapText="1"/>
    </xf>
    <xf numFmtId="0" fontId="39" fillId="7" borderId="192" xfId="0" applyFont="1" applyFill="1" applyBorder="1" applyAlignment="1">
      <alignment horizontal="center" vertical="center" wrapText="1"/>
    </xf>
    <xf numFmtId="0" fontId="39" fillId="7" borderId="193" xfId="0" applyFont="1" applyFill="1" applyBorder="1" applyAlignment="1">
      <alignment horizontal="center" vertical="center" wrapText="1"/>
    </xf>
    <xf numFmtId="0" fontId="39" fillId="7" borderId="194" xfId="0" applyFont="1" applyFill="1" applyBorder="1" applyAlignment="1">
      <alignment horizontal="center" vertical="center" wrapText="1"/>
    </xf>
    <xf numFmtId="176" fontId="12" fillId="0" borderId="77" xfId="2" applyNumberFormat="1" applyFont="1" applyBorder="1">
      <alignment vertical="center"/>
    </xf>
    <xf numFmtId="0" fontId="0" fillId="0" borderId="248" xfId="0" applyBorder="1" applyAlignment="1">
      <alignment horizontal="center" vertical="center"/>
    </xf>
    <xf numFmtId="0" fontId="71" fillId="0" borderId="248" xfId="0" applyFont="1" applyBorder="1" applyAlignment="1">
      <alignment horizontal="center" vertical="center" wrapText="1"/>
    </xf>
    <xf numFmtId="0" fontId="45" fillId="0" borderId="248" xfId="0" applyFont="1" applyBorder="1" applyAlignment="1">
      <alignment horizontal="center" vertical="center" wrapText="1"/>
    </xf>
    <xf numFmtId="0" fontId="71" fillId="23" borderId="317" xfId="0" applyFont="1" applyFill="1" applyBorder="1" applyAlignment="1">
      <alignment horizontal="center" vertical="center" wrapText="1"/>
    </xf>
    <xf numFmtId="0" fontId="45" fillId="23" borderId="318" xfId="0" applyFont="1" applyFill="1" applyBorder="1" applyAlignment="1">
      <alignment horizontal="center" vertical="center" wrapText="1"/>
    </xf>
    <xf numFmtId="194" fontId="71" fillId="0" borderId="318" xfId="0" applyNumberFormat="1" applyFont="1" applyBorder="1" applyAlignment="1">
      <alignment horizontal="center" vertical="center" wrapText="1"/>
    </xf>
    <xf numFmtId="194" fontId="45" fillId="0" borderId="318" xfId="0" applyNumberFormat="1" applyFont="1" applyBorder="1" applyAlignment="1">
      <alignment horizontal="center" vertical="center" wrapText="1"/>
    </xf>
    <xf numFmtId="0" fontId="0" fillId="0" borderId="360" xfId="0" applyBorder="1" applyAlignment="1">
      <alignment horizontal="center" vertical="center"/>
    </xf>
    <xf numFmtId="0" fontId="71" fillId="0" borderId="360" xfId="0" applyFont="1" applyBorder="1" applyAlignment="1">
      <alignment horizontal="center" vertical="center" wrapText="1"/>
    </xf>
    <xf numFmtId="0" fontId="45" fillId="0" borderId="360" xfId="0" applyFont="1" applyBorder="1" applyAlignment="1">
      <alignment horizontal="center" vertical="center" wrapText="1"/>
    </xf>
    <xf numFmtId="0" fontId="71" fillId="23" borderId="361" xfId="0" applyFont="1" applyFill="1" applyBorder="1" applyAlignment="1">
      <alignment horizontal="center" vertical="center" wrapText="1"/>
    </xf>
    <xf numFmtId="0" fontId="45" fillId="23" borderId="362" xfId="0" applyFont="1" applyFill="1" applyBorder="1" applyAlignment="1">
      <alignment horizontal="center" vertical="center" wrapText="1"/>
    </xf>
    <xf numFmtId="195" fontId="71" fillId="0" borderId="361" xfId="2" applyNumberFormat="1" applyFont="1" applyBorder="1" applyAlignment="1">
      <alignment horizontal="center" vertical="center" wrapText="1"/>
    </xf>
    <xf numFmtId="197" fontId="71" fillId="0" borderId="360" xfId="2" applyNumberFormat="1" applyFont="1" applyBorder="1" applyAlignment="1">
      <alignment horizontal="center" vertical="center" wrapText="1"/>
    </xf>
    <xf numFmtId="194" fontId="71" fillId="0" borderId="362" xfId="0" applyNumberFormat="1" applyFont="1" applyBorder="1" applyAlignment="1">
      <alignment horizontal="center" vertical="center" wrapText="1"/>
    </xf>
    <xf numFmtId="195" fontId="45" fillId="0" borderId="363" xfId="2" applyNumberFormat="1" applyFont="1" applyBorder="1" applyAlignment="1">
      <alignment horizontal="center" vertical="center" wrapText="1"/>
    </xf>
    <xf numFmtId="197" fontId="45" fillId="0" borderId="360" xfId="2" applyNumberFormat="1" applyFont="1" applyBorder="1" applyAlignment="1">
      <alignment horizontal="center" vertical="center" wrapText="1"/>
    </xf>
    <xf numFmtId="194" fontId="45" fillId="0" borderId="362" xfId="0" applyNumberFormat="1" applyFont="1" applyBorder="1" applyAlignment="1">
      <alignment horizontal="center" vertical="center" wrapText="1"/>
    </xf>
    <xf numFmtId="0" fontId="39" fillId="7" borderId="201" xfId="0" applyFont="1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247" xfId="0" applyBorder="1" applyAlignment="1">
      <alignment horizontal="center" vertical="center"/>
    </xf>
    <xf numFmtId="0" fontId="71" fillId="0" borderId="247" xfId="0" applyFont="1" applyBorder="1" applyAlignment="1">
      <alignment horizontal="center" vertical="center" wrapText="1"/>
    </xf>
    <xf numFmtId="0" fontId="45" fillId="0" borderId="247" xfId="0" applyFont="1" applyBorder="1" applyAlignment="1">
      <alignment horizontal="center" vertical="center" wrapText="1"/>
    </xf>
    <xf numFmtId="0" fontId="71" fillId="23" borderId="312" xfId="0" applyFont="1" applyFill="1" applyBorder="1" applyAlignment="1">
      <alignment horizontal="center" vertical="center" wrapText="1"/>
    </xf>
    <xf numFmtId="0" fontId="45" fillId="23" borderId="315" xfId="0" applyFont="1" applyFill="1" applyBorder="1" applyAlignment="1">
      <alignment horizontal="center" vertical="center" wrapText="1"/>
    </xf>
    <xf numFmtId="194" fontId="71" fillId="0" borderId="315" xfId="0" applyNumberFormat="1" applyFont="1" applyBorder="1" applyAlignment="1">
      <alignment horizontal="center" vertical="center" wrapText="1"/>
    </xf>
    <xf numFmtId="194" fontId="45" fillId="0" borderId="315" xfId="0" applyNumberFormat="1" applyFont="1" applyBorder="1" applyAlignment="1">
      <alignment horizontal="center" vertical="center" wrapText="1"/>
    </xf>
    <xf numFmtId="0" fontId="39" fillId="7" borderId="202" xfId="0" applyFont="1" applyFill="1" applyBorder="1" applyAlignment="1">
      <alignment horizontal="center" vertical="center" wrapText="1"/>
    </xf>
    <xf numFmtId="0" fontId="0" fillId="0" borderId="249" xfId="0" applyBorder="1" applyAlignment="1">
      <alignment horizontal="center" vertical="center"/>
    </xf>
    <xf numFmtId="0" fontId="71" fillId="0" borderId="249" xfId="0" applyFont="1" applyBorder="1" applyAlignment="1">
      <alignment horizontal="center" vertical="center" wrapText="1"/>
    </xf>
    <xf numFmtId="0" fontId="45" fillId="0" borderId="249" xfId="0" applyFont="1" applyBorder="1" applyAlignment="1">
      <alignment horizontal="center" vertical="center" wrapText="1"/>
    </xf>
    <xf numFmtId="0" fontId="71" fillId="23" borderId="364" xfId="0" applyFont="1" applyFill="1" applyBorder="1" applyAlignment="1">
      <alignment horizontal="center" vertical="center" wrapText="1"/>
    </xf>
    <xf numFmtId="0" fontId="45" fillId="23" borderId="365" xfId="0" applyFont="1" applyFill="1" applyBorder="1" applyAlignment="1">
      <alignment horizontal="center" vertical="center" wrapText="1"/>
    </xf>
    <xf numFmtId="195" fontId="71" fillId="0" borderId="364" xfId="2" applyNumberFormat="1" applyFont="1" applyBorder="1" applyAlignment="1">
      <alignment horizontal="center" vertical="center" wrapText="1"/>
    </xf>
    <xf numFmtId="197" fontId="71" fillId="0" borderId="249" xfId="2" applyNumberFormat="1" applyFont="1" applyBorder="1" applyAlignment="1">
      <alignment horizontal="center" vertical="center" wrapText="1"/>
    </xf>
    <xf numFmtId="194" fontId="71" fillId="0" borderId="365" xfId="0" applyNumberFormat="1" applyFont="1" applyBorder="1" applyAlignment="1">
      <alignment horizontal="center" vertical="center" wrapText="1"/>
    </xf>
    <xf numFmtId="195" fontId="45" fillId="0" borderId="366" xfId="2" applyNumberFormat="1" applyFont="1" applyBorder="1" applyAlignment="1">
      <alignment horizontal="center" vertical="center" wrapText="1"/>
    </xf>
    <xf numFmtId="197" fontId="45" fillId="0" borderId="249" xfId="2" applyNumberFormat="1" applyFont="1" applyBorder="1" applyAlignment="1">
      <alignment horizontal="center" vertical="center" wrapText="1"/>
    </xf>
    <xf numFmtId="194" fontId="45" fillId="0" borderId="365" xfId="0" applyNumberFormat="1" applyFont="1" applyBorder="1" applyAlignment="1">
      <alignment horizontal="center" vertical="center" wrapText="1"/>
    </xf>
    <xf numFmtId="0" fontId="0" fillId="0" borderId="246" xfId="0" applyBorder="1" applyAlignment="1">
      <alignment horizontal="center" vertical="center"/>
    </xf>
    <xf numFmtId="0" fontId="71" fillId="0" borderId="246" xfId="0" applyFont="1" applyBorder="1" applyAlignment="1">
      <alignment horizontal="center" vertical="center" wrapText="1"/>
    </xf>
    <xf numFmtId="0" fontId="45" fillId="0" borderId="246" xfId="0" applyFont="1" applyBorder="1" applyAlignment="1">
      <alignment horizontal="center" vertical="center" wrapText="1"/>
    </xf>
    <xf numFmtId="0" fontId="71" fillId="23" borderId="309" xfId="0" applyFont="1" applyFill="1" applyBorder="1" applyAlignment="1">
      <alignment horizontal="center" vertical="center" wrapText="1"/>
    </xf>
    <xf numFmtId="0" fontId="45" fillId="23" borderId="310" xfId="0" applyFont="1" applyFill="1" applyBorder="1" applyAlignment="1">
      <alignment horizontal="center" vertical="center" wrapText="1"/>
    </xf>
    <xf numFmtId="194" fontId="71" fillId="0" borderId="310" xfId="0" applyNumberFormat="1" applyFont="1" applyBorder="1" applyAlignment="1">
      <alignment horizontal="center" vertical="center" wrapText="1"/>
    </xf>
    <xf numFmtId="194" fontId="45" fillId="0" borderId="310" xfId="0" applyNumberFormat="1" applyFont="1" applyBorder="1" applyAlignment="1">
      <alignment horizontal="center" vertical="center" wrapText="1"/>
    </xf>
    <xf numFmtId="0" fontId="71" fillId="23" borderId="76" xfId="0" applyFont="1" applyFill="1" applyBorder="1" applyAlignment="1">
      <alignment horizontal="center" vertical="center" wrapText="1"/>
    </xf>
    <xf numFmtId="0" fontId="45" fillId="23" borderId="78" xfId="0" applyFont="1" applyFill="1" applyBorder="1" applyAlignment="1">
      <alignment horizontal="center" vertical="center" wrapText="1"/>
    </xf>
    <xf numFmtId="195" fontId="71" fillId="0" borderId="76" xfId="2" applyNumberFormat="1" applyFont="1" applyBorder="1" applyAlignment="1">
      <alignment horizontal="center" vertical="center" wrapText="1"/>
    </xf>
    <xf numFmtId="197" fontId="71" fillId="0" borderId="77" xfId="2" applyNumberFormat="1" applyFont="1" applyBorder="1" applyAlignment="1">
      <alignment horizontal="center" vertical="center" wrapText="1"/>
    </xf>
    <xf numFmtId="194" fontId="71" fillId="0" borderId="78" xfId="0" applyNumberFormat="1" applyFont="1" applyBorder="1" applyAlignment="1">
      <alignment horizontal="center" vertical="center" wrapText="1"/>
    </xf>
    <xf numFmtId="195" fontId="45" fillId="0" borderId="80" xfId="2" applyNumberFormat="1" applyFont="1" applyBorder="1" applyAlignment="1">
      <alignment horizontal="center" vertical="center" wrapText="1"/>
    </xf>
    <xf numFmtId="197" fontId="45" fillId="0" borderId="77" xfId="2" applyNumberFormat="1" applyFont="1" applyBorder="1" applyAlignment="1">
      <alignment horizontal="center" vertical="center" wrapText="1"/>
    </xf>
    <xf numFmtId="194" fontId="45" fillId="0" borderId="78" xfId="0" applyNumberFormat="1" applyFont="1" applyBorder="1" applyAlignment="1">
      <alignment horizontal="center" vertical="center" wrapText="1"/>
    </xf>
    <xf numFmtId="181" fontId="0" fillId="4" borderId="0" xfId="0" applyNumberFormat="1" applyFill="1">
      <alignment vertical="center"/>
    </xf>
    <xf numFmtId="181" fontId="0" fillId="26" borderId="0" xfId="0" applyNumberFormat="1" applyFill="1">
      <alignment vertical="center"/>
    </xf>
    <xf numFmtId="181" fontId="0" fillId="27" borderId="0" xfId="0" applyNumberFormat="1" applyFill="1">
      <alignment vertical="center"/>
    </xf>
    <xf numFmtId="181" fontId="0" fillId="7" borderId="0" xfId="0" applyNumberFormat="1" applyFill="1">
      <alignment vertical="center"/>
    </xf>
    <xf numFmtId="181" fontId="0" fillId="10" borderId="0" xfId="0" applyNumberFormat="1" applyFill="1">
      <alignment vertical="center"/>
    </xf>
    <xf numFmtId="179" fontId="0" fillId="0" borderId="93" xfId="0" applyNumberFormat="1" applyBorder="1">
      <alignment vertical="center"/>
    </xf>
    <xf numFmtId="179" fontId="11" fillId="0" borderId="71" xfId="0" applyNumberFormat="1" applyFont="1" applyBorder="1">
      <alignment vertical="center"/>
    </xf>
    <xf numFmtId="10" fontId="11" fillId="0" borderId="72" xfId="1" applyNumberFormat="1" applyFont="1" applyBorder="1">
      <alignment vertical="center"/>
    </xf>
    <xf numFmtId="179" fontId="11" fillId="0" borderId="115" xfId="0" applyNumberFormat="1" applyFont="1" applyBorder="1">
      <alignment vertical="center"/>
    </xf>
    <xf numFmtId="10" fontId="11" fillId="0" borderId="175" xfId="1" applyNumberFormat="1" applyFont="1" applyBorder="1">
      <alignment vertical="center"/>
    </xf>
    <xf numFmtId="0" fontId="23" fillId="0" borderId="280" xfId="0" applyFont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 wrapText="1"/>
    </xf>
    <xf numFmtId="0" fontId="44" fillId="12" borderId="6" xfId="0" applyFont="1" applyFill="1" applyBorder="1" applyAlignment="1">
      <alignment horizontal="center" vertical="center" wrapText="1"/>
    </xf>
    <xf numFmtId="0" fontId="23" fillId="0" borderId="0" xfId="0" quotePrefix="1" applyFont="1">
      <alignment vertical="center"/>
    </xf>
    <xf numFmtId="181" fontId="0" fillId="0" borderId="367" xfId="0" quotePrefix="1" applyNumberFormat="1" applyBorder="1" applyAlignment="1">
      <alignment horizontal="left" vertical="center"/>
    </xf>
    <xf numFmtId="185" fontId="54" fillId="23" borderId="177" xfId="2" applyNumberFormat="1" applyFont="1" applyFill="1" applyBorder="1" applyAlignment="1" applyProtection="1">
      <alignment horizontal="center" vertical="center"/>
    </xf>
    <xf numFmtId="0" fontId="56" fillId="0" borderId="83" xfId="0" applyFont="1" applyBorder="1">
      <alignment vertical="center"/>
    </xf>
    <xf numFmtId="0" fontId="40" fillId="0" borderId="20" xfId="0" applyFont="1" applyBorder="1" applyAlignment="1">
      <alignment horizontal="center" vertical="center" wrapText="1"/>
    </xf>
    <xf numFmtId="176" fontId="12" fillId="0" borderId="77" xfId="2" applyNumberFormat="1" applyFont="1" applyFill="1" applyBorder="1">
      <alignment vertical="center"/>
    </xf>
    <xf numFmtId="176" fontId="12" fillId="0" borderId="248" xfId="2" applyNumberFormat="1" applyFont="1" applyFill="1" applyBorder="1">
      <alignment vertical="center"/>
    </xf>
    <xf numFmtId="176" fontId="12" fillId="0" borderId="247" xfId="2" applyNumberFormat="1" applyFont="1" applyFill="1" applyBorder="1">
      <alignment vertical="center"/>
    </xf>
    <xf numFmtId="176" fontId="12" fillId="0" borderId="360" xfId="2" applyNumberFormat="1" applyFont="1" applyFill="1" applyBorder="1">
      <alignment vertical="center"/>
    </xf>
    <xf numFmtId="176" fontId="12" fillId="0" borderId="249" xfId="2" applyNumberFormat="1" applyFont="1" applyFill="1" applyBorder="1">
      <alignment vertical="center"/>
    </xf>
    <xf numFmtId="176" fontId="12" fillId="0" borderId="246" xfId="2" applyNumberFormat="1" applyFont="1" applyFill="1" applyBorder="1">
      <alignment vertical="center"/>
    </xf>
    <xf numFmtId="181" fontId="22" fillId="28" borderId="17" xfId="0" applyNumberFormat="1" applyFont="1" applyFill="1" applyBorder="1" applyAlignment="1">
      <alignment horizontal="center" vertical="center"/>
    </xf>
    <xf numFmtId="0" fontId="12" fillId="29" borderId="17" xfId="9" applyFont="1" applyFill="1" applyBorder="1" applyAlignment="1">
      <alignment horizontal="center" vertical="center" wrapText="1"/>
    </xf>
    <xf numFmtId="0" fontId="13" fillId="30" borderId="38" xfId="9" quotePrefix="1" applyFont="1" applyFill="1" applyBorder="1" applyAlignment="1">
      <alignment horizontal="center" vertical="center"/>
    </xf>
    <xf numFmtId="0" fontId="76" fillId="0" borderId="16" xfId="9" applyFont="1" applyBorder="1" applyAlignment="1">
      <alignment horizontal="center" vertical="center" wrapText="1"/>
    </xf>
    <xf numFmtId="181" fontId="39" fillId="0" borderId="39" xfId="0" applyNumberFormat="1" applyFont="1" applyBorder="1" applyAlignment="1">
      <alignment horizontal="center" vertical="center" wrapText="1"/>
    </xf>
    <xf numFmtId="181" fontId="11" fillId="30" borderId="38" xfId="0" applyNumberFormat="1" applyFont="1" applyFill="1" applyBorder="1" applyAlignment="1">
      <alignment horizontal="center" vertical="center"/>
    </xf>
    <xf numFmtId="181" fontId="76" fillId="0" borderId="17" xfId="0" applyNumberFormat="1" applyFont="1" applyBorder="1" applyAlignment="1">
      <alignment horizontal="center" vertical="center" wrapText="1"/>
    </xf>
    <xf numFmtId="181" fontId="39" fillId="30" borderId="37" xfId="0" quotePrefix="1" applyNumberFormat="1" applyFont="1" applyFill="1" applyBorder="1" applyAlignment="1">
      <alignment horizontal="center" vertical="center"/>
    </xf>
    <xf numFmtId="0" fontId="93" fillId="0" borderId="6" xfId="0" applyFont="1" applyBorder="1" applyAlignment="1">
      <alignment horizontal="center" vertical="center" wrapText="1"/>
    </xf>
    <xf numFmtId="0" fontId="93" fillId="0" borderId="77" xfId="0" applyFont="1" applyBorder="1" applyAlignment="1">
      <alignment horizontal="center" vertical="center" wrapText="1"/>
    </xf>
    <xf numFmtId="0" fontId="56" fillId="6" borderId="125" xfId="0" applyFont="1" applyFill="1" applyBorder="1" applyAlignment="1">
      <alignment horizontal="center" vertical="center" wrapText="1"/>
    </xf>
    <xf numFmtId="181" fontId="31" fillId="0" borderId="368" xfId="0" applyNumberFormat="1" applyFont="1" applyBorder="1" applyAlignment="1">
      <alignment horizontal="center" vertical="center"/>
    </xf>
    <xf numFmtId="181" fontId="94" fillId="0" borderId="11" xfId="0" applyNumberFormat="1" applyFont="1" applyBorder="1" applyAlignment="1">
      <alignment horizontal="center" vertical="center"/>
    </xf>
    <xf numFmtId="0" fontId="69" fillId="0" borderId="6" xfId="9" applyFont="1" applyBorder="1" applyAlignment="1">
      <alignment horizontal="center" vertical="center" wrapText="1"/>
    </xf>
    <xf numFmtId="0" fontId="72" fillId="0" borderId="6" xfId="9" applyFont="1" applyBorder="1" applyAlignment="1">
      <alignment horizontal="center" vertical="center" wrapText="1"/>
    </xf>
    <xf numFmtId="0" fontId="55" fillId="0" borderId="101" xfId="0" applyFont="1" applyBorder="1" applyAlignment="1">
      <alignment horizontal="center" vertical="center"/>
    </xf>
    <xf numFmtId="0" fontId="54" fillId="0" borderId="223" xfId="0" applyFont="1" applyBorder="1" applyAlignment="1">
      <alignment horizontal="center" vertical="center"/>
    </xf>
    <xf numFmtId="0" fontId="54" fillId="0" borderId="219" xfId="0" applyFont="1" applyBorder="1" applyAlignment="1">
      <alignment horizontal="center" vertical="center"/>
    </xf>
    <xf numFmtId="0" fontId="54" fillId="0" borderId="126" xfId="0" applyFont="1" applyBorder="1" applyAlignment="1">
      <alignment horizontal="center" vertical="center"/>
    </xf>
    <xf numFmtId="0" fontId="54" fillId="0" borderId="175" xfId="0" applyFont="1" applyBorder="1" applyAlignment="1">
      <alignment horizontal="center" vertical="center"/>
    </xf>
    <xf numFmtId="0" fontId="69" fillId="0" borderId="136" xfId="9" applyFont="1" applyBorder="1" applyAlignment="1">
      <alignment horizontal="center" vertical="center" wrapText="1"/>
    </xf>
    <xf numFmtId="0" fontId="78" fillId="0" borderId="193" xfId="9" applyFont="1" applyBorder="1" applyAlignment="1">
      <alignment horizontal="center" vertical="center"/>
    </xf>
    <xf numFmtId="0" fontId="72" fillId="0" borderId="136" xfId="9" applyFont="1" applyBorder="1" applyAlignment="1">
      <alignment horizontal="center" vertical="center" wrapText="1"/>
    </xf>
    <xf numFmtId="0" fontId="45" fillId="0" borderId="136" xfId="9" applyFont="1" applyBorder="1" applyAlignment="1">
      <alignment horizontal="center" vertical="center"/>
    </xf>
    <xf numFmtId="0" fontId="78" fillId="0" borderId="194" xfId="9" applyFont="1" applyBorder="1" applyAlignment="1">
      <alignment horizontal="center" vertical="center"/>
    </xf>
    <xf numFmtId="0" fontId="54" fillId="0" borderId="97" xfId="0" applyFont="1" applyBorder="1" applyAlignment="1">
      <alignment horizontal="center" vertical="center" wrapText="1"/>
    </xf>
    <xf numFmtId="0" fontId="63" fillId="0" borderId="97" xfId="0" applyFont="1" applyBorder="1" applyAlignment="1">
      <alignment horizontal="center" vertical="center"/>
    </xf>
    <xf numFmtId="0" fontId="88" fillId="0" borderId="349" xfId="0" applyFont="1" applyBorder="1" applyAlignment="1">
      <alignment horizontal="center" vertical="center" wrapText="1"/>
    </xf>
    <xf numFmtId="195" fontId="56" fillId="0" borderId="348" xfId="2" applyNumberFormat="1" applyFont="1" applyBorder="1" applyAlignment="1" applyProtection="1">
      <alignment horizontal="center" vertical="center" wrapText="1"/>
    </xf>
    <xf numFmtId="197" fontId="56" fillId="0" borderId="97" xfId="2" applyNumberFormat="1" applyFont="1" applyBorder="1" applyAlignment="1" applyProtection="1">
      <alignment horizontal="center" vertical="center" wrapText="1"/>
    </xf>
    <xf numFmtId="195" fontId="88" fillId="0" borderId="151" xfId="2" applyNumberFormat="1" applyFont="1" applyBorder="1" applyAlignment="1" applyProtection="1">
      <alignment horizontal="center" vertical="center" wrapText="1"/>
    </xf>
    <xf numFmtId="197" fontId="88" fillId="0" borderId="97" xfId="2" applyNumberFormat="1" applyFont="1" applyBorder="1" applyAlignment="1" applyProtection="1">
      <alignment horizontal="center" vertical="center" wrapText="1"/>
    </xf>
    <xf numFmtId="0" fontId="88" fillId="0" borderId="97" xfId="0" applyFont="1" applyBorder="1" applyAlignment="1">
      <alignment horizontal="center" vertical="center" wrapText="1"/>
    </xf>
    <xf numFmtId="194" fontId="88" fillId="0" borderId="349" xfId="0" applyNumberFormat="1" applyFont="1" applyBorder="1" applyAlignment="1">
      <alignment horizontal="center" vertical="center" wrapText="1"/>
    </xf>
    <xf numFmtId="0" fontId="96" fillId="0" borderId="97" xfId="0" applyFont="1" applyBorder="1" applyAlignment="1">
      <alignment horizontal="center" vertical="center"/>
    </xf>
    <xf numFmtId="0" fontId="54" fillId="0" borderId="71" xfId="0" applyFont="1" applyBorder="1" applyAlignment="1">
      <alignment horizontal="center" vertical="center" wrapText="1"/>
    </xf>
    <xf numFmtId="0" fontId="88" fillId="0" borderId="74" xfId="0" applyFont="1" applyBorder="1" applyAlignment="1">
      <alignment horizontal="center" vertical="center" wrapText="1"/>
    </xf>
    <xf numFmtId="195" fontId="56" fillId="0" borderId="70" xfId="2" applyNumberFormat="1" applyFont="1" applyBorder="1" applyAlignment="1" applyProtection="1">
      <alignment horizontal="center" vertical="center" wrapText="1"/>
    </xf>
    <xf numFmtId="197" fontId="56" fillId="0" borderId="71" xfId="2" applyNumberFormat="1" applyFont="1" applyBorder="1" applyAlignment="1" applyProtection="1">
      <alignment horizontal="center" vertical="center" wrapText="1"/>
    </xf>
    <xf numFmtId="195" fontId="88" fillId="0" borderId="73" xfId="2" applyNumberFormat="1" applyFont="1" applyBorder="1" applyAlignment="1" applyProtection="1">
      <alignment horizontal="center" vertical="center" wrapText="1"/>
    </xf>
    <xf numFmtId="197" fontId="88" fillId="0" borderId="71" xfId="2" applyNumberFormat="1" applyFont="1" applyBorder="1" applyAlignment="1" applyProtection="1">
      <alignment horizontal="center" vertical="center" wrapText="1"/>
    </xf>
    <xf numFmtId="0" fontId="88" fillId="0" borderId="71" xfId="0" applyFont="1" applyBorder="1" applyAlignment="1">
      <alignment horizontal="center" vertical="center" wrapText="1"/>
    </xf>
    <xf numFmtId="194" fontId="88" fillId="0" borderId="74" xfId="0" applyNumberFormat="1" applyFont="1" applyBorder="1" applyAlignment="1">
      <alignment horizontal="center" vertical="center" wrapText="1"/>
    </xf>
    <xf numFmtId="0" fontId="88" fillId="11" borderId="71" xfId="0" applyFont="1" applyFill="1" applyBorder="1" applyAlignment="1">
      <alignment horizontal="center" vertical="center" wrapText="1"/>
    </xf>
    <xf numFmtId="184" fontId="56" fillId="7" borderId="71" xfId="2" applyNumberFormat="1" applyFont="1" applyFill="1" applyBorder="1" applyAlignment="1" applyProtection="1">
      <alignment horizontal="center" vertical="center"/>
    </xf>
    <xf numFmtId="0" fontId="62" fillId="0" borderId="98" xfId="0" quotePrefix="1" applyFont="1" applyBorder="1" applyAlignment="1">
      <alignment horizontal="left" vertical="center"/>
    </xf>
    <xf numFmtId="0" fontId="54" fillId="30" borderId="97" xfId="0" applyFont="1" applyFill="1" applyBorder="1" applyAlignment="1">
      <alignment horizontal="center" vertical="center"/>
    </xf>
    <xf numFmtId="0" fontId="54" fillId="30" borderId="96" xfId="0" applyFont="1" applyFill="1" applyBorder="1" applyAlignment="1">
      <alignment horizontal="center" vertical="center"/>
    </xf>
    <xf numFmtId="0" fontId="54" fillId="30" borderId="151" xfId="0" applyFont="1" applyFill="1" applyBorder="1" applyAlignment="1">
      <alignment horizontal="center" vertical="center"/>
    </xf>
    <xf numFmtId="0" fontId="56" fillId="30" borderId="97" xfId="0" applyFont="1" applyFill="1" applyBorder="1" applyAlignment="1">
      <alignment horizontal="center" vertical="center"/>
    </xf>
    <xf numFmtId="0" fontId="56" fillId="0" borderId="369" xfId="0" applyFont="1" applyBorder="1" applyAlignment="1">
      <alignment horizontal="center" vertical="center" wrapText="1"/>
    </xf>
    <xf numFmtId="195" fontId="56" fillId="0" borderId="369" xfId="2" applyNumberFormat="1" applyFont="1" applyFill="1" applyBorder="1" applyAlignment="1">
      <alignment horizontal="center" vertical="center" wrapText="1"/>
    </xf>
    <xf numFmtId="197" fontId="56" fillId="0" borderId="370" xfId="2" applyNumberFormat="1" applyFont="1" applyFill="1" applyBorder="1" applyAlignment="1">
      <alignment horizontal="center" vertical="center" wrapText="1"/>
    </xf>
    <xf numFmtId="0" fontId="56" fillId="0" borderId="370" xfId="0" applyFont="1" applyBorder="1" applyAlignment="1">
      <alignment horizontal="center" vertical="center" wrapText="1"/>
    </xf>
    <xf numFmtId="194" fontId="56" fillId="0" borderId="371" xfId="0" applyNumberFormat="1" applyFont="1" applyBorder="1" applyAlignment="1">
      <alignment horizontal="center" vertical="center" wrapText="1"/>
    </xf>
    <xf numFmtId="0" fontId="54" fillId="0" borderId="370" xfId="0" applyFont="1" applyBorder="1" applyAlignment="1">
      <alignment horizontal="center" vertical="center" wrapText="1"/>
    </xf>
    <xf numFmtId="184" fontId="56" fillId="6" borderId="370" xfId="2" applyNumberFormat="1" applyFont="1" applyFill="1" applyBorder="1" applyAlignment="1" applyProtection="1">
      <alignment horizontal="center" vertical="center"/>
    </xf>
    <xf numFmtId="0" fontId="54" fillId="30" borderId="100" xfId="0" applyFont="1" applyFill="1" applyBorder="1" applyAlignment="1">
      <alignment horizontal="center" vertical="center"/>
    </xf>
    <xf numFmtId="0" fontId="54" fillId="30" borderId="178" xfId="0" applyFont="1" applyFill="1" applyBorder="1" applyAlignment="1">
      <alignment horizontal="center" vertical="center"/>
    </xf>
    <xf numFmtId="0" fontId="56" fillId="30" borderId="101" xfId="0" applyFont="1" applyFill="1" applyBorder="1" applyAlignment="1">
      <alignment horizontal="center" vertical="center"/>
    </xf>
    <xf numFmtId="0" fontId="56" fillId="0" borderId="282" xfId="0" applyFont="1" applyBorder="1" applyAlignment="1">
      <alignment horizontal="center" vertical="center" wrapText="1"/>
    </xf>
    <xf numFmtId="195" fontId="56" fillId="0" borderId="282" xfId="2" applyNumberFormat="1" applyFont="1" applyFill="1" applyBorder="1" applyAlignment="1">
      <alignment horizontal="center" vertical="center" wrapText="1"/>
    </xf>
    <xf numFmtId="0" fontId="56" fillId="0" borderId="215" xfId="0" applyFont="1" applyBorder="1" applyAlignment="1">
      <alignment horizontal="center" vertical="center" wrapText="1"/>
    </xf>
    <xf numFmtId="194" fontId="56" fillId="0" borderId="372" xfId="0" applyNumberFormat="1" applyFont="1" applyBorder="1" applyAlignment="1">
      <alignment horizontal="center" vertical="center" wrapText="1"/>
    </xf>
    <xf numFmtId="195" fontId="55" fillId="0" borderId="178" xfId="2" applyNumberFormat="1" applyFont="1" applyFill="1" applyBorder="1" applyAlignment="1">
      <alignment horizontal="center" vertical="center" wrapText="1"/>
    </xf>
    <xf numFmtId="0" fontId="54" fillId="0" borderId="215" xfId="0" applyFont="1" applyBorder="1" applyAlignment="1">
      <alignment horizontal="center" vertical="center" wrapText="1"/>
    </xf>
    <xf numFmtId="184" fontId="56" fillId="6" borderId="215" xfId="2" applyNumberFormat="1" applyFont="1" applyFill="1" applyBorder="1" applyAlignment="1" applyProtection="1">
      <alignment horizontal="center" vertical="center"/>
    </xf>
    <xf numFmtId="0" fontId="54" fillId="30" borderId="91" xfId="0" applyFont="1" applyFill="1" applyBorder="1" applyAlignment="1">
      <alignment horizontal="center" vertical="center"/>
    </xf>
    <xf numFmtId="0" fontId="54" fillId="30" borderId="73" xfId="0" applyFont="1" applyFill="1" applyBorder="1" applyAlignment="1">
      <alignment horizontal="center" vertical="center"/>
    </xf>
    <xf numFmtId="0" fontId="56" fillId="30" borderId="71" xfId="0" applyFont="1" applyFill="1" applyBorder="1" applyAlignment="1">
      <alignment horizontal="center" vertical="center"/>
    </xf>
    <xf numFmtId="0" fontId="39" fillId="0" borderId="373" xfId="0" applyFont="1" applyBorder="1" applyAlignment="1">
      <alignment horizontal="center" vertical="center"/>
    </xf>
    <xf numFmtId="0" fontId="0" fillId="4" borderId="239" xfId="0" applyFill="1" applyBorder="1" applyAlignment="1">
      <alignment horizontal="center" vertical="center" wrapText="1"/>
    </xf>
    <xf numFmtId="0" fontId="23" fillId="0" borderId="239" xfId="0" applyFont="1" applyBorder="1" applyAlignment="1">
      <alignment horizontal="center" vertical="center" wrapText="1"/>
    </xf>
    <xf numFmtId="0" fontId="22" fillId="23" borderId="239" xfId="0" applyFont="1" applyFill="1" applyBorder="1" applyAlignment="1">
      <alignment horizontal="center" vertical="center" wrapText="1"/>
    </xf>
    <xf numFmtId="0" fontId="11" fillId="23" borderId="240" xfId="0" applyFont="1" applyFill="1" applyBorder="1" applyAlignment="1">
      <alignment horizontal="center" vertical="center" wrapText="1"/>
    </xf>
    <xf numFmtId="195" fontId="23" fillId="0" borderId="239" xfId="2" applyNumberFormat="1" applyFont="1" applyBorder="1" applyAlignment="1">
      <alignment horizontal="center" vertical="center" wrapText="1"/>
    </xf>
    <xf numFmtId="197" fontId="23" fillId="0" borderId="239" xfId="2" applyNumberFormat="1" applyFont="1" applyBorder="1" applyAlignment="1">
      <alignment horizontal="center" vertical="center" wrapText="1"/>
    </xf>
    <xf numFmtId="194" fontId="23" fillId="0" borderId="239" xfId="0" applyNumberFormat="1" applyFont="1" applyBorder="1" applyAlignment="1">
      <alignment horizontal="center" vertical="center" wrapText="1"/>
    </xf>
    <xf numFmtId="195" fontId="0" fillId="0" borderId="240" xfId="2" applyNumberFormat="1" applyFont="1" applyFill="1" applyBorder="1" applyAlignment="1">
      <alignment horizontal="center" vertical="center" wrapText="1"/>
    </xf>
    <xf numFmtId="197" fontId="0" fillId="0" borderId="240" xfId="2" applyNumberFormat="1" applyFont="1" applyFill="1" applyBorder="1" applyAlignment="1">
      <alignment horizontal="center" vertical="center" wrapText="1"/>
    </xf>
    <xf numFmtId="0" fontId="0" fillId="0" borderId="240" xfId="0" applyBorder="1" applyAlignment="1">
      <alignment horizontal="center" vertical="center" wrapText="1"/>
    </xf>
    <xf numFmtId="194" fontId="0" fillId="0" borderId="240" xfId="0" applyNumberFormat="1" applyBorder="1" applyAlignment="1">
      <alignment horizontal="center" vertical="center" wrapText="1"/>
    </xf>
    <xf numFmtId="176" fontId="12" fillId="0" borderId="239" xfId="2" applyNumberFormat="1" applyFont="1" applyBorder="1" applyAlignment="1">
      <alignment vertical="center"/>
    </xf>
    <xf numFmtId="0" fontId="71" fillId="0" borderId="136" xfId="9" applyFont="1" applyBorder="1" applyAlignment="1">
      <alignment horizontal="center" vertical="center" wrapText="1"/>
    </xf>
    <xf numFmtId="0" fontId="71" fillId="23" borderId="364" xfId="9" applyFont="1" applyFill="1" applyBorder="1" applyAlignment="1">
      <alignment horizontal="center" vertical="center" wrapText="1"/>
    </xf>
    <xf numFmtId="0" fontId="45" fillId="23" borderId="365" xfId="9" applyFont="1" applyFill="1" applyBorder="1" applyAlignment="1">
      <alignment horizontal="center" vertical="center" wrapText="1"/>
    </xf>
    <xf numFmtId="194" fontId="71" fillId="0" borderId="365" xfId="9" applyNumberFormat="1" applyFont="1" applyBorder="1" applyAlignment="1">
      <alignment horizontal="center" vertical="center" wrapText="1"/>
    </xf>
    <xf numFmtId="194" fontId="45" fillId="0" borderId="365" xfId="9" applyNumberFormat="1" applyFont="1" applyBorder="1" applyAlignment="1">
      <alignment horizontal="center" vertical="center" wrapText="1"/>
    </xf>
    <xf numFmtId="0" fontId="71" fillId="0" borderId="136" xfId="9" applyFont="1" applyBorder="1" applyAlignment="1">
      <alignment horizontal="center" vertical="center"/>
    </xf>
    <xf numFmtId="0" fontId="83" fillId="0" borderId="136" xfId="9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/>
    </xf>
    <xf numFmtId="0" fontId="40" fillId="0" borderId="10" xfId="9" applyFont="1" applyBorder="1" applyAlignment="1">
      <alignment horizontal="center" vertical="center" wrapText="1"/>
    </xf>
    <xf numFmtId="0" fontId="40" fillId="0" borderId="67" xfId="9" applyFont="1" applyBorder="1" applyAlignment="1">
      <alignment horizontal="center" vertical="center" wrapText="1"/>
    </xf>
    <xf numFmtId="0" fontId="0" fillId="0" borderId="375" xfId="0" applyBorder="1" applyAlignment="1">
      <alignment horizontal="center" vertical="center" wrapText="1"/>
    </xf>
    <xf numFmtId="181" fontId="11" fillId="32" borderId="34" xfId="0" applyNumberFormat="1" applyFont="1" applyFill="1" applyBorder="1" applyAlignment="1">
      <alignment horizontal="center" vertical="center"/>
    </xf>
    <xf numFmtId="181" fontId="11" fillId="32" borderId="127" xfId="0" applyNumberFormat="1" applyFont="1" applyFill="1" applyBorder="1" applyAlignment="1">
      <alignment horizontal="center" vertical="center"/>
    </xf>
    <xf numFmtId="181" fontId="11" fillId="32" borderId="37" xfId="0" applyNumberFormat="1" applyFont="1" applyFill="1" applyBorder="1" applyAlignment="1">
      <alignment horizontal="center" vertical="center"/>
    </xf>
    <xf numFmtId="181" fontId="11" fillId="32" borderId="128" xfId="0" applyNumberFormat="1" applyFont="1" applyFill="1" applyBorder="1" applyAlignment="1">
      <alignment horizontal="center" vertical="center"/>
    </xf>
    <xf numFmtId="181" fontId="11" fillId="32" borderId="38" xfId="0" quotePrefix="1" applyNumberFormat="1" applyFont="1" applyFill="1" applyBorder="1" applyAlignment="1">
      <alignment horizontal="center" vertical="center"/>
    </xf>
    <xf numFmtId="181" fontId="9" fillId="33" borderId="11" xfId="0" applyNumberFormat="1" applyFont="1" applyFill="1" applyBorder="1" applyAlignment="1">
      <alignment horizontal="center" vertical="center"/>
    </xf>
    <xf numFmtId="181" fontId="9" fillId="33" borderId="15" xfId="0" applyNumberFormat="1" applyFont="1" applyFill="1" applyBorder="1" applyAlignment="1">
      <alignment horizontal="center" vertical="center"/>
    </xf>
    <xf numFmtId="181" fontId="9" fillId="33" borderId="15" xfId="0" applyNumberFormat="1" applyFont="1" applyFill="1" applyBorder="1" applyAlignment="1">
      <alignment horizontal="center" vertical="center" wrapText="1"/>
    </xf>
    <xf numFmtId="181" fontId="12" fillId="7" borderId="378" xfId="0" applyNumberFormat="1" applyFont="1" applyFill="1" applyBorder="1" applyAlignment="1">
      <alignment horizontal="center" vertical="center"/>
    </xf>
    <xf numFmtId="181" fontId="12" fillId="7" borderId="379" xfId="0" applyNumberFormat="1" applyFont="1" applyFill="1" applyBorder="1" applyAlignment="1">
      <alignment horizontal="center" vertical="center"/>
    </xf>
    <xf numFmtId="181" fontId="12" fillId="7" borderId="380" xfId="0" applyNumberFormat="1" applyFont="1" applyFill="1" applyBorder="1" applyAlignment="1">
      <alignment horizontal="center" vertical="center"/>
    </xf>
    <xf numFmtId="181" fontId="95" fillId="7" borderId="13" xfId="0" applyNumberFormat="1" applyFont="1" applyFill="1" applyBorder="1" applyAlignment="1">
      <alignment horizontal="center" vertical="center" wrapText="1"/>
    </xf>
    <xf numFmtId="181" fontId="95" fillId="7" borderId="16" xfId="0" applyNumberFormat="1" applyFont="1" applyFill="1" applyBorder="1" applyAlignment="1">
      <alignment horizontal="center" vertical="center" wrapText="1"/>
    </xf>
    <xf numFmtId="181" fontId="92" fillId="7" borderId="13" xfId="0" applyNumberFormat="1" applyFont="1" applyFill="1" applyBorder="1" applyAlignment="1">
      <alignment horizontal="center" vertical="center" wrapText="1"/>
    </xf>
    <xf numFmtId="181" fontId="92" fillId="7" borderId="16" xfId="0" applyNumberFormat="1" applyFont="1" applyFill="1" applyBorder="1" applyAlignment="1">
      <alignment horizontal="center" vertical="center" wrapText="1"/>
    </xf>
    <xf numFmtId="0" fontId="71" fillId="0" borderId="102" xfId="9" applyFont="1" applyBorder="1" applyAlignment="1">
      <alignment horizontal="center" vertical="center" wrapText="1"/>
    </xf>
    <xf numFmtId="0" fontId="45" fillId="0" borderId="102" xfId="9" applyFont="1" applyBorder="1" applyAlignment="1">
      <alignment horizontal="center" vertical="center" wrapText="1"/>
    </xf>
    <xf numFmtId="0" fontId="71" fillId="23" borderId="330" xfId="9" applyFont="1" applyFill="1" applyBorder="1" applyAlignment="1">
      <alignment horizontal="center" vertical="center" wrapText="1"/>
    </xf>
    <xf numFmtId="0" fontId="71" fillId="0" borderId="330" xfId="9" applyFont="1" applyBorder="1" applyAlignment="1">
      <alignment horizontal="center" vertical="center" wrapText="1"/>
    </xf>
    <xf numFmtId="197" fontId="71" fillId="0" borderId="102" xfId="2" applyNumberFormat="1" applyFont="1" applyBorder="1" applyAlignment="1">
      <alignment horizontal="center" vertical="center" wrapText="1"/>
    </xf>
    <xf numFmtId="194" fontId="71" fillId="0" borderId="331" xfId="9" applyNumberFormat="1" applyFont="1" applyBorder="1" applyAlignment="1">
      <alignment horizontal="center" vertical="center" wrapText="1"/>
    </xf>
    <xf numFmtId="195" fontId="45" fillId="4" borderId="228" xfId="2" applyNumberFormat="1" applyFont="1" applyFill="1" applyBorder="1" applyAlignment="1">
      <alignment horizontal="center" vertical="center" wrapText="1"/>
    </xf>
    <xf numFmtId="197" fontId="45" fillId="0" borderId="102" xfId="2" applyNumberFormat="1" applyFont="1" applyBorder="1" applyAlignment="1">
      <alignment horizontal="center" vertical="center" wrapText="1"/>
    </xf>
    <xf numFmtId="194" fontId="45" fillId="0" borderId="331" xfId="9" applyNumberFormat="1" applyFont="1" applyBorder="1" applyAlignment="1">
      <alignment horizontal="center" vertical="center" wrapText="1"/>
    </xf>
    <xf numFmtId="0" fontId="71" fillId="0" borderId="102" xfId="9" applyFont="1" applyBorder="1" applyAlignment="1">
      <alignment horizontal="center" vertical="center"/>
    </xf>
    <xf numFmtId="0" fontId="45" fillId="0" borderId="102" xfId="9" applyFont="1" applyBorder="1" applyAlignment="1">
      <alignment horizontal="center" vertical="center"/>
    </xf>
    <xf numFmtId="0" fontId="84" fillId="0" borderId="102" xfId="9" applyFont="1" applyBorder="1" applyAlignment="1">
      <alignment horizontal="center" vertical="center" wrapText="1"/>
    </xf>
    <xf numFmtId="0" fontId="69" fillId="0" borderId="102" xfId="9" applyFont="1" applyBorder="1" applyAlignment="1">
      <alignment horizontal="center" vertical="center" wrapText="1"/>
    </xf>
    <xf numFmtId="0" fontId="72" fillId="0" borderId="102" xfId="9" applyFont="1" applyBorder="1" applyAlignment="1">
      <alignment horizontal="center" vertical="center" wrapText="1"/>
    </xf>
    <xf numFmtId="176" fontId="12" fillId="0" borderId="102" xfId="10" applyNumberFormat="1" applyFont="1" applyBorder="1">
      <alignment vertical="center"/>
    </xf>
    <xf numFmtId="181" fontId="22" fillId="0" borderId="15" xfId="0" applyNumberFormat="1" applyFont="1" applyBorder="1" applyAlignment="1">
      <alignment horizontal="center" vertical="center"/>
    </xf>
    <xf numFmtId="181" fontId="43" fillId="0" borderId="51" xfId="0" quotePrefix="1" applyNumberFormat="1" applyFont="1" applyBorder="1" applyAlignment="1">
      <alignment horizontal="center" vertical="center"/>
    </xf>
    <xf numFmtId="181" fontId="43" fillId="0" borderId="38" xfId="0" applyNumberFormat="1" applyFont="1" applyBorder="1" applyAlignment="1">
      <alignment horizontal="center" vertical="center"/>
    </xf>
    <xf numFmtId="179" fontId="2" fillId="0" borderId="135" xfId="9" applyNumberFormat="1" applyFont="1" applyBorder="1" applyAlignment="1">
      <alignment horizontal="center" vertical="center" wrapText="1"/>
    </xf>
    <xf numFmtId="179" fontId="2" fillId="0" borderId="6" xfId="9" applyNumberFormat="1" applyFont="1" applyBorder="1" applyAlignment="1">
      <alignment horizontal="center" vertical="center" wrapText="1"/>
    </xf>
    <xf numFmtId="0" fontId="2" fillId="0" borderId="6" xfId="9" applyFont="1" applyBorder="1" applyAlignment="1">
      <alignment horizontal="center" vertical="center" wrapText="1"/>
    </xf>
    <xf numFmtId="0" fontId="2" fillId="0" borderId="182" xfId="9" applyFont="1" applyBorder="1" applyAlignment="1">
      <alignment horizontal="center" vertical="center" wrapText="1"/>
    </xf>
    <xf numFmtId="0" fontId="2" fillId="0" borderId="196" xfId="9" applyFont="1" applyBorder="1" applyAlignment="1">
      <alignment horizontal="center" vertical="center" wrapText="1"/>
    </xf>
    <xf numFmtId="0" fontId="2" fillId="0" borderId="136" xfId="9" applyFont="1" applyBorder="1" applyAlignment="1">
      <alignment horizontal="center" vertical="center" wrapText="1"/>
    </xf>
    <xf numFmtId="0" fontId="2" fillId="0" borderId="102" xfId="9" applyFont="1" applyBorder="1" applyAlignment="1">
      <alignment horizontal="center" vertical="center" wrapText="1"/>
    </xf>
    <xf numFmtId="0" fontId="2" fillId="0" borderId="246" xfId="9" applyFont="1" applyBorder="1" applyAlignment="1">
      <alignment horizontal="center" vertical="center" wrapText="1"/>
    </xf>
    <xf numFmtId="0" fontId="2" fillId="0" borderId="247" xfId="9" applyFont="1" applyBorder="1" applyAlignment="1">
      <alignment horizontal="center" vertical="center" wrapText="1"/>
    </xf>
    <xf numFmtId="0" fontId="2" fillId="0" borderId="248" xfId="9" applyFont="1" applyBorder="1" applyAlignment="1">
      <alignment horizontal="center" vertical="center" wrapText="1"/>
    </xf>
    <xf numFmtId="0" fontId="2" fillId="0" borderId="250" xfId="9" applyFont="1" applyBorder="1" applyAlignment="1">
      <alignment horizontal="center" vertical="center" wrapText="1"/>
    </xf>
    <xf numFmtId="0" fontId="2" fillId="0" borderId="251" xfId="9" applyFont="1" applyBorder="1" applyAlignment="1">
      <alignment horizontal="center" vertical="center" wrapText="1"/>
    </xf>
    <xf numFmtId="0" fontId="2" fillId="0" borderId="249" xfId="9" applyFont="1" applyBorder="1" applyAlignment="1">
      <alignment horizontal="center" vertical="center" wrapText="1"/>
    </xf>
    <xf numFmtId="0" fontId="2" fillId="0" borderId="0" xfId="9" applyFont="1" applyAlignment="1">
      <alignment horizontal="center" vertical="center"/>
    </xf>
    <xf numFmtId="0" fontId="2" fillId="0" borderId="170" xfId="9" applyFont="1" applyBorder="1" applyAlignment="1">
      <alignment horizontal="left" vertical="center"/>
    </xf>
    <xf numFmtId="0" fontId="2" fillId="0" borderId="30" xfId="9" applyFont="1" applyBorder="1" applyAlignment="1">
      <alignment horizontal="left" vertical="center"/>
    </xf>
    <xf numFmtId="0" fontId="2" fillId="0" borderId="0" xfId="9" applyFont="1">
      <alignment vertical="center"/>
    </xf>
    <xf numFmtId="0" fontId="2" fillId="12" borderId="170" xfId="9" applyFont="1" applyFill="1" applyBorder="1" applyAlignment="1">
      <alignment horizontal="left" vertical="center"/>
    </xf>
    <xf numFmtId="0" fontId="2" fillId="12" borderId="30" xfId="9" applyFont="1" applyFill="1" applyBorder="1" applyAlignment="1">
      <alignment horizontal="left" vertical="center"/>
    </xf>
    <xf numFmtId="0" fontId="2" fillId="0" borderId="15" xfId="9" applyFont="1" applyBorder="1" applyAlignment="1">
      <alignment horizontal="center" vertical="center"/>
    </xf>
    <xf numFmtId="0" fontId="2" fillId="0" borderId="23" xfId="9" applyFont="1" applyBorder="1">
      <alignment vertical="center"/>
    </xf>
    <xf numFmtId="0" fontId="2" fillId="0" borderId="11" xfId="9" applyFont="1" applyBorder="1" applyAlignment="1">
      <alignment horizontal="center" vertical="center"/>
    </xf>
    <xf numFmtId="0" fontId="2" fillId="0" borderId="165" xfId="9" applyFont="1" applyBorder="1" applyAlignment="1">
      <alignment horizontal="center" vertical="center"/>
    </xf>
    <xf numFmtId="0" fontId="2" fillId="0" borderId="30" xfId="9" applyFont="1" applyBorder="1" applyAlignment="1">
      <alignment horizontal="center" vertical="center"/>
    </xf>
    <xf numFmtId="0" fontId="2" fillId="0" borderId="167" xfId="9" applyFont="1" applyBorder="1" applyAlignment="1">
      <alignment horizontal="center" vertical="center"/>
    </xf>
    <xf numFmtId="0" fontId="2" fillId="0" borderId="12" xfId="9" applyFont="1" applyBorder="1" applyAlignment="1">
      <alignment horizontal="center" vertical="center"/>
    </xf>
    <xf numFmtId="0" fontId="2" fillId="0" borderId="170" xfId="9" applyFont="1" applyBorder="1" applyAlignment="1">
      <alignment horizontal="center" vertical="center"/>
    </xf>
    <xf numFmtId="0" fontId="2" fillId="0" borderId="36" xfId="9" applyFont="1" applyBorder="1" applyAlignment="1">
      <alignment horizontal="center" vertical="center"/>
    </xf>
    <xf numFmtId="179" fontId="2" fillId="0" borderId="0" xfId="9" applyNumberFormat="1" applyFont="1">
      <alignment vertical="center"/>
    </xf>
    <xf numFmtId="0" fontId="2" fillId="0" borderId="0" xfId="9" quotePrefix="1" applyFont="1">
      <alignment vertical="center"/>
    </xf>
    <xf numFmtId="0" fontId="71" fillId="0" borderId="214" xfId="0" applyFont="1" applyBorder="1" applyAlignment="1">
      <alignment horizontal="center" vertical="center" wrapText="1"/>
    </xf>
    <xf numFmtId="176" fontId="0" fillId="9" borderId="0" xfId="2" applyNumberFormat="1" applyFont="1" applyFill="1">
      <alignment vertical="center"/>
    </xf>
    <xf numFmtId="0" fontId="0" fillId="9" borderId="0" xfId="0" applyFill="1">
      <alignment vertical="center"/>
    </xf>
    <xf numFmtId="186" fontId="54" fillId="0" borderId="0" xfId="0" applyNumberFormat="1" applyFont="1" applyAlignment="1">
      <alignment horizontal="center" vertical="center"/>
    </xf>
    <xf numFmtId="10" fontId="12" fillId="0" borderId="0" xfId="1" applyNumberFormat="1" applyFont="1">
      <alignment vertical="center"/>
    </xf>
    <xf numFmtId="181" fontId="40" fillId="0" borderId="0" xfId="0" applyNumberFormat="1" applyFont="1">
      <alignment vertical="center"/>
    </xf>
    <xf numFmtId="179" fontId="0" fillId="6" borderId="101" xfId="0" applyNumberFormat="1" applyFill="1" applyBorder="1">
      <alignment vertical="center"/>
    </xf>
    <xf numFmtId="179" fontId="0" fillId="6" borderId="6" xfId="0" applyNumberFormat="1" applyFill="1" applyBorder="1">
      <alignment vertical="center"/>
    </xf>
    <xf numFmtId="10" fontId="0" fillId="6" borderId="82" xfId="1" applyNumberFormat="1" applyFont="1" applyFill="1" applyBorder="1">
      <alignment vertical="center"/>
    </xf>
    <xf numFmtId="199" fontId="0" fillId="4" borderId="77" xfId="2" applyNumberFormat="1" applyFont="1" applyFill="1" applyBorder="1">
      <alignment vertical="center"/>
    </xf>
    <xf numFmtId="199" fontId="0" fillId="4" borderId="6" xfId="2" applyNumberFormat="1" applyFont="1" applyFill="1" applyBorder="1">
      <alignment vertical="center"/>
    </xf>
    <xf numFmtId="43" fontId="8" fillId="0" borderId="0" xfId="9" applyNumberFormat="1">
      <alignment vertical="center"/>
    </xf>
    <xf numFmtId="177" fontId="0" fillId="0" borderId="0" xfId="0" applyNumberFormat="1">
      <alignment vertical="center"/>
    </xf>
    <xf numFmtId="189" fontId="54" fillId="0" borderId="0" xfId="0" applyNumberFormat="1" applyFont="1" applyAlignment="1">
      <alignment horizontal="center" vertical="center"/>
    </xf>
    <xf numFmtId="0" fontId="44" fillId="0" borderId="135" xfId="0" quotePrefix="1" applyFont="1" applyBorder="1" applyAlignment="1">
      <alignment horizontal="center" vertical="center"/>
    </xf>
    <xf numFmtId="0" fontId="44" fillId="0" borderId="6" xfId="0" quotePrefix="1" applyFont="1" applyBorder="1" applyAlignment="1">
      <alignment horizontal="center" vertical="center"/>
    </xf>
    <xf numFmtId="0" fontId="22" fillId="0" borderId="6" xfId="0" quotePrefix="1" applyFont="1" applyBorder="1" applyAlignment="1">
      <alignment horizontal="center" vertical="center"/>
    </xf>
    <xf numFmtId="0" fontId="97" fillId="0" borderId="0" xfId="0" applyFont="1">
      <alignment vertical="center"/>
    </xf>
    <xf numFmtId="0" fontId="98" fillId="23" borderId="15" xfId="0" applyFont="1" applyFill="1" applyBorder="1" applyAlignment="1">
      <alignment horizontal="center" vertical="center"/>
    </xf>
    <xf numFmtId="0" fontId="98" fillId="0" borderId="15" xfId="0" applyFont="1" applyBorder="1" applyAlignment="1">
      <alignment horizontal="center" vertical="center"/>
    </xf>
    <xf numFmtId="0" fontId="98" fillId="23" borderId="47" xfId="0" applyFont="1" applyFill="1" applyBorder="1" applyAlignment="1">
      <alignment horizontal="center" vertical="center"/>
    </xf>
    <xf numFmtId="0" fontId="98" fillId="0" borderId="41" xfId="0" applyFont="1" applyBorder="1" applyAlignment="1">
      <alignment horizontal="center" vertical="center"/>
    </xf>
    <xf numFmtId="0" fontId="98" fillId="0" borderId="25" xfId="0" applyFont="1" applyBorder="1" applyAlignment="1">
      <alignment horizontal="center" vertical="center"/>
    </xf>
    <xf numFmtId="0" fontId="98" fillId="0" borderId="47" xfId="0" applyFont="1" applyBorder="1" applyAlignment="1">
      <alignment horizontal="center" vertical="center"/>
    </xf>
    <xf numFmtId="0" fontId="71" fillId="0" borderId="140" xfId="0" quotePrefix="1" applyFont="1" applyBorder="1" applyAlignment="1">
      <alignment horizontal="center" vertical="center" wrapText="1"/>
    </xf>
    <xf numFmtId="0" fontId="71" fillId="0" borderId="135" xfId="0" quotePrefix="1" applyFont="1" applyBorder="1" applyAlignment="1">
      <alignment horizontal="center" vertical="center" wrapText="1"/>
    </xf>
    <xf numFmtId="0" fontId="71" fillId="0" borderId="6" xfId="0" quotePrefix="1" applyFont="1" applyBorder="1" applyAlignment="1">
      <alignment horizontal="center" vertical="center" wrapText="1"/>
    </xf>
    <xf numFmtId="0" fontId="71" fillId="0" borderId="136" xfId="0" quotePrefix="1" applyFont="1" applyBorder="1" applyAlignment="1">
      <alignment horizontal="center" vertical="center" wrapText="1"/>
    </xf>
    <xf numFmtId="0" fontId="71" fillId="5" borderId="135" xfId="0" quotePrefix="1" applyFont="1" applyFill="1" applyBorder="1" applyAlignment="1">
      <alignment horizontal="center" vertical="center" wrapText="1"/>
    </xf>
    <xf numFmtId="0" fontId="71" fillId="5" borderId="6" xfId="0" quotePrefix="1" applyFont="1" applyFill="1" applyBorder="1" applyAlignment="1">
      <alignment horizontal="center" vertical="center" wrapText="1"/>
    </xf>
    <xf numFmtId="0" fontId="71" fillId="5" borderId="136" xfId="0" quotePrefix="1" applyFont="1" applyFill="1" applyBorder="1" applyAlignment="1">
      <alignment horizontal="center" vertical="center" wrapText="1"/>
    </xf>
    <xf numFmtId="0" fontId="71" fillId="0" borderId="246" xfId="9" quotePrefix="1" applyFont="1" applyBorder="1" applyAlignment="1">
      <alignment horizontal="center" vertical="center" wrapText="1"/>
    </xf>
    <xf numFmtId="0" fontId="71" fillId="0" borderId="247" xfId="9" quotePrefix="1" applyFont="1" applyBorder="1" applyAlignment="1">
      <alignment horizontal="center" vertical="center" wrapText="1"/>
    </xf>
    <xf numFmtId="0" fontId="71" fillId="0" borderId="248" xfId="9" quotePrefix="1" applyFont="1" applyBorder="1" applyAlignment="1">
      <alignment horizontal="center" vertical="center" wrapText="1"/>
    </xf>
    <xf numFmtId="0" fontId="71" fillId="0" borderId="250" xfId="9" quotePrefix="1" applyFont="1" applyBorder="1" applyAlignment="1">
      <alignment horizontal="center" vertical="center" wrapText="1"/>
    </xf>
    <xf numFmtId="0" fontId="71" fillId="0" borderId="251" xfId="9" quotePrefix="1" applyFont="1" applyBorder="1" applyAlignment="1">
      <alignment horizontal="center" vertical="center" wrapText="1"/>
    </xf>
    <xf numFmtId="0" fontId="71" fillId="0" borderId="326" xfId="9" quotePrefix="1" applyFont="1" applyBorder="1" applyAlignment="1">
      <alignment horizontal="center" vertical="center" wrapText="1"/>
    </xf>
    <xf numFmtId="0" fontId="71" fillId="0" borderId="248" xfId="0" quotePrefix="1" applyFont="1" applyBorder="1" applyAlignment="1">
      <alignment horizontal="center" vertical="center" wrapText="1"/>
    </xf>
    <xf numFmtId="0" fontId="71" fillId="0" borderId="360" xfId="0" quotePrefix="1" applyFont="1" applyBorder="1" applyAlignment="1">
      <alignment horizontal="center" vertical="center" wrapText="1"/>
    </xf>
    <xf numFmtId="0" fontId="71" fillId="0" borderId="247" xfId="0" quotePrefix="1" applyFont="1" applyBorder="1" applyAlignment="1">
      <alignment horizontal="center" vertical="center" wrapText="1"/>
    </xf>
    <xf numFmtId="0" fontId="71" fillId="0" borderId="249" xfId="0" quotePrefix="1" applyFont="1" applyBorder="1" applyAlignment="1">
      <alignment horizontal="center" vertical="center" wrapText="1"/>
    </xf>
    <xf numFmtId="0" fontId="71" fillId="0" borderId="246" xfId="0" quotePrefix="1" applyFont="1" applyBorder="1" applyAlignment="1">
      <alignment horizontal="center" vertical="center" wrapText="1"/>
    </xf>
    <xf numFmtId="0" fontId="71" fillId="0" borderId="77" xfId="0" quotePrefix="1" applyFont="1" applyBorder="1" applyAlignment="1">
      <alignment horizontal="center" vertical="center" wrapText="1"/>
    </xf>
    <xf numFmtId="0" fontId="71" fillId="0" borderId="6" xfId="0" quotePrefix="1" applyFont="1" applyBorder="1" applyAlignment="1">
      <alignment horizontal="center" vertical="center" wrapText="1" readingOrder="1"/>
    </xf>
    <xf numFmtId="0" fontId="71" fillId="0" borderId="136" xfId="0" quotePrefix="1" applyFont="1" applyBorder="1" applyAlignment="1">
      <alignment horizontal="center" vertical="center" wrapText="1" readingOrder="1"/>
    </xf>
    <xf numFmtId="0" fontId="71" fillId="0" borderId="135" xfId="0" quotePrefix="1" applyFont="1" applyBorder="1" applyAlignment="1">
      <alignment horizontal="center" vertical="center" wrapText="1" readingOrder="1"/>
    </xf>
    <xf numFmtId="0" fontId="71" fillId="0" borderId="191" xfId="0" quotePrefix="1" applyFont="1" applyBorder="1" applyAlignment="1">
      <alignment horizontal="center" vertical="center" wrapText="1"/>
    </xf>
    <xf numFmtId="0" fontId="71" fillId="0" borderId="182" xfId="0" quotePrefix="1" applyFont="1" applyBorder="1" applyAlignment="1">
      <alignment horizontal="center" vertical="center" wrapText="1"/>
    </xf>
    <xf numFmtId="0" fontId="83" fillId="0" borderId="6" xfId="9" quotePrefix="1" applyFont="1" applyBorder="1" applyAlignment="1">
      <alignment horizontal="center" vertical="center" wrapText="1"/>
    </xf>
    <xf numFmtId="0" fontId="71" fillId="0" borderId="6" xfId="9" quotePrefix="1" applyFont="1" applyBorder="1" applyAlignment="1">
      <alignment horizontal="center" vertical="center" wrapText="1"/>
    </xf>
    <xf numFmtId="0" fontId="45" fillId="0" borderId="251" xfId="9" quotePrefix="1" applyFont="1" applyBorder="1" applyAlignment="1">
      <alignment horizontal="center" vertical="center" wrapText="1"/>
    </xf>
    <xf numFmtId="0" fontId="45" fillId="0" borderId="247" xfId="9" quotePrefix="1" applyFont="1" applyBorder="1" applyAlignment="1">
      <alignment horizontal="center" vertical="center" wrapText="1"/>
    </xf>
    <xf numFmtId="0" fontId="45" fillId="0" borderId="326" xfId="9" quotePrefix="1" applyFont="1" applyBorder="1" applyAlignment="1">
      <alignment horizontal="center" vertical="center" wrapText="1"/>
    </xf>
    <xf numFmtId="0" fontId="45" fillId="0" borderId="246" xfId="9" quotePrefix="1" applyFont="1" applyBorder="1" applyAlignment="1">
      <alignment horizontal="center" vertical="center" wrapText="1"/>
    </xf>
    <xf numFmtId="0" fontId="45" fillId="0" borderId="248" xfId="9" quotePrefix="1" applyFont="1" applyBorder="1" applyAlignment="1">
      <alignment horizontal="center" vertical="center" wrapText="1"/>
    </xf>
    <xf numFmtId="0" fontId="45" fillId="0" borderId="250" xfId="9" quotePrefix="1" applyFont="1" applyBorder="1" applyAlignment="1">
      <alignment horizontal="center" vertical="center" wrapText="1"/>
    </xf>
    <xf numFmtId="0" fontId="45" fillId="0" borderId="140" xfId="0" quotePrefix="1" applyFont="1" applyBorder="1" applyAlignment="1">
      <alignment horizontal="center" vertical="center" wrapText="1"/>
    </xf>
    <xf numFmtId="0" fontId="45" fillId="0" borderId="135" xfId="0" quotePrefix="1" applyFont="1" applyBorder="1" applyAlignment="1">
      <alignment horizontal="center" vertical="center" wrapText="1"/>
    </xf>
    <xf numFmtId="0" fontId="45" fillId="0" borderId="6" xfId="0" quotePrefix="1" applyFont="1" applyBorder="1" applyAlignment="1">
      <alignment horizontal="center" vertical="center" wrapText="1"/>
    </xf>
    <xf numFmtId="0" fontId="45" fillId="0" borderId="136" xfId="0" quotePrefix="1" applyFont="1" applyBorder="1" applyAlignment="1">
      <alignment horizontal="center" vertical="center" wrapText="1"/>
    </xf>
    <xf numFmtId="0" fontId="45" fillId="5" borderId="135" xfId="0" quotePrefix="1" applyFont="1" applyFill="1" applyBorder="1" applyAlignment="1">
      <alignment horizontal="center" vertical="center" wrapText="1"/>
    </xf>
    <xf numFmtId="0" fontId="45" fillId="5" borderId="6" xfId="0" quotePrefix="1" applyFont="1" applyFill="1" applyBorder="1" applyAlignment="1">
      <alignment horizontal="center" vertical="center" wrapText="1"/>
    </xf>
    <xf numFmtId="0" fontId="45" fillId="5" borderId="136" xfId="0" quotePrefix="1" applyFont="1" applyFill="1" applyBorder="1" applyAlignment="1">
      <alignment horizontal="center" vertical="center" wrapText="1"/>
    </xf>
    <xf numFmtId="0" fontId="45" fillId="0" borderId="248" xfId="0" quotePrefix="1" applyFont="1" applyBorder="1" applyAlignment="1">
      <alignment horizontal="center" vertical="center" wrapText="1"/>
    </xf>
    <xf numFmtId="0" fontId="45" fillId="0" borderId="360" xfId="0" quotePrefix="1" applyFont="1" applyBorder="1" applyAlignment="1">
      <alignment horizontal="center" vertical="center" wrapText="1"/>
    </xf>
    <xf numFmtId="0" fontId="45" fillId="0" borderId="247" xfId="0" quotePrefix="1" applyFont="1" applyBorder="1" applyAlignment="1">
      <alignment horizontal="center" vertical="center" wrapText="1"/>
    </xf>
    <xf numFmtId="0" fontId="45" fillId="0" borderId="249" xfId="0" quotePrefix="1" applyFont="1" applyBorder="1" applyAlignment="1">
      <alignment horizontal="center" vertical="center" wrapText="1"/>
    </xf>
    <xf numFmtId="0" fontId="45" fillId="0" borderId="246" xfId="0" quotePrefix="1" applyFont="1" applyBorder="1" applyAlignment="1">
      <alignment horizontal="center" vertical="center" wrapText="1"/>
    </xf>
    <xf numFmtId="0" fontId="45" fillId="0" borderId="77" xfId="0" quotePrefix="1" applyFont="1" applyBorder="1" applyAlignment="1">
      <alignment horizontal="center" vertical="center" wrapText="1"/>
    </xf>
    <xf numFmtId="0" fontId="45" fillId="0" borderId="6" xfId="0" quotePrefix="1" applyFont="1" applyBorder="1" applyAlignment="1">
      <alignment horizontal="center" vertical="center" wrapText="1" readingOrder="1"/>
    </xf>
    <xf numFmtId="0" fontId="45" fillId="0" borderId="136" xfId="0" quotePrefix="1" applyFont="1" applyBorder="1" applyAlignment="1">
      <alignment horizontal="center" vertical="center" wrapText="1" readingOrder="1"/>
    </xf>
    <xf numFmtId="0" fontId="45" fillId="0" borderId="135" xfId="0" quotePrefix="1" applyFont="1" applyBorder="1" applyAlignment="1">
      <alignment horizontal="center" vertical="center" wrapText="1" readingOrder="1"/>
    </xf>
    <xf numFmtId="0" fontId="45" fillId="0" borderId="191" xfId="0" quotePrefix="1" applyFont="1" applyBorder="1" applyAlignment="1">
      <alignment horizontal="center" vertical="center" wrapText="1"/>
    </xf>
    <xf numFmtId="0" fontId="45" fillId="0" borderId="182" xfId="0" quotePrefix="1" applyFont="1" applyBorder="1" applyAlignment="1">
      <alignment horizontal="center" vertical="center" wrapText="1"/>
    </xf>
    <xf numFmtId="0" fontId="45" fillId="0" borderId="239" xfId="0" quotePrefix="1" applyFont="1" applyBorder="1" applyAlignment="1">
      <alignment horizontal="center" vertical="center" wrapText="1"/>
    </xf>
    <xf numFmtId="0" fontId="84" fillId="0" borderId="6" xfId="9" quotePrefix="1" applyFont="1" applyBorder="1" applyAlignment="1">
      <alignment horizontal="center" vertical="center" wrapText="1"/>
    </xf>
    <xf numFmtId="0" fontId="84" fillId="0" borderId="136" xfId="9" quotePrefix="1" applyFont="1" applyBorder="1" applyAlignment="1">
      <alignment horizontal="center" vertical="center" wrapText="1"/>
    </xf>
    <xf numFmtId="0" fontId="45" fillId="0" borderId="6" xfId="9" quotePrefix="1" applyFont="1" applyBorder="1" applyAlignment="1">
      <alignment horizontal="center" vertical="center" wrapText="1"/>
    </xf>
    <xf numFmtId="0" fontId="45" fillId="0" borderId="136" xfId="9" quotePrefix="1" applyFont="1" applyBorder="1" applyAlignment="1">
      <alignment horizontal="center" vertical="center" wrapText="1"/>
    </xf>
    <xf numFmtId="0" fontId="45" fillId="0" borderId="102" xfId="9" quotePrefix="1" applyFont="1" applyBorder="1" applyAlignment="1">
      <alignment horizontal="center" vertical="center" wrapText="1"/>
    </xf>
    <xf numFmtId="0" fontId="45" fillId="0" borderId="249" xfId="9" quotePrefix="1" applyFont="1" applyBorder="1" applyAlignment="1">
      <alignment horizontal="center" vertical="center" wrapText="1"/>
    </xf>
    <xf numFmtId="181" fontId="0" fillId="0" borderId="17" xfId="0" applyNumberForma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23" fillId="0" borderId="6" xfId="0" quotePrefix="1" applyFont="1" applyBorder="1" applyAlignment="1">
      <alignment horizontal="center" vertical="center" wrapText="1"/>
    </xf>
    <xf numFmtId="0" fontId="23" fillId="0" borderId="196" xfId="0" quotePrefix="1" applyFont="1" applyBorder="1" applyAlignment="1">
      <alignment horizontal="center" vertical="center" wrapText="1"/>
    </xf>
    <xf numFmtId="0" fontId="23" fillId="0" borderId="135" xfId="0" quotePrefix="1" applyFont="1" applyBorder="1" applyAlignment="1">
      <alignment horizontal="center" vertical="center" wrapText="1"/>
    </xf>
    <xf numFmtId="0" fontId="23" fillId="0" borderId="136" xfId="0" quotePrefix="1" applyFont="1" applyBorder="1" applyAlignment="1">
      <alignment horizontal="center" vertical="center" wrapText="1"/>
    </xf>
    <xf numFmtId="0" fontId="23" fillId="0" borderId="86" xfId="0" quotePrefix="1" applyFont="1" applyBorder="1" applyAlignment="1">
      <alignment horizontal="center" vertical="center" wrapText="1"/>
    </xf>
    <xf numFmtId="0" fontId="23" fillId="0" borderId="239" xfId="0" quotePrefix="1" applyFont="1" applyBorder="1" applyAlignment="1">
      <alignment horizontal="center" vertical="center" wrapText="1"/>
    </xf>
    <xf numFmtId="0" fontId="44" fillId="0" borderId="6" xfId="0" quotePrefix="1" applyFont="1" applyBorder="1" applyAlignment="1">
      <alignment horizontal="center" vertical="center" wrapText="1"/>
    </xf>
    <xf numFmtId="0" fontId="44" fillId="0" borderId="196" xfId="0" quotePrefix="1" applyFont="1" applyBorder="1" applyAlignment="1">
      <alignment horizontal="center" vertical="center" wrapText="1"/>
    </xf>
    <xf numFmtId="0" fontId="44" fillId="0" borderId="135" xfId="0" quotePrefix="1" applyFont="1" applyBorder="1" applyAlignment="1">
      <alignment horizontal="center" vertical="center" wrapText="1"/>
    </xf>
    <xf numFmtId="0" fontId="44" fillId="0" borderId="136" xfId="0" quotePrefix="1" applyFont="1" applyBorder="1" applyAlignment="1">
      <alignment horizontal="center" vertical="center" wrapText="1"/>
    </xf>
    <xf numFmtId="0" fontId="44" fillId="0" borderId="101" xfId="0" quotePrefix="1" applyFont="1" applyBorder="1" applyAlignment="1">
      <alignment horizontal="center" vertical="center" wrapText="1"/>
    </xf>
    <xf numFmtId="181" fontId="40" fillId="0" borderId="52" xfId="0" applyNumberFormat="1" applyFont="1" applyBorder="1" applyAlignment="1">
      <alignment horizontal="left" vertical="center" wrapText="1"/>
    </xf>
    <xf numFmtId="0" fontId="56" fillId="0" borderId="6" xfId="0" quotePrefix="1" applyFont="1" applyBorder="1" applyAlignment="1">
      <alignment horizontal="center" vertical="center" wrapText="1"/>
    </xf>
    <xf numFmtId="0" fontId="56" fillId="0" borderId="77" xfId="0" quotePrefix="1" applyFont="1" applyBorder="1" applyAlignment="1">
      <alignment horizontal="center" vertical="center" wrapText="1"/>
    </xf>
    <xf numFmtId="0" fontId="56" fillId="0" borderId="182" xfId="0" quotePrefix="1" applyFont="1" applyBorder="1" applyAlignment="1">
      <alignment horizontal="center" vertical="center" wrapText="1"/>
    </xf>
    <xf numFmtId="0" fontId="56" fillId="0" borderId="212" xfId="0" quotePrefix="1" applyFont="1" applyBorder="1" applyAlignment="1">
      <alignment horizontal="center" vertical="center" wrapText="1"/>
    </xf>
    <xf numFmtId="0" fontId="55" fillId="0" borderId="6" xfId="0" quotePrefix="1" applyFont="1" applyBorder="1" applyAlignment="1">
      <alignment horizontal="center" vertical="center" wrapText="1"/>
    </xf>
    <xf numFmtId="0" fontId="55" fillId="0" borderId="182" xfId="0" quotePrefix="1" applyFont="1" applyBorder="1" applyAlignment="1">
      <alignment horizontal="center" vertical="center" wrapText="1"/>
    </xf>
    <xf numFmtId="0" fontId="55" fillId="0" borderId="97" xfId="0" quotePrefix="1" applyFont="1" applyBorder="1" applyAlignment="1">
      <alignment horizontal="center" vertical="center" wrapText="1"/>
    </xf>
    <xf numFmtId="0" fontId="58" fillId="0" borderId="6" xfId="0" quotePrefix="1" applyFont="1" applyBorder="1" applyAlignment="1">
      <alignment horizontal="center" vertical="center" wrapText="1"/>
    </xf>
    <xf numFmtId="0" fontId="55" fillId="0" borderId="86" xfId="0" quotePrefix="1" applyFont="1" applyBorder="1" applyAlignment="1">
      <alignment horizontal="center" vertical="center" wrapText="1"/>
    </xf>
    <xf numFmtId="0" fontId="56" fillId="0" borderId="71" xfId="0" quotePrefix="1" applyFont="1" applyBorder="1" applyAlignment="1">
      <alignment horizontal="center" vertical="center" wrapText="1"/>
    </xf>
    <xf numFmtId="0" fontId="55" fillId="0" borderId="71" xfId="0" quotePrefix="1" applyFont="1" applyBorder="1" applyAlignment="1">
      <alignment horizontal="center" vertical="center" wrapText="1"/>
    </xf>
    <xf numFmtId="0" fontId="56" fillId="0" borderId="83" xfId="0" quotePrefix="1" applyFont="1" applyBorder="1" applyAlignment="1">
      <alignment horizontal="center" vertical="center" wrapText="1"/>
    </xf>
    <xf numFmtId="0" fontId="56" fillId="0" borderId="80" xfId="0" quotePrefix="1" applyFont="1" applyBorder="1" applyAlignment="1">
      <alignment horizontal="center" vertical="center" wrapText="1"/>
    </xf>
    <xf numFmtId="0" fontId="56" fillId="0" borderId="86" xfId="0" quotePrefix="1" applyFont="1" applyBorder="1" applyAlignment="1">
      <alignment horizontal="center" vertical="center" wrapText="1"/>
    </xf>
    <xf numFmtId="0" fontId="56" fillId="0" borderId="97" xfId="0" quotePrefix="1" applyFont="1" applyBorder="1" applyAlignment="1">
      <alignment horizontal="center" vertical="center" wrapText="1"/>
    </xf>
    <xf numFmtId="0" fontId="88" fillId="0" borderId="6" xfId="0" quotePrefix="1" applyFont="1" applyBorder="1" applyAlignment="1">
      <alignment horizontal="center" vertical="center" wrapText="1"/>
    </xf>
    <xf numFmtId="0" fontId="55" fillId="0" borderId="83" xfId="0" quotePrefix="1" applyFont="1" applyBorder="1" applyAlignment="1">
      <alignment horizontal="center" vertical="center" wrapText="1"/>
    </xf>
    <xf numFmtId="0" fontId="55" fillId="0" borderId="80" xfId="0" quotePrefix="1" applyFont="1" applyBorder="1" applyAlignment="1">
      <alignment horizontal="center" vertical="center" wrapText="1"/>
    </xf>
    <xf numFmtId="0" fontId="55" fillId="0" borderId="101" xfId="0" quotePrefix="1" applyFont="1" applyBorder="1" applyAlignment="1">
      <alignment horizontal="center" vertical="center" wrapText="1"/>
    </xf>
    <xf numFmtId="0" fontId="88" fillId="0" borderId="71" xfId="0" quotePrefix="1" applyFont="1" applyBorder="1" applyAlignment="1">
      <alignment horizontal="center" vertical="center" wrapText="1"/>
    </xf>
    <xf numFmtId="0" fontId="0" fillId="0" borderId="228" xfId="0" applyBorder="1" applyAlignment="1">
      <alignment horizontal="center" vertical="center"/>
    </xf>
    <xf numFmtId="0" fontId="0" fillId="0" borderId="381" xfId="0" applyBorder="1" applyAlignment="1">
      <alignment horizontal="center" vertical="center"/>
    </xf>
    <xf numFmtId="0" fontId="11" fillId="6" borderId="333" xfId="0" applyFont="1" applyFill="1" applyBorder="1" applyAlignment="1">
      <alignment horizontal="center" vertical="center"/>
    </xf>
    <xf numFmtId="189" fontId="54" fillId="0" borderId="259" xfId="2" applyNumberFormat="1" applyFont="1" applyFill="1" applyBorder="1" applyAlignment="1" applyProtection="1">
      <alignment horizontal="center" vertical="center"/>
    </xf>
    <xf numFmtId="189" fontId="54" fillId="24" borderId="259" xfId="2" applyNumberFormat="1" applyFont="1" applyFill="1" applyBorder="1" applyAlignment="1" applyProtection="1">
      <alignment horizontal="center" vertical="center"/>
    </xf>
    <xf numFmtId="189" fontId="54" fillId="12" borderId="259" xfId="2" applyNumberFormat="1" applyFont="1" applyFill="1" applyBorder="1" applyAlignment="1" applyProtection="1">
      <alignment horizontal="center" vertical="center"/>
    </xf>
    <xf numFmtId="189" fontId="54" fillId="24" borderId="260" xfId="2" applyNumberFormat="1" applyFont="1" applyFill="1" applyBorder="1" applyAlignment="1" applyProtection="1">
      <alignment horizontal="center" vertical="center"/>
    </xf>
    <xf numFmtId="0" fontId="54" fillId="0" borderId="81" xfId="0" applyFont="1" applyBorder="1" applyAlignment="1">
      <alignment horizontal="center" vertical="center"/>
    </xf>
    <xf numFmtId="0" fontId="54" fillId="0" borderId="69" xfId="0" applyFont="1" applyBorder="1" applyAlignment="1">
      <alignment horizontal="center" vertical="center" wrapText="1"/>
    </xf>
    <xf numFmtId="0" fontId="54" fillId="0" borderId="81" xfId="0" applyFont="1" applyBorder="1" applyAlignment="1">
      <alignment horizontal="center" vertical="center" wrapText="1"/>
    </xf>
    <xf numFmtId="195" fontId="54" fillId="0" borderId="69" xfId="2" applyNumberFormat="1" applyFont="1" applyFill="1" applyBorder="1" applyAlignment="1">
      <alignment horizontal="center" vertical="center" wrapText="1"/>
    </xf>
    <xf numFmtId="197" fontId="54" fillId="0" borderId="6" xfId="2" applyNumberFormat="1" applyFont="1" applyFill="1" applyBorder="1" applyAlignment="1">
      <alignment horizontal="center" vertical="center" wrapText="1"/>
    </xf>
    <xf numFmtId="194" fontId="54" fillId="0" borderId="81" xfId="0" applyNumberFormat="1" applyFont="1" applyBorder="1" applyAlignment="1">
      <alignment horizontal="center" vertical="center" wrapText="1"/>
    </xf>
    <xf numFmtId="195" fontId="54" fillId="0" borderId="83" xfId="2" applyNumberFormat="1" applyFont="1" applyFill="1" applyBorder="1" applyAlignment="1">
      <alignment horizontal="center" vertical="center" wrapText="1"/>
    </xf>
    <xf numFmtId="184" fontId="54" fillId="0" borderId="6" xfId="2" applyNumberFormat="1" applyFont="1" applyFill="1" applyBorder="1" applyAlignment="1" applyProtection="1">
      <alignment horizontal="center" vertical="center"/>
    </xf>
    <xf numFmtId="184" fontId="54" fillId="0" borderId="75" xfId="2" applyNumberFormat="1" applyFont="1" applyFill="1" applyBorder="1" applyAlignment="1" applyProtection="1">
      <alignment horizontal="center" vertical="center"/>
    </xf>
    <xf numFmtId="184" fontId="54" fillId="0" borderId="177" xfId="2" applyNumberFormat="1" applyFont="1" applyFill="1" applyBorder="1" applyAlignment="1" applyProtection="1">
      <alignment horizontal="center" vertical="center"/>
    </xf>
    <xf numFmtId="0" fontId="55" fillId="0" borderId="81" xfId="0" applyFont="1" applyBorder="1" applyAlignment="1">
      <alignment horizontal="center" vertical="center"/>
    </xf>
    <xf numFmtId="189" fontId="54" fillId="31" borderId="262" xfId="2" applyNumberFormat="1" applyFont="1" applyFill="1" applyBorder="1" applyAlignment="1" applyProtection="1">
      <alignment horizontal="center" vertical="center"/>
    </xf>
    <xf numFmtId="189" fontId="54" fillId="31" borderId="263" xfId="2" applyNumberFormat="1" applyFont="1" applyFill="1" applyBorder="1" applyAlignment="1" applyProtection="1">
      <alignment horizontal="center" vertical="center"/>
    </xf>
    <xf numFmtId="189" fontId="54" fillId="24" borderId="261" xfId="2" applyNumberFormat="1" applyFont="1" applyFill="1" applyBorder="1" applyAlignment="1" applyProtection="1">
      <alignment horizontal="center" vertical="center"/>
    </xf>
    <xf numFmtId="189" fontId="54" fillId="24" borderId="262" xfId="2" applyNumberFormat="1" applyFont="1" applyFill="1" applyBorder="1" applyAlignment="1" applyProtection="1">
      <alignment horizontal="center" vertical="center"/>
    </xf>
    <xf numFmtId="189" fontId="54" fillId="0" borderId="270" xfId="2" applyNumberFormat="1" applyFont="1" applyFill="1" applyBorder="1" applyAlignment="1" applyProtection="1">
      <alignment horizontal="center" vertical="center"/>
    </xf>
    <xf numFmtId="189" fontId="54" fillId="12" borderId="263" xfId="2" applyNumberFormat="1" applyFont="1" applyFill="1" applyBorder="1" applyAlignment="1" applyProtection="1">
      <alignment horizontal="center" vertical="center"/>
    </xf>
    <xf numFmtId="189" fontId="54" fillId="0" borderId="262" xfId="2" applyNumberFormat="1" applyFont="1" applyFill="1" applyBorder="1" applyAlignment="1" applyProtection="1">
      <alignment horizontal="center" vertical="center"/>
    </xf>
    <xf numFmtId="189" fontId="54" fillId="0" borderId="271" xfId="2" applyNumberFormat="1" applyFont="1" applyFill="1" applyBorder="1" applyAlignment="1" applyProtection="1">
      <alignment horizontal="center" vertical="center"/>
    </xf>
    <xf numFmtId="189" fontId="54" fillId="12" borderId="260" xfId="2" applyNumberFormat="1" applyFont="1" applyFill="1" applyBorder="1" applyAlignment="1" applyProtection="1">
      <alignment horizontal="center" vertical="center"/>
    </xf>
    <xf numFmtId="189" fontId="54" fillId="12" borderId="262" xfId="2" applyNumberFormat="1" applyFont="1" applyFill="1" applyBorder="1" applyAlignment="1" applyProtection="1">
      <alignment horizontal="center" vertical="center"/>
    </xf>
    <xf numFmtId="189" fontId="54" fillId="24" borderId="263" xfId="2" applyNumberFormat="1" applyFont="1" applyFill="1" applyBorder="1" applyAlignment="1" applyProtection="1">
      <alignment horizontal="center" vertical="center"/>
    </xf>
    <xf numFmtId="189" fontId="54" fillId="0" borderId="382" xfId="2" applyNumberFormat="1" applyFont="1" applyFill="1" applyBorder="1" applyAlignment="1" applyProtection="1">
      <alignment horizontal="center" vertical="center"/>
    </xf>
    <xf numFmtId="189" fontId="54" fillId="0" borderId="383" xfId="2" applyNumberFormat="1" applyFont="1" applyFill="1" applyBorder="1" applyAlignment="1" applyProtection="1">
      <alignment horizontal="center" vertical="center"/>
    </xf>
    <xf numFmtId="200" fontId="54" fillId="31" borderId="386" xfId="2" applyNumberFormat="1" applyFont="1" applyFill="1" applyBorder="1" applyAlignment="1" applyProtection="1">
      <alignment horizontal="center" vertical="center"/>
    </xf>
    <xf numFmtId="200" fontId="54" fillId="31" borderId="385" xfId="2" applyNumberFormat="1" applyFont="1" applyFill="1" applyBorder="1" applyAlignment="1" applyProtection="1">
      <alignment horizontal="center" vertical="center"/>
    </xf>
    <xf numFmtId="200" fontId="54" fillId="24" borderId="387" xfId="2" applyNumberFormat="1" applyFont="1" applyFill="1" applyBorder="1" applyAlignment="1" applyProtection="1">
      <alignment horizontal="center" vertical="center"/>
    </xf>
    <xf numFmtId="200" fontId="54" fillId="24" borderId="388" xfId="2" applyNumberFormat="1" applyFont="1" applyFill="1" applyBorder="1" applyAlignment="1" applyProtection="1">
      <alignment horizontal="center" vertical="center"/>
    </xf>
    <xf numFmtId="200" fontId="54" fillId="24" borderId="389" xfId="2" applyNumberFormat="1" applyFont="1" applyFill="1" applyBorder="1" applyAlignment="1" applyProtection="1">
      <alignment horizontal="center" vertical="center"/>
    </xf>
    <xf numFmtId="200" fontId="54" fillId="12" borderId="390" xfId="2" applyNumberFormat="1" applyFont="1" applyFill="1" applyBorder="1" applyAlignment="1" applyProtection="1">
      <alignment horizontal="center" vertical="center"/>
    </xf>
    <xf numFmtId="200" fontId="54" fillId="0" borderId="390" xfId="2" applyNumberFormat="1" applyFont="1" applyFill="1" applyBorder="1" applyAlignment="1" applyProtection="1">
      <alignment horizontal="center" vertical="center"/>
    </xf>
    <xf numFmtId="200" fontId="54" fillId="12" borderId="391" xfId="2" applyNumberFormat="1" applyFont="1" applyFill="1" applyBorder="1" applyAlignment="1" applyProtection="1">
      <alignment horizontal="center" vertical="center"/>
    </xf>
    <xf numFmtId="200" fontId="54" fillId="0" borderId="389" xfId="2" applyNumberFormat="1" applyFont="1" applyFill="1" applyBorder="1" applyAlignment="1" applyProtection="1">
      <alignment horizontal="center" vertical="center"/>
    </xf>
    <xf numFmtId="200" fontId="54" fillId="12" borderId="392" xfId="2" applyNumberFormat="1" applyFont="1" applyFill="1" applyBorder="1" applyAlignment="1" applyProtection="1">
      <alignment horizontal="center" vertical="center"/>
    </xf>
    <xf numFmtId="200" fontId="54" fillId="0" borderId="385" xfId="2" applyNumberFormat="1" applyFont="1" applyFill="1" applyBorder="1" applyAlignment="1" applyProtection="1">
      <alignment horizontal="center" vertical="center"/>
    </xf>
    <xf numFmtId="200" fontId="54" fillId="0" borderId="391" xfId="2" applyNumberFormat="1" applyFont="1" applyFill="1" applyBorder="1" applyAlignment="1" applyProtection="1">
      <alignment horizontal="center" vertical="center"/>
    </xf>
    <xf numFmtId="200" fontId="54" fillId="12" borderId="387" xfId="2" applyNumberFormat="1" applyFont="1" applyFill="1" applyBorder="1" applyAlignment="1" applyProtection="1">
      <alignment horizontal="center" vertical="center"/>
    </xf>
    <xf numFmtId="200" fontId="54" fillId="24" borderId="390" xfId="2" applyNumberFormat="1" applyFont="1" applyFill="1" applyBorder="1" applyAlignment="1" applyProtection="1">
      <alignment horizontal="center" vertical="center"/>
    </xf>
    <xf numFmtId="200" fontId="54" fillId="0" borderId="387" xfId="2" applyNumberFormat="1" applyFont="1" applyFill="1" applyBorder="1" applyAlignment="1" applyProtection="1">
      <alignment horizontal="center" vertical="center"/>
    </xf>
    <xf numFmtId="200" fontId="54" fillId="0" borderId="388" xfId="2" applyNumberFormat="1" applyFont="1" applyFill="1" applyBorder="1" applyAlignment="1" applyProtection="1">
      <alignment horizontal="center" vertical="center"/>
    </xf>
    <xf numFmtId="200" fontId="54" fillId="12" borderId="388" xfId="2" applyNumberFormat="1" applyFont="1" applyFill="1" applyBorder="1" applyAlignment="1" applyProtection="1">
      <alignment horizontal="center" vertical="center"/>
    </xf>
    <xf numFmtId="200" fontId="54" fillId="12" borderId="389" xfId="2" applyNumberFormat="1" applyFont="1" applyFill="1" applyBorder="1" applyAlignment="1" applyProtection="1">
      <alignment horizontal="center" vertical="center"/>
    </xf>
    <xf numFmtId="200" fontId="54" fillId="24" borderId="392" xfId="2" applyNumberFormat="1" applyFont="1" applyFill="1" applyBorder="1" applyAlignment="1" applyProtection="1">
      <alignment horizontal="center" vertical="center"/>
    </xf>
    <xf numFmtId="200" fontId="54" fillId="0" borderId="392" xfId="2" applyNumberFormat="1" applyFont="1" applyFill="1" applyBorder="1" applyAlignment="1" applyProtection="1">
      <alignment horizontal="center" vertical="center"/>
    </xf>
    <xf numFmtId="200" fontId="54" fillId="24" borderId="391" xfId="2" applyNumberFormat="1" applyFont="1" applyFill="1" applyBorder="1" applyAlignment="1" applyProtection="1">
      <alignment horizontal="center" vertical="center"/>
    </xf>
    <xf numFmtId="200" fontId="54" fillId="24" borderId="393" xfId="2" applyNumberFormat="1" applyFont="1" applyFill="1" applyBorder="1" applyAlignment="1" applyProtection="1">
      <alignment horizontal="center" vertical="center"/>
    </xf>
    <xf numFmtId="176" fontId="12" fillId="0" borderId="394" xfId="2" applyNumberFormat="1" applyFont="1" applyBorder="1">
      <alignment vertical="center"/>
    </xf>
    <xf numFmtId="176" fontId="12" fillId="0" borderId="395" xfId="2" applyNumberFormat="1" applyFont="1" applyBorder="1">
      <alignment vertical="center"/>
    </xf>
    <xf numFmtId="176" fontId="12" fillId="0" borderId="75" xfId="2" applyNumberFormat="1" applyFont="1" applyBorder="1">
      <alignment vertical="center"/>
    </xf>
    <xf numFmtId="176" fontId="12" fillId="0" borderId="374" xfId="2" applyNumberFormat="1" applyFont="1" applyBorder="1">
      <alignment vertical="center"/>
    </xf>
    <xf numFmtId="176" fontId="12" fillId="0" borderId="396" xfId="2" applyNumberFormat="1" applyFont="1" applyBorder="1">
      <alignment vertical="center"/>
    </xf>
    <xf numFmtId="176" fontId="12" fillId="0" borderId="189" xfId="2" applyNumberFormat="1" applyFont="1" applyBorder="1">
      <alignment vertical="center"/>
    </xf>
    <xf numFmtId="176" fontId="12" fillId="0" borderId="229" xfId="2" applyNumberFormat="1" applyFont="1" applyBorder="1">
      <alignment vertical="center"/>
    </xf>
    <xf numFmtId="176" fontId="12" fillId="0" borderId="397" xfId="2" applyNumberFormat="1" applyFont="1" applyBorder="1">
      <alignment vertical="center"/>
    </xf>
    <xf numFmtId="176" fontId="12" fillId="0" borderId="398" xfId="2" applyNumberFormat="1" applyFont="1" applyBorder="1">
      <alignment vertical="center"/>
    </xf>
    <xf numFmtId="176" fontId="12" fillId="0" borderId="225" xfId="2" applyNumberFormat="1" applyFont="1" applyBorder="1">
      <alignment vertical="center"/>
    </xf>
    <xf numFmtId="176" fontId="12" fillId="0" borderId="92" xfId="2" applyNumberFormat="1" applyFont="1" applyBorder="1">
      <alignment vertical="center"/>
    </xf>
    <xf numFmtId="176" fontId="12" fillId="0" borderId="75" xfId="2" applyNumberFormat="1" applyFont="1" applyFill="1" applyBorder="1">
      <alignment vertical="center"/>
    </xf>
    <xf numFmtId="176" fontId="12" fillId="0" borderId="374" xfId="2" applyNumberFormat="1" applyFont="1" applyFill="1" applyBorder="1">
      <alignment vertical="center"/>
    </xf>
    <xf numFmtId="176" fontId="12" fillId="0" borderId="225" xfId="2" applyNumberFormat="1" applyFont="1" applyFill="1" applyBorder="1">
      <alignment vertical="center"/>
    </xf>
    <xf numFmtId="176" fontId="12" fillId="0" borderId="400" xfId="2" applyNumberFormat="1" applyFont="1" applyBorder="1">
      <alignment vertical="center"/>
    </xf>
    <xf numFmtId="176" fontId="12" fillId="0" borderId="401" xfId="2" applyNumberFormat="1" applyFont="1" applyBorder="1">
      <alignment vertical="center"/>
    </xf>
    <xf numFmtId="176" fontId="12" fillId="0" borderId="75" xfId="2" applyNumberFormat="1" applyFont="1" applyBorder="1" applyAlignment="1">
      <alignment vertical="center" wrapText="1"/>
    </xf>
    <xf numFmtId="176" fontId="12" fillId="0" borderId="402" xfId="2" applyNumberFormat="1" applyFont="1" applyBorder="1">
      <alignment vertical="center"/>
    </xf>
    <xf numFmtId="176" fontId="12" fillId="0" borderId="75" xfId="2" applyNumberFormat="1" applyFont="1" applyBorder="1" applyAlignment="1">
      <alignment vertical="center"/>
    </xf>
    <xf numFmtId="0" fontId="0" fillId="0" borderId="403" xfId="0" applyBorder="1">
      <alignment vertical="center"/>
    </xf>
    <xf numFmtId="0" fontId="0" fillId="0" borderId="404" xfId="0" applyBorder="1">
      <alignment vertical="center"/>
    </xf>
    <xf numFmtId="0" fontId="0" fillId="0" borderId="37" xfId="0" applyBorder="1">
      <alignment vertical="center"/>
    </xf>
    <xf numFmtId="0" fontId="28" fillId="0" borderId="37" xfId="0" applyFont="1" applyBorder="1">
      <alignment vertical="center"/>
    </xf>
    <xf numFmtId="0" fontId="0" fillId="0" borderId="48" xfId="0" applyBorder="1">
      <alignment vertical="center"/>
    </xf>
    <xf numFmtId="0" fontId="28" fillId="0" borderId="48" xfId="0" applyFont="1" applyBorder="1">
      <alignment vertical="center"/>
    </xf>
    <xf numFmtId="0" fontId="0" fillId="0" borderId="405" xfId="0" applyBorder="1">
      <alignment vertical="center"/>
    </xf>
    <xf numFmtId="0" fontId="0" fillId="0" borderId="34" xfId="0" applyBorder="1">
      <alignment vertical="center"/>
    </xf>
    <xf numFmtId="0" fontId="0" fillId="0" borderId="54" xfId="0" applyBorder="1">
      <alignment vertical="center"/>
    </xf>
    <xf numFmtId="0" fontId="23" fillId="0" borderId="406" xfId="0" applyFont="1" applyBorder="1" applyAlignment="1">
      <alignment horizontal="center" vertical="center"/>
    </xf>
    <xf numFmtId="0" fontId="23" fillId="0" borderId="37" xfId="0" applyFont="1" applyBorder="1">
      <alignment vertical="center"/>
    </xf>
    <xf numFmtId="0" fontId="23" fillId="0" borderId="37" xfId="0" quotePrefix="1" applyFont="1" applyBorder="1">
      <alignment vertical="center"/>
    </xf>
    <xf numFmtId="0" fontId="79" fillId="0" borderId="37" xfId="0" quotePrefix="1" applyFont="1" applyBorder="1">
      <alignment vertical="center"/>
    </xf>
    <xf numFmtId="0" fontId="79" fillId="0" borderId="37" xfId="0" applyFont="1" applyBorder="1">
      <alignment vertical="center"/>
    </xf>
    <xf numFmtId="0" fontId="23" fillId="0" borderId="37" xfId="0" quotePrefix="1" applyFont="1" applyBorder="1" applyAlignment="1">
      <alignment vertical="center" wrapText="1"/>
    </xf>
    <xf numFmtId="0" fontId="23" fillId="0" borderId="37" xfId="0" applyFont="1" applyBorder="1" applyAlignment="1">
      <alignment horizontal="center" vertical="center"/>
    </xf>
    <xf numFmtId="0" fontId="23" fillId="0" borderId="407" xfId="0" applyFont="1" applyBorder="1" applyAlignment="1">
      <alignment horizontal="center" vertical="center"/>
    </xf>
    <xf numFmtId="0" fontId="23" fillId="0" borderId="408" xfId="0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0" fontId="23" fillId="0" borderId="48" xfId="0" applyFont="1" applyBorder="1">
      <alignment vertical="center"/>
    </xf>
    <xf numFmtId="0" fontId="23" fillId="0" borderId="34" xfId="0" applyFont="1" applyBorder="1">
      <alignment vertical="center"/>
    </xf>
    <xf numFmtId="0" fontId="91" fillId="0" borderId="54" xfId="0" applyFont="1" applyBorder="1">
      <alignment vertical="center"/>
    </xf>
    <xf numFmtId="0" fontId="23" fillId="0" borderId="404" xfId="0" applyFont="1" applyBorder="1" applyAlignment="1">
      <alignment horizontal="center" vertical="center"/>
    </xf>
    <xf numFmtId="0" fontId="0" fillId="0" borderId="410" xfId="0" applyBorder="1">
      <alignment vertical="center"/>
    </xf>
    <xf numFmtId="0" fontId="0" fillId="0" borderId="411" xfId="0" applyBorder="1">
      <alignment vertical="center"/>
    </xf>
    <xf numFmtId="0" fontId="23" fillId="0" borderId="405" xfId="0" applyFont="1" applyBorder="1" applyAlignment="1">
      <alignment horizontal="center" vertical="center"/>
    </xf>
    <xf numFmtId="0" fontId="0" fillId="0" borderId="34" xfId="0" quotePrefix="1" applyBorder="1">
      <alignment vertical="center"/>
    </xf>
    <xf numFmtId="0" fontId="0" fillId="0" borderId="37" xfId="0" quotePrefix="1" applyBorder="1">
      <alignment vertical="center"/>
    </xf>
    <xf numFmtId="0" fontId="23" fillId="0" borderId="48" xfId="0" applyFont="1" applyBorder="1" applyAlignment="1">
      <alignment horizontal="left" vertical="center"/>
    </xf>
    <xf numFmtId="0" fontId="23" fillId="0" borderId="34" xfId="0" applyFont="1" applyBorder="1" applyAlignment="1">
      <alignment horizontal="left" vertical="center"/>
    </xf>
    <xf numFmtId="0" fontId="23" fillId="0" borderId="37" xfId="0" applyFont="1" applyBorder="1" applyAlignment="1">
      <alignment horizontal="left" vertical="center"/>
    </xf>
    <xf numFmtId="0" fontId="23" fillId="0" borderId="37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/>
    </xf>
    <xf numFmtId="0" fontId="23" fillId="0" borderId="105" xfId="0" applyFont="1" applyBorder="1" applyAlignment="1">
      <alignment horizontal="center" vertical="center"/>
    </xf>
    <xf numFmtId="200" fontId="12" fillId="11" borderId="412" xfId="2" applyNumberFormat="1" applyFont="1" applyFill="1" applyBorder="1">
      <alignment vertical="center"/>
    </xf>
    <xf numFmtId="200" fontId="12" fillId="11" borderId="413" xfId="2" applyNumberFormat="1" applyFont="1" applyFill="1" applyBorder="1">
      <alignment vertical="center"/>
    </xf>
    <xf numFmtId="200" fontId="12" fillId="11" borderId="390" xfId="2" applyNumberFormat="1" applyFont="1" applyFill="1" applyBorder="1">
      <alignment vertical="center"/>
    </xf>
    <xf numFmtId="200" fontId="12" fillId="11" borderId="414" xfId="2" applyNumberFormat="1" applyFont="1" applyFill="1" applyBorder="1">
      <alignment vertical="center"/>
    </xf>
    <xf numFmtId="200" fontId="12" fillId="11" borderId="415" xfId="2" applyNumberFormat="1" applyFont="1" applyFill="1" applyBorder="1">
      <alignment vertical="center"/>
    </xf>
    <xf numFmtId="200" fontId="12" fillId="11" borderId="416" xfId="2" applyNumberFormat="1" applyFont="1" applyFill="1" applyBorder="1">
      <alignment vertical="center"/>
    </xf>
    <xf numFmtId="200" fontId="12" fillId="11" borderId="392" xfId="2" applyNumberFormat="1" applyFont="1" applyFill="1" applyBorder="1">
      <alignment vertical="center"/>
    </xf>
    <xf numFmtId="200" fontId="12" fillId="11" borderId="417" xfId="2" applyNumberFormat="1" applyFont="1" applyFill="1" applyBorder="1">
      <alignment vertical="center"/>
    </xf>
    <xf numFmtId="200" fontId="12" fillId="11" borderId="390" xfId="2" applyNumberFormat="1" applyFont="1" applyFill="1" applyBorder="1" applyAlignment="1">
      <alignment horizontal="center" vertical="center"/>
    </xf>
    <xf numFmtId="200" fontId="12" fillId="11" borderId="418" xfId="2" applyNumberFormat="1" applyFont="1" applyFill="1" applyBorder="1">
      <alignment vertical="center"/>
    </xf>
    <xf numFmtId="200" fontId="12" fillId="11" borderId="419" xfId="2" applyNumberFormat="1" applyFont="1" applyFill="1" applyBorder="1">
      <alignment vertical="center"/>
    </xf>
    <xf numFmtId="200" fontId="12" fillId="11" borderId="387" xfId="2" applyNumberFormat="1" applyFont="1" applyFill="1" applyBorder="1">
      <alignment vertical="center"/>
    </xf>
    <xf numFmtId="200" fontId="12" fillId="11" borderId="392" xfId="2" applyNumberFormat="1" applyFont="1" applyFill="1" applyBorder="1" applyAlignment="1">
      <alignment horizontal="center" vertical="center"/>
    </xf>
    <xf numFmtId="200" fontId="12" fillId="11" borderId="388" xfId="2" applyNumberFormat="1" applyFont="1" applyFill="1" applyBorder="1" applyAlignment="1">
      <alignment horizontal="center" vertical="center"/>
    </xf>
    <xf numFmtId="200" fontId="12" fillId="11" borderId="387" xfId="2" applyNumberFormat="1" applyFont="1" applyFill="1" applyBorder="1" applyAlignment="1">
      <alignment horizontal="center" vertical="center"/>
    </xf>
    <xf numFmtId="200" fontId="12" fillId="11" borderId="392" xfId="2" applyNumberFormat="1" applyFont="1" applyFill="1" applyBorder="1" applyAlignment="1">
      <alignment vertical="center"/>
    </xf>
    <xf numFmtId="200" fontId="12" fillId="11" borderId="414" xfId="2" applyNumberFormat="1" applyFont="1" applyFill="1" applyBorder="1" applyAlignment="1">
      <alignment horizontal="center" vertical="center"/>
    </xf>
    <xf numFmtId="200" fontId="12" fillId="11" borderId="420" xfId="2" applyNumberFormat="1" applyFont="1" applyFill="1" applyBorder="1">
      <alignment vertical="center"/>
    </xf>
    <xf numFmtId="200" fontId="12" fillId="11" borderId="421" xfId="2" applyNumberFormat="1" applyFont="1" applyFill="1" applyBorder="1">
      <alignment vertical="center"/>
    </xf>
    <xf numFmtId="200" fontId="12" fillId="11" borderId="390" xfId="2" applyNumberFormat="1" applyFont="1" applyFill="1" applyBorder="1" applyAlignment="1">
      <alignment vertical="center" wrapText="1"/>
    </xf>
    <xf numFmtId="200" fontId="12" fillId="11" borderId="422" xfId="2" applyNumberFormat="1" applyFont="1" applyFill="1" applyBorder="1">
      <alignment vertical="center"/>
    </xf>
    <xf numFmtId="176" fontId="12" fillId="0" borderId="397" xfId="2" applyNumberFormat="1" applyFont="1" applyFill="1" applyBorder="1">
      <alignment vertical="center"/>
    </xf>
    <xf numFmtId="176" fontId="12" fillId="0" borderId="423" xfId="2" applyNumberFormat="1" applyFont="1" applyFill="1" applyBorder="1">
      <alignment vertical="center"/>
    </xf>
    <xf numFmtId="176" fontId="12" fillId="5" borderId="398" xfId="2" applyNumberFormat="1" applyFont="1" applyFill="1" applyBorder="1">
      <alignment vertical="center"/>
    </xf>
    <xf numFmtId="176" fontId="12" fillId="5" borderId="225" xfId="2" applyNumberFormat="1" applyFont="1" applyFill="1" applyBorder="1">
      <alignment vertical="center"/>
    </xf>
    <xf numFmtId="176" fontId="12" fillId="0" borderId="189" xfId="2" applyNumberFormat="1" applyFont="1" applyFill="1" applyBorder="1">
      <alignment vertical="center"/>
    </xf>
    <xf numFmtId="176" fontId="13" fillId="0" borderId="189" xfId="2" applyNumberFormat="1" applyFont="1" applyFill="1" applyBorder="1">
      <alignment vertical="center"/>
    </xf>
    <xf numFmtId="176" fontId="12" fillId="0" borderId="189" xfId="10" applyNumberFormat="1" applyFont="1" applyBorder="1">
      <alignment vertical="center"/>
    </xf>
    <xf numFmtId="176" fontId="12" fillId="0" borderId="229" xfId="10" applyNumberFormat="1" applyFont="1" applyBorder="1">
      <alignment vertical="center"/>
    </xf>
    <xf numFmtId="176" fontId="12" fillId="0" borderId="75" xfId="10" applyNumberFormat="1" applyFont="1" applyBorder="1">
      <alignment vertical="center"/>
    </xf>
    <xf numFmtId="176" fontId="12" fillId="0" borderId="374" xfId="10" applyNumberFormat="1" applyFont="1" applyBorder="1">
      <alignment vertical="center"/>
    </xf>
    <xf numFmtId="0" fontId="11" fillId="0" borderId="34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40" fillId="0" borderId="48" xfId="0" applyFont="1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182" fontId="0" fillId="0" borderId="37" xfId="0" applyNumberFormat="1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3" fillId="0" borderId="37" xfId="0" applyFont="1" applyBorder="1" applyAlignment="1">
      <alignment horizontal="left" vertical="center" wrapText="1"/>
    </xf>
    <xf numFmtId="0" fontId="23" fillId="0" borderId="48" xfId="0" applyFont="1" applyBorder="1" applyAlignment="1">
      <alignment horizontal="left" vertical="center" wrapText="1"/>
    </xf>
    <xf numFmtId="0" fontId="23" fillId="0" borderId="34" xfId="0" applyFont="1" applyBorder="1" applyAlignment="1">
      <alignment horizontal="center" vertical="center" wrapText="1"/>
    </xf>
    <xf numFmtId="0" fontId="79" fillId="0" borderId="34" xfId="0" applyFont="1" applyBorder="1" applyAlignment="1">
      <alignment vertical="center" wrapText="1"/>
    </xf>
    <xf numFmtId="0" fontId="79" fillId="0" borderId="37" xfId="0" applyFont="1" applyBorder="1" applyAlignment="1">
      <alignment vertical="center" wrapText="1"/>
    </xf>
    <xf numFmtId="200" fontId="12" fillId="11" borderId="389" xfId="2" applyNumberFormat="1" applyFont="1" applyFill="1" applyBorder="1">
      <alignment vertical="center"/>
    </xf>
    <xf numFmtId="200" fontId="12" fillId="11" borderId="429" xfId="2" applyNumberFormat="1" applyFont="1" applyFill="1" applyBorder="1" applyAlignment="1">
      <alignment horizontal="center" vertical="center"/>
    </xf>
    <xf numFmtId="200" fontId="12" fillId="11" borderId="430" xfId="2" applyNumberFormat="1" applyFont="1" applyFill="1" applyBorder="1" applyAlignment="1">
      <alignment horizontal="center" vertical="center"/>
    </xf>
    <xf numFmtId="0" fontId="44" fillId="0" borderId="37" xfId="0" applyFont="1" applyBorder="1">
      <alignment vertical="center"/>
    </xf>
    <xf numFmtId="0" fontId="87" fillId="0" borderId="34" xfId="0" applyFont="1" applyBorder="1">
      <alignment vertical="center"/>
    </xf>
    <xf numFmtId="0" fontId="12" fillId="0" borderId="37" xfId="0" quotePrefix="1" applyFont="1" applyBorder="1" applyAlignment="1">
      <alignment vertical="center" wrapText="1"/>
    </xf>
    <xf numFmtId="0" fontId="12" fillId="0" borderId="37" xfId="0" applyFont="1" applyBorder="1" applyAlignment="1">
      <alignment vertical="center" wrapText="1"/>
    </xf>
    <xf numFmtId="0" fontId="23" fillId="0" borderId="37" xfId="0" quotePrefix="1" applyFont="1" applyBorder="1" applyAlignment="1">
      <alignment horizontal="left" vertical="center" wrapText="1"/>
    </xf>
    <xf numFmtId="0" fontId="23" fillId="0" borderId="37" xfId="0" applyFont="1" applyBorder="1" applyAlignment="1">
      <alignment vertical="center" wrapText="1"/>
    </xf>
    <xf numFmtId="0" fontId="11" fillId="0" borderId="107" xfId="0" applyFont="1" applyBorder="1" applyAlignment="1">
      <alignment vertical="center" wrapText="1"/>
    </xf>
    <xf numFmtId="0" fontId="0" fillId="0" borderId="51" xfId="0" applyBorder="1">
      <alignment vertical="center"/>
    </xf>
    <xf numFmtId="0" fontId="0" fillId="0" borderId="435" xfId="0" applyBorder="1">
      <alignment vertical="center"/>
    </xf>
    <xf numFmtId="0" fontId="0" fillId="0" borderId="436" xfId="0" applyBorder="1">
      <alignment vertical="center"/>
    </xf>
    <xf numFmtId="0" fontId="0" fillId="0" borderId="437" xfId="0" applyBorder="1">
      <alignment vertical="center"/>
    </xf>
    <xf numFmtId="0" fontId="0" fillId="0" borderId="438" xfId="0" applyBorder="1">
      <alignment vertical="center"/>
    </xf>
    <xf numFmtId="0" fontId="0" fillId="0" borderId="439" xfId="0" applyBorder="1">
      <alignment vertical="center"/>
    </xf>
    <xf numFmtId="0" fontId="0" fillId="0" borderId="408" xfId="0" applyBorder="1">
      <alignment vertical="center"/>
    </xf>
    <xf numFmtId="0" fontId="0" fillId="5" borderId="407" xfId="0" applyFill="1" applyBorder="1">
      <alignment vertical="center"/>
    </xf>
    <xf numFmtId="0" fontId="0" fillId="5" borderId="408" xfId="0" applyFill="1" applyBorder="1">
      <alignment vertical="center"/>
    </xf>
    <xf numFmtId="0" fontId="0" fillId="0" borderId="407" xfId="0" applyBorder="1">
      <alignment vertical="center"/>
    </xf>
    <xf numFmtId="0" fontId="11" fillId="0" borderId="34" xfId="0" applyFont="1" applyBorder="1">
      <alignment vertical="center"/>
    </xf>
    <xf numFmtId="0" fontId="11" fillId="0" borderId="37" xfId="0" applyFont="1" applyBorder="1">
      <alignment vertical="center"/>
    </xf>
    <xf numFmtId="0" fontId="0" fillId="0" borderId="406" xfId="0" applyBorder="1">
      <alignment vertical="center"/>
    </xf>
    <xf numFmtId="0" fontId="11" fillId="0" borderId="408" xfId="0" applyFont="1" applyBorder="1">
      <alignment vertical="center"/>
    </xf>
    <xf numFmtId="0" fontId="0" fillId="0" borderId="105" xfId="0" applyBorder="1">
      <alignment vertical="center"/>
    </xf>
    <xf numFmtId="0" fontId="8" fillId="0" borderId="37" xfId="9" applyBorder="1" applyAlignment="1">
      <alignment horizontal="center" vertical="center" wrapText="1"/>
    </xf>
    <xf numFmtId="0" fontId="8" fillId="0" borderId="48" xfId="9" applyBorder="1" applyAlignment="1">
      <alignment horizontal="center" vertical="center" wrapText="1"/>
    </xf>
    <xf numFmtId="0" fontId="2" fillId="0" borderId="34" xfId="9" applyFont="1" applyBorder="1">
      <alignment vertical="center"/>
    </xf>
    <xf numFmtId="0" fontId="2" fillId="0" borderId="37" xfId="9" applyFont="1" applyBorder="1">
      <alignment vertical="center"/>
    </xf>
    <xf numFmtId="0" fontId="2" fillId="0" borderId="48" xfId="9" applyFont="1" applyBorder="1">
      <alignment vertical="center"/>
    </xf>
    <xf numFmtId="0" fontId="2" fillId="0" borderId="409" xfId="9" applyFont="1" applyBorder="1">
      <alignment vertical="center"/>
    </xf>
    <xf numFmtId="0" fontId="2" fillId="0" borderId="439" xfId="9" applyFont="1" applyBorder="1">
      <alignment vertical="center"/>
    </xf>
    <xf numFmtId="0" fontId="2" fillId="0" borderId="437" xfId="9" applyFont="1" applyBorder="1">
      <alignment vertical="center"/>
    </xf>
    <xf numFmtId="0" fontId="2" fillId="0" borderId="435" xfId="9" applyFont="1" applyBorder="1">
      <alignment vertical="center"/>
    </xf>
    <xf numFmtId="0" fontId="2" fillId="0" borderId="440" xfId="9" applyFont="1" applyBorder="1">
      <alignment vertical="center"/>
    </xf>
    <xf numFmtId="0" fontId="2" fillId="0" borderId="441" xfId="9" applyFont="1" applyBorder="1">
      <alignment vertical="center"/>
    </xf>
    <xf numFmtId="0" fontId="2" fillId="0" borderId="438" xfId="9" applyFont="1" applyBorder="1">
      <alignment vertical="center"/>
    </xf>
    <xf numFmtId="200" fontId="41" fillId="11" borderId="390" xfId="2" applyNumberFormat="1" applyFont="1" applyFill="1" applyBorder="1" applyAlignment="1">
      <alignment horizontal="center" vertical="center"/>
    </xf>
    <xf numFmtId="200" fontId="12" fillId="11" borderId="430" xfId="2" applyNumberFormat="1" applyFont="1" applyFill="1" applyBorder="1">
      <alignment vertical="center"/>
    </xf>
    <xf numFmtId="200" fontId="13" fillId="11" borderId="416" xfId="2" applyNumberFormat="1" applyFont="1" applyFill="1" applyBorder="1">
      <alignment vertical="center"/>
    </xf>
    <xf numFmtId="200" fontId="12" fillId="11" borderId="442" xfId="2" applyNumberFormat="1" applyFont="1" applyFill="1" applyBorder="1">
      <alignment vertical="center"/>
    </xf>
    <xf numFmtId="200" fontId="12" fillId="11" borderId="388" xfId="2" applyNumberFormat="1" applyFont="1" applyFill="1" applyBorder="1">
      <alignment vertical="center"/>
    </xf>
    <xf numFmtId="200" fontId="12" fillId="11" borderId="393" xfId="2" applyNumberFormat="1" applyFont="1" applyFill="1" applyBorder="1">
      <alignment vertical="center"/>
    </xf>
    <xf numFmtId="0" fontId="0" fillId="4" borderId="6" xfId="0" applyFill="1" applyBorder="1">
      <alignment vertical="center"/>
    </xf>
    <xf numFmtId="0" fontId="0" fillId="34" borderId="0" xfId="0" applyFill="1">
      <alignment vertical="center"/>
    </xf>
    <xf numFmtId="49" fontId="0" fillId="0" borderId="0" xfId="0" applyNumberFormat="1">
      <alignment vertical="center"/>
    </xf>
    <xf numFmtId="181" fontId="9" fillId="4" borderId="11" xfId="0" applyNumberFormat="1" applyFont="1" applyFill="1" applyBorder="1" applyAlignment="1">
      <alignment horizontal="center" vertical="center"/>
    </xf>
    <xf numFmtId="181" fontId="9" fillId="4" borderId="15" xfId="0" applyNumberFormat="1" applyFont="1" applyFill="1" applyBorder="1" applyAlignment="1">
      <alignment horizontal="center" vertical="center"/>
    </xf>
    <xf numFmtId="181" fontId="9" fillId="4" borderId="15" xfId="0" applyNumberFormat="1" applyFont="1" applyFill="1" applyBorder="1" applyAlignment="1">
      <alignment horizontal="center" vertical="center" wrapText="1"/>
    </xf>
    <xf numFmtId="181" fontId="22" fillId="4" borderId="15" xfId="0" applyNumberFormat="1" applyFont="1" applyFill="1" applyBorder="1" applyAlignment="1">
      <alignment horizontal="center" vertical="center" wrapText="1"/>
    </xf>
    <xf numFmtId="181" fontId="9" fillId="4" borderId="41" xfId="0" applyNumberFormat="1" applyFont="1" applyFill="1" applyBorder="1" applyAlignment="1">
      <alignment horizontal="center" vertical="center" wrapText="1"/>
    </xf>
    <xf numFmtId="181" fontId="9" fillId="4" borderId="25" xfId="0" applyNumberFormat="1" applyFont="1" applyFill="1" applyBorder="1" applyAlignment="1">
      <alignment horizontal="center" vertical="center" wrapText="1"/>
    </xf>
    <xf numFmtId="181" fontId="9" fillId="4" borderId="41" xfId="0" applyNumberFormat="1" applyFont="1" applyFill="1" applyBorder="1" applyAlignment="1">
      <alignment horizontal="center" vertical="center"/>
    </xf>
    <xf numFmtId="181" fontId="9" fillId="4" borderId="47" xfId="0" applyNumberFormat="1" applyFont="1" applyFill="1" applyBorder="1" applyAlignment="1">
      <alignment horizontal="center" vertical="center" wrapText="1"/>
    </xf>
    <xf numFmtId="181" fontId="0" fillId="4" borderId="11" xfId="0" applyNumberFormat="1" applyFill="1" applyBorder="1" applyAlignment="1">
      <alignment horizontal="center" vertical="center"/>
    </xf>
    <xf numFmtId="181" fontId="0" fillId="4" borderId="15" xfId="0" applyNumberFormat="1" applyFill="1" applyBorder="1" applyAlignment="1">
      <alignment horizontal="center" vertical="center"/>
    </xf>
    <xf numFmtId="181" fontId="0" fillId="4" borderId="15" xfId="0" applyNumberFormat="1" applyFill="1" applyBorder="1" applyAlignment="1">
      <alignment horizontal="center" vertical="center" wrapText="1"/>
    </xf>
    <xf numFmtId="181" fontId="0" fillId="35" borderId="165" xfId="0" applyNumberFormat="1" applyFill="1" applyBorder="1" applyAlignment="1">
      <alignment horizontal="center" vertical="center"/>
    </xf>
    <xf numFmtId="181" fontId="0" fillId="35" borderId="30" xfId="0" applyNumberFormat="1" applyFill="1" applyBorder="1" applyAlignment="1">
      <alignment horizontal="center" vertical="center"/>
    </xf>
    <xf numFmtId="181" fontId="0" fillId="35" borderId="166" xfId="0" applyNumberFormat="1" applyFill="1" applyBorder="1" applyAlignment="1">
      <alignment horizontal="center" vertical="center"/>
    </xf>
    <xf numFmtId="181" fontId="0" fillId="35" borderId="167" xfId="0" applyNumberFormat="1" applyFill="1" applyBorder="1" applyAlignment="1">
      <alignment horizontal="center" vertical="center"/>
    </xf>
    <xf numFmtId="181" fontId="0" fillId="35" borderId="168" xfId="0" applyNumberFormat="1" applyFill="1" applyBorder="1" applyAlignment="1">
      <alignment horizontal="center" vertical="center"/>
    </xf>
    <xf numFmtId="181" fontId="0" fillId="35" borderId="169" xfId="0" applyNumberFormat="1" applyFill="1" applyBorder="1" applyAlignment="1">
      <alignment horizontal="center" vertical="center"/>
    </xf>
    <xf numFmtId="181" fontId="0" fillId="35" borderId="30" xfId="0" quotePrefix="1" applyNumberFormat="1" applyFill="1" applyBorder="1" applyAlignment="1">
      <alignment horizontal="center" vertical="center"/>
    </xf>
    <xf numFmtId="181" fontId="0" fillId="35" borderId="168" xfId="0" quotePrefix="1" applyNumberFormat="1" applyFill="1" applyBorder="1" applyAlignment="1">
      <alignment horizontal="center" vertical="center"/>
    </xf>
    <xf numFmtId="181" fontId="0" fillId="35" borderId="166" xfId="0" quotePrefix="1" applyNumberFormat="1" applyFill="1" applyBorder="1" applyAlignment="1">
      <alignment horizontal="center" vertical="center"/>
    </xf>
    <xf numFmtId="181" fontId="0" fillId="35" borderId="167" xfId="0" quotePrefix="1" applyNumberFormat="1" applyFill="1" applyBorder="1" applyAlignment="1">
      <alignment horizontal="center" vertical="center"/>
    </xf>
    <xf numFmtId="181" fontId="0" fillId="35" borderId="133" xfId="0" applyNumberFormat="1" applyFill="1" applyBorder="1" applyAlignment="1">
      <alignment horizontal="center" vertical="center"/>
    </xf>
    <xf numFmtId="181" fontId="0" fillId="35" borderId="132" xfId="0" applyNumberFormat="1" applyFill="1" applyBorder="1" applyAlignment="1">
      <alignment horizontal="center" vertical="center"/>
    </xf>
    <xf numFmtId="181" fontId="9" fillId="4" borderId="18" xfId="0" applyNumberFormat="1" applyFont="1" applyFill="1" applyBorder="1" applyAlignment="1">
      <alignment horizontal="center" vertical="center" wrapText="1"/>
    </xf>
    <xf numFmtId="181" fontId="0" fillId="4" borderId="18" xfId="0" applyNumberFormat="1" applyFill="1" applyBorder="1" applyAlignment="1">
      <alignment horizontal="center" vertical="center" wrapText="1"/>
    </xf>
    <xf numFmtId="181" fontId="9" fillId="4" borderId="11" xfId="0" applyNumberFormat="1" applyFont="1" applyFill="1" applyBorder="1" applyAlignment="1">
      <alignment horizontal="center" vertical="center" wrapText="1"/>
    </xf>
    <xf numFmtId="181" fontId="0" fillId="4" borderId="25" xfId="0" applyNumberFormat="1" applyFill="1" applyBorder="1" applyAlignment="1">
      <alignment horizontal="center" vertical="center" wrapText="1"/>
    </xf>
    <xf numFmtId="180" fontId="12" fillId="4" borderId="11" xfId="0" applyNumberFormat="1" applyFont="1" applyFill="1" applyBorder="1" applyAlignment="1">
      <alignment horizontal="center" vertical="center"/>
    </xf>
    <xf numFmtId="180" fontId="12" fillId="4" borderId="15" xfId="0" applyNumberFormat="1" applyFont="1" applyFill="1" applyBorder="1" applyAlignment="1">
      <alignment horizontal="center" vertical="center"/>
    </xf>
    <xf numFmtId="180" fontId="12" fillId="4" borderId="25" xfId="0" applyNumberFormat="1" applyFont="1" applyFill="1" applyBorder="1" applyAlignment="1">
      <alignment horizontal="center" vertical="center" wrapText="1"/>
    </xf>
    <xf numFmtId="180" fontId="12" fillId="4" borderId="15" xfId="0" applyNumberFormat="1" applyFont="1" applyFill="1" applyBorder="1" applyAlignment="1">
      <alignment horizontal="center" vertical="center" wrapText="1"/>
    </xf>
    <xf numFmtId="180" fontId="12" fillId="4" borderId="18" xfId="0" applyNumberFormat="1" applyFont="1" applyFill="1" applyBorder="1" applyAlignment="1">
      <alignment horizontal="center" vertical="center" wrapText="1"/>
    </xf>
    <xf numFmtId="180" fontId="12" fillId="4" borderId="21" xfId="0" applyNumberFormat="1" applyFont="1" applyFill="1" applyBorder="1" applyAlignment="1">
      <alignment horizontal="center" vertical="center" wrapText="1"/>
    </xf>
    <xf numFmtId="49" fontId="0" fillId="4" borderId="0" xfId="0" applyNumberFormat="1" applyFill="1">
      <alignment vertical="center"/>
    </xf>
    <xf numFmtId="0" fontId="0" fillId="4" borderId="101" xfId="0" applyFill="1" applyBorder="1">
      <alignment vertical="center"/>
    </xf>
    <xf numFmtId="49" fontId="0" fillId="4" borderId="6" xfId="0" applyNumberFormat="1" applyFill="1" applyBorder="1">
      <alignment vertical="center"/>
    </xf>
    <xf numFmtId="180" fontId="12" fillId="4" borderId="11" xfId="9" applyNumberFormat="1" applyFont="1" applyFill="1" applyBorder="1" applyAlignment="1">
      <alignment horizontal="center" vertical="center" wrapText="1"/>
    </xf>
    <xf numFmtId="180" fontId="12" fillId="4" borderId="15" xfId="9" applyNumberFormat="1" applyFont="1" applyFill="1" applyBorder="1" applyAlignment="1">
      <alignment horizontal="center" vertical="center" wrapText="1"/>
    </xf>
    <xf numFmtId="180" fontId="12" fillId="4" borderId="25" xfId="9" applyNumberFormat="1" applyFont="1" applyFill="1" applyBorder="1" applyAlignment="1">
      <alignment horizontal="center" vertical="center" wrapText="1"/>
    </xf>
    <xf numFmtId="180" fontId="12" fillId="4" borderId="11" xfId="9" applyNumberFormat="1" applyFont="1" applyFill="1" applyBorder="1" applyAlignment="1">
      <alignment horizontal="center" vertical="center"/>
    </xf>
    <xf numFmtId="180" fontId="12" fillId="4" borderId="15" xfId="9" applyNumberFormat="1" applyFont="1" applyFill="1" applyBorder="1" applyAlignment="1">
      <alignment horizontal="center" vertical="center"/>
    </xf>
    <xf numFmtId="180" fontId="28" fillId="4" borderId="11" xfId="9" applyNumberFormat="1" applyFont="1" applyFill="1" applyBorder="1" applyAlignment="1">
      <alignment horizontal="center" vertical="center" wrapText="1"/>
    </xf>
    <xf numFmtId="180" fontId="12" fillId="4" borderId="21" xfId="9" applyNumberFormat="1" applyFont="1" applyFill="1" applyBorder="1" applyAlignment="1">
      <alignment horizontal="center" vertical="center" wrapText="1"/>
    </xf>
    <xf numFmtId="180" fontId="12" fillId="4" borderId="47" xfId="9" applyNumberFormat="1" applyFont="1" applyFill="1" applyBorder="1" applyAlignment="1">
      <alignment horizontal="center" vertical="center" wrapText="1"/>
    </xf>
    <xf numFmtId="180" fontId="12" fillId="4" borderId="18" xfId="9" applyNumberFormat="1" applyFont="1" applyFill="1" applyBorder="1" applyAlignment="1">
      <alignment horizontal="center" vertical="center" wrapText="1"/>
    </xf>
    <xf numFmtId="180" fontId="12" fillId="4" borderId="41" xfId="9" applyNumberFormat="1" applyFont="1" applyFill="1" applyBorder="1" applyAlignment="1">
      <alignment horizontal="center" vertical="center" wrapText="1"/>
    </xf>
    <xf numFmtId="180" fontId="12" fillId="4" borderId="47" xfId="0" applyNumberFormat="1" applyFont="1" applyFill="1" applyBorder="1" applyAlignment="1">
      <alignment horizontal="center" vertical="center" wrapText="1"/>
    </xf>
    <xf numFmtId="180" fontId="12" fillId="4" borderId="41" xfId="0" applyNumberFormat="1" applyFont="1" applyFill="1" applyBorder="1" applyAlignment="1">
      <alignment horizontal="center" vertical="center" wrapText="1"/>
    </xf>
    <xf numFmtId="180" fontId="12" fillId="4" borderId="11" xfId="0" applyNumberFormat="1" applyFont="1" applyFill="1" applyBorder="1" applyAlignment="1">
      <alignment horizontal="center" vertical="center" wrapText="1"/>
    </xf>
    <xf numFmtId="181" fontId="11" fillId="2" borderId="367" xfId="0" applyNumberFormat="1" applyFont="1" applyFill="1" applyBorder="1" applyAlignment="1">
      <alignment horizontal="center" vertical="center"/>
    </xf>
    <xf numFmtId="0" fontId="23" fillId="5" borderId="0" xfId="0" applyFont="1" applyFill="1">
      <alignment vertical="center"/>
    </xf>
    <xf numFmtId="0" fontId="0" fillId="5" borderId="6" xfId="0" applyFill="1" applyBorder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horizontal="left" vertical="center"/>
    </xf>
    <xf numFmtId="180" fontId="12" fillId="5" borderId="15" xfId="0" applyNumberFormat="1" applyFont="1" applyFill="1" applyBorder="1" applyAlignment="1">
      <alignment horizontal="center" vertical="center" wrapText="1"/>
    </xf>
    <xf numFmtId="180" fontId="12" fillId="5" borderId="18" xfId="0" applyNumberFormat="1" applyFont="1" applyFill="1" applyBorder="1" applyAlignment="1">
      <alignment horizontal="center" vertical="center" wrapText="1"/>
    </xf>
    <xf numFmtId="180" fontId="12" fillId="5" borderId="21" xfId="0" applyNumberFormat="1" applyFont="1" applyFill="1" applyBorder="1" applyAlignment="1">
      <alignment horizontal="center" vertical="center" wrapText="1"/>
    </xf>
    <xf numFmtId="0" fontId="56" fillId="6" borderId="101" xfId="0" applyFont="1" applyFill="1" applyBorder="1" applyAlignment="1">
      <alignment horizontal="center" vertical="center" wrapText="1"/>
    </xf>
    <xf numFmtId="0" fontId="56" fillId="6" borderId="77" xfId="0" applyFont="1" applyFill="1" applyBorder="1" applyAlignment="1">
      <alignment horizontal="center" vertical="center" wrapText="1"/>
    </xf>
    <xf numFmtId="0" fontId="55" fillId="7" borderId="101" xfId="0" applyFont="1" applyFill="1" applyBorder="1" applyAlignment="1">
      <alignment horizontal="center" vertical="center" wrapText="1"/>
    </xf>
    <xf numFmtId="0" fontId="55" fillId="7" borderId="77" xfId="0" applyFont="1" applyFill="1" applyBorder="1" applyAlignment="1">
      <alignment horizontal="center" vertical="center" wrapText="1"/>
    </xf>
    <xf numFmtId="0" fontId="70" fillId="16" borderId="337" xfId="0" applyFont="1" applyFill="1" applyBorder="1" applyAlignment="1">
      <alignment horizontal="center" vertical="center"/>
    </xf>
    <xf numFmtId="0" fontId="70" fillId="16" borderId="338" xfId="0" applyFont="1" applyFill="1" applyBorder="1" applyAlignment="1">
      <alignment horizontal="center" vertical="center"/>
    </xf>
    <xf numFmtId="0" fontId="70" fillId="16" borderId="339" xfId="0" applyFont="1" applyFill="1" applyBorder="1" applyAlignment="1">
      <alignment horizontal="center" vertical="center"/>
    </xf>
    <xf numFmtId="0" fontId="70" fillId="22" borderId="338" xfId="0" applyFont="1" applyFill="1" applyBorder="1" applyAlignment="1">
      <alignment horizontal="center" vertical="center"/>
    </xf>
    <xf numFmtId="0" fontId="70" fillId="22" borderId="339" xfId="0" applyFont="1" applyFill="1" applyBorder="1" applyAlignment="1">
      <alignment horizontal="center" vertical="center"/>
    </xf>
    <xf numFmtId="0" fontId="56" fillId="6" borderId="101" xfId="0" applyFont="1" applyFill="1" applyBorder="1" applyAlignment="1">
      <alignment horizontal="center" vertical="center"/>
    </xf>
    <xf numFmtId="0" fontId="56" fillId="6" borderId="102" xfId="0" applyFont="1" applyFill="1" applyBorder="1" applyAlignment="1">
      <alignment horizontal="center" vertical="center"/>
    </xf>
    <xf numFmtId="0" fontId="56" fillId="6" borderId="77" xfId="0" applyFont="1" applyFill="1" applyBorder="1" applyAlignment="1">
      <alignment horizontal="center" vertical="center"/>
    </xf>
    <xf numFmtId="0" fontId="56" fillId="6" borderId="115" xfId="0" applyFont="1" applyFill="1" applyBorder="1" applyAlignment="1">
      <alignment horizontal="center" vertical="center"/>
    </xf>
    <xf numFmtId="0" fontId="56" fillId="6" borderId="102" xfId="0" applyFont="1" applyFill="1" applyBorder="1" applyAlignment="1">
      <alignment horizontal="center" vertical="center" wrapText="1"/>
    </xf>
    <xf numFmtId="0" fontId="55" fillId="7" borderId="102" xfId="0" applyFont="1" applyFill="1" applyBorder="1" applyAlignment="1">
      <alignment horizontal="center" vertical="center" wrapText="1"/>
    </xf>
    <xf numFmtId="0" fontId="55" fillId="7" borderId="77" xfId="0" applyFont="1" applyFill="1" applyBorder="1" applyAlignment="1">
      <alignment horizontal="center" vertical="center"/>
    </xf>
    <xf numFmtId="0" fontId="56" fillId="6" borderId="75" xfId="0" applyFont="1" applyFill="1" applyBorder="1" applyAlignment="1">
      <alignment horizontal="center" vertical="center" wrapText="1"/>
    </xf>
    <xf numFmtId="0" fontId="56" fillId="6" borderId="83" xfId="0" applyFont="1" applyFill="1" applyBorder="1" applyAlignment="1">
      <alignment horizontal="center" vertical="center" wrapText="1"/>
    </xf>
    <xf numFmtId="0" fontId="54" fillId="11" borderId="173" xfId="0" applyFont="1" applyFill="1" applyBorder="1" applyAlignment="1">
      <alignment horizontal="center" vertical="center"/>
    </xf>
    <xf numFmtId="0" fontId="54" fillId="11" borderId="176" xfId="0" applyFont="1" applyFill="1" applyBorder="1" applyAlignment="1">
      <alignment horizontal="center" vertical="center"/>
    </xf>
    <xf numFmtId="0" fontId="54" fillId="11" borderId="174" xfId="0" applyFont="1" applyFill="1" applyBorder="1" applyAlignment="1">
      <alignment horizontal="center" vertical="center"/>
    </xf>
    <xf numFmtId="0" fontId="54" fillId="0" borderId="6" xfId="0" applyFont="1" applyBorder="1" applyAlignment="1">
      <alignment horizontal="center" vertical="center"/>
    </xf>
    <xf numFmtId="0" fontId="56" fillId="23" borderId="6" xfId="0" applyFont="1" applyFill="1" applyBorder="1" applyAlignment="1">
      <alignment horizontal="center" vertical="center"/>
    </xf>
    <xf numFmtId="0" fontId="56" fillId="0" borderId="6" xfId="0" applyFont="1" applyBorder="1" applyAlignment="1">
      <alignment horizontal="center" vertical="center"/>
    </xf>
    <xf numFmtId="0" fontId="54" fillId="0" borderId="173" xfId="0" applyFont="1" applyBorder="1" applyAlignment="1">
      <alignment horizontal="center" vertical="center"/>
    </xf>
    <xf numFmtId="0" fontId="54" fillId="0" borderId="176" xfId="0" applyFont="1" applyBorder="1" applyAlignment="1">
      <alignment horizontal="center" vertical="center"/>
    </xf>
    <xf numFmtId="0" fontId="54" fillId="0" borderId="174" xfId="0" applyFont="1" applyBorder="1" applyAlignment="1">
      <alignment horizontal="center" vertical="center"/>
    </xf>
    <xf numFmtId="0" fontId="54" fillId="23" borderId="101" xfId="0" applyFont="1" applyFill="1" applyBorder="1" applyAlignment="1">
      <alignment horizontal="center" vertical="center"/>
    </xf>
    <xf numFmtId="0" fontId="54" fillId="23" borderId="77" xfId="0" applyFont="1" applyFill="1" applyBorder="1" applyAlignment="1">
      <alignment horizontal="center" vertical="center"/>
    </xf>
    <xf numFmtId="0" fontId="54" fillId="0" borderId="101" xfId="0" applyFont="1" applyBorder="1" applyAlignment="1">
      <alignment horizontal="center" vertical="center"/>
    </xf>
    <xf numFmtId="0" fontId="54" fillId="0" borderId="77" xfId="0" applyFont="1" applyBorder="1" applyAlignment="1">
      <alignment horizontal="center" vertical="center"/>
    </xf>
    <xf numFmtId="0" fontId="55" fillId="7" borderId="101" xfId="0" applyFont="1" applyFill="1" applyBorder="1" applyAlignment="1">
      <alignment horizontal="center" vertical="center"/>
    </xf>
    <xf numFmtId="0" fontId="55" fillId="7" borderId="102" xfId="0" applyFont="1" applyFill="1" applyBorder="1" applyAlignment="1">
      <alignment horizontal="center" vertical="center"/>
    </xf>
    <xf numFmtId="0" fontId="56" fillId="6" borderId="115" xfId="0" applyFont="1" applyFill="1" applyBorder="1" applyAlignment="1">
      <alignment horizontal="center" vertical="center" wrapText="1"/>
    </xf>
    <xf numFmtId="0" fontId="55" fillId="7" borderId="115" xfId="0" applyFont="1" applyFill="1" applyBorder="1" applyAlignment="1">
      <alignment horizontal="center" vertical="center" wrapText="1"/>
    </xf>
    <xf numFmtId="0" fontId="54" fillId="0" borderId="125" xfId="0" applyFont="1" applyBorder="1" applyAlignment="1">
      <alignment horizontal="center" vertical="center"/>
    </xf>
    <xf numFmtId="0" fontId="54" fillId="0" borderId="102" xfId="0" applyFont="1" applyBorder="1" applyAlignment="1">
      <alignment horizontal="center" vertical="center"/>
    </xf>
    <xf numFmtId="0" fontId="55" fillId="0" borderId="125" xfId="0" applyFont="1" applyBorder="1" applyAlignment="1">
      <alignment horizontal="center" vertical="center"/>
    </xf>
    <xf numFmtId="0" fontId="55" fillId="0" borderId="102" xfId="0" applyFont="1" applyBorder="1" applyAlignment="1">
      <alignment horizontal="center" vertical="center"/>
    </xf>
    <xf numFmtId="0" fontId="54" fillId="7" borderId="101" xfId="0" applyFont="1" applyFill="1" applyBorder="1" applyAlignment="1">
      <alignment horizontal="center" vertical="center"/>
    </xf>
    <xf numFmtId="0" fontId="54" fillId="7" borderId="77" xfId="0" applyFont="1" applyFill="1" applyBorder="1" applyAlignment="1">
      <alignment horizontal="center" vertical="center"/>
    </xf>
    <xf numFmtId="0" fontId="55" fillId="7" borderId="125" xfId="0" applyFont="1" applyFill="1" applyBorder="1" applyAlignment="1">
      <alignment horizontal="center" vertical="center" wrapText="1"/>
    </xf>
    <xf numFmtId="0" fontId="56" fillId="6" borderId="125" xfId="0" applyFont="1" applyFill="1" applyBorder="1" applyAlignment="1">
      <alignment horizontal="center" vertical="center" wrapText="1"/>
    </xf>
    <xf numFmtId="0" fontId="55" fillId="7" borderId="115" xfId="0" applyFont="1" applyFill="1" applyBorder="1" applyAlignment="1">
      <alignment horizontal="center" vertical="center"/>
    </xf>
    <xf numFmtId="0" fontId="55" fillId="23" borderId="101" xfId="0" applyFont="1" applyFill="1" applyBorder="1" applyAlignment="1">
      <alignment horizontal="center" vertical="center"/>
    </xf>
    <xf numFmtId="0" fontId="55" fillId="23" borderId="77" xfId="0" applyFont="1" applyFill="1" applyBorder="1" applyAlignment="1">
      <alignment horizontal="center" vertical="center"/>
    </xf>
    <xf numFmtId="0" fontId="55" fillId="0" borderId="101" xfId="0" applyFont="1" applyBorder="1" applyAlignment="1">
      <alignment horizontal="center" vertical="center"/>
    </xf>
    <xf numFmtId="0" fontId="55" fillId="0" borderId="77" xfId="0" applyFont="1" applyBorder="1" applyAlignment="1">
      <alignment horizontal="center" vertical="center"/>
    </xf>
    <xf numFmtId="0" fontId="55" fillId="12" borderId="101" xfId="0" applyFont="1" applyFill="1" applyBorder="1" applyAlignment="1">
      <alignment horizontal="center" vertical="center"/>
    </xf>
    <xf numFmtId="0" fontId="55" fillId="12" borderId="77" xfId="0" applyFont="1" applyFill="1" applyBorder="1" applyAlignment="1">
      <alignment horizontal="center" vertical="center"/>
    </xf>
    <xf numFmtId="0" fontId="56" fillId="6" borderId="125" xfId="0" applyFont="1" applyFill="1" applyBorder="1" applyAlignment="1">
      <alignment horizontal="center" vertical="center"/>
    </xf>
    <xf numFmtId="0" fontId="55" fillId="7" borderId="125" xfId="0" applyFont="1" applyFill="1" applyBorder="1" applyAlignment="1">
      <alignment horizontal="center" vertical="center"/>
    </xf>
    <xf numFmtId="0" fontId="55" fillId="11" borderId="102" xfId="0" applyFont="1" applyFill="1" applyBorder="1" applyAlignment="1">
      <alignment horizontal="center" vertical="center" wrapText="1"/>
    </xf>
    <xf numFmtId="0" fontId="55" fillId="11" borderId="115" xfId="0" applyFont="1" applyFill="1" applyBorder="1" applyAlignment="1">
      <alignment horizontal="center" vertical="center" wrapText="1"/>
    </xf>
    <xf numFmtId="0" fontId="55" fillId="11" borderId="102" xfId="0" applyFont="1" applyFill="1" applyBorder="1" applyAlignment="1">
      <alignment horizontal="center" vertical="center"/>
    </xf>
    <xf numFmtId="0" fontId="55" fillId="11" borderId="115" xfId="0" applyFont="1" applyFill="1" applyBorder="1" applyAlignment="1">
      <alignment horizontal="center" vertical="center"/>
    </xf>
    <xf numFmtId="186" fontId="54" fillId="23" borderId="260" xfId="2" applyNumberFormat="1" applyFont="1" applyFill="1" applyBorder="1" applyAlignment="1" applyProtection="1">
      <alignment horizontal="center" vertical="center"/>
    </xf>
    <xf numFmtId="186" fontId="54" fillId="23" borderId="261" xfId="2" applyNumberFormat="1" applyFont="1" applyFill="1" applyBorder="1" applyAlignment="1" applyProtection="1">
      <alignment horizontal="center" vertical="center"/>
    </xf>
    <xf numFmtId="0" fontId="55" fillId="7" borderId="6" xfId="0" applyFont="1" applyFill="1" applyBorder="1" applyAlignment="1">
      <alignment horizontal="center" vertical="center" wrapText="1"/>
    </xf>
    <xf numFmtId="0" fontId="54" fillId="0" borderId="125" xfId="0" applyFont="1" applyBorder="1" applyAlignment="1">
      <alignment horizontal="center" vertical="center" wrapText="1"/>
    </xf>
    <xf numFmtId="0" fontId="54" fillId="0" borderId="115" xfId="0" applyFont="1" applyBorder="1" applyAlignment="1">
      <alignment horizontal="center" vertical="center" wrapText="1"/>
    </xf>
    <xf numFmtId="0" fontId="11" fillId="9" borderId="150" xfId="0" applyFont="1" applyFill="1" applyBorder="1" applyAlignment="1">
      <alignment horizontal="center" vertical="center" wrapText="1"/>
    </xf>
    <xf numFmtId="0" fontId="11" fillId="9" borderId="151" xfId="0" applyFont="1" applyFill="1" applyBorder="1" applyAlignment="1">
      <alignment horizontal="center" vertical="center"/>
    </xf>
    <xf numFmtId="0" fontId="63" fillId="0" borderId="218" xfId="0" applyFont="1" applyBorder="1" applyAlignment="1">
      <alignment horizontal="center" vertical="center"/>
    </xf>
    <xf numFmtId="0" fontId="63" fillId="0" borderId="219" xfId="0" applyFont="1" applyBorder="1" applyAlignment="1">
      <alignment horizontal="center" vertical="center"/>
    </xf>
    <xf numFmtId="0" fontId="11" fillId="9" borderId="150" xfId="0" applyFont="1" applyFill="1" applyBorder="1" applyAlignment="1">
      <alignment horizontal="center" vertical="center"/>
    </xf>
    <xf numFmtId="0" fontId="54" fillId="7" borderId="102" xfId="0" applyFont="1" applyFill="1" applyBorder="1" applyAlignment="1">
      <alignment horizontal="center" vertical="center"/>
    </xf>
    <xf numFmtId="0" fontId="54" fillId="4" borderId="101" xfId="0" applyFont="1" applyFill="1" applyBorder="1" applyAlignment="1">
      <alignment horizontal="center" vertical="center"/>
    </xf>
    <xf numFmtId="0" fontId="54" fillId="4" borderId="77" xfId="0" applyFont="1" applyFill="1" applyBorder="1" applyAlignment="1">
      <alignment horizontal="center" vertical="center"/>
    </xf>
    <xf numFmtId="0" fontId="11" fillId="4" borderId="335" xfId="0" applyFont="1" applyFill="1" applyBorder="1" applyAlignment="1">
      <alignment horizontal="center" vertical="center"/>
    </xf>
    <xf numFmtId="0" fontId="11" fillId="4" borderId="171" xfId="0" applyFont="1" applyFill="1" applyBorder="1" applyAlignment="1">
      <alignment horizontal="center" vertical="center"/>
    </xf>
    <xf numFmtId="0" fontId="11" fillId="4" borderId="336" xfId="0" applyFont="1" applyFill="1" applyBorder="1" applyAlignment="1">
      <alignment horizontal="center" vertical="center"/>
    </xf>
    <xf numFmtId="0" fontId="11" fillId="23" borderId="31" xfId="0" applyFont="1" applyFill="1" applyBorder="1" applyAlignment="1">
      <alignment horizontal="center" vertical="center"/>
    </xf>
    <xf numFmtId="0" fontId="11" fillId="23" borderId="29" xfId="0" applyFont="1" applyFill="1" applyBorder="1" applyAlignment="1">
      <alignment horizontal="center" vertical="center"/>
    </xf>
    <xf numFmtId="0" fontId="54" fillId="0" borderId="219" xfId="0" applyFont="1" applyBorder="1" applyAlignment="1">
      <alignment horizontal="center" vertical="center"/>
    </xf>
    <xf numFmtId="0" fontId="54" fillId="0" borderId="223" xfId="0" applyFont="1" applyBorder="1" applyAlignment="1">
      <alignment horizontal="center" vertical="center"/>
    </xf>
    <xf numFmtId="0" fontId="54" fillId="0" borderId="126" xfId="0" applyFont="1" applyBorder="1" applyAlignment="1">
      <alignment horizontal="center" vertical="center"/>
    </xf>
    <xf numFmtId="0" fontId="54" fillId="0" borderId="175" xfId="0" applyFont="1" applyBorder="1" applyAlignment="1">
      <alignment horizontal="center" vertical="center"/>
    </xf>
    <xf numFmtId="0" fontId="63" fillId="0" borderId="221" xfId="0" applyFont="1" applyBorder="1" applyAlignment="1">
      <alignment horizontal="center" vertical="center" wrapText="1"/>
    </xf>
    <xf numFmtId="0" fontId="63" fillId="0" borderId="222" xfId="0" applyFont="1" applyBorder="1" applyAlignment="1">
      <alignment horizontal="center" vertical="center" wrapText="1"/>
    </xf>
    <xf numFmtId="0" fontId="11" fillId="9" borderId="151" xfId="0" applyFont="1" applyFill="1" applyBorder="1" applyAlignment="1">
      <alignment horizontal="center" vertical="center" wrapText="1"/>
    </xf>
    <xf numFmtId="0" fontId="54" fillId="0" borderId="179" xfId="0" applyFont="1" applyBorder="1" applyAlignment="1">
      <alignment horizontal="center" vertical="center"/>
    </xf>
    <xf numFmtId="0" fontId="54" fillId="0" borderId="79" xfId="0" applyFont="1" applyBorder="1" applyAlignment="1">
      <alignment horizontal="center" vertical="center"/>
    </xf>
    <xf numFmtId="0" fontId="54" fillId="0" borderId="180" xfId="0" applyFont="1" applyBorder="1" applyAlignment="1">
      <alignment horizontal="center" vertical="center"/>
    </xf>
    <xf numFmtId="176" fontId="11" fillId="24" borderId="262" xfId="2" applyNumberFormat="1" applyFont="1" applyFill="1" applyBorder="1" applyAlignment="1">
      <alignment horizontal="center" vertical="center" wrapText="1"/>
    </xf>
    <xf numFmtId="176" fontId="11" fillId="24" borderId="263" xfId="2" applyNumberFormat="1" applyFont="1" applyFill="1" applyBorder="1" applyAlignment="1">
      <alignment horizontal="center" vertical="center"/>
    </xf>
    <xf numFmtId="0" fontId="54" fillId="0" borderId="178" xfId="0" applyFont="1" applyBorder="1" applyAlignment="1">
      <alignment horizontal="center" vertical="center"/>
    </xf>
    <xf numFmtId="0" fontId="54" fillId="0" borderId="80" xfId="0" applyFont="1" applyBorder="1" applyAlignment="1">
      <alignment horizontal="center" vertical="center"/>
    </xf>
    <xf numFmtId="176" fontId="11" fillId="24" borderId="384" xfId="2" applyNumberFormat="1" applyFont="1" applyFill="1" applyBorder="1" applyAlignment="1">
      <alignment horizontal="center" vertical="center" wrapText="1"/>
    </xf>
    <xf numFmtId="176" fontId="11" fillId="24" borderId="385" xfId="2" applyNumberFormat="1" applyFont="1" applyFill="1" applyBorder="1" applyAlignment="1">
      <alignment horizontal="center" vertical="center" wrapText="1"/>
    </xf>
    <xf numFmtId="0" fontId="54" fillId="4" borderId="125" xfId="0" applyFont="1" applyFill="1" applyBorder="1" applyAlignment="1">
      <alignment horizontal="center" vertical="center" wrapText="1"/>
    </xf>
    <xf numFmtId="0" fontId="54" fillId="4" borderId="115" xfId="0" applyFont="1" applyFill="1" applyBorder="1" applyAlignment="1">
      <alignment horizontal="center" vertical="center"/>
    </xf>
    <xf numFmtId="0" fontId="54" fillId="16" borderId="179" xfId="0" applyFont="1" applyFill="1" applyBorder="1" applyAlignment="1">
      <alignment horizontal="center" vertical="center"/>
    </xf>
    <xf numFmtId="0" fontId="54" fillId="16" borderId="79" xfId="0" applyFont="1" applyFill="1" applyBorder="1" applyAlignment="1">
      <alignment horizontal="center" vertical="center"/>
    </xf>
    <xf numFmtId="0" fontId="54" fillId="0" borderId="115" xfId="0" applyFont="1" applyBorder="1" applyAlignment="1">
      <alignment horizontal="center" vertical="center"/>
    </xf>
    <xf numFmtId="0" fontId="55" fillId="23" borderId="115" xfId="0" applyFont="1" applyFill="1" applyBorder="1" applyAlignment="1">
      <alignment horizontal="center" vertical="center"/>
    </xf>
    <xf numFmtId="0" fontId="55" fillId="0" borderId="115" xfId="0" applyFont="1" applyBorder="1" applyAlignment="1">
      <alignment horizontal="center" vertical="center"/>
    </xf>
    <xf numFmtId="0" fontId="56" fillId="12" borderId="17" xfId="0" applyFont="1" applyFill="1" applyBorder="1" applyAlignment="1">
      <alignment horizontal="center" vertical="center" wrapText="1"/>
    </xf>
    <xf numFmtId="0" fontId="56" fillId="12" borderId="16" xfId="0" applyFont="1" applyFill="1" applyBorder="1" applyAlignment="1">
      <alignment horizontal="center" vertical="center" wrapText="1"/>
    </xf>
    <xf numFmtId="0" fontId="56" fillId="12" borderId="75" xfId="0" applyFont="1" applyFill="1" applyBorder="1" applyAlignment="1">
      <alignment horizontal="center" vertical="center" wrapText="1"/>
    </xf>
    <xf numFmtId="0" fontId="56" fillId="12" borderId="83" xfId="0" applyFont="1" applyFill="1" applyBorder="1" applyAlignment="1">
      <alignment horizontal="center" vertical="center" wrapText="1"/>
    </xf>
    <xf numFmtId="185" fontId="54" fillId="23" borderId="260" xfId="2" applyNumberFormat="1" applyFont="1" applyFill="1" applyBorder="1" applyAlignment="1" applyProtection="1">
      <alignment horizontal="center" vertical="center"/>
    </xf>
    <xf numFmtId="185" fontId="54" fillId="23" borderId="261" xfId="2" applyNumberFormat="1" applyFont="1" applyFill="1" applyBorder="1" applyAlignment="1" applyProtection="1">
      <alignment horizontal="center" vertical="center"/>
    </xf>
    <xf numFmtId="0" fontId="54" fillId="12" borderId="101" xfId="0" applyFont="1" applyFill="1" applyBorder="1" applyAlignment="1">
      <alignment horizontal="center" vertical="center"/>
    </xf>
    <xf numFmtId="0" fontId="54" fillId="12" borderId="77" xfId="0" applyFont="1" applyFill="1" applyBorder="1" applyAlignment="1">
      <alignment horizontal="center" vertical="center"/>
    </xf>
    <xf numFmtId="0" fontId="54" fillId="0" borderId="228" xfId="0" applyFont="1" applyBorder="1" applyAlignment="1">
      <alignment horizontal="center" vertical="center"/>
    </xf>
    <xf numFmtId="0" fontId="54" fillId="0" borderId="101" xfId="0" applyFont="1" applyBorder="1" applyAlignment="1">
      <alignment horizontal="center" vertical="center" wrapText="1"/>
    </xf>
    <xf numFmtId="0" fontId="54" fillId="11" borderId="96" xfId="0" applyFont="1" applyFill="1" applyBorder="1" applyAlignment="1">
      <alignment horizontal="center" vertical="center"/>
    </xf>
    <xf numFmtId="0" fontId="54" fillId="11" borderId="94" xfId="0" applyFont="1" applyFill="1" applyBorder="1" applyAlignment="1">
      <alignment horizontal="center" vertical="center"/>
    </xf>
    <xf numFmtId="0" fontId="54" fillId="11" borderId="91" xfId="0" applyFont="1" applyFill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55" fillId="7" borderId="214" xfId="0" applyFont="1" applyFill="1" applyBorder="1" applyAlignment="1">
      <alignment horizontal="center" vertical="center" wrapText="1"/>
    </xf>
    <xf numFmtId="0" fontId="55" fillId="7" borderId="211" xfId="0" applyFont="1" applyFill="1" applyBorder="1" applyAlignment="1">
      <alignment horizontal="center" vertical="center" wrapText="1"/>
    </xf>
    <xf numFmtId="0" fontId="55" fillId="7" borderId="197" xfId="0" applyFont="1" applyFill="1" applyBorder="1" applyAlignment="1">
      <alignment horizontal="center" vertical="center" wrapText="1"/>
    </xf>
    <xf numFmtId="0" fontId="56" fillId="0" borderId="83" xfId="0" applyFont="1" applyBorder="1" applyAlignment="1">
      <alignment horizontal="center" vertical="center"/>
    </xf>
    <xf numFmtId="0" fontId="56" fillId="6" borderId="214" xfId="0" applyFont="1" applyFill="1" applyBorder="1" applyAlignment="1">
      <alignment horizontal="center" vertical="center" wrapText="1"/>
    </xf>
    <xf numFmtId="0" fontId="56" fillId="6" borderId="211" xfId="0" applyFont="1" applyFill="1" applyBorder="1" applyAlignment="1">
      <alignment horizontal="center" vertical="center" wrapText="1"/>
    </xf>
    <xf numFmtId="0" fontId="56" fillId="6" borderId="244" xfId="0" applyFont="1" applyFill="1" applyBorder="1" applyAlignment="1">
      <alignment horizontal="center" vertical="center" wrapText="1"/>
    </xf>
    <xf numFmtId="0" fontId="56" fillId="6" borderId="6" xfId="0" applyFont="1" applyFill="1" applyBorder="1" applyAlignment="1">
      <alignment horizontal="center" vertical="center" wrapText="1"/>
    </xf>
    <xf numFmtId="0" fontId="56" fillId="12" borderId="351" xfId="0" applyFont="1" applyFill="1" applyBorder="1" applyAlignment="1">
      <alignment horizontal="center" vertical="center" wrapText="1"/>
    </xf>
    <xf numFmtId="0" fontId="56" fillId="12" borderId="352" xfId="0" applyFont="1" applyFill="1" applyBorder="1" applyAlignment="1">
      <alignment horizontal="center" vertical="center" wrapText="1"/>
    </xf>
    <xf numFmtId="0" fontId="56" fillId="12" borderId="225" xfId="0" applyFont="1" applyFill="1" applyBorder="1" applyAlignment="1">
      <alignment horizontal="center" vertical="center" wrapText="1"/>
    </xf>
    <xf numFmtId="0" fontId="56" fillId="12" borderId="245" xfId="0" applyFont="1" applyFill="1" applyBorder="1" applyAlignment="1">
      <alignment horizontal="center" vertical="center" wrapText="1"/>
    </xf>
    <xf numFmtId="0" fontId="54" fillId="0" borderId="71" xfId="0" applyFont="1" applyBorder="1" applyAlignment="1">
      <alignment horizontal="center" vertical="center"/>
    </xf>
    <xf numFmtId="0" fontId="56" fillId="23" borderId="71" xfId="0" applyFont="1" applyFill="1" applyBorder="1" applyAlignment="1">
      <alignment horizontal="center" vertical="center"/>
    </xf>
    <xf numFmtId="0" fontId="56" fillId="0" borderId="71" xfId="0" applyFont="1" applyBorder="1" applyAlignment="1">
      <alignment horizontal="center" vertical="center"/>
    </xf>
    <xf numFmtId="0" fontId="54" fillId="0" borderId="83" xfId="0" applyFont="1" applyBorder="1" applyAlignment="1">
      <alignment horizontal="center" vertical="center"/>
    </xf>
    <xf numFmtId="0" fontId="54" fillId="0" borderId="73" xfId="0" applyFont="1" applyBorder="1" applyAlignment="1">
      <alignment horizontal="center" vertical="center"/>
    </xf>
    <xf numFmtId="185" fontId="54" fillId="23" borderId="259" xfId="2" applyNumberFormat="1" applyFont="1" applyFill="1" applyBorder="1" applyAlignment="1" applyProtection="1">
      <alignment horizontal="center" vertical="center"/>
    </xf>
    <xf numFmtId="189" fontId="54" fillId="12" borderId="260" xfId="2" applyNumberFormat="1" applyFont="1" applyFill="1" applyBorder="1" applyAlignment="1" applyProtection="1">
      <alignment horizontal="center" vertical="center"/>
    </xf>
    <xf numFmtId="189" fontId="54" fillId="12" borderId="261" xfId="2" applyNumberFormat="1" applyFont="1" applyFill="1" applyBorder="1" applyAlignment="1" applyProtection="1">
      <alignment horizontal="center" vertical="center"/>
    </xf>
    <xf numFmtId="0" fontId="54" fillId="0" borderId="82" xfId="0" applyFont="1" applyBorder="1" applyAlignment="1">
      <alignment horizontal="center" vertical="center"/>
    </xf>
    <xf numFmtId="0" fontId="57" fillId="12" borderId="173" xfId="0" applyFont="1" applyFill="1" applyBorder="1" applyAlignment="1">
      <alignment horizontal="center" vertical="center" wrapText="1"/>
    </xf>
    <xf numFmtId="0" fontId="57" fillId="12" borderId="176" xfId="0" applyFont="1" applyFill="1" applyBorder="1" applyAlignment="1">
      <alignment horizontal="center" vertical="center"/>
    </xf>
    <xf numFmtId="0" fontId="57" fillId="12" borderId="174" xfId="0" applyFont="1" applyFill="1" applyBorder="1" applyAlignment="1">
      <alignment horizontal="center" vertical="center"/>
    </xf>
    <xf numFmtId="0" fontId="44" fillId="0" borderId="198" xfId="0" applyFont="1" applyBorder="1" applyAlignment="1">
      <alignment horizontal="center" vertical="center" wrapText="1"/>
    </xf>
    <xf numFmtId="0" fontId="44" fillId="0" borderId="103" xfId="0" applyFont="1" applyBorder="1" applyAlignment="1">
      <alignment horizontal="center" vertical="center" wrapText="1"/>
    </xf>
    <xf numFmtId="0" fontId="23" fillId="0" borderId="103" xfId="0" applyFont="1" applyBorder="1" applyAlignment="1">
      <alignment horizontal="center" vertical="center" wrapText="1"/>
    </xf>
    <xf numFmtId="0" fontId="23" fillId="0" borderId="276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136" xfId="0" applyFont="1" applyBorder="1" applyAlignment="1">
      <alignment horizontal="center" vertical="center" wrapText="1"/>
    </xf>
    <xf numFmtId="0" fontId="23" fillId="0" borderId="215" xfId="0" applyFont="1" applyBorder="1" applyAlignment="1">
      <alignment horizontal="center" vertical="center" wrapText="1"/>
    </xf>
    <xf numFmtId="0" fontId="23" fillId="0" borderId="277" xfId="0" applyFont="1" applyBorder="1" applyAlignment="1">
      <alignment horizontal="center" vertical="center" wrapText="1"/>
    </xf>
    <xf numFmtId="0" fontId="44" fillId="0" borderId="101" xfId="0" applyFont="1" applyBorder="1" applyAlignment="1">
      <alignment horizontal="center" vertical="center" wrapText="1"/>
    </xf>
    <xf numFmtId="0" fontId="44" fillId="0" borderId="140" xfId="0" applyFont="1" applyBorder="1" applyAlignment="1">
      <alignment horizontal="center" vertical="center" wrapText="1"/>
    </xf>
    <xf numFmtId="0" fontId="44" fillId="0" borderId="102" xfId="0" applyFont="1" applyBorder="1" applyAlignment="1">
      <alignment horizontal="center" vertical="center" wrapText="1"/>
    </xf>
    <xf numFmtId="0" fontId="23" fillId="0" borderId="13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44" fillId="0" borderId="135" xfId="0" applyFont="1" applyBorder="1" applyAlignment="1">
      <alignment horizontal="center" vertical="center" wrapText="1"/>
    </xf>
    <xf numFmtId="0" fontId="23" fillId="0" borderId="137" xfId="0" applyFont="1" applyBorder="1" applyAlignment="1">
      <alignment horizontal="center" vertical="center" wrapText="1"/>
    </xf>
    <xf numFmtId="0" fontId="23" fillId="0" borderId="77" xfId="0" applyFont="1" applyBorder="1" applyAlignment="1">
      <alignment horizontal="center" vertical="center" wrapText="1"/>
    </xf>
    <xf numFmtId="0" fontId="23" fillId="0" borderId="136" xfId="0" applyFont="1" applyBorder="1" applyAlignment="1">
      <alignment horizontal="center" vertical="center" wrapText="1"/>
    </xf>
    <xf numFmtId="0" fontId="0" fillId="12" borderId="13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36" xfId="0" applyFill="1" applyBorder="1" applyAlignment="1">
      <alignment horizontal="center" vertical="center"/>
    </xf>
    <xf numFmtId="0" fontId="23" fillId="0" borderId="101" xfId="0" applyFont="1" applyBorder="1" applyAlignment="1">
      <alignment horizontal="center" vertical="center" wrapText="1"/>
    </xf>
    <xf numFmtId="0" fontId="23" fillId="0" borderId="140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44" fillId="0" borderId="6" xfId="0" applyFont="1" applyBorder="1" applyAlignment="1">
      <alignment horizontal="center" vertical="center"/>
    </xf>
    <xf numFmtId="0" fontId="44" fillId="0" borderId="77" xfId="0" applyFont="1" applyBorder="1" applyAlignment="1">
      <alignment horizontal="center" vertical="center" wrapText="1"/>
    </xf>
    <xf numFmtId="0" fontId="23" fillId="0" borderId="102" xfId="0" applyFont="1" applyBorder="1" applyAlignment="1">
      <alignment horizontal="center" vertical="center" wrapText="1"/>
    </xf>
    <xf numFmtId="0" fontId="44" fillId="0" borderId="13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3" fillId="0" borderId="136" xfId="0" applyFont="1" applyBorder="1" applyAlignment="1">
      <alignment horizontal="center" vertical="center"/>
    </xf>
    <xf numFmtId="0" fontId="44" fillId="0" borderId="136" xfId="0" applyFont="1" applyBorder="1" applyAlignment="1">
      <alignment horizontal="center" vertical="center"/>
    </xf>
    <xf numFmtId="0" fontId="0" fillId="0" borderId="199" xfId="0" applyBorder="1" applyAlignment="1">
      <alignment horizontal="center" vertical="center" wrapText="1"/>
    </xf>
    <xf numFmtId="176" fontId="12" fillId="0" borderId="6" xfId="2" applyNumberFormat="1" applyFont="1" applyBorder="1" applyAlignment="1">
      <alignment horizontal="center" vertical="center"/>
    </xf>
    <xf numFmtId="176" fontId="12" fillId="0" borderId="75" xfId="2" applyNumberFormat="1" applyFont="1" applyBorder="1" applyAlignment="1">
      <alignment horizontal="center" vertical="center"/>
    </xf>
    <xf numFmtId="176" fontId="12" fillId="0" borderId="101" xfId="2" applyNumberFormat="1" applyFont="1" applyBorder="1" applyAlignment="1">
      <alignment horizontal="center" vertical="center"/>
    </xf>
    <xf numFmtId="176" fontId="12" fillId="0" borderId="102" xfId="2" applyNumberFormat="1" applyFont="1" applyBorder="1" applyAlignment="1">
      <alignment horizontal="center" vertical="center"/>
    </xf>
    <xf numFmtId="176" fontId="12" fillId="0" borderId="77" xfId="2" applyNumberFormat="1" applyFont="1" applyBorder="1" applyAlignment="1">
      <alignment horizontal="center" vertical="center"/>
    </xf>
    <xf numFmtId="176" fontId="12" fillId="0" borderId="229" xfId="2" applyNumberFormat="1" applyFont="1" applyBorder="1" applyAlignment="1">
      <alignment horizontal="center" vertical="center"/>
    </xf>
    <xf numFmtId="176" fontId="12" fillId="0" borderId="399" xfId="2" applyNumberFormat="1" applyFont="1" applyBorder="1" applyAlignment="1">
      <alignment horizontal="center" vertical="center"/>
    </xf>
    <xf numFmtId="176" fontId="12" fillId="0" borderId="92" xfId="2" applyNumberFormat="1" applyFont="1" applyBorder="1" applyAlignment="1">
      <alignment horizontal="center" vertical="center"/>
    </xf>
    <xf numFmtId="0" fontId="0" fillId="12" borderId="199" xfId="0" applyFill="1" applyBorder="1" applyAlignment="1">
      <alignment horizontal="center" vertical="center" wrapText="1"/>
    </xf>
    <xf numFmtId="0" fontId="0" fillId="12" borderId="199" xfId="0" applyFill="1" applyBorder="1" applyAlignment="1">
      <alignment horizontal="center" vertical="center"/>
    </xf>
    <xf numFmtId="0" fontId="23" fillId="0" borderId="54" xfId="0" applyFont="1" applyBorder="1" applyAlignment="1">
      <alignment horizontal="center" vertical="center"/>
    </xf>
    <xf numFmtId="0" fontId="23" fillId="0" borderId="51" xfId="0" applyFont="1" applyBorder="1" applyAlignment="1">
      <alignment horizontal="center" vertical="center"/>
    </xf>
    <xf numFmtId="176" fontId="12" fillId="0" borderId="374" xfId="2" applyNumberFormat="1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0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176" fontId="12" fillId="0" borderId="140" xfId="2" applyNumberFormat="1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1" fillId="6" borderId="137" xfId="0" applyFont="1" applyFill="1" applyBorder="1" applyAlignment="1">
      <alignment horizontal="center" vertical="center"/>
    </xf>
    <xf numFmtId="0" fontId="11" fillId="6" borderId="140" xfId="0" applyFont="1" applyFill="1" applyBorder="1" applyAlignment="1">
      <alignment horizontal="center" vertical="center"/>
    </xf>
    <xf numFmtId="0" fontId="11" fillId="6" borderId="189" xfId="0" applyFont="1" applyFill="1" applyBorder="1" applyAlignment="1">
      <alignment horizontal="center" vertical="center"/>
    </xf>
    <xf numFmtId="0" fontId="11" fillId="6" borderId="190" xfId="0" applyFont="1" applyFill="1" applyBorder="1" applyAlignment="1">
      <alignment horizontal="center" vertical="center"/>
    </xf>
    <xf numFmtId="0" fontId="11" fillId="9" borderId="189" xfId="0" applyFont="1" applyFill="1" applyBorder="1" applyAlignment="1">
      <alignment horizontal="center" vertical="center"/>
    </xf>
    <xf numFmtId="0" fontId="11" fillId="9" borderId="190" xfId="0" applyFont="1" applyFill="1" applyBorder="1" applyAlignment="1">
      <alignment horizontal="center" vertical="center"/>
    </xf>
    <xf numFmtId="176" fontId="11" fillId="6" borderId="135" xfId="2" applyNumberFormat="1" applyFont="1" applyFill="1" applyBorder="1" applyAlignment="1">
      <alignment horizontal="center" vertical="center"/>
    </xf>
    <xf numFmtId="176" fontId="11" fillId="6" borderId="189" xfId="2" applyNumberFormat="1" applyFont="1" applyFill="1" applyBorder="1" applyAlignment="1">
      <alignment horizontal="center" vertical="center" wrapText="1"/>
    </xf>
    <xf numFmtId="176" fontId="11" fillId="6" borderId="374" xfId="2" applyNumberFormat="1" applyFont="1" applyFill="1" applyBorder="1" applyAlignment="1">
      <alignment horizontal="center" vertical="center"/>
    </xf>
    <xf numFmtId="0" fontId="11" fillId="6" borderId="34" xfId="0" applyFont="1" applyFill="1" applyBorder="1" applyAlignment="1">
      <alignment horizontal="center" vertical="center"/>
    </xf>
    <xf numFmtId="0" fontId="11" fillId="6" borderId="48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70" fillId="16" borderId="46" xfId="0" applyFont="1" applyFill="1" applyBorder="1" applyAlignment="1">
      <alignment horizontal="center" vertical="center"/>
    </xf>
    <xf numFmtId="0" fontId="70" fillId="16" borderId="168" xfId="0" applyFont="1" applyFill="1" applyBorder="1" applyAlignment="1">
      <alignment horizontal="center" vertical="center"/>
    </xf>
    <xf numFmtId="0" fontId="70" fillId="16" borderId="50" xfId="0" applyFont="1" applyFill="1" applyBorder="1" applyAlignment="1">
      <alignment horizontal="center" vertical="center"/>
    </xf>
    <xf numFmtId="0" fontId="70" fillId="22" borderId="168" xfId="0" applyFont="1" applyFill="1" applyBorder="1" applyAlignment="1">
      <alignment horizontal="center" vertical="center"/>
    </xf>
    <xf numFmtId="0" fontId="70" fillId="22" borderId="50" xfId="0" applyFont="1" applyFill="1" applyBorder="1" applyAlignment="1">
      <alignment horizontal="center" vertical="center"/>
    </xf>
    <xf numFmtId="200" fontId="11" fillId="11" borderId="384" xfId="2" applyNumberFormat="1" applyFont="1" applyFill="1" applyBorder="1" applyAlignment="1">
      <alignment horizontal="center" vertical="center" wrapText="1"/>
    </xf>
    <xf numFmtId="200" fontId="11" fillId="11" borderId="385" xfId="2" applyNumberFormat="1" applyFont="1" applyFill="1" applyBorder="1" applyAlignment="1">
      <alignment horizontal="center" vertical="center" wrapText="1"/>
    </xf>
    <xf numFmtId="0" fontId="39" fillId="6" borderId="227" xfId="0" applyFont="1" applyFill="1" applyBorder="1" applyAlignment="1">
      <alignment horizontal="center" vertical="center"/>
    </xf>
    <xf numFmtId="0" fontId="39" fillId="6" borderId="233" xfId="0" applyFont="1" applyFill="1" applyBorder="1" applyAlignment="1">
      <alignment horizontal="center" vertical="center"/>
    </xf>
    <xf numFmtId="0" fontId="39" fillId="0" borderId="193" xfId="0" applyFont="1" applyBorder="1" applyAlignment="1">
      <alignment horizontal="center" vertical="center"/>
    </xf>
    <xf numFmtId="0" fontId="39" fillId="0" borderId="200" xfId="0" applyFont="1" applyBorder="1" applyAlignment="1">
      <alignment horizontal="center" vertical="center"/>
    </xf>
    <xf numFmtId="0" fontId="39" fillId="0" borderId="204" xfId="0" applyFont="1" applyBorder="1" applyAlignment="1">
      <alignment horizontal="center" vertical="center"/>
    </xf>
    <xf numFmtId="0" fontId="39" fillId="0" borderId="201" xfId="0" applyFont="1" applyBorder="1" applyAlignment="1">
      <alignment horizontal="center" vertical="center"/>
    </xf>
    <xf numFmtId="0" fontId="11" fillId="6" borderId="195" xfId="0" applyFont="1" applyFill="1" applyBorder="1" applyAlignment="1">
      <alignment horizontal="center" vertical="center"/>
    </xf>
    <xf numFmtId="0" fontId="0" fillId="0" borderId="200" xfId="0" applyBorder="1" applyAlignment="1">
      <alignment horizontal="center" vertical="center"/>
    </xf>
    <xf numFmtId="0" fontId="0" fillId="0" borderId="201" xfId="0" applyBorder="1" applyAlignment="1">
      <alignment horizontal="center" vertical="center"/>
    </xf>
    <xf numFmtId="0" fontId="0" fillId="0" borderId="202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3" fillId="0" borderId="328" xfId="0" applyFont="1" applyBorder="1" applyAlignment="1">
      <alignment horizontal="center" vertical="center" wrapText="1"/>
    </xf>
    <xf numFmtId="0" fontId="23" fillId="0" borderId="330" xfId="0" applyFont="1" applyBorder="1" applyAlignment="1">
      <alignment horizontal="center" vertical="center" wrapText="1"/>
    </xf>
    <xf numFmtId="0" fontId="23" fillId="0" borderId="301" xfId="0" applyFont="1" applyBorder="1" applyAlignment="1">
      <alignment horizontal="center" vertical="center" wrapText="1"/>
    </xf>
    <xf numFmtId="0" fontId="23" fillId="0" borderId="76" xfId="0" applyFont="1" applyBorder="1" applyAlignment="1">
      <alignment horizontal="center" vertical="center" wrapText="1"/>
    </xf>
    <xf numFmtId="0" fontId="44" fillId="4" borderId="101" xfId="0" applyFont="1" applyFill="1" applyBorder="1" applyAlignment="1">
      <alignment horizontal="center" vertical="center"/>
    </xf>
    <xf numFmtId="0" fontId="44" fillId="4" borderId="102" xfId="0" applyFont="1" applyFill="1" applyBorder="1" applyAlignment="1">
      <alignment horizontal="center" vertical="center"/>
    </xf>
    <xf numFmtId="0" fontId="44" fillId="4" borderId="77" xfId="0" applyFont="1" applyFill="1" applyBorder="1" applyAlignment="1">
      <alignment horizontal="center" vertical="center"/>
    </xf>
    <xf numFmtId="0" fontId="39" fillId="0" borderId="101" xfId="0" applyFont="1" applyBorder="1" applyAlignment="1">
      <alignment horizontal="center" vertical="center"/>
    </xf>
    <xf numFmtId="0" fontId="39" fillId="0" borderId="102" xfId="0" applyFont="1" applyBorder="1" applyAlignment="1">
      <alignment horizontal="center" vertical="center"/>
    </xf>
    <xf numFmtId="0" fontId="39" fillId="0" borderId="77" xfId="0" applyFont="1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23" fillId="0" borderId="286" xfId="0" applyFont="1" applyBorder="1" applyAlignment="1">
      <alignment horizontal="center" vertical="center" wrapText="1"/>
    </xf>
    <xf numFmtId="176" fontId="12" fillId="0" borderId="136" xfId="2" applyNumberFormat="1" applyFont="1" applyBorder="1" applyAlignment="1">
      <alignment horizontal="center" vertical="center"/>
    </xf>
    <xf numFmtId="0" fontId="39" fillId="0" borderId="202" xfId="0" applyFont="1" applyBorder="1" applyAlignment="1">
      <alignment horizontal="center" vertical="center"/>
    </xf>
    <xf numFmtId="0" fontId="44" fillId="4" borderId="140" xfId="0" applyFont="1" applyFill="1" applyBorder="1" applyAlignment="1">
      <alignment horizontal="center" vertical="center"/>
    </xf>
    <xf numFmtId="0" fontId="39" fillId="0" borderId="140" xfId="0" applyFont="1" applyBorder="1" applyAlignment="1">
      <alignment horizontal="center" vertical="center"/>
    </xf>
    <xf numFmtId="0" fontId="0" fillId="0" borderId="101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0" fontId="39" fillId="0" borderId="194" xfId="0" applyFont="1" applyBorder="1" applyAlignment="1">
      <alignment horizontal="center" vertical="center"/>
    </xf>
    <xf numFmtId="0" fontId="0" fillId="0" borderId="136" xfId="0" applyBorder="1" applyAlignment="1">
      <alignment horizontal="center" vertical="center"/>
    </xf>
    <xf numFmtId="0" fontId="79" fillId="0" borderId="54" xfId="0" applyFont="1" applyBorder="1" applyAlignment="1">
      <alignment horizontal="center" vertical="center" wrapText="1"/>
    </xf>
    <xf numFmtId="0" fontId="79" fillId="0" borderId="51" xfId="0" applyFont="1" applyBorder="1" applyAlignment="1">
      <alignment horizontal="center" vertical="center" wrapText="1"/>
    </xf>
    <xf numFmtId="0" fontId="45" fillId="0" borderId="101" xfId="0" applyFont="1" applyBorder="1" applyAlignment="1">
      <alignment horizontal="center" vertical="center" wrapText="1"/>
    </xf>
    <xf numFmtId="0" fontId="45" fillId="0" borderId="140" xfId="0" applyFont="1" applyBorder="1" applyAlignment="1">
      <alignment horizontal="center" vertical="center" wrapText="1"/>
    </xf>
    <xf numFmtId="0" fontId="0" fillId="0" borderId="37" xfId="0" quotePrefix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71" fillId="0" borderId="6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176" fontId="12" fillId="0" borderId="101" xfId="2" applyNumberFormat="1" applyFont="1" applyFill="1" applyBorder="1" applyAlignment="1">
      <alignment horizontal="center" vertical="center"/>
    </xf>
    <xf numFmtId="176" fontId="12" fillId="0" borderId="102" xfId="2" applyNumberFormat="1" applyFont="1" applyFill="1" applyBorder="1" applyAlignment="1">
      <alignment horizontal="center" vertical="center"/>
    </xf>
    <xf numFmtId="176" fontId="12" fillId="0" borderId="77" xfId="2" applyNumberFormat="1" applyFont="1" applyFill="1" applyBorder="1" applyAlignment="1">
      <alignment horizontal="center" vertical="center"/>
    </xf>
    <xf numFmtId="0" fontId="39" fillId="7" borderId="200" xfId="0" applyFont="1" applyFill="1" applyBorder="1" applyAlignment="1">
      <alignment horizontal="center" vertical="center" wrapText="1"/>
    </xf>
    <xf numFmtId="0" fontId="39" fillId="7" borderId="204" xfId="0" applyFont="1" applyFill="1" applyBorder="1" applyAlignment="1">
      <alignment horizontal="center" vertical="center" wrapText="1"/>
    </xf>
    <xf numFmtId="0" fontId="39" fillId="7" borderId="202" xfId="0" applyFont="1" applyFill="1" applyBorder="1" applyAlignment="1">
      <alignment horizontal="center" vertical="center" wrapText="1"/>
    </xf>
    <xf numFmtId="0" fontId="0" fillId="0" borderId="102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02" xfId="0" applyBorder="1" applyAlignment="1">
      <alignment horizontal="center" vertical="center" wrapText="1"/>
    </xf>
    <xf numFmtId="0" fontId="0" fillId="0" borderId="140" xfId="0" applyBorder="1" applyAlignment="1">
      <alignment horizontal="center" vertical="center" wrapText="1"/>
    </xf>
    <xf numFmtId="176" fontId="12" fillId="0" borderId="423" xfId="2" applyNumberFormat="1" applyFont="1" applyBorder="1" applyAlignment="1">
      <alignment horizontal="center" vertical="center"/>
    </xf>
    <xf numFmtId="0" fontId="39" fillId="7" borderId="227" xfId="0" applyFont="1" applyFill="1" applyBorder="1" applyAlignment="1">
      <alignment horizontal="center" vertical="center" wrapText="1"/>
    </xf>
    <xf numFmtId="0" fontId="39" fillId="7" borderId="201" xfId="0" applyFont="1" applyFill="1" applyBorder="1" applyAlignment="1">
      <alignment horizontal="center" vertical="center" wrapText="1"/>
    </xf>
    <xf numFmtId="0" fontId="0" fillId="0" borderId="137" xfId="0" applyBorder="1" applyAlignment="1">
      <alignment horizontal="center" vertical="center"/>
    </xf>
    <xf numFmtId="0" fontId="0" fillId="0" borderId="137" xfId="0" applyBorder="1" applyAlignment="1">
      <alignment horizontal="center" vertical="center" wrapText="1"/>
    </xf>
    <xf numFmtId="176" fontId="12" fillId="0" borderId="137" xfId="2" applyNumberFormat="1" applyFont="1" applyBorder="1" applyAlignment="1">
      <alignment horizontal="center" vertical="center"/>
    </xf>
    <xf numFmtId="176" fontId="12" fillId="0" borderId="424" xfId="2" applyNumberFormat="1" applyFont="1" applyBorder="1" applyAlignment="1">
      <alignment horizontal="center" vertical="center"/>
    </xf>
    <xf numFmtId="0" fontId="69" fillId="0" borderId="248" xfId="9" applyFont="1" applyBorder="1" applyAlignment="1">
      <alignment horizontal="center" vertical="center" wrapText="1"/>
    </xf>
    <xf numFmtId="0" fontId="69" fillId="0" borderId="247" xfId="9" applyFont="1" applyBorder="1" applyAlignment="1">
      <alignment horizontal="center" vertical="center" wrapText="1"/>
    </xf>
    <xf numFmtId="0" fontId="72" fillId="0" borderId="248" xfId="9" applyFont="1" applyBorder="1" applyAlignment="1">
      <alignment horizontal="center" vertical="center" wrapText="1"/>
    </xf>
    <xf numFmtId="0" fontId="72" fillId="0" borderId="247" xfId="9" applyFont="1" applyBorder="1" applyAlignment="1">
      <alignment horizontal="center" vertical="center" wrapText="1"/>
    </xf>
    <xf numFmtId="176" fontId="12" fillId="0" borderId="101" xfId="10" applyNumberFormat="1" applyFont="1" applyBorder="1" applyAlignment="1">
      <alignment horizontal="center" vertical="center"/>
    </xf>
    <xf numFmtId="176" fontId="12" fillId="0" borderId="77" xfId="10" applyNumberFormat="1" applyFont="1" applyBorder="1" applyAlignment="1">
      <alignment horizontal="center" vertical="center"/>
    </xf>
    <xf numFmtId="176" fontId="12" fillId="0" borderId="75" xfId="10" applyNumberFormat="1" applyFont="1" applyBorder="1" applyAlignment="1">
      <alignment horizontal="center" vertical="center"/>
    </xf>
    <xf numFmtId="0" fontId="78" fillId="0" borderId="193" xfId="9" applyFont="1" applyBorder="1" applyAlignment="1">
      <alignment horizontal="center" vertical="center"/>
    </xf>
    <xf numFmtId="179" fontId="2" fillId="4" borderId="6" xfId="9" applyNumberFormat="1" applyFont="1" applyFill="1" applyBorder="1" applyAlignment="1">
      <alignment horizontal="center" vertical="center" wrapText="1"/>
    </xf>
    <xf numFmtId="179" fontId="2" fillId="0" borderId="248" xfId="9" applyNumberFormat="1" applyFont="1" applyBorder="1" applyAlignment="1">
      <alignment horizontal="center" vertical="center" wrapText="1"/>
    </xf>
    <xf numFmtId="179" fontId="2" fillId="0" borderId="247" xfId="9" applyNumberFormat="1" applyFont="1" applyBorder="1" applyAlignment="1">
      <alignment horizontal="center" vertical="center" wrapText="1"/>
    </xf>
    <xf numFmtId="179" fontId="2" fillId="4" borderId="77" xfId="9" applyNumberFormat="1" applyFont="1" applyFill="1" applyBorder="1" applyAlignment="1">
      <alignment horizontal="center" vertical="center" wrapText="1"/>
    </xf>
    <xf numFmtId="179" fontId="2" fillId="0" borderId="250" xfId="9" applyNumberFormat="1" applyFont="1" applyBorder="1" applyAlignment="1">
      <alignment horizontal="center" vertical="center" wrapText="1"/>
    </xf>
    <xf numFmtId="0" fontId="78" fillId="0" borderId="194" xfId="9" applyFont="1" applyBorder="1" applyAlignment="1">
      <alignment horizontal="center" vertical="center"/>
    </xf>
    <xf numFmtId="179" fontId="8" fillId="4" borderId="101" xfId="9" applyNumberFormat="1" applyFill="1" applyBorder="1" applyAlignment="1">
      <alignment horizontal="center" vertical="center" wrapText="1"/>
    </xf>
    <xf numFmtId="179" fontId="8" fillId="4" borderId="140" xfId="9" applyNumberFormat="1" applyFill="1" applyBorder="1" applyAlignment="1">
      <alignment horizontal="center" vertical="center" wrapText="1"/>
    </xf>
    <xf numFmtId="179" fontId="2" fillId="0" borderId="249" xfId="9" applyNumberFormat="1" applyFont="1" applyBorder="1" applyAlignment="1">
      <alignment horizontal="center" vertical="center" wrapText="1"/>
    </xf>
    <xf numFmtId="0" fontId="69" fillId="0" borderId="249" xfId="9" applyFont="1" applyBorder="1" applyAlignment="1">
      <alignment horizontal="center" vertical="center" wrapText="1"/>
    </xf>
    <xf numFmtId="0" fontId="72" fillId="0" borderId="249" xfId="9" applyFont="1" applyBorder="1" applyAlignment="1">
      <alignment horizontal="center" vertical="center" wrapText="1"/>
    </xf>
    <xf numFmtId="176" fontId="12" fillId="0" borderId="140" xfId="10" applyNumberFormat="1" applyFont="1" applyBorder="1" applyAlignment="1">
      <alignment horizontal="center" vertical="center"/>
    </xf>
    <xf numFmtId="176" fontId="12" fillId="0" borderId="374" xfId="10" applyNumberFormat="1" applyFont="1" applyBorder="1" applyAlignment="1">
      <alignment horizontal="center" vertical="center"/>
    </xf>
    <xf numFmtId="179" fontId="8" fillId="4" borderId="77" xfId="9" applyNumberFormat="1" applyFill="1" applyBorder="1" applyAlignment="1">
      <alignment horizontal="center" vertical="center" wrapText="1"/>
    </xf>
    <xf numFmtId="0" fontId="78" fillId="0" borderId="201" xfId="9" applyFont="1" applyBorder="1" applyAlignment="1">
      <alignment horizontal="center" vertical="center"/>
    </xf>
    <xf numFmtId="0" fontId="78" fillId="0" borderId="200" xfId="9" applyFont="1" applyBorder="1" applyAlignment="1">
      <alignment horizontal="center" vertical="center"/>
    </xf>
    <xf numFmtId="179" fontId="2" fillId="0" borderId="251" xfId="9" applyNumberFormat="1" applyFont="1" applyBorder="1" applyAlignment="1">
      <alignment horizontal="center" vertical="center" wrapText="1"/>
    </xf>
    <xf numFmtId="0" fontId="69" fillId="0" borderId="250" xfId="9" applyFont="1" applyBorder="1" applyAlignment="1">
      <alignment horizontal="center" vertical="center" wrapText="1"/>
    </xf>
    <xf numFmtId="0" fontId="69" fillId="0" borderId="251" xfId="9" applyFont="1" applyBorder="1" applyAlignment="1">
      <alignment horizontal="center" vertical="center" wrapText="1"/>
    </xf>
    <xf numFmtId="0" fontId="72" fillId="0" borderId="250" xfId="9" applyFont="1" applyBorder="1" applyAlignment="1">
      <alignment horizontal="center" vertical="center" wrapText="1"/>
    </xf>
    <xf numFmtId="0" fontId="72" fillId="0" borderId="251" xfId="9" applyFont="1" applyBorder="1" applyAlignment="1">
      <alignment horizontal="center" vertical="center" wrapText="1"/>
    </xf>
    <xf numFmtId="176" fontId="12" fillId="0" borderId="137" xfId="10" applyNumberFormat="1" applyFont="1" applyBorder="1" applyAlignment="1">
      <alignment horizontal="center" vertical="center"/>
    </xf>
    <xf numFmtId="176" fontId="12" fillId="0" borderId="189" xfId="10" applyNumberFormat="1" applyFont="1" applyBorder="1" applyAlignment="1">
      <alignment horizontal="center" vertical="center"/>
    </xf>
    <xf numFmtId="0" fontId="71" fillId="0" borderId="137" xfId="0" applyFont="1" applyBorder="1" applyAlignment="1">
      <alignment horizontal="center" vertical="center" wrapText="1"/>
    </xf>
    <xf numFmtId="0" fontId="71" fillId="0" borderId="102" xfId="0" applyFont="1" applyBorder="1" applyAlignment="1">
      <alignment horizontal="center" vertical="center"/>
    </xf>
    <xf numFmtId="0" fontId="71" fillId="0" borderId="77" xfId="0" applyFont="1" applyBorder="1" applyAlignment="1">
      <alignment horizontal="center" vertical="center"/>
    </xf>
    <xf numFmtId="0" fontId="45" fillId="0" borderId="137" xfId="0" applyFont="1" applyBorder="1" applyAlignment="1">
      <alignment horizontal="center" vertical="center" wrapText="1"/>
    </xf>
    <xf numFmtId="0" fontId="45" fillId="0" borderId="102" xfId="0" applyFont="1" applyBorder="1" applyAlignment="1">
      <alignment horizontal="center" vertical="center"/>
    </xf>
    <xf numFmtId="0" fontId="45" fillId="0" borderId="77" xfId="0" applyFont="1" applyBorder="1" applyAlignment="1">
      <alignment horizontal="center" vertical="center"/>
    </xf>
    <xf numFmtId="0" fontId="23" fillId="0" borderId="102" xfId="0" applyFont="1" applyBorder="1" applyAlignment="1">
      <alignment horizontal="center" vertical="center"/>
    </xf>
    <xf numFmtId="0" fontId="23" fillId="0" borderId="77" xfId="0" applyFont="1" applyBorder="1" applyAlignment="1">
      <alignment horizontal="center" vertical="center"/>
    </xf>
    <xf numFmtId="0" fontId="44" fillId="0" borderId="102" xfId="0" applyFont="1" applyBorder="1" applyAlignment="1">
      <alignment horizontal="center" vertical="center"/>
    </xf>
    <xf numFmtId="0" fontId="44" fillId="0" borderId="77" xfId="0" applyFont="1" applyBorder="1" applyAlignment="1">
      <alignment horizontal="center" vertical="center"/>
    </xf>
    <xf numFmtId="0" fontId="2" fillId="0" borderId="34" xfId="9" applyFont="1" applyBorder="1" applyAlignment="1">
      <alignment horizontal="center" vertical="center" wrapText="1"/>
    </xf>
    <xf numFmtId="0" fontId="8" fillId="0" borderId="54" xfId="9" applyBorder="1" applyAlignment="1">
      <alignment horizontal="center" vertical="center" wrapText="1"/>
    </xf>
    <xf numFmtId="0" fontId="0" fillId="4" borderId="136" xfId="0" applyFill="1" applyBorder="1" applyAlignment="1">
      <alignment horizontal="center" vertical="center"/>
    </xf>
    <xf numFmtId="0" fontId="71" fillId="0" borderId="135" xfId="0" applyFont="1" applyBorder="1" applyAlignment="1">
      <alignment horizontal="center" vertical="center" wrapText="1"/>
    </xf>
    <xf numFmtId="0" fontId="45" fillId="0" borderId="135" xfId="0" applyFont="1" applyBorder="1" applyAlignment="1">
      <alignment horizontal="center" vertical="center" wrapText="1"/>
    </xf>
    <xf numFmtId="176" fontId="12" fillId="0" borderId="140" xfId="2" applyNumberFormat="1" applyFont="1" applyFill="1" applyBorder="1" applyAlignment="1">
      <alignment horizontal="center" vertical="center"/>
    </xf>
    <xf numFmtId="176" fontId="12" fillId="0" borderId="75" xfId="2" applyNumberFormat="1" applyFont="1" applyFill="1" applyBorder="1" applyAlignment="1">
      <alignment horizontal="center" vertical="center"/>
    </xf>
    <xf numFmtId="176" fontId="12" fillId="0" borderId="374" xfId="2" applyNumberFormat="1" applyFont="1" applyFill="1" applyBorder="1" applyAlignment="1">
      <alignment horizontal="center" vertical="center"/>
    </xf>
    <xf numFmtId="0" fontId="71" fillId="0" borderId="214" xfId="0" applyFont="1" applyBorder="1" applyAlignment="1">
      <alignment horizontal="center" vertical="center" wrapText="1"/>
    </xf>
    <xf numFmtId="0" fontId="71" fillId="0" borderId="211" xfId="0" applyFont="1" applyBorder="1" applyAlignment="1">
      <alignment horizontal="center" vertical="center" wrapText="1"/>
    </xf>
    <xf numFmtId="0" fontId="71" fillId="0" borderId="197" xfId="0" applyFont="1" applyBorder="1" applyAlignment="1">
      <alignment horizontal="center" vertical="center" wrapText="1"/>
    </xf>
    <xf numFmtId="0" fontId="45" fillId="0" borderId="214" xfId="0" applyFont="1" applyBorder="1" applyAlignment="1">
      <alignment horizontal="center" vertical="center" wrapText="1"/>
    </xf>
    <xf numFmtId="0" fontId="45" fillId="0" borderId="211" xfId="0" applyFont="1" applyBorder="1" applyAlignment="1">
      <alignment horizontal="center" vertical="center" wrapText="1"/>
    </xf>
    <xf numFmtId="0" fontId="45" fillId="0" borderId="197" xfId="0" applyFont="1" applyBorder="1" applyAlignment="1">
      <alignment horizontal="center" vertical="center" wrapText="1"/>
    </xf>
    <xf numFmtId="0" fontId="23" fillId="0" borderId="214" xfId="0" applyFont="1" applyBorder="1" applyAlignment="1">
      <alignment horizontal="center" vertical="center" wrapText="1"/>
    </xf>
    <xf numFmtId="0" fontId="23" fillId="0" borderId="211" xfId="0" applyFont="1" applyBorder="1" applyAlignment="1">
      <alignment horizontal="center" vertical="center" wrapText="1"/>
    </xf>
    <xf numFmtId="0" fontId="23" fillId="0" borderId="197" xfId="0" applyFont="1" applyBorder="1" applyAlignment="1">
      <alignment horizontal="center" vertical="center" wrapText="1"/>
    </xf>
    <xf numFmtId="0" fontId="44" fillId="0" borderId="214" xfId="0" applyFont="1" applyBorder="1" applyAlignment="1">
      <alignment horizontal="center" vertical="center" wrapText="1"/>
    </xf>
    <xf numFmtId="0" fontId="44" fillId="0" borderId="211" xfId="0" applyFont="1" applyBorder="1" applyAlignment="1">
      <alignment horizontal="center" vertical="center" wrapText="1"/>
    </xf>
    <xf numFmtId="0" fontId="44" fillId="0" borderId="197" xfId="0" applyFont="1" applyBorder="1" applyAlignment="1">
      <alignment horizontal="center" vertical="center" wrapText="1"/>
    </xf>
    <xf numFmtId="0" fontId="71" fillId="0" borderId="241" xfId="0" applyFont="1" applyBorder="1" applyAlignment="1">
      <alignment horizontal="center" vertical="center" wrapText="1"/>
    </xf>
    <xf numFmtId="0" fontId="44" fillId="0" borderId="241" xfId="0" applyFont="1" applyBorder="1" applyAlignment="1">
      <alignment horizontal="center" vertical="center" wrapText="1"/>
    </xf>
    <xf numFmtId="0" fontId="23" fillId="5" borderId="135" xfId="0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/>
    </xf>
    <xf numFmtId="0" fontId="23" fillId="5" borderId="136" xfId="0" applyFont="1" applyFill="1" applyBorder="1" applyAlignment="1">
      <alignment horizontal="center" vertical="center"/>
    </xf>
    <xf numFmtId="0" fontId="44" fillId="5" borderId="135" xfId="0" applyFont="1" applyFill="1" applyBorder="1" applyAlignment="1">
      <alignment horizontal="center" vertical="center"/>
    </xf>
    <xf numFmtId="0" fontId="44" fillId="5" borderId="6" xfId="0" applyFont="1" applyFill="1" applyBorder="1" applyAlignment="1">
      <alignment horizontal="center" vertical="center"/>
    </xf>
    <xf numFmtId="0" fontId="44" fillId="5" borderId="136" xfId="0" applyFont="1" applyFill="1" applyBorder="1" applyAlignment="1">
      <alignment horizontal="center" vertical="center"/>
    </xf>
    <xf numFmtId="0" fontId="71" fillId="0" borderId="136" xfId="0" applyFont="1" applyBorder="1" applyAlignment="1">
      <alignment horizontal="center" vertical="center" wrapText="1"/>
    </xf>
    <xf numFmtId="0" fontId="45" fillId="0" borderId="136" xfId="0" applyFont="1" applyBorder="1" applyAlignment="1">
      <alignment horizontal="center" vertical="center" wrapText="1"/>
    </xf>
    <xf numFmtId="0" fontId="71" fillId="0" borderId="328" xfId="0" applyFont="1" applyBorder="1" applyAlignment="1">
      <alignment horizontal="center" vertical="center" wrapText="1"/>
    </xf>
    <xf numFmtId="0" fontId="71" fillId="0" borderId="76" xfId="0" applyFont="1" applyBorder="1" applyAlignment="1">
      <alignment horizontal="center" vertical="center" wrapText="1"/>
    </xf>
    <xf numFmtId="0" fontId="45" fillId="0" borderId="77" xfId="0" applyFont="1" applyBorder="1" applyAlignment="1">
      <alignment horizontal="center" vertical="center" wrapText="1"/>
    </xf>
    <xf numFmtId="0" fontId="44" fillId="5" borderId="135" xfId="0" applyFont="1" applyFill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/>
    </xf>
    <xf numFmtId="0" fontId="71" fillId="0" borderId="6" xfId="0" applyFont="1" applyBorder="1" applyAlignment="1">
      <alignment horizontal="center" vertical="center"/>
    </xf>
    <xf numFmtId="0" fontId="71" fillId="0" borderId="102" xfId="0" applyFont="1" applyBorder="1" applyAlignment="1">
      <alignment horizontal="center" vertical="center" wrapText="1"/>
    </xf>
    <xf numFmtId="0" fontId="71" fillId="0" borderId="77" xfId="0" applyFont="1" applyBorder="1" applyAlignment="1">
      <alignment horizontal="center" vertical="center" wrapText="1"/>
    </xf>
    <xf numFmtId="0" fontId="45" fillId="0" borderId="102" xfId="0" applyFont="1" applyBorder="1" applyAlignment="1">
      <alignment horizontal="center" vertical="center" wrapText="1"/>
    </xf>
    <xf numFmtId="0" fontId="71" fillId="0" borderId="286" xfId="0" applyFont="1" applyBorder="1" applyAlignment="1">
      <alignment horizontal="center" vertical="center" wrapText="1"/>
    </xf>
    <xf numFmtId="0" fontId="71" fillId="0" borderId="301" xfId="0" applyFont="1" applyBorder="1" applyAlignment="1">
      <alignment horizontal="center" vertical="center" wrapText="1"/>
    </xf>
    <xf numFmtId="0" fontId="71" fillId="0" borderId="6" xfId="0" applyFont="1" applyBorder="1" applyAlignment="1">
      <alignment horizontal="center" vertical="center" wrapText="1" readingOrder="1"/>
    </xf>
    <xf numFmtId="0" fontId="71" fillId="0" borderId="6" xfId="0" applyFont="1" applyBorder="1" applyAlignment="1">
      <alignment horizontal="center" vertical="center" readingOrder="1"/>
    </xf>
    <xf numFmtId="0" fontId="45" fillId="0" borderId="6" xfId="0" applyFont="1" applyBorder="1" applyAlignment="1">
      <alignment horizontal="center" vertical="center" wrapText="1" readingOrder="1"/>
    </xf>
    <xf numFmtId="0" fontId="45" fillId="0" borderId="6" xfId="0" applyFont="1" applyBorder="1" applyAlignment="1">
      <alignment horizontal="center" vertical="center" readingOrder="1"/>
    </xf>
    <xf numFmtId="0" fontId="71" fillId="0" borderId="136" xfId="0" applyFont="1" applyBorder="1" applyAlignment="1">
      <alignment horizontal="center" vertical="center" readingOrder="1"/>
    </xf>
    <xf numFmtId="0" fontId="45" fillId="0" borderId="136" xfId="0" applyFont="1" applyBorder="1" applyAlignment="1">
      <alignment horizontal="center" vertical="center" readingOrder="1"/>
    </xf>
    <xf numFmtId="0" fontId="44" fillId="25" borderId="6" xfId="0" applyFont="1" applyFill="1" applyBorder="1" applyAlignment="1">
      <alignment horizontal="center" vertical="center"/>
    </xf>
    <xf numFmtId="0" fontId="71" fillId="0" borderId="135" xfId="0" applyFont="1" applyBorder="1" applyAlignment="1">
      <alignment horizontal="center" vertical="center" wrapText="1" readingOrder="1"/>
    </xf>
    <xf numFmtId="0" fontId="45" fillId="0" borderId="135" xfId="0" applyFont="1" applyBorder="1" applyAlignment="1">
      <alignment horizontal="center" vertical="center" wrapText="1" readingOrder="1"/>
    </xf>
    <xf numFmtId="176" fontId="41" fillId="0" borderId="101" xfId="2" applyNumberFormat="1" applyFont="1" applyFill="1" applyBorder="1" applyAlignment="1">
      <alignment horizontal="center" vertical="center"/>
    </xf>
    <xf numFmtId="176" fontId="41" fillId="0" borderId="77" xfId="2" applyNumberFormat="1" applyFont="1" applyFill="1" applyBorder="1" applyAlignment="1">
      <alignment horizontal="center" vertical="center"/>
    </xf>
    <xf numFmtId="176" fontId="41" fillId="0" borderId="75" xfId="2" applyNumberFormat="1" applyFont="1" applyFill="1" applyBorder="1" applyAlignment="1">
      <alignment horizontal="center" vertical="center"/>
    </xf>
    <xf numFmtId="0" fontId="11" fillId="6" borderId="137" xfId="0" applyFont="1" applyFill="1" applyBorder="1" applyAlignment="1">
      <alignment horizontal="center" vertical="center" wrapText="1"/>
    </xf>
    <xf numFmtId="0" fontId="11" fillId="6" borderId="140" xfId="0" applyFont="1" applyFill="1" applyBorder="1" applyAlignment="1">
      <alignment horizontal="center" vertical="center" wrapText="1"/>
    </xf>
    <xf numFmtId="176" fontId="11" fillId="6" borderId="189" xfId="2" applyNumberFormat="1" applyFont="1" applyFill="1" applyBorder="1" applyAlignment="1">
      <alignment horizontal="center" vertical="center"/>
    </xf>
    <xf numFmtId="176" fontId="11" fillId="6" borderId="165" xfId="2" applyNumberFormat="1" applyFont="1" applyFill="1" applyBorder="1" applyAlignment="1">
      <alignment horizontal="center" vertical="center"/>
    </xf>
    <xf numFmtId="176" fontId="11" fillId="6" borderId="190" xfId="2" applyNumberFormat="1" applyFont="1" applyFill="1" applyBorder="1" applyAlignment="1">
      <alignment horizontal="center" vertical="center"/>
    </xf>
    <xf numFmtId="0" fontId="11" fillId="9" borderId="135" xfId="0" applyFont="1" applyFill="1" applyBorder="1" applyAlignment="1">
      <alignment horizontal="center" vertical="center"/>
    </xf>
    <xf numFmtId="0" fontId="11" fillId="6" borderId="135" xfId="0" applyFont="1" applyFill="1" applyBorder="1" applyAlignment="1">
      <alignment horizontal="center" vertical="center"/>
    </xf>
    <xf numFmtId="0" fontId="11" fillId="6" borderId="136" xfId="0" applyFont="1" applyFill="1" applyBorder="1" applyAlignment="1">
      <alignment horizontal="center" vertical="center"/>
    </xf>
    <xf numFmtId="0" fontId="39" fillId="6" borderId="202" xfId="0" applyFont="1" applyFill="1" applyBorder="1" applyAlignment="1">
      <alignment horizontal="center" vertical="center"/>
    </xf>
    <xf numFmtId="0" fontId="71" fillId="0" borderId="330" xfId="0" applyFont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36" xfId="0" applyFill="1" applyBorder="1" applyAlignment="1">
      <alignment horizontal="center" vertical="center" wrapText="1"/>
    </xf>
    <xf numFmtId="0" fontId="0" fillId="0" borderId="136" xfId="0" applyBorder="1" applyAlignment="1">
      <alignment horizontal="center" vertical="center" wrapText="1"/>
    </xf>
    <xf numFmtId="0" fontId="71" fillId="0" borderId="102" xfId="0" applyFont="1" applyBorder="1" applyAlignment="1">
      <alignment horizontal="center" vertical="center" wrapText="1" readingOrder="1"/>
    </xf>
    <xf numFmtId="0" fontId="71" fillId="0" borderId="77" xfId="0" applyFont="1" applyBorder="1" applyAlignment="1">
      <alignment horizontal="center" vertical="center" wrapText="1" readingOrder="1"/>
    </xf>
    <xf numFmtId="0" fontId="71" fillId="5" borderId="135" xfId="0" applyFont="1" applyFill="1" applyBorder="1" applyAlignment="1">
      <alignment horizontal="center" vertical="center" wrapText="1"/>
    </xf>
    <xf numFmtId="0" fontId="71" fillId="5" borderId="6" xfId="0" applyFont="1" applyFill="1" applyBorder="1" applyAlignment="1">
      <alignment horizontal="center" vertical="center"/>
    </xf>
    <xf numFmtId="0" fontId="71" fillId="5" borderId="136" xfId="0" applyFont="1" applyFill="1" applyBorder="1" applyAlignment="1">
      <alignment horizontal="center" vertical="center"/>
    </xf>
    <xf numFmtId="0" fontId="45" fillId="5" borderId="135" xfId="0" applyFont="1" applyFill="1" applyBorder="1" applyAlignment="1">
      <alignment horizontal="center" vertical="center" wrapText="1"/>
    </xf>
    <xf numFmtId="0" fontId="45" fillId="5" borderId="6" xfId="0" applyFont="1" applyFill="1" applyBorder="1" applyAlignment="1">
      <alignment horizontal="center" vertical="center"/>
    </xf>
    <xf numFmtId="0" fontId="45" fillId="5" borderId="136" xfId="0" applyFont="1" applyFill="1" applyBorder="1" applyAlignment="1">
      <alignment horizontal="center" vertical="center"/>
    </xf>
    <xf numFmtId="0" fontId="45" fillId="0" borderId="241" xfId="0" applyFont="1" applyBorder="1" applyAlignment="1">
      <alignment horizontal="center" vertical="center" wrapText="1"/>
    </xf>
    <xf numFmtId="0" fontId="44" fillId="0" borderId="182" xfId="0" applyFont="1" applyBorder="1" applyAlignment="1">
      <alignment horizontal="center" vertical="center" wrapText="1"/>
    </xf>
    <xf numFmtId="0" fontId="44" fillId="0" borderId="196" xfId="0" applyFont="1" applyBorder="1" applyAlignment="1">
      <alignment horizontal="center" vertical="center" wrapText="1"/>
    </xf>
    <xf numFmtId="179" fontId="89" fillId="4" borderId="135" xfId="9" applyNumberFormat="1" applyFont="1" applyFill="1" applyBorder="1" applyAlignment="1">
      <alignment horizontal="center" vertical="center" wrapText="1"/>
    </xf>
    <xf numFmtId="179" fontId="89" fillId="4" borderId="101" xfId="9" applyNumberFormat="1" applyFont="1" applyFill="1" applyBorder="1" applyAlignment="1">
      <alignment horizontal="center" vertical="center"/>
    </xf>
    <xf numFmtId="179" fontId="89" fillId="0" borderId="6" xfId="9" applyNumberFormat="1" applyFont="1" applyBorder="1" applyAlignment="1">
      <alignment horizontal="center" vertical="center"/>
    </xf>
    <xf numFmtId="179" fontId="89" fillId="0" borderId="136" xfId="9" applyNumberFormat="1" applyFont="1" applyBorder="1" applyAlignment="1">
      <alignment horizontal="center" vertical="center"/>
    </xf>
    <xf numFmtId="0" fontId="83" fillId="0" borderId="6" xfId="0" applyFont="1" applyBorder="1" applyAlignment="1">
      <alignment horizontal="center" vertical="center" wrapText="1"/>
    </xf>
    <xf numFmtId="0" fontId="84" fillId="0" borderId="6" xfId="9" applyFont="1" applyBorder="1" applyAlignment="1">
      <alignment horizontal="center" vertical="center" wrapText="1"/>
    </xf>
    <xf numFmtId="0" fontId="84" fillId="0" borderId="136" xfId="9" applyFont="1" applyBorder="1" applyAlignment="1">
      <alignment horizontal="center" vertical="center" wrapText="1"/>
    </xf>
    <xf numFmtId="0" fontId="84" fillId="0" borderId="6" xfId="0" applyFont="1" applyBorder="1" applyAlignment="1">
      <alignment horizontal="center" vertical="center" wrapText="1"/>
    </xf>
    <xf numFmtId="0" fontId="84" fillId="0" borderId="136" xfId="0" applyFont="1" applyBorder="1" applyAlignment="1">
      <alignment horizontal="center" vertical="center" wrapText="1"/>
    </xf>
    <xf numFmtId="0" fontId="23" fillId="0" borderId="241" xfId="0" applyFont="1" applyBorder="1" applyAlignment="1">
      <alignment horizontal="center" vertical="center" wrapText="1"/>
    </xf>
    <xf numFmtId="0" fontId="72" fillId="0" borderId="135" xfId="9" applyFont="1" applyBorder="1" applyAlignment="1">
      <alignment horizontal="center" vertical="center" wrapText="1"/>
    </xf>
    <xf numFmtId="0" fontId="72" fillId="0" borderId="6" xfId="9" applyFont="1" applyBorder="1" applyAlignment="1">
      <alignment horizontal="center" vertical="center" wrapText="1"/>
    </xf>
    <xf numFmtId="0" fontId="72" fillId="0" borderId="136" xfId="9" applyFont="1" applyBorder="1" applyAlignment="1">
      <alignment horizontal="center" vertical="center" wrapText="1"/>
    </xf>
    <xf numFmtId="0" fontId="71" fillId="0" borderId="6" xfId="9" applyFont="1" applyBorder="1" applyAlignment="1">
      <alignment horizontal="center" vertical="center" wrapText="1"/>
    </xf>
    <xf numFmtId="0" fontId="83" fillId="0" borderId="101" xfId="9" applyFont="1" applyBorder="1" applyAlignment="1">
      <alignment horizontal="center" vertical="center" wrapText="1"/>
    </xf>
    <xf numFmtId="0" fontId="83" fillId="0" borderId="77" xfId="9" applyFont="1" applyBorder="1" applyAlignment="1">
      <alignment horizontal="center" vertical="center" wrapText="1"/>
    </xf>
    <xf numFmtId="0" fontId="45" fillId="0" borderId="6" xfId="9" applyFont="1" applyBorder="1" applyAlignment="1">
      <alignment horizontal="center" vertical="center" wrapText="1"/>
    </xf>
    <xf numFmtId="0" fontId="45" fillId="0" borderId="136" xfId="9" applyFont="1" applyBorder="1" applyAlignment="1">
      <alignment horizontal="center" vertical="center"/>
    </xf>
    <xf numFmtId="0" fontId="84" fillId="0" borderId="101" xfId="9" applyFont="1" applyBorder="1" applyAlignment="1">
      <alignment horizontal="center" vertical="center" wrapText="1"/>
    </xf>
    <xf numFmtId="0" fontId="84" fillId="0" borderId="140" xfId="9" applyFont="1" applyBorder="1" applyAlignment="1">
      <alignment horizontal="center" vertical="center" wrapText="1"/>
    </xf>
    <xf numFmtId="179" fontId="2" fillId="4" borderId="101" xfId="9" applyNumberFormat="1" applyFont="1" applyFill="1" applyBorder="1" applyAlignment="1">
      <alignment horizontal="center" vertical="center" wrapText="1"/>
    </xf>
    <xf numFmtId="0" fontId="78" fillId="0" borderId="227" xfId="9" applyFont="1" applyBorder="1" applyAlignment="1">
      <alignment horizontal="center" vertical="center"/>
    </xf>
    <xf numFmtId="0" fontId="78" fillId="0" borderId="204" xfId="9" applyFont="1" applyBorder="1" applyAlignment="1">
      <alignment horizontal="center" vertical="center"/>
    </xf>
    <xf numFmtId="0" fontId="78" fillId="0" borderId="202" xfId="9" applyFont="1" applyBorder="1" applyAlignment="1">
      <alignment horizontal="center" vertical="center"/>
    </xf>
    <xf numFmtId="179" fontId="2" fillId="4" borderId="137" xfId="9" applyNumberFormat="1" applyFont="1" applyFill="1" applyBorder="1" applyAlignment="1">
      <alignment horizontal="center" vertical="center" wrapText="1"/>
    </xf>
    <xf numFmtId="179" fontId="2" fillId="4" borderId="102" xfId="9" applyNumberFormat="1" applyFont="1" applyFill="1" applyBorder="1" applyAlignment="1">
      <alignment horizontal="center" vertical="center" wrapText="1"/>
    </xf>
    <xf numFmtId="179" fontId="2" fillId="4" borderId="140" xfId="9" applyNumberFormat="1" applyFont="1" applyFill="1" applyBorder="1" applyAlignment="1">
      <alignment horizontal="center" vertical="center" wrapText="1"/>
    </xf>
    <xf numFmtId="0" fontId="78" fillId="0" borderId="192" xfId="9" applyFont="1" applyBorder="1" applyAlignment="1">
      <alignment horizontal="center" vertical="center"/>
    </xf>
    <xf numFmtId="179" fontId="2" fillId="0" borderId="246" xfId="9" applyNumberFormat="1" applyFont="1" applyBorder="1" applyAlignment="1">
      <alignment horizontal="center" vertical="center" wrapText="1"/>
    </xf>
    <xf numFmtId="0" fontId="69" fillId="0" borderId="246" xfId="9" applyFont="1" applyBorder="1" applyAlignment="1">
      <alignment horizontal="center" vertical="center" wrapText="1"/>
    </xf>
    <xf numFmtId="0" fontId="72" fillId="0" borderId="246" xfId="9" applyFont="1" applyBorder="1" applyAlignment="1">
      <alignment horizontal="center" vertical="center" wrapText="1"/>
    </xf>
    <xf numFmtId="179" fontId="8" fillId="4" borderId="75" xfId="9" applyNumberFormat="1" applyFill="1" applyBorder="1" applyAlignment="1">
      <alignment horizontal="center" vertical="center" wrapText="1"/>
    </xf>
    <xf numFmtId="179" fontId="8" fillId="4" borderId="83" xfId="9" applyNumberFormat="1" applyFill="1" applyBorder="1" applyAlignment="1">
      <alignment horizontal="center" vertical="center" wrapText="1"/>
    </xf>
    <xf numFmtId="179" fontId="8" fillId="4" borderId="374" xfId="9" applyNumberFormat="1" applyFill="1" applyBorder="1" applyAlignment="1">
      <alignment horizontal="center" vertical="center" wrapText="1"/>
    </xf>
    <xf numFmtId="179" fontId="8" fillId="4" borderId="195" xfId="9" applyNumberFormat="1" applyFill="1" applyBorder="1" applyAlignment="1">
      <alignment horizontal="center" vertical="center" wrapText="1"/>
    </xf>
    <xf numFmtId="0" fontId="69" fillId="0" borderId="135" xfId="9" applyFont="1" applyBorder="1" applyAlignment="1">
      <alignment horizontal="center" vertical="center" wrapText="1"/>
    </xf>
    <xf numFmtId="0" fontId="69" fillId="0" borderId="6" xfId="9" applyFont="1" applyBorder="1" applyAlignment="1">
      <alignment horizontal="center" vertical="center" wrapText="1"/>
    </xf>
    <xf numFmtId="0" fontId="69" fillId="0" borderId="136" xfId="9" applyFont="1" applyBorder="1" applyAlignment="1">
      <alignment horizontal="center" vertical="center" wrapText="1"/>
    </xf>
    <xf numFmtId="0" fontId="45" fillId="0" borderId="182" xfId="0" applyFont="1" applyBorder="1" applyAlignment="1">
      <alignment horizontal="center" vertical="center" wrapText="1"/>
    </xf>
    <xf numFmtId="0" fontId="45" fillId="0" borderId="196" xfId="0" applyFont="1" applyBorder="1" applyAlignment="1">
      <alignment horizontal="center" vertical="center" wrapText="1"/>
    </xf>
    <xf numFmtId="0" fontId="23" fillId="0" borderId="182" xfId="0" applyFont="1" applyBorder="1" applyAlignment="1">
      <alignment horizontal="center" vertical="center" wrapText="1"/>
    </xf>
    <xf numFmtId="0" fontId="23" fillId="0" borderId="196" xfId="0" applyFont="1" applyBorder="1" applyAlignment="1">
      <alignment horizontal="center" vertical="center" wrapText="1"/>
    </xf>
    <xf numFmtId="0" fontId="71" fillId="0" borderId="182" xfId="0" applyFont="1" applyBorder="1" applyAlignment="1">
      <alignment horizontal="center" vertical="center" wrapText="1"/>
    </xf>
    <xf numFmtId="0" fontId="71" fillId="0" borderId="196" xfId="0" applyFont="1" applyBorder="1" applyAlignment="1">
      <alignment horizontal="center" vertical="center" wrapText="1"/>
    </xf>
    <xf numFmtId="200" fontId="12" fillId="11" borderId="429" xfId="2" applyNumberFormat="1" applyFont="1" applyFill="1" applyBorder="1" applyAlignment="1">
      <alignment horizontal="center" vertical="center"/>
    </xf>
    <xf numFmtId="200" fontId="12" fillId="11" borderId="388" xfId="2" applyNumberFormat="1" applyFont="1" applyFill="1" applyBorder="1" applyAlignment="1">
      <alignment horizontal="center" vertical="center"/>
    </xf>
    <xf numFmtId="200" fontId="12" fillId="11" borderId="434" xfId="2" applyNumberFormat="1" applyFont="1" applyFill="1" applyBorder="1" applyAlignment="1">
      <alignment horizontal="center" vertical="center"/>
    </xf>
    <xf numFmtId="200" fontId="12" fillId="11" borderId="431" xfId="2" applyNumberFormat="1" applyFont="1" applyFill="1" applyBorder="1" applyAlignment="1">
      <alignment horizontal="center" vertical="center"/>
    </xf>
    <xf numFmtId="200" fontId="12" fillId="11" borderId="432" xfId="2" applyNumberFormat="1" applyFont="1" applyFill="1" applyBorder="1" applyAlignment="1">
      <alignment horizontal="center" vertical="center"/>
    </xf>
    <xf numFmtId="200" fontId="12" fillId="11" borderId="433" xfId="2" applyNumberFormat="1" applyFont="1" applyFill="1" applyBorder="1" applyAlignment="1">
      <alignment horizontal="center" vertical="center"/>
    </xf>
    <xf numFmtId="200" fontId="12" fillId="11" borderId="430" xfId="2" applyNumberFormat="1" applyFont="1" applyFill="1" applyBorder="1" applyAlignment="1">
      <alignment horizontal="center" vertical="center"/>
    </xf>
    <xf numFmtId="200" fontId="28" fillId="11" borderId="429" xfId="2" applyNumberFormat="1" applyFont="1" applyFill="1" applyBorder="1" applyAlignment="1">
      <alignment horizontal="center" vertical="center"/>
    </xf>
    <xf numFmtId="200" fontId="28" fillId="11" borderId="388" xfId="2" applyNumberFormat="1" applyFont="1" applyFill="1" applyBorder="1" applyAlignment="1">
      <alignment horizontal="center" vertical="center"/>
    </xf>
    <xf numFmtId="200" fontId="28" fillId="11" borderId="430" xfId="2" applyNumberFormat="1" applyFont="1" applyFill="1" applyBorder="1" applyAlignment="1">
      <alignment horizontal="center" vertical="center"/>
    </xf>
    <xf numFmtId="200" fontId="12" fillId="11" borderId="387" xfId="2" applyNumberFormat="1" applyFont="1" applyFill="1" applyBorder="1" applyAlignment="1">
      <alignment horizontal="center" vertical="center"/>
    </xf>
    <xf numFmtId="194" fontId="23" fillId="0" borderId="329" xfId="0" applyNumberFormat="1" applyFont="1" applyBorder="1" applyAlignment="1">
      <alignment horizontal="center" vertical="center"/>
    </xf>
    <xf numFmtId="194" fontId="23" fillId="0" borderId="331" xfId="0" applyNumberFormat="1" applyFont="1" applyBorder="1" applyAlignment="1">
      <alignment horizontal="center" vertical="center"/>
    </xf>
    <xf numFmtId="194" fontId="23" fillId="0" borderId="302" xfId="0" applyNumberFormat="1" applyFont="1" applyBorder="1" applyAlignment="1">
      <alignment horizontal="center" vertical="center"/>
    </xf>
    <xf numFmtId="0" fontId="44" fillId="23" borderId="328" xfId="0" applyFont="1" applyFill="1" applyBorder="1" applyAlignment="1">
      <alignment horizontal="center" vertical="center"/>
    </xf>
    <xf numFmtId="0" fontId="44" fillId="23" borderId="330" xfId="0" applyFont="1" applyFill="1" applyBorder="1" applyAlignment="1">
      <alignment horizontal="center" vertical="center"/>
    </xf>
    <xf numFmtId="0" fontId="44" fillId="23" borderId="332" xfId="0" applyFont="1" applyFill="1" applyBorder="1" applyAlignment="1">
      <alignment horizontal="center" vertical="center"/>
    </xf>
    <xf numFmtId="0" fontId="23" fillId="23" borderId="329" xfId="0" applyFont="1" applyFill="1" applyBorder="1" applyAlignment="1">
      <alignment horizontal="center" vertical="center"/>
    </xf>
    <xf numFmtId="0" fontId="23" fillId="23" borderId="331" xfId="0" applyFont="1" applyFill="1" applyBorder="1" applyAlignment="1">
      <alignment horizontal="center" vertical="center"/>
    </xf>
    <xf numFmtId="0" fontId="23" fillId="23" borderId="334" xfId="0" applyFont="1" applyFill="1" applyBorder="1" applyAlignment="1">
      <alignment horizontal="center" vertical="center"/>
    </xf>
    <xf numFmtId="195" fontId="44" fillId="0" borderId="328" xfId="2" applyNumberFormat="1" applyFont="1" applyBorder="1" applyAlignment="1">
      <alignment horizontal="center" vertical="center"/>
    </xf>
    <xf numFmtId="195" fontId="44" fillId="0" borderId="330" xfId="2" applyNumberFormat="1" applyFont="1" applyBorder="1" applyAlignment="1">
      <alignment horizontal="center" vertical="center"/>
    </xf>
    <xf numFmtId="195" fontId="44" fillId="0" borderId="332" xfId="2" applyNumberFormat="1" applyFont="1" applyBorder="1" applyAlignment="1">
      <alignment horizontal="center" vertical="center"/>
    </xf>
    <xf numFmtId="197" fontId="44" fillId="0" borderId="137" xfId="2" applyNumberFormat="1" applyFont="1" applyBorder="1" applyAlignment="1">
      <alignment horizontal="center" vertical="center"/>
    </xf>
    <xf numFmtId="197" fontId="44" fillId="0" borderId="102" xfId="2" applyNumberFormat="1" applyFont="1" applyBorder="1" applyAlignment="1">
      <alignment horizontal="center" vertical="center"/>
    </xf>
    <xf numFmtId="197" fontId="44" fillId="0" borderId="333" xfId="2" applyNumberFormat="1" applyFont="1" applyBorder="1" applyAlignment="1">
      <alignment horizontal="center" vertical="center"/>
    </xf>
    <xf numFmtId="0" fontId="44" fillId="0" borderId="137" xfId="0" quotePrefix="1" applyFont="1" applyBorder="1" applyAlignment="1">
      <alignment horizontal="center" vertical="center"/>
    </xf>
    <xf numFmtId="0" fontId="44" fillId="0" borderId="333" xfId="0" applyFont="1" applyBorder="1" applyAlignment="1">
      <alignment horizontal="center" vertical="center"/>
    </xf>
    <xf numFmtId="194" fontId="44" fillId="0" borderId="329" xfId="0" applyNumberFormat="1" applyFont="1" applyBorder="1" applyAlignment="1">
      <alignment horizontal="center" vertical="center"/>
    </xf>
    <xf numFmtId="194" fontId="44" fillId="0" borderId="331" xfId="0" applyNumberFormat="1" applyFont="1" applyBorder="1" applyAlignment="1">
      <alignment horizontal="center" vertical="center"/>
    </xf>
    <xf numFmtId="194" fontId="44" fillId="0" borderId="334" xfId="0" applyNumberFormat="1" applyFont="1" applyBorder="1" applyAlignment="1">
      <alignment horizontal="center" vertical="center"/>
    </xf>
    <xf numFmtId="195" fontId="23" fillId="0" borderId="328" xfId="2" applyNumberFormat="1" applyFont="1" applyBorder="1" applyAlignment="1">
      <alignment horizontal="center" vertical="center"/>
    </xf>
    <xf numFmtId="195" fontId="23" fillId="0" borderId="330" xfId="2" applyNumberFormat="1" applyFont="1" applyBorder="1" applyAlignment="1">
      <alignment horizontal="center" vertical="center"/>
    </xf>
    <xf numFmtId="195" fontId="23" fillId="0" borderId="332" xfId="2" applyNumberFormat="1" applyFont="1" applyBorder="1" applyAlignment="1">
      <alignment horizontal="center" vertical="center"/>
    </xf>
    <xf numFmtId="197" fontId="23" fillId="0" borderId="137" xfId="2" applyNumberFormat="1" applyFont="1" applyBorder="1" applyAlignment="1">
      <alignment horizontal="center" vertical="center"/>
    </xf>
    <xf numFmtId="197" fontId="23" fillId="0" borderId="102" xfId="2" applyNumberFormat="1" applyFont="1" applyBorder="1" applyAlignment="1">
      <alignment horizontal="center" vertical="center"/>
    </xf>
    <xf numFmtId="197" fontId="23" fillId="0" borderId="333" xfId="2" applyNumberFormat="1" applyFont="1" applyBorder="1" applyAlignment="1">
      <alignment horizontal="center" vertical="center"/>
    </xf>
    <xf numFmtId="0" fontId="22" fillId="0" borderId="137" xfId="0" quotePrefix="1" applyFont="1" applyBorder="1" applyAlignment="1">
      <alignment horizontal="center" vertical="center"/>
    </xf>
    <xf numFmtId="0" fontId="22" fillId="0" borderId="102" xfId="0" applyFont="1" applyBorder="1" applyAlignment="1">
      <alignment horizontal="center" vertical="center"/>
    </xf>
    <xf numFmtId="0" fontId="22" fillId="0" borderId="333" xfId="0" applyFont="1" applyBorder="1" applyAlignment="1">
      <alignment horizontal="center" vertical="center"/>
    </xf>
    <xf numFmtId="194" fontId="23" fillId="0" borderId="334" xfId="0" applyNumberFormat="1" applyFont="1" applyBorder="1" applyAlignment="1">
      <alignment horizontal="center" vertical="center"/>
    </xf>
    <xf numFmtId="0" fontId="44" fillId="23" borderId="301" xfId="0" applyFont="1" applyFill="1" applyBorder="1" applyAlignment="1">
      <alignment horizontal="center" vertical="center"/>
    </xf>
    <xf numFmtId="0" fontId="23" fillId="23" borderId="302" xfId="0" applyFont="1" applyFill="1" applyBorder="1" applyAlignment="1">
      <alignment horizontal="center" vertical="center"/>
    </xf>
    <xf numFmtId="195" fontId="44" fillId="0" borderId="301" xfId="2" applyNumberFormat="1" applyFont="1" applyBorder="1" applyAlignment="1">
      <alignment horizontal="center" vertical="center"/>
    </xf>
    <xf numFmtId="197" fontId="44" fillId="0" borderId="140" xfId="2" applyNumberFormat="1" applyFont="1" applyBorder="1" applyAlignment="1">
      <alignment horizontal="center" vertical="center"/>
    </xf>
    <xf numFmtId="0" fontId="44" fillId="0" borderId="140" xfId="0" applyFont="1" applyBorder="1" applyAlignment="1">
      <alignment horizontal="center" vertical="center"/>
    </xf>
    <xf numFmtId="194" fontId="44" fillId="0" borderId="302" xfId="0" applyNumberFormat="1" applyFont="1" applyBorder="1" applyAlignment="1">
      <alignment horizontal="center" vertical="center"/>
    </xf>
    <xf numFmtId="195" fontId="23" fillId="0" borderId="301" xfId="2" applyNumberFormat="1" applyFont="1" applyBorder="1" applyAlignment="1">
      <alignment horizontal="center" vertical="center"/>
    </xf>
    <xf numFmtId="197" fontId="23" fillId="0" borderId="140" xfId="2" applyNumberFormat="1" applyFont="1" applyBorder="1" applyAlignment="1">
      <alignment horizontal="center" vertical="center"/>
    </xf>
    <xf numFmtId="0" fontId="22" fillId="0" borderId="140" xfId="0" applyFont="1" applyBorder="1" applyAlignment="1">
      <alignment horizontal="center" vertical="center"/>
    </xf>
    <xf numFmtId="195" fontId="44" fillId="0" borderId="328" xfId="2" applyNumberFormat="1" applyFont="1" applyFill="1" applyBorder="1" applyAlignment="1">
      <alignment horizontal="center" vertical="center"/>
    </xf>
    <xf numFmtId="195" fontId="44" fillId="0" borderId="330" xfId="2" applyNumberFormat="1" applyFont="1" applyFill="1" applyBorder="1" applyAlignment="1">
      <alignment horizontal="center" vertical="center"/>
    </xf>
    <xf numFmtId="195" fontId="44" fillId="0" borderId="301" xfId="2" applyNumberFormat="1" applyFont="1" applyFill="1" applyBorder="1" applyAlignment="1">
      <alignment horizontal="center" vertical="center"/>
    </xf>
    <xf numFmtId="197" fontId="44" fillId="0" borderId="137" xfId="2" applyNumberFormat="1" applyFont="1" applyFill="1" applyBorder="1" applyAlignment="1">
      <alignment horizontal="center" vertical="center"/>
    </xf>
    <xf numFmtId="197" fontId="44" fillId="0" borderId="102" xfId="2" applyNumberFormat="1" applyFont="1" applyFill="1" applyBorder="1" applyAlignment="1">
      <alignment horizontal="center" vertical="center"/>
    </xf>
    <xf numFmtId="197" fontId="44" fillId="0" borderId="140" xfId="2" applyNumberFormat="1" applyFont="1" applyFill="1" applyBorder="1" applyAlignment="1">
      <alignment horizontal="center" vertical="center"/>
    </xf>
    <xf numFmtId="195" fontId="23" fillId="0" borderId="328" xfId="2" applyNumberFormat="1" applyFont="1" applyFill="1" applyBorder="1" applyAlignment="1">
      <alignment horizontal="center" vertical="center"/>
    </xf>
    <xf numFmtId="195" fontId="23" fillId="0" borderId="330" xfId="2" applyNumberFormat="1" applyFont="1" applyFill="1" applyBorder="1" applyAlignment="1">
      <alignment horizontal="center" vertical="center"/>
    </xf>
    <xf numFmtId="195" fontId="23" fillId="0" borderId="301" xfId="2" applyNumberFormat="1" applyFont="1" applyFill="1" applyBorder="1" applyAlignment="1">
      <alignment horizontal="center" vertical="center"/>
    </xf>
    <xf numFmtId="197" fontId="23" fillId="0" borderId="137" xfId="2" applyNumberFormat="1" applyFont="1" applyFill="1" applyBorder="1" applyAlignment="1">
      <alignment horizontal="center" vertical="center"/>
    </xf>
    <xf numFmtId="197" fontId="23" fillId="0" borderId="102" xfId="2" applyNumberFormat="1" applyFont="1" applyFill="1" applyBorder="1" applyAlignment="1">
      <alignment horizontal="center" vertical="center"/>
    </xf>
    <xf numFmtId="197" fontId="23" fillId="0" borderId="140" xfId="2" applyNumberFormat="1" applyFont="1" applyFill="1" applyBorder="1" applyAlignment="1">
      <alignment horizontal="center" vertical="center"/>
    </xf>
    <xf numFmtId="0" fontId="0" fillId="0" borderId="227" xfId="0" applyBorder="1" applyAlignment="1">
      <alignment horizontal="center" vertical="center"/>
    </xf>
    <xf numFmtId="0" fontId="0" fillId="0" borderId="204" xfId="0" applyBorder="1" applyAlignment="1">
      <alignment horizontal="center" vertical="center"/>
    </xf>
    <xf numFmtId="176" fontId="28" fillId="0" borderId="137" xfId="2" applyNumberFormat="1" applyFont="1" applyBorder="1" applyAlignment="1">
      <alignment horizontal="center" vertical="center"/>
    </xf>
    <xf numFmtId="176" fontId="28" fillId="0" borderId="102" xfId="2" applyNumberFormat="1" applyFont="1" applyBorder="1" applyAlignment="1">
      <alignment horizontal="center" vertical="center"/>
    </xf>
    <xf numFmtId="176" fontId="28" fillId="0" borderId="140" xfId="2" applyNumberFormat="1" applyFont="1" applyBorder="1" applyAlignment="1">
      <alignment horizontal="center" vertical="center"/>
    </xf>
    <xf numFmtId="176" fontId="41" fillId="0" borderId="137" xfId="2" applyNumberFormat="1" applyFont="1" applyBorder="1" applyAlignment="1">
      <alignment horizontal="center" vertical="center"/>
    </xf>
    <xf numFmtId="176" fontId="41" fillId="0" borderId="102" xfId="2" applyNumberFormat="1" applyFont="1" applyBorder="1" applyAlignment="1">
      <alignment horizontal="center" vertical="center"/>
    </xf>
    <xf numFmtId="176" fontId="41" fillId="0" borderId="140" xfId="2" applyNumberFormat="1" applyFont="1" applyBorder="1" applyAlignment="1">
      <alignment horizontal="center" vertical="center"/>
    </xf>
    <xf numFmtId="0" fontId="23" fillId="0" borderId="329" xfId="0" applyFont="1" applyBorder="1" applyAlignment="1">
      <alignment horizontal="center" vertical="center" wrapText="1"/>
    </xf>
    <xf numFmtId="0" fontId="23" fillId="0" borderId="331" xfId="0" applyFont="1" applyBorder="1" applyAlignment="1">
      <alignment horizontal="center" vertical="center" wrapText="1"/>
    </xf>
    <xf numFmtId="0" fontId="23" fillId="0" borderId="302" xfId="0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409" xfId="0" applyBorder="1" applyAlignment="1">
      <alignment horizontal="center" vertical="center" wrapText="1"/>
    </xf>
    <xf numFmtId="0" fontId="0" fillId="0" borderId="107" xfId="0" applyBorder="1" applyAlignment="1">
      <alignment horizontal="center" vertical="center" wrapText="1"/>
    </xf>
    <xf numFmtId="0" fontId="0" fillId="0" borderId="428" xfId="0" applyBorder="1" applyAlignment="1">
      <alignment horizontal="center" vertical="center" wrapText="1"/>
    </xf>
    <xf numFmtId="176" fontId="41" fillId="0" borderId="137" xfId="2" applyNumberFormat="1" applyFont="1" applyFill="1" applyBorder="1" applyAlignment="1">
      <alignment horizontal="center" vertical="center"/>
    </xf>
    <xf numFmtId="176" fontId="28" fillId="0" borderId="137" xfId="2" applyNumberFormat="1" applyFont="1" applyFill="1" applyBorder="1" applyAlignment="1">
      <alignment horizontal="center" vertical="center"/>
    </xf>
    <xf numFmtId="176" fontId="28" fillId="0" borderId="77" xfId="2" applyNumberFormat="1" applyFont="1" applyFill="1" applyBorder="1" applyAlignment="1">
      <alignment horizontal="center" vertical="center"/>
    </xf>
    <xf numFmtId="176" fontId="12" fillId="0" borderId="137" xfId="2" applyNumberFormat="1" applyFont="1" applyFill="1" applyBorder="1" applyAlignment="1">
      <alignment horizontal="center" vertical="center"/>
    </xf>
    <xf numFmtId="176" fontId="12" fillId="0" borderId="424" xfId="2" applyNumberFormat="1" applyFont="1" applyFill="1" applyBorder="1" applyAlignment="1">
      <alignment horizontal="center" vertical="center"/>
    </xf>
    <xf numFmtId="176" fontId="12" fillId="0" borderId="92" xfId="2" applyNumberFormat="1" applyFont="1" applyFill="1" applyBorder="1" applyAlignment="1">
      <alignment horizontal="center" vertical="center"/>
    </xf>
    <xf numFmtId="0" fontId="44" fillId="0" borderId="328" xfId="0" applyFont="1" applyBorder="1" applyAlignment="1">
      <alignment horizontal="center" vertical="center" wrapText="1"/>
    </xf>
    <xf numFmtId="0" fontId="44" fillId="0" borderId="330" xfId="0" applyFont="1" applyBorder="1" applyAlignment="1">
      <alignment horizontal="center" vertical="center" wrapText="1"/>
    </xf>
    <xf numFmtId="0" fontId="44" fillId="0" borderId="301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176" fontId="28" fillId="0" borderId="102" xfId="2" applyNumberFormat="1" applyFont="1" applyFill="1" applyBorder="1" applyAlignment="1">
      <alignment horizontal="center" vertical="center"/>
    </xf>
    <xf numFmtId="176" fontId="28" fillId="0" borderId="140" xfId="2" applyNumberFormat="1" applyFont="1" applyFill="1" applyBorder="1" applyAlignment="1">
      <alignment horizontal="center" vertical="center"/>
    </xf>
    <xf numFmtId="176" fontId="41" fillId="0" borderId="102" xfId="2" applyNumberFormat="1" applyFont="1" applyFill="1" applyBorder="1" applyAlignment="1">
      <alignment horizontal="center" vertical="center"/>
    </xf>
    <xf numFmtId="176" fontId="41" fillId="0" borderId="140" xfId="2" applyNumberFormat="1" applyFont="1" applyFill="1" applyBorder="1" applyAlignment="1">
      <alignment horizontal="center" vertical="center"/>
    </xf>
    <xf numFmtId="176" fontId="12" fillId="0" borderId="399" xfId="2" applyNumberFormat="1" applyFont="1" applyFill="1" applyBorder="1" applyAlignment="1">
      <alignment horizontal="center" vertical="center"/>
    </xf>
    <xf numFmtId="176" fontId="12" fillId="0" borderId="423" xfId="2" applyNumberFormat="1" applyFont="1" applyFill="1" applyBorder="1" applyAlignment="1">
      <alignment horizontal="center" vertical="center"/>
    </xf>
    <xf numFmtId="176" fontId="28" fillId="0" borderId="424" xfId="2" applyNumberFormat="1" applyFont="1" applyFill="1" applyBorder="1" applyAlignment="1">
      <alignment horizontal="center" vertical="center"/>
    </xf>
    <xf numFmtId="176" fontId="28" fillId="0" borderId="399" xfId="2" applyNumberFormat="1" applyFont="1" applyFill="1" applyBorder="1" applyAlignment="1">
      <alignment horizontal="center" vertical="center"/>
    </xf>
    <xf numFmtId="176" fontId="28" fillId="0" borderId="423" xfId="2" applyNumberFormat="1" applyFont="1" applyFill="1" applyBorder="1" applyAlignment="1">
      <alignment horizontal="center" vertical="center"/>
    </xf>
    <xf numFmtId="176" fontId="41" fillId="0" borderId="214" xfId="2" applyNumberFormat="1" applyFont="1" applyFill="1" applyBorder="1" applyAlignment="1">
      <alignment horizontal="center" vertical="center"/>
    </xf>
    <xf numFmtId="176" fontId="41" fillId="0" borderId="211" xfId="2" applyNumberFormat="1" applyFont="1" applyFill="1" applyBorder="1" applyAlignment="1">
      <alignment horizontal="center" vertical="center"/>
    </xf>
    <xf numFmtId="176" fontId="41" fillId="0" borderId="359" xfId="2" applyNumberFormat="1" applyFont="1" applyFill="1" applyBorder="1" applyAlignment="1">
      <alignment horizontal="center" vertical="center"/>
    </xf>
    <xf numFmtId="176" fontId="28" fillId="0" borderId="214" xfId="2" applyNumberFormat="1" applyFont="1" applyFill="1" applyBorder="1" applyAlignment="1">
      <alignment horizontal="center" vertical="center"/>
    </xf>
    <xf numFmtId="176" fontId="28" fillId="0" borderId="211" xfId="2" applyNumberFormat="1" applyFont="1" applyFill="1" applyBorder="1" applyAlignment="1">
      <alignment horizontal="center" vertical="center"/>
    </xf>
    <xf numFmtId="176" fontId="28" fillId="0" borderId="359" xfId="2" applyNumberFormat="1" applyFont="1" applyFill="1" applyBorder="1" applyAlignment="1">
      <alignment horizontal="center" vertical="center"/>
    </xf>
    <xf numFmtId="176" fontId="12" fillId="0" borderId="214" xfId="2" applyNumberFormat="1" applyFont="1" applyFill="1" applyBorder="1" applyAlignment="1">
      <alignment horizontal="center" vertical="center"/>
    </xf>
    <xf numFmtId="176" fontId="12" fillId="0" borderId="211" xfId="2" applyNumberFormat="1" applyFont="1" applyFill="1" applyBorder="1" applyAlignment="1">
      <alignment horizontal="center" vertical="center"/>
    </xf>
    <xf numFmtId="176" fontId="12" fillId="0" borderId="359" xfId="2" applyNumberFormat="1" applyFont="1" applyFill="1" applyBorder="1" applyAlignment="1">
      <alignment horizontal="center" vertical="center"/>
    </xf>
    <xf numFmtId="176" fontId="12" fillId="0" borderId="425" xfId="2" applyNumberFormat="1" applyFont="1" applyFill="1" applyBorder="1" applyAlignment="1">
      <alignment horizontal="center" vertical="center"/>
    </xf>
    <xf numFmtId="176" fontId="12" fillId="0" borderId="426" xfId="2" applyNumberFormat="1" applyFont="1" applyFill="1" applyBorder="1" applyAlignment="1">
      <alignment horizontal="center" vertical="center"/>
    </xf>
    <xf numFmtId="176" fontId="12" fillId="0" borderId="427" xfId="2" applyNumberFormat="1" applyFont="1" applyFill="1" applyBorder="1" applyAlignment="1">
      <alignment horizontal="center" vertical="center"/>
    </xf>
    <xf numFmtId="0" fontId="11" fillId="6" borderId="227" xfId="0" applyFont="1" applyFill="1" applyBorder="1" applyAlignment="1">
      <alignment horizontal="center" vertical="center" wrapText="1"/>
    </xf>
    <xf numFmtId="0" fontId="11" fillId="6" borderId="202" xfId="0" applyFont="1" applyFill="1" applyBorder="1" applyAlignment="1">
      <alignment horizontal="center" vertical="center" wrapText="1"/>
    </xf>
    <xf numFmtId="0" fontId="11" fillId="6" borderId="189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176" fontId="11" fillId="6" borderId="137" xfId="2" applyNumberFormat="1" applyFont="1" applyFill="1" applyBorder="1" applyAlignment="1">
      <alignment horizontal="center" vertical="center" wrapText="1"/>
    </xf>
    <xf numFmtId="176" fontId="11" fillId="6" borderId="140" xfId="2" applyNumberFormat="1" applyFont="1" applyFill="1" applyBorder="1" applyAlignment="1">
      <alignment horizontal="center" vertical="center" wrapText="1"/>
    </xf>
    <xf numFmtId="0" fontId="11" fillId="6" borderId="242" xfId="0" applyFont="1" applyFill="1" applyBorder="1" applyAlignment="1">
      <alignment horizontal="center" vertical="center" wrapText="1"/>
    </xf>
    <xf numFmtId="0" fontId="11" fillId="6" borderId="243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/>
    </xf>
    <xf numFmtId="0" fontId="23" fillId="0" borderId="227" xfId="0" applyFont="1" applyBorder="1" applyAlignment="1">
      <alignment horizontal="center" vertical="center"/>
    </xf>
    <xf numFmtId="0" fontId="23" fillId="0" borderId="204" xfId="0" applyFont="1" applyBorder="1" applyAlignment="1">
      <alignment horizontal="center" vertical="center"/>
    </xf>
    <xf numFmtId="0" fontId="23" fillId="0" borderId="202" xfId="0" applyFont="1" applyBorder="1" applyAlignment="1">
      <alignment horizontal="center" vertical="center"/>
    </xf>
    <xf numFmtId="0" fontId="0" fillId="4" borderId="227" xfId="0" applyFill="1" applyBorder="1" applyAlignment="1">
      <alignment horizontal="center" vertical="center"/>
    </xf>
    <xf numFmtId="0" fontId="0" fillId="4" borderId="201" xfId="0" applyFill="1" applyBorder="1" applyAlignment="1">
      <alignment horizontal="center" vertical="center"/>
    </xf>
    <xf numFmtId="0" fontId="0" fillId="4" borderId="200" xfId="0" applyFill="1" applyBorder="1" applyAlignment="1">
      <alignment horizontal="center" vertical="center"/>
    </xf>
    <xf numFmtId="0" fontId="44" fillId="0" borderId="286" xfId="0" applyFont="1" applyBorder="1" applyAlignment="1">
      <alignment horizontal="center" vertical="center" wrapText="1"/>
    </xf>
    <xf numFmtId="0" fontId="44" fillId="0" borderId="76" xfId="0" applyFont="1" applyBorder="1" applyAlignment="1">
      <alignment horizontal="center" vertical="center" wrapText="1"/>
    </xf>
    <xf numFmtId="0" fontId="39" fillId="6" borderId="137" xfId="0" applyFont="1" applyFill="1" applyBorder="1" applyAlignment="1">
      <alignment horizontal="center" vertical="center"/>
    </xf>
    <xf numFmtId="0" fontId="39" fillId="6" borderId="140" xfId="0" applyFont="1" applyFill="1" applyBorder="1" applyAlignment="1">
      <alignment horizontal="center" vertical="center"/>
    </xf>
    <xf numFmtId="0" fontId="39" fillId="6" borderId="137" xfId="0" applyFont="1" applyFill="1" applyBorder="1" applyAlignment="1">
      <alignment horizontal="center" vertical="center" wrapText="1"/>
    </xf>
    <xf numFmtId="0" fontId="39" fillId="6" borderId="140" xfId="0" applyFont="1" applyFill="1" applyBorder="1" applyAlignment="1">
      <alignment horizontal="center" vertical="center" wrapText="1"/>
    </xf>
    <xf numFmtId="0" fontId="11" fillId="9" borderId="31" xfId="0" applyFont="1" applyFill="1" applyBorder="1" applyAlignment="1">
      <alignment horizontal="center" vertical="center"/>
    </xf>
    <xf numFmtId="0" fontId="11" fillId="9" borderId="27" xfId="0" applyFont="1" applyFill="1" applyBorder="1" applyAlignment="1">
      <alignment horizontal="center" vertical="center"/>
    </xf>
    <xf numFmtId="0" fontId="11" fillId="9" borderId="29" xfId="0" applyFont="1" applyFill="1" applyBorder="1" applyAlignment="1">
      <alignment horizontal="center" vertical="center"/>
    </xf>
    <xf numFmtId="0" fontId="39" fillId="6" borderId="46" xfId="0" applyFont="1" applyFill="1" applyBorder="1" applyAlignment="1">
      <alignment horizontal="center" vertical="center"/>
    </xf>
    <xf numFmtId="0" fontId="39" fillId="6" borderId="168" xfId="0" applyFont="1" applyFill="1" applyBorder="1" applyAlignment="1">
      <alignment horizontal="center" vertical="center"/>
    </xf>
    <xf numFmtId="0" fontId="39" fillId="6" borderId="50" xfId="0" applyFont="1" applyFill="1" applyBorder="1" applyAlignment="1">
      <alignment horizontal="center" vertical="center"/>
    </xf>
    <xf numFmtId="0" fontId="22" fillId="6" borderId="46" xfId="0" applyFont="1" applyFill="1" applyBorder="1" applyAlignment="1">
      <alignment horizontal="center" vertical="center"/>
    </xf>
    <xf numFmtId="0" fontId="22" fillId="6" borderId="168" xfId="0" applyFont="1" applyFill="1" applyBorder="1" applyAlignment="1">
      <alignment horizontal="center" vertical="center"/>
    </xf>
    <xf numFmtId="0" fontId="22" fillId="6" borderId="5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81" fontId="11" fillId="3" borderId="376" xfId="0" applyNumberFormat="1" applyFont="1" applyFill="1" applyBorder="1" applyAlignment="1">
      <alignment horizontal="center" vertical="center"/>
    </xf>
    <xf numFmtId="181" fontId="11" fillId="3" borderId="377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left" vertical="center"/>
    </xf>
    <xf numFmtId="0" fontId="11" fillId="3" borderId="104" xfId="0" applyFont="1" applyFill="1" applyBorder="1" applyAlignment="1">
      <alignment horizontal="center" vertical="center"/>
    </xf>
    <xf numFmtId="0" fontId="11" fillId="3" borderId="105" xfId="0" applyFont="1" applyFill="1" applyBorder="1" applyAlignment="1">
      <alignment horizontal="center" vertical="center"/>
    </xf>
    <xf numFmtId="181" fontId="11" fillId="3" borderId="106" xfId="0" applyNumberFormat="1" applyFont="1" applyFill="1" applyBorder="1" applyAlignment="1">
      <alignment horizontal="center" vertical="center"/>
    </xf>
    <xf numFmtId="181" fontId="11" fillId="3" borderId="107" xfId="0" applyNumberFormat="1" applyFont="1" applyFill="1" applyBorder="1" applyAlignment="1">
      <alignment horizontal="center" vertical="center"/>
    </xf>
    <xf numFmtId="181" fontId="11" fillId="3" borderId="104" xfId="0" applyNumberFormat="1" applyFont="1" applyFill="1" applyBorder="1" applyAlignment="1">
      <alignment horizontal="center" vertical="center"/>
    </xf>
    <xf numFmtId="181" fontId="0" fillId="0" borderId="105" xfId="0" applyNumberFormat="1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11" fillId="3" borderId="104" xfId="9" applyFont="1" applyFill="1" applyBorder="1" applyAlignment="1">
      <alignment horizontal="center" vertical="center"/>
    </xf>
    <xf numFmtId="0" fontId="8" fillId="0" borderId="105" xfId="9" applyBorder="1" applyAlignment="1">
      <alignment horizontal="center" vertical="center"/>
    </xf>
    <xf numFmtId="0" fontId="11" fillId="0" borderId="4" xfId="9" applyFont="1" applyBorder="1" applyAlignment="1">
      <alignment horizontal="center" vertical="center"/>
    </xf>
    <xf numFmtId="0" fontId="11" fillId="0" borderId="143" xfId="9" applyFont="1" applyBorder="1" applyAlignment="1">
      <alignment horizontal="center" vertical="center"/>
    </xf>
    <xf numFmtId="0" fontId="0" fillId="0" borderId="122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179" fontId="0" fillId="0" borderId="116" xfId="0" applyNumberFormat="1" applyBorder="1" applyAlignment="1">
      <alignment horizontal="center" vertical="center" wrapText="1"/>
    </xf>
    <xf numFmtId="179" fontId="0" fillId="0" borderId="117" xfId="0" applyNumberFormat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0" xfId="0" applyBorder="1" applyAlignment="1">
      <alignment horizontal="center" vertical="center"/>
    </xf>
    <xf numFmtId="0" fontId="0" fillId="0" borderId="119" xfId="0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179" fontId="0" fillId="0" borderId="114" xfId="0" applyNumberFormat="1" applyBorder="1" applyAlignment="1">
      <alignment horizontal="center" vertical="center" wrapText="1"/>
    </xf>
    <xf numFmtId="179" fontId="0" fillId="0" borderId="115" xfId="0" applyNumberForma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112" xfId="0" applyBorder="1" applyAlignment="1">
      <alignment horizontal="center" vertical="center"/>
    </xf>
    <xf numFmtId="0" fontId="0" fillId="0" borderId="330" xfId="0" applyBorder="1" applyAlignment="1">
      <alignment horizontal="center" vertical="center"/>
    </xf>
    <xf numFmtId="0" fontId="0" fillId="0" borderId="332" xfId="0" applyBorder="1" applyAlignment="1">
      <alignment horizontal="center" vertical="center"/>
    </xf>
    <xf numFmtId="0" fontId="11" fillId="23" borderId="110" xfId="0" applyFont="1" applyFill="1" applyBorder="1" applyAlignment="1">
      <alignment horizontal="center" vertical="center"/>
    </xf>
    <xf numFmtId="0" fontId="11" fillId="23" borderId="6" xfId="0" applyFont="1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9" fontId="0" fillId="0" borderId="112" xfId="0" applyNumberFormat="1" applyBorder="1" applyAlignment="1">
      <alignment horizontal="center" vertical="center" wrapText="1"/>
    </xf>
    <xf numFmtId="179" fontId="0" fillId="0" borderId="113" xfId="0" applyNumberFormat="1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11" fillId="7" borderId="114" xfId="0" applyFont="1" applyFill="1" applyBorder="1" applyAlignment="1">
      <alignment horizontal="center" vertical="center"/>
    </xf>
    <xf numFmtId="0" fontId="11" fillId="7" borderId="102" xfId="0" applyFont="1" applyFill="1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199" fontId="0" fillId="0" borderId="6" xfId="2" applyNumberFormat="1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176" fontId="0" fillId="0" borderId="6" xfId="2" applyNumberFormat="1" applyFont="1" applyBorder="1" applyAlignment="1">
      <alignment horizontal="center" vertical="center"/>
    </xf>
    <xf numFmtId="176" fontId="11" fillId="6" borderId="6" xfId="2" applyNumberFormat="1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0" fillId="0" borderId="182" xfId="0" applyBorder="1" applyAlignment="1">
      <alignment horizontal="center" vertical="center"/>
    </xf>
    <xf numFmtId="179" fontId="0" fillId="6" borderId="100" xfId="0" applyNumberFormat="1" applyFill="1" applyBorder="1" applyAlignment="1">
      <alignment horizontal="center" vertical="center"/>
    </xf>
    <xf numFmtId="179" fontId="0" fillId="6" borderId="93" xfId="0" applyNumberFormat="1" applyFill="1" applyBorder="1" applyAlignment="1">
      <alignment horizontal="center" vertical="center"/>
    </xf>
    <xf numFmtId="0" fontId="11" fillId="6" borderId="75" xfId="0" applyFont="1" applyFill="1" applyBorder="1" applyAlignment="1">
      <alignment horizontal="center" vertical="center"/>
    </xf>
    <xf numFmtId="0" fontId="11" fillId="6" borderId="30" xfId="0" applyFont="1" applyFill="1" applyBorder="1" applyAlignment="1">
      <alignment horizontal="center" vertical="center"/>
    </xf>
    <xf numFmtId="0" fontId="11" fillId="6" borderId="83" xfId="0" applyFont="1" applyFill="1" applyBorder="1" applyAlignment="1">
      <alignment horizontal="center" vertical="center"/>
    </xf>
    <xf numFmtId="199" fontId="0" fillId="0" borderId="114" xfId="2" applyNumberFormat="1" applyFont="1" applyBorder="1" applyAlignment="1">
      <alignment horizontal="center" vertical="center" wrapText="1"/>
    </xf>
    <xf numFmtId="199" fontId="0" fillId="0" borderId="115" xfId="2" applyNumberFormat="1" applyFont="1" applyBorder="1" applyAlignment="1">
      <alignment horizontal="center" vertical="center"/>
    </xf>
    <xf numFmtId="0" fontId="11" fillId="23" borderId="101" xfId="0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</cellXfs>
  <cellStyles count="13">
    <cellStyle name="백분율" xfId="1" builtinId="5"/>
    <cellStyle name="백분율 2" xfId="11" xr:uid="{00000000-0005-0000-0000-000001000000}"/>
    <cellStyle name="백분율 7" xfId="12" xr:uid="{00000000-0005-0000-0000-000002000000}"/>
    <cellStyle name="백분율 9" xfId="6" xr:uid="{00000000-0005-0000-0000-000003000000}"/>
    <cellStyle name="쉼표 [0]" xfId="2" builtinId="6"/>
    <cellStyle name="쉼표 [0] 11" xfId="7" xr:uid="{00000000-0005-0000-0000-000005000000}"/>
    <cellStyle name="쉼표 [0] 2" xfId="5" xr:uid="{00000000-0005-0000-0000-000006000000}"/>
    <cellStyle name="쉼표 [0] 3" xfId="10" xr:uid="{00000000-0005-0000-0000-000007000000}"/>
    <cellStyle name="트윈리버(주)" xfId="3" xr:uid="{00000000-0005-0000-0000-000008000000}"/>
    <cellStyle name="표준" xfId="0" builtinId="0"/>
    <cellStyle name="표준 155" xfId="8" xr:uid="{00000000-0005-0000-0000-00000A000000}"/>
    <cellStyle name="표준 2" xfId="4" xr:uid="{00000000-0005-0000-0000-00000B000000}"/>
    <cellStyle name="표준 3" xfId="9" xr:uid="{00000000-0005-0000-0000-00000C000000}"/>
  </cellStyles>
  <dxfs count="1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635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635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8"/>
  <sheetViews>
    <sheetView zoomScaleNormal="100" workbookViewId="0">
      <pane xSplit="6" ySplit="4" topLeftCell="G5" activePane="bottomRight" state="frozen"/>
      <selection activeCell="G28" sqref="G28:G39"/>
      <selection pane="topRight" activeCell="G28" sqref="G28:G39"/>
      <selection pane="bottomLeft" activeCell="G28" sqref="G28:G39"/>
      <selection pane="bottomRight" activeCell="E66" sqref="E66"/>
    </sheetView>
  </sheetViews>
  <sheetFormatPr defaultColWidth="8.8984375" defaultRowHeight="15.6" x14ac:dyDescent="0.25"/>
  <cols>
    <col min="1" max="2" width="6.09765625" style="679" customWidth="1"/>
    <col min="3" max="3" width="8.8984375" style="679"/>
    <col min="4" max="4" width="20" style="679" customWidth="1"/>
    <col min="5" max="5" width="4.796875" style="679" customWidth="1"/>
    <col min="6" max="6" width="5" style="679" customWidth="1"/>
    <col min="7" max="8" width="24.796875" style="679" customWidth="1"/>
    <col min="9" max="9" width="5.796875" style="679" hidden="1" customWidth="1"/>
    <col min="10" max="10" width="6.796875" style="679" hidden="1" customWidth="1"/>
    <col min="11" max="11" width="3.69921875" style="679" hidden="1" customWidth="1"/>
    <col min="12" max="12" width="4.69921875" style="1982" hidden="1" customWidth="1"/>
    <col min="13" max="13" width="5.796875" style="679" hidden="1" customWidth="1"/>
    <col min="14" max="14" width="6.796875" style="679" hidden="1" customWidth="1"/>
    <col min="15" max="15" width="3.69921875" style="679" hidden="1" customWidth="1"/>
    <col min="16" max="16" width="4.69921875" style="1982" hidden="1" customWidth="1"/>
    <col min="17" max="18" width="9.59765625" style="679" hidden="1" customWidth="1"/>
    <col min="19" max="20" width="9.796875" style="679" hidden="1" customWidth="1"/>
    <col min="21" max="28" width="9.59765625" style="679" hidden="1" customWidth="1"/>
    <col min="29" max="30" width="6.296875" style="987" hidden="1" customWidth="1"/>
    <col min="31" max="34" width="9.19921875" style="679" customWidth="1"/>
    <col min="35" max="35" width="16.796875" style="679" customWidth="1"/>
    <col min="36" max="36" width="20.09765625" style="679" customWidth="1"/>
    <col min="37" max="37" width="26.19921875" style="679" customWidth="1"/>
    <col min="38" max="16384" width="8.8984375" style="679"/>
  </cols>
  <sheetData>
    <row r="1" spans="1:37" ht="30" x14ac:dyDescent="0.25">
      <c r="A1" s="946" t="s">
        <v>0</v>
      </c>
      <c r="B1" s="946"/>
      <c r="C1" s="946"/>
      <c r="D1" s="946"/>
      <c r="E1" s="946"/>
      <c r="F1" s="946"/>
      <c r="G1" s="946"/>
      <c r="H1" s="946"/>
      <c r="I1" s="946"/>
      <c r="J1" s="946"/>
      <c r="K1" s="946"/>
      <c r="L1" s="1981"/>
      <c r="M1" s="946"/>
      <c r="N1" s="946"/>
      <c r="O1" s="946"/>
      <c r="P1" s="1981"/>
      <c r="Q1" s="946"/>
      <c r="R1" s="946"/>
      <c r="S1" s="946"/>
      <c r="T1" s="946"/>
      <c r="U1" s="946"/>
      <c r="V1" s="946"/>
      <c r="W1" s="946"/>
      <c r="X1" s="946"/>
      <c r="Y1" s="946"/>
      <c r="Z1" s="946"/>
      <c r="AA1" s="946"/>
      <c r="AB1" s="946"/>
      <c r="AC1" s="986"/>
      <c r="AD1" s="986"/>
      <c r="AE1" s="946"/>
      <c r="AF1" s="946"/>
      <c r="AG1" s="1006"/>
      <c r="AH1" s="1006"/>
      <c r="AI1" s="1006"/>
      <c r="AJ1" s="946"/>
      <c r="AK1" s="946"/>
    </row>
    <row r="2" spans="1:37" ht="16.2" thickBot="1" x14ac:dyDescent="0.3">
      <c r="AK2" s="744" t="s">
        <v>1</v>
      </c>
    </row>
    <row r="3" spans="1:37" ht="33.6" customHeight="1" thickTop="1" thickBot="1" x14ac:dyDescent="0.3">
      <c r="A3" s="3002" t="s">
        <v>2</v>
      </c>
      <c r="B3" s="3068" t="s">
        <v>3</v>
      </c>
      <c r="C3" s="3037" t="s">
        <v>4</v>
      </c>
      <c r="D3" s="3037" t="s">
        <v>5</v>
      </c>
      <c r="E3" s="3041" t="s">
        <v>6</v>
      </c>
      <c r="F3" s="3042"/>
      <c r="G3" s="3050" t="s">
        <v>7072</v>
      </c>
      <c r="H3" s="3051"/>
      <c r="I3" s="3047" t="s">
        <v>7</v>
      </c>
      <c r="J3" s="3048"/>
      <c r="K3" s="3048"/>
      <c r="L3" s="3048"/>
      <c r="M3" s="3048"/>
      <c r="N3" s="3048"/>
      <c r="O3" s="3048"/>
      <c r="P3" s="3049"/>
      <c r="Q3" s="3043" t="s">
        <v>8</v>
      </c>
      <c r="R3" s="3040"/>
      <c r="S3" s="3039" t="s">
        <v>9</v>
      </c>
      <c r="T3" s="3040"/>
      <c r="U3" s="3039" t="s">
        <v>10</v>
      </c>
      <c r="V3" s="3040"/>
      <c r="W3" s="3043" t="s">
        <v>11</v>
      </c>
      <c r="X3" s="3040"/>
      <c r="Y3" s="3043" t="s">
        <v>12</v>
      </c>
      <c r="Z3" s="3040"/>
      <c r="AA3" s="3043" t="s">
        <v>13</v>
      </c>
      <c r="AB3" s="3040"/>
      <c r="AC3" s="3039" t="s">
        <v>14</v>
      </c>
      <c r="AD3" s="3058"/>
      <c r="AE3" s="3056" t="s">
        <v>7076</v>
      </c>
      <c r="AF3" s="3057"/>
      <c r="AG3" s="3057"/>
      <c r="AH3" s="3062" t="s">
        <v>15</v>
      </c>
      <c r="AI3" s="3066" t="s">
        <v>7074</v>
      </c>
      <c r="AJ3" s="3052" t="s">
        <v>16</v>
      </c>
      <c r="AK3" s="3054" t="s">
        <v>17</v>
      </c>
    </row>
    <row r="4" spans="1:37" ht="16.8" thickTop="1" thickBot="1" x14ac:dyDescent="0.3">
      <c r="A4" s="3004"/>
      <c r="B4" s="3069"/>
      <c r="C4" s="3038"/>
      <c r="D4" s="3038"/>
      <c r="E4" s="748" t="s">
        <v>18</v>
      </c>
      <c r="F4" s="748" t="s">
        <v>19</v>
      </c>
      <c r="G4" s="1983" t="s">
        <v>20</v>
      </c>
      <c r="H4" s="1984" t="s">
        <v>21</v>
      </c>
      <c r="I4" s="2982" t="s">
        <v>20</v>
      </c>
      <c r="J4" s="2983"/>
      <c r="K4" s="2983"/>
      <c r="L4" s="2984"/>
      <c r="M4" s="2985" t="s">
        <v>21</v>
      </c>
      <c r="N4" s="2985"/>
      <c r="O4" s="2985"/>
      <c r="P4" s="2986"/>
      <c r="Q4" s="1407" t="s">
        <v>20</v>
      </c>
      <c r="R4" s="1408" t="s">
        <v>21</v>
      </c>
      <c r="S4" s="1407" t="s">
        <v>20</v>
      </c>
      <c r="T4" s="1408" t="s">
        <v>21</v>
      </c>
      <c r="U4" s="1407" t="s">
        <v>20</v>
      </c>
      <c r="V4" s="1408" t="s">
        <v>21</v>
      </c>
      <c r="W4" s="1407" t="s">
        <v>20</v>
      </c>
      <c r="X4" s="1408" t="s">
        <v>21</v>
      </c>
      <c r="Y4" s="1407" t="s">
        <v>20</v>
      </c>
      <c r="Z4" s="1408" t="s">
        <v>21</v>
      </c>
      <c r="AA4" s="1407" t="s">
        <v>20</v>
      </c>
      <c r="AB4" s="1408" t="s">
        <v>21</v>
      </c>
      <c r="AC4" s="1409" t="s">
        <v>20</v>
      </c>
      <c r="AD4" s="1410" t="s">
        <v>21</v>
      </c>
      <c r="AE4" s="749" t="s">
        <v>22</v>
      </c>
      <c r="AF4" s="1013" t="s">
        <v>23</v>
      </c>
      <c r="AG4" s="1399" t="s">
        <v>24</v>
      </c>
      <c r="AH4" s="3063"/>
      <c r="AI4" s="3067"/>
      <c r="AJ4" s="3053"/>
      <c r="AK4" s="3055"/>
    </row>
    <row r="5" spans="1:37" ht="46.8" x14ac:dyDescent="0.25">
      <c r="A5" s="3002" t="s">
        <v>25</v>
      </c>
      <c r="B5" s="3037" t="s">
        <v>26</v>
      </c>
      <c r="C5" s="2475"/>
      <c r="D5" s="2475" t="s">
        <v>27</v>
      </c>
      <c r="E5" s="2476" t="s">
        <v>28</v>
      </c>
      <c r="F5" s="2476"/>
      <c r="G5" s="2117" t="str">
        <f>"7-DaHall 1-PDU-"&amp;K5&amp;"-"&amp;J5&amp;"-"&amp;L5</f>
        <v>7-DaHall 1-PDU-03-225-6</v>
      </c>
      <c r="H5" s="2477"/>
      <c r="I5" s="2478">
        <v>380</v>
      </c>
      <c r="J5" s="2479">
        <v>225</v>
      </c>
      <c r="K5" s="2716" t="s">
        <v>6935</v>
      </c>
      <c r="L5" s="2196">
        <v>6</v>
      </c>
      <c r="M5" s="2480"/>
      <c r="N5" s="2481"/>
      <c r="O5" s="2482"/>
      <c r="P5" s="2483"/>
      <c r="Q5" s="955" t="s">
        <v>30</v>
      </c>
      <c r="R5" s="2484"/>
      <c r="S5" s="745"/>
      <c r="T5" s="745"/>
      <c r="U5" s="745"/>
      <c r="V5" s="745"/>
      <c r="W5" s="745"/>
      <c r="X5" s="745"/>
      <c r="Y5" s="950" t="s">
        <v>31</v>
      </c>
      <c r="Z5" s="745"/>
      <c r="AA5" s="950" t="s">
        <v>32</v>
      </c>
      <c r="AB5" s="745"/>
      <c r="AC5" s="950" t="s">
        <v>33</v>
      </c>
      <c r="AD5" s="745"/>
      <c r="AE5" s="690" t="e">
        <f>SUM(#REF!)</f>
        <v>#REF!</v>
      </c>
      <c r="AF5" s="745"/>
      <c r="AG5" s="1403" t="e">
        <f>AE5+AF5</f>
        <v>#REF!</v>
      </c>
      <c r="AH5" s="2740" t="e">
        <f t="shared" ref="AH5:AH6" si="0">AG5*220</f>
        <v>#REF!</v>
      </c>
      <c r="AI5" s="2753"/>
      <c r="AJ5" s="2467"/>
      <c r="AK5" s="2468"/>
    </row>
    <row r="6" spans="1:37" ht="47.4" thickBot="1" x14ac:dyDescent="0.3">
      <c r="A6" s="3004"/>
      <c r="B6" s="3038"/>
      <c r="C6" s="2485"/>
      <c r="D6" s="2485" t="s">
        <v>34</v>
      </c>
      <c r="E6" s="748" t="s">
        <v>28</v>
      </c>
      <c r="F6" s="748"/>
      <c r="G6" s="2182"/>
      <c r="H6" s="2486" t="str">
        <f>"7-DaHall 1-PDU-"&amp;O6&amp;"-"&amp;N6&amp;"-"&amp;P6</f>
        <v>7-DaHall 1-PDU-04-150-1</v>
      </c>
      <c r="I6" s="2487"/>
      <c r="J6" s="2488"/>
      <c r="K6" s="956"/>
      <c r="L6" s="2186"/>
      <c r="M6" s="2489">
        <v>380</v>
      </c>
      <c r="N6" s="2490">
        <v>150</v>
      </c>
      <c r="O6" s="2721" t="s">
        <v>6931</v>
      </c>
      <c r="P6" s="2492">
        <v>1</v>
      </c>
      <c r="Q6" s="956"/>
      <c r="R6" s="2491" t="s">
        <v>35</v>
      </c>
      <c r="S6" s="972"/>
      <c r="T6" s="972"/>
      <c r="U6" s="972"/>
      <c r="V6" s="972"/>
      <c r="W6" s="972"/>
      <c r="X6" s="972"/>
      <c r="Y6" s="972"/>
      <c r="Z6" s="2493" t="s">
        <v>36</v>
      </c>
      <c r="AA6" s="972"/>
      <c r="AB6" s="2493" t="s">
        <v>37</v>
      </c>
      <c r="AC6" s="972"/>
      <c r="AD6" s="2493" t="s">
        <v>38</v>
      </c>
      <c r="AE6" s="972"/>
      <c r="AF6" s="2494" t="e">
        <f>SUM(#REF!)</f>
        <v>#REF!</v>
      </c>
      <c r="AG6" s="1428" t="e">
        <f>AE6+AF6</f>
        <v>#REF!</v>
      </c>
      <c r="AH6" s="2741" t="e">
        <f t="shared" si="0"/>
        <v>#REF!</v>
      </c>
      <c r="AI6" s="2754"/>
      <c r="AJ6" s="2466"/>
      <c r="AK6" s="2469"/>
    </row>
    <row r="7" spans="1:37" ht="27.75" hidden="1" customHeight="1" x14ac:dyDescent="0.25">
      <c r="A7" s="3003" t="s">
        <v>39</v>
      </c>
      <c r="B7" s="932" t="s">
        <v>40</v>
      </c>
      <c r="C7" s="2351" t="s">
        <v>41</v>
      </c>
      <c r="D7" s="932" t="s">
        <v>42</v>
      </c>
      <c r="E7" s="932"/>
      <c r="F7" s="932" t="s">
        <v>28</v>
      </c>
      <c r="G7" s="1985" t="str">
        <f>"7-1-"&amp;K7&amp;"-"&amp;J7&amp;"-"&amp;L7</f>
        <v>7-1-A-2-35-57</v>
      </c>
      <c r="H7" s="1986" t="str">
        <f>"7-1-"&amp;O7&amp;"-"&amp;N7&amp;"-"&amp;P7</f>
        <v>7-1-B-2-35-57</v>
      </c>
      <c r="I7" s="1987">
        <v>48</v>
      </c>
      <c r="J7" s="1988">
        <v>35</v>
      </c>
      <c r="K7" s="983" t="s">
        <v>43</v>
      </c>
      <c r="L7" s="1989">
        <v>57</v>
      </c>
      <c r="M7" s="1990">
        <v>48</v>
      </c>
      <c r="N7" s="1991">
        <v>35</v>
      </c>
      <c r="O7" s="1404" t="s">
        <v>44</v>
      </c>
      <c r="P7" s="1992">
        <v>57</v>
      </c>
      <c r="Q7" s="983" t="s">
        <v>45</v>
      </c>
      <c r="R7" s="1404" t="s">
        <v>46</v>
      </c>
      <c r="S7" s="2991" t="s">
        <v>47</v>
      </c>
      <c r="T7" s="3030" t="s">
        <v>48</v>
      </c>
      <c r="U7" s="2991" t="s">
        <v>49</v>
      </c>
      <c r="V7" s="3030" t="s">
        <v>50</v>
      </c>
      <c r="W7" s="2991" t="s">
        <v>51</v>
      </c>
      <c r="X7" s="3030" t="s">
        <v>52</v>
      </c>
      <c r="Y7" s="2991" t="s">
        <v>53</v>
      </c>
      <c r="Z7" s="3030" t="s">
        <v>54</v>
      </c>
      <c r="AA7" s="2991" t="s">
        <v>32</v>
      </c>
      <c r="AB7" s="3030" t="s">
        <v>37</v>
      </c>
      <c r="AC7" s="2991" t="s">
        <v>33</v>
      </c>
      <c r="AD7" s="3030" t="s">
        <v>38</v>
      </c>
      <c r="AE7" s="1405">
        <f>SJT설비_7층_IPD!I112</f>
        <v>0</v>
      </c>
      <c r="AF7" s="1406">
        <f>SJT설비_7층_IPD!I157</f>
        <v>0</v>
      </c>
      <c r="AG7" s="1411">
        <f t="shared" ref="AG7:AG23" si="1">AE7+AF7</f>
        <v>0</v>
      </c>
      <c r="AH7" s="2742">
        <f>AG7*220</f>
        <v>0</v>
      </c>
      <c r="AI7" s="2755"/>
      <c r="AJ7" s="1398"/>
      <c r="AK7" s="1115"/>
    </row>
    <row r="8" spans="1:37" ht="31.8" hidden="1" thickBot="1" x14ac:dyDescent="0.3">
      <c r="A8" s="3003"/>
      <c r="B8" s="710" t="s">
        <v>55</v>
      </c>
      <c r="C8" s="2352" t="s">
        <v>56</v>
      </c>
      <c r="D8" s="710" t="s">
        <v>57</v>
      </c>
      <c r="E8" s="710"/>
      <c r="F8" s="710" t="s">
        <v>28</v>
      </c>
      <c r="G8" s="1993" t="str">
        <f t="shared" ref="G8:G28" si="2">"7-1-"&amp;K8&amp;"-"&amp;J8&amp;"-"&amp;L8</f>
        <v>7-1-A-2-35-54</v>
      </c>
      <c r="H8" s="1994" t="str">
        <f t="shared" ref="H8:H28" si="3">"7-1-"&amp;O8&amp;"-"&amp;N8&amp;"-"&amp;P8</f>
        <v>7-1-B-2-35-54</v>
      </c>
      <c r="I8" s="1995">
        <v>48</v>
      </c>
      <c r="J8" s="1996">
        <v>35</v>
      </c>
      <c r="K8" s="948" t="s">
        <v>43</v>
      </c>
      <c r="L8" s="1997">
        <v>54</v>
      </c>
      <c r="M8" s="1998">
        <v>48</v>
      </c>
      <c r="N8" s="1999">
        <v>35</v>
      </c>
      <c r="O8" s="951" t="s">
        <v>44</v>
      </c>
      <c r="P8" s="2000">
        <v>54</v>
      </c>
      <c r="Q8" s="948" t="s">
        <v>58</v>
      </c>
      <c r="R8" s="951" t="s">
        <v>59</v>
      </c>
      <c r="S8" s="2988"/>
      <c r="T8" s="3032"/>
      <c r="U8" s="2991"/>
      <c r="V8" s="3032"/>
      <c r="W8" s="2991"/>
      <c r="X8" s="3032"/>
      <c r="Y8" s="2991"/>
      <c r="Z8" s="3032"/>
      <c r="AA8" s="2991"/>
      <c r="AB8" s="3030"/>
      <c r="AC8" s="2991"/>
      <c r="AD8" s="3030"/>
      <c r="AE8" s="684">
        <f>SJT설비_7층_IPD!I109</f>
        <v>0</v>
      </c>
      <c r="AF8" s="685">
        <f>SJT설비_7층_IPD!I154</f>
        <v>0</v>
      </c>
      <c r="AG8" s="1400">
        <f t="shared" si="1"/>
        <v>0</v>
      </c>
      <c r="AH8" s="2742">
        <f t="shared" ref="AH8:AH27" si="4">AG8*220</f>
        <v>0</v>
      </c>
      <c r="AI8" s="2755"/>
      <c r="AJ8" s="926"/>
      <c r="AK8" s="715"/>
    </row>
    <row r="9" spans="1:37" ht="31.8" hidden="1" thickBot="1" x14ac:dyDescent="0.3">
      <c r="A9" s="3003"/>
      <c r="B9" s="710" t="s">
        <v>60</v>
      </c>
      <c r="C9" s="2352" t="s">
        <v>61</v>
      </c>
      <c r="D9" s="710" t="s">
        <v>62</v>
      </c>
      <c r="E9" s="710"/>
      <c r="F9" s="710" t="s">
        <v>28</v>
      </c>
      <c r="G9" s="1993" t="str">
        <f t="shared" si="2"/>
        <v>7-1-A-2-35-55</v>
      </c>
      <c r="H9" s="1994" t="str">
        <f t="shared" si="3"/>
        <v>7-1-B-2-35-55</v>
      </c>
      <c r="I9" s="1995">
        <v>48</v>
      </c>
      <c r="J9" s="1996">
        <v>35</v>
      </c>
      <c r="K9" s="948" t="s">
        <v>43</v>
      </c>
      <c r="L9" s="1997">
        <v>55</v>
      </c>
      <c r="M9" s="1998">
        <v>48</v>
      </c>
      <c r="N9" s="1999">
        <v>35</v>
      </c>
      <c r="O9" s="951" t="s">
        <v>44</v>
      </c>
      <c r="P9" s="2000">
        <v>55</v>
      </c>
      <c r="Q9" s="948" t="s">
        <v>63</v>
      </c>
      <c r="R9" s="951" t="s">
        <v>64</v>
      </c>
      <c r="S9" s="2988"/>
      <c r="T9" s="3032"/>
      <c r="U9" s="2991"/>
      <c r="V9" s="3032"/>
      <c r="W9" s="2991"/>
      <c r="X9" s="3032"/>
      <c r="Y9" s="2991"/>
      <c r="Z9" s="3032"/>
      <c r="AA9" s="2991"/>
      <c r="AB9" s="3030"/>
      <c r="AC9" s="2991"/>
      <c r="AD9" s="3030"/>
      <c r="AE9" s="684">
        <f>SJT설비_7층_IPD!I110</f>
        <v>0</v>
      </c>
      <c r="AF9" s="685">
        <f>SJT설비_7층_IPD!I155</f>
        <v>0</v>
      </c>
      <c r="AG9" s="1400">
        <f t="shared" si="1"/>
        <v>0</v>
      </c>
      <c r="AH9" s="2742">
        <f t="shared" si="4"/>
        <v>0</v>
      </c>
      <c r="AI9" s="2755"/>
      <c r="AJ9" s="926"/>
      <c r="AK9" s="715"/>
    </row>
    <row r="10" spans="1:37" ht="31.8" hidden="1" thickBot="1" x14ac:dyDescent="0.3">
      <c r="A10" s="3003"/>
      <c r="B10" s="710" t="s">
        <v>65</v>
      </c>
      <c r="C10" s="2352" t="s">
        <v>66</v>
      </c>
      <c r="D10" s="710" t="s">
        <v>67</v>
      </c>
      <c r="E10" s="710"/>
      <c r="F10" s="710" t="s">
        <v>28</v>
      </c>
      <c r="G10" s="1993" t="str">
        <f t="shared" si="2"/>
        <v>7-1-A-2-35-56</v>
      </c>
      <c r="H10" s="1994" t="str">
        <f t="shared" si="3"/>
        <v>7-1-B-2-35-56</v>
      </c>
      <c r="I10" s="1995">
        <v>48</v>
      </c>
      <c r="J10" s="1996">
        <v>35</v>
      </c>
      <c r="K10" s="948" t="s">
        <v>43</v>
      </c>
      <c r="L10" s="1997">
        <v>56</v>
      </c>
      <c r="M10" s="1998">
        <v>48</v>
      </c>
      <c r="N10" s="1999">
        <v>35</v>
      </c>
      <c r="O10" s="951" t="s">
        <v>44</v>
      </c>
      <c r="P10" s="2000">
        <v>56</v>
      </c>
      <c r="Q10" s="948" t="s">
        <v>68</v>
      </c>
      <c r="R10" s="951" t="s">
        <v>69</v>
      </c>
      <c r="S10" s="2988"/>
      <c r="T10" s="3032"/>
      <c r="U10" s="2991"/>
      <c r="V10" s="3032"/>
      <c r="W10" s="2991"/>
      <c r="X10" s="3032"/>
      <c r="Y10" s="2991"/>
      <c r="Z10" s="3032"/>
      <c r="AA10" s="2991"/>
      <c r="AB10" s="3030"/>
      <c r="AC10" s="2991"/>
      <c r="AD10" s="3030"/>
      <c r="AE10" s="684">
        <f>SJT설비_7층_IPD!I111</f>
        <v>0</v>
      </c>
      <c r="AF10" s="685">
        <f>SJT설비_7층_IPD!I156</f>
        <v>0</v>
      </c>
      <c r="AG10" s="1400">
        <f t="shared" si="1"/>
        <v>0</v>
      </c>
      <c r="AH10" s="2742">
        <f t="shared" si="4"/>
        <v>0</v>
      </c>
      <c r="AI10" s="2755"/>
      <c r="AJ10" s="926"/>
      <c r="AK10" s="715"/>
    </row>
    <row r="11" spans="1:37" ht="31.8" hidden="1" thickBot="1" x14ac:dyDescent="0.3">
      <c r="A11" s="3003"/>
      <c r="B11" s="710" t="s">
        <v>70</v>
      </c>
      <c r="C11" s="2352" t="s">
        <v>71</v>
      </c>
      <c r="D11" s="710" t="s">
        <v>72</v>
      </c>
      <c r="E11" s="710"/>
      <c r="F11" s="710" t="s">
        <v>28</v>
      </c>
      <c r="G11" s="1993" t="str">
        <f t="shared" si="2"/>
        <v>7-1-A-2-35-59</v>
      </c>
      <c r="H11" s="1994" t="str">
        <f t="shared" si="3"/>
        <v>7-1-B-2-35-59</v>
      </c>
      <c r="I11" s="1995">
        <v>48</v>
      </c>
      <c r="J11" s="1996">
        <v>35</v>
      </c>
      <c r="K11" s="948" t="s">
        <v>43</v>
      </c>
      <c r="L11" s="1997">
        <v>59</v>
      </c>
      <c r="M11" s="1998">
        <v>48</v>
      </c>
      <c r="N11" s="1999">
        <v>35</v>
      </c>
      <c r="O11" s="951" t="s">
        <v>44</v>
      </c>
      <c r="P11" s="2000">
        <v>59</v>
      </c>
      <c r="Q11" s="948" t="s">
        <v>73</v>
      </c>
      <c r="R11" s="951" t="s">
        <v>74</v>
      </c>
      <c r="S11" s="2988"/>
      <c r="T11" s="3032"/>
      <c r="U11" s="2991"/>
      <c r="V11" s="3032"/>
      <c r="W11" s="2991"/>
      <c r="X11" s="3032"/>
      <c r="Y11" s="2991"/>
      <c r="Z11" s="3032"/>
      <c r="AA11" s="2991"/>
      <c r="AB11" s="3030"/>
      <c r="AC11" s="2991"/>
      <c r="AD11" s="3030"/>
      <c r="AE11" s="684">
        <f>SJT설비_7층_IPD!I114</f>
        <v>0</v>
      </c>
      <c r="AF11" s="685">
        <f>SJT설비_7층_IPD!I159</f>
        <v>0</v>
      </c>
      <c r="AG11" s="1400">
        <f t="shared" si="1"/>
        <v>0</v>
      </c>
      <c r="AH11" s="2742">
        <f t="shared" si="4"/>
        <v>0</v>
      </c>
      <c r="AI11" s="2755"/>
      <c r="AJ11" s="926"/>
      <c r="AK11" s="715"/>
    </row>
    <row r="12" spans="1:37" ht="31.8" hidden="1" thickBot="1" x14ac:dyDescent="0.3">
      <c r="A12" s="3003"/>
      <c r="B12" s="710" t="s">
        <v>75</v>
      </c>
      <c r="C12" s="2352" t="s">
        <v>76</v>
      </c>
      <c r="D12" s="710" t="s">
        <v>77</v>
      </c>
      <c r="E12" s="710"/>
      <c r="F12" s="710" t="s">
        <v>28</v>
      </c>
      <c r="G12" s="1993" t="str">
        <f t="shared" si="2"/>
        <v>7-1-A-2-35-61</v>
      </c>
      <c r="H12" s="1994" t="str">
        <f t="shared" si="3"/>
        <v>7-1-B-2-35-61</v>
      </c>
      <c r="I12" s="1995">
        <v>48</v>
      </c>
      <c r="J12" s="1996">
        <v>35</v>
      </c>
      <c r="K12" s="948" t="s">
        <v>43</v>
      </c>
      <c r="L12" s="1997">
        <v>61</v>
      </c>
      <c r="M12" s="1998">
        <v>48</v>
      </c>
      <c r="N12" s="1999">
        <v>35</v>
      </c>
      <c r="O12" s="951" t="s">
        <v>44</v>
      </c>
      <c r="P12" s="2000">
        <v>61</v>
      </c>
      <c r="Q12" s="948" t="s">
        <v>78</v>
      </c>
      <c r="R12" s="951" t="s">
        <v>79</v>
      </c>
      <c r="S12" s="2988"/>
      <c r="T12" s="3032"/>
      <c r="U12" s="2991"/>
      <c r="V12" s="3032"/>
      <c r="W12" s="2991"/>
      <c r="X12" s="3032"/>
      <c r="Y12" s="2991"/>
      <c r="Z12" s="3032"/>
      <c r="AA12" s="2991"/>
      <c r="AB12" s="3030"/>
      <c r="AC12" s="2991"/>
      <c r="AD12" s="3030"/>
      <c r="AE12" s="684">
        <f>SJT설비_7층_IPD!I116</f>
        <v>0</v>
      </c>
      <c r="AF12" s="685">
        <f>SJT설비_7층_IPD!I161</f>
        <v>0</v>
      </c>
      <c r="AG12" s="1400">
        <f t="shared" si="1"/>
        <v>0</v>
      </c>
      <c r="AH12" s="2742">
        <f t="shared" si="4"/>
        <v>0</v>
      </c>
      <c r="AI12" s="2755"/>
      <c r="AJ12" s="926"/>
      <c r="AK12" s="715"/>
    </row>
    <row r="13" spans="1:37" ht="31.8" hidden="1" thickBot="1" x14ac:dyDescent="0.3">
      <c r="A13" s="3003"/>
      <c r="B13" s="710" t="s">
        <v>80</v>
      </c>
      <c r="C13" s="2352" t="s">
        <v>81</v>
      </c>
      <c r="D13" s="710" t="s">
        <v>82</v>
      </c>
      <c r="E13" s="710"/>
      <c r="F13" s="710" t="s">
        <v>28</v>
      </c>
      <c r="G13" s="1993" t="str">
        <f t="shared" si="2"/>
        <v>7-1-A-2-35-60</v>
      </c>
      <c r="H13" s="1994" t="str">
        <f t="shared" si="3"/>
        <v>7-1-B-2-35-60</v>
      </c>
      <c r="I13" s="1995">
        <v>48</v>
      </c>
      <c r="J13" s="1996">
        <v>35</v>
      </c>
      <c r="K13" s="948" t="s">
        <v>43</v>
      </c>
      <c r="L13" s="1997">
        <v>60</v>
      </c>
      <c r="M13" s="1998">
        <v>48</v>
      </c>
      <c r="N13" s="1999">
        <v>35</v>
      </c>
      <c r="O13" s="951" t="s">
        <v>44</v>
      </c>
      <c r="P13" s="2000">
        <v>60</v>
      </c>
      <c r="Q13" s="948" t="s">
        <v>83</v>
      </c>
      <c r="R13" s="951" t="s">
        <v>84</v>
      </c>
      <c r="S13" s="2988"/>
      <c r="T13" s="3032"/>
      <c r="U13" s="2991"/>
      <c r="V13" s="3032"/>
      <c r="W13" s="2991"/>
      <c r="X13" s="3032"/>
      <c r="Y13" s="2991"/>
      <c r="Z13" s="3032"/>
      <c r="AA13" s="2991"/>
      <c r="AB13" s="3030"/>
      <c r="AC13" s="2991"/>
      <c r="AD13" s="3030"/>
      <c r="AE13" s="684">
        <f>SJT설비_7층_IPD!I115</f>
        <v>0</v>
      </c>
      <c r="AF13" s="685">
        <f>SJT설비_7층_IPD!I160</f>
        <v>0</v>
      </c>
      <c r="AG13" s="1400">
        <f t="shared" si="1"/>
        <v>0</v>
      </c>
      <c r="AH13" s="2742">
        <f t="shared" si="4"/>
        <v>0</v>
      </c>
      <c r="AI13" s="2755"/>
      <c r="AJ13" s="926"/>
      <c r="AK13" s="715"/>
    </row>
    <row r="14" spans="1:37" ht="31.8" hidden="1" thickBot="1" x14ac:dyDescent="0.3">
      <c r="A14" s="3003"/>
      <c r="B14" s="710" t="s">
        <v>85</v>
      </c>
      <c r="C14" s="2352" t="s">
        <v>86</v>
      </c>
      <c r="D14" s="710" t="s">
        <v>87</v>
      </c>
      <c r="E14" s="710"/>
      <c r="F14" s="710" t="s">
        <v>28</v>
      </c>
      <c r="G14" s="1993" t="str">
        <f t="shared" si="2"/>
        <v>7-1-A-2-50-64</v>
      </c>
      <c r="H14" s="1994" t="str">
        <f t="shared" si="3"/>
        <v>7-1-B-2-50-64</v>
      </c>
      <c r="I14" s="1995">
        <v>48</v>
      </c>
      <c r="J14" s="1996">
        <v>50</v>
      </c>
      <c r="K14" s="948" t="s">
        <v>43</v>
      </c>
      <c r="L14" s="1997">
        <v>64</v>
      </c>
      <c r="M14" s="1998">
        <v>48</v>
      </c>
      <c r="N14" s="1999">
        <v>50</v>
      </c>
      <c r="O14" s="951" t="s">
        <v>44</v>
      </c>
      <c r="P14" s="2000">
        <v>64</v>
      </c>
      <c r="Q14" s="948" t="s">
        <v>88</v>
      </c>
      <c r="R14" s="951" t="s">
        <v>89</v>
      </c>
      <c r="S14" s="2988"/>
      <c r="T14" s="3032"/>
      <c r="U14" s="2991"/>
      <c r="V14" s="3032"/>
      <c r="W14" s="2991"/>
      <c r="X14" s="3032"/>
      <c r="Y14" s="2991"/>
      <c r="Z14" s="3032"/>
      <c r="AA14" s="2991"/>
      <c r="AB14" s="3030"/>
      <c r="AC14" s="2991"/>
      <c r="AD14" s="3030"/>
      <c r="AE14" s="684">
        <f>SJT설비_7층_IPD!I119</f>
        <v>0</v>
      </c>
      <c r="AF14" s="685">
        <f>SJT설비_7층_IPD!I164</f>
        <v>0</v>
      </c>
      <c r="AG14" s="1400">
        <f t="shared" si="1"/>
        <v>0</v>
      </c>
      <c r="AH14" s="2742">
        <f t="shared" si="4"/>
        <v>0</v>
      </c>
      <c r="AI14" s="2755"/>
      <c r="AJ14" s="926"/>
      <c r="AK14" s="715"/>
    </row>
    <row r="15" spans="1:37" ht="31.8" hidden="1" thickBot="1" x14ac:dyDescent="0.3">
      <c r="A15" s="3003"/>
      <c r="B15" s="710" t="s">
        <v>90</v>
      </c>
      <c r="C15" s="2352" t="s">
        <v>91</v>
      </c>
      <c r="D15" s="710" t="s">
        <v>92</v>
      </c>
      <c r="E15" s="710"/>
      <c r="F15" s="710" t="s">
        <v>28</v>
      </c>
      <c r="G15" s="1993" t="str">
        <f t="shared" si="2"/>
        <v>7-1-A-2-35-65</v>
      </c>
      <c r="H15" s="1994" t="str">
        <f t="shared" si="3"/>
        <v>7-1-B-2-35-65</v>
      </c>
      <c r="I15" s="1995">
        <v>48</v>
      </c>
      <c r="J15" s="1996">
        <v>35</v>
      </c>
      <c r="K15" s="948" t="s">
        <v>43</v>
      </c>
      <c r="L15" s="1997">
        <v>65</v>
      </c>
      <c r="M15" s="1998">
        <v>48</v>
      </c>
      <c r="N15" s="1999">
        <v>35</v>
      </c>
      <c r="O15" s="951" t="s">
        <v>44</v>
      </c>
      <c r="P15" s="2000">
        <v>65</v>
      </c>
      <c r="Q15" s="948" t="s">
        <v>93</v>
      </c>
      <c r="R15" s="951" t="s">
        <v>94</v>
      </c>
      <c r="S15" s="2988"/>
      <c r="T15" s="3032"/>
      <c r="U15" s="2991"/>
      <c r="V15" s="3032"/>
      <c r="W15" s="2991"/>
      <c r="X15" s="3032"/>
      <c r="Y15" s="2991"/>
      <c r="Z15" s="3032"/>
      <c r="AA15" s="2991"/>
      <c r="AB15" s="3030"/>
      <c r="AC15" s="2991"/>
      <c r="AD15" s="3030"/>
      <c r="AE15" s="684">
        <f>SJT설비_7층_IPD!I120</f>
        <v>0</v>
      </c>
      <c r="AF15" s="685">
        <f>SJT설비_7층_IPD!I165</f>
        <v>0</v>
      </c>
      <c r="AG15" s="1400">
        <f t="shared" si="1"/>
        <v>0</v>
      </c>
      <c r="AH15" s="2742">
        <f t="shared" si="4"/>
        <v>0</v>
      </c>
      <c r="AI15" s="2755"/>
      <c r="AJ15" s="926"/>
      <c r="AK15" s="715"/>
    </row>
    <row r="16" spans="1:37" ht="31.8" hidden="1" thickBot="1" x14ac:dyDescent="0.3">
      <c r="A16" s="3003"/>
      <c r="B16" s="710" t="s">
        <v>95</v>
      </c>
      <c r="C16" s="2352" t="s">
        <v>96</v>
      </c>
      <c r="D16" s="710" t="s">
        <v>97</v>
      </c>
      <c r="E16" s="710"/>
      <c r="F16" s="710" t="s">
        <v>28</v>
      </c>
      <c r="G16" s="1993" t="str">
        <f t="shared" si="2"/>
        <v>7-1-A-2-50-67</v>
      </c>
      <c r="H16" s="1994" t="str">
        <f t="shared" si="3"/>
        <v>7-1-B-2-50-67</v>
      </c>
      <c r="I16" s="1995">
        <v>48</v>
      </c>
      <c r="J16" s="1996">
        <v>50</v>
      </c>
      <c r="K16" s="948" t="s">
        <v>43</v>
      </c>
      <c r="L16" s="1997">
        <v>67</v>
      </c>
      <c r="M16" s="1998">
        <v>48</v>
      </c>
      <c r="N16" s="1999">
        <v>50</v>
      </c>
      <c r="O16" s="951" t="s">
        <v>44</v>
      </c>
      <c r="P16" s="2000">
        <v>67</v>
      </c>
      <c r="Q16" s="948" t="s">
        <v>98</v>
      </c>
      <c r="R16" s="951" t="s">
        <v>99</v>
      </c>
      <c r="S16" s="2988"/>
      <c r="T16" s="3032"/>
      <c r="U16" s="2991"/>
      <c r="V16" s="3032"/>
      <c r="W16" s="2991"/>
      <c r="X16" s="3032"/>
      <c r="Y16" s="2991"/>
      <c r="Z16" s="3032"/>
      <c r="AA16" s="2991"/>
      <c r="AB16" s="3030"/>
      <c r="AC16" s="2991"/>
      <c r="AD16" s="3030"/>
      <c r="AE16" s="684">
        <f>SJT설비_7층_IPD!I122</f>
        <v>0</v>
      </c>
      <c r="AF16" s="685">
        <f>SJT설비_7층_IPD!I167</f>
        <v>0</v>
      </c>
      <c r="AG16" s="1400">
        <f t="shared" si="1"/>
        <v>0</v>
      </c>
      <c r="AH16" s="2742">
        <f t="shared" si="4"/>
        <v>0</v>
      </c>
      <c r="AI16" s="2755"/>
      <c r="AJ16" s="926"/>
      <c r="AK16" s="715"/>
    </row>
    <row r="17" spans="1:40" ht="31.8" hidden="1" thickBot="1" x14ac:dyDescent="0.3">
      <c r="A17" s="3004"/>
      <c r="B17" s="680" t="s">
        <v>100</v>
      </c>
      <c r="C17" s="2353" t="s">
        <v>101</v>
      </c>
      <c r="D17" s="680" t="s">
        <v>102</v>
      </c>
      <c r="E17" s="680"/>
      <c r="F17" s="680" t="s">
        <v>28</v>
      </c>
      <c r="G17" s="2001" t="str">
        <f t="shared" si="2"/>
        <v>7-1-A-2-50-66</v>
      </c>
      <c r="H17" s="2002" t="str">
        <f t="shared" si="3"/>
        <v>7-1-B-2-50-66</v>
      </c>
      <c r="I17" s="2003">
        <v>48</v>
      </c>
      <c r="J17" s="2004">
        <v>50</v>
      </c>
      <c r="K17" s="952" t="s">
        <v>43</v>
      </c>
      <c r="L17" s="2005">
        <v>66</v>
      </c>
      <c r="M17" s="2006">
        <v>48</v>
      </c>
      <c r="N17" s="2007">
        <v>50</v>
      </c>
      <c r="O17" s="953" t="s">
        <v>44</v>
      </c>
      <c r="P17" s="2008">
        <v>66</v>
      </c>
      <c r="Q17" s="952" t="s">
        <v>103</v>
      </c>
      <c r="R17" s="953" t="s">
        <v>104</v>
      </c>
      <c r="S17" s="2990"/>
      <c r="T17" s="3033"/>
      <c r="U17" s="3011"/>
      <c r="V17" s="3033"/>
      <c r="W17" s="3011"/>
      <c r="X17" s="3033"/>
      <c r="Y17" s="3011"/>
      <c r="Z17" s="3033"/>
      <c r="AA17" s="3011"/>
      <c r="AB17" s="3031"/>
      <c r="AC17" s="3011"/>
      <c r="AD17" s="3031"/>
      <c r="AE17" s="686">
        <f>SJT설비_7층_IPD!I121</f>
        <v>0</v>
      </c>
      <c r="AF17" s="687">
        <f>SJT설비_7층_IPD!I166</f>
        <v>0</v>
      </c>
      <c r="AG17" s="1412">
        <f t="shared" si="1"/>
        <v>0</v>
      </c>
      <c r="AH17" s="2742">
        <f t="shared" si="4"/>
        <v>0</v>
      </c>
      <c r="AI17" s="2756"/>
      <c r="AJ17" s="688"/>
      <c r="AK17" s="689"/>
    </row>
    <row r="18" spans="1:40" ht="31.2" x14ac:dyDescent="0.25">
      <c r="A18" s="3002" t="s">
        <v>105</v>
      </c>
      <c r="B18" s="2496" t="s">
        <v>106</v>
      </c>
      <c r="C18" s="2496" t="s">
        <v>107</v>
      </c>
      <c r="D18" s="681" t="s">
        <v>108</v>
      </c>
      <c r="E18" s="681" t="s">
        <v>28</v>
      </c>
      <c r="F18" s="681"/>
      <c r="G18" s="2013" t="str">
        <f t="shared" ref="G18:G27" si="5">"7-DaHall 1-PDU-"&amp;K18&amp;"-"&amp;J18&amp;"-"&amp;L18</f>
        <v>7-DaHall 1-PDU-01-30-41</v>
      </c>
      <c r="H18" s="2014" t="str">
        <f t="shared" ref="H18:H27" si="6">"7-DaHall 1-PDU-"&amp;O18&amp;"-"&amp;N18&amp;"-"&amp;P18</f>
        <v>7-DaHall 1-PDU-02-30-41</v>
      </c>
      <c r="I18" s="2015">
        <v>220</v>
      </c>
      <c r="J18" s="2016">
        <v>30</v>
      </c>
      <c r="K18" s="2702" t="s">
        <v>6933</v>
      </c>
      <c r="L18" s="2017">
        <v>41</v>
      </c>
      <c r="M18" s="2018">
        <v>220</v>
      </c>
      <c r="N18" s="2019">
        <v>30</v>
      </c>
      <c r="O18" s="2717" t="s">
        <v>6929</v>
      </c>
      <c r="P18" s="2020">
        <v>41</v>
      </c>
      <c r="Q18" s="714" t="s">
        <v>111</v>
      </c>
      <c r="R18" s="1481" t="s">
        <v>112</v>
      </c>
      <c r="S18" s="745"/>
      <c r="T18" s="745"/>
      <c r="U18" s="745"/>
      <c r="V18" s="745"/>
      <c r="W18" s="745"/>
      <c r="X18" s="745"/>
      <c r="Y18" s="3020" t="s">
        <v>113</v>
      </c>
      <c r="Z18" s="3019" t="s">
        <v>114</v>
      </c>
      <c r="AA18" s="3020" t="s">
        <v>115</v>
      </c>
      <c r="AB18" s="3019" t="s">
        <v>116</v>
      </c>
      <c r="AC18" s="3020" t="s">
        <v>33</v>
      </c>
      <c r="AD18" s="3019" t="s">
        <v>38</v>
      </c>
      <c r="AE18" s="691" t="e">
        <f>SUM(#REF!)</f>
        <v>#REF!</v>
      </c>
      <c r="AF18" s="692" t="e">
        <f>SUM(#REF!)</f>
        <v>#REF!</v>
      </c>
      <c r="AG18" s="1401" t="e">
        <f t="shared" si="1"/>
        <v>#REF!</v>
      </c>
      <c r="AH18" s="2743" t="e">
        <f t="shared" si="4"/>
        <v>#REF!</v>
      </c>
      <c r="AI18" s="2757"/>
      <c r="AJ18" s="925"/>
      <c r="AK18" s="2495" t="s">
        <v>117</v>
      </c>
      <c r="AM18" s="679" t="str">
        <f>B18</f>
        <v>C409</v>
      </c>
      <c r="AN18" s="2620" t="e">
        <f>AH18</f>
        <v>#REF!</v>
      </c>
    </row>
    <row r="19" spans="1:40" ht="27" customHeight="1" x14ac:dyDescent="0.25">
      <c r="A19" s="3003"/>
      <c r="B19" s="710" t="s">
        <v>118</v>
      </c>
      <c r="C19" s="2354" t="s">
        <v>119</v>
      </c>
      <c r="D19" s="710" t="s">
        <v>120</v>
      </c>
      <c r="E19" s="710" t="s">
        <v>28</v>
      </c>
      <c r="F19" s="710"/>
      <c r="G19" s="2013" t="str">
        <f t="shared" si="5"/>
        <v>7-DaHall 1-PDU-01-30-32</v>
      </c>
      <c r="H19" s="2014" t="str">
        <f t="shared" si="6"/>
        <v>7-DaHall 1-PDU-02-30-32</v>
      </c>
      <c r="I19" s="2015">
        <v>220</v>
      </c>
      <c r="J19" s="2016">
        <v>30</v>
      </c>
      <c r="K19" s="2702" t="s">
        <v>6933</v>
      </c>
      <c r="L19" s="2017">
        <v>32</v>
      </c>
      <c r="M19" s="2018">
        <v>220</v>
      </c>
      <c r="N19" s="2019">
        <v>30</v>
      </c>
      <c r="O19" s="2717" t="s">
        <v>6929</v>
      </c>
      <c r="P19" s="2020">
        <v>32</v>
      </c>
      <c r="Q19" s="714" t="s">
        <v>111</v>
      </c>
      <c r="R19" s="1481" t="s">
        <v>112</v>
      </c>
      <c r="S19" s="746"/>
      <c r="T19" s="746"/>
      <c r="U19" s="746"/>
      <c r="V19" s="746"/>
      <c r="W19" s="746"/>
      <c r="X19" s="746"/>
      <c r="Y19" s="2991"/>
      <c r="Z19" s="2992"/>
      <c r="AA19" s="2991"/>
      <c r="AB19" s="2992"/>
      <c r="AC19" s="2991"/>
      <c r="AD19" s="2992"/>
      <c r="AE19" s="691" t="e">
        <f>SUM(#REF!)</f>
        <v>#REF!</v>
      </c>
      <c r="AF19" s="692" t="e">
        <f>SUM(#REF!)</f>
        <v>#REF!</v>
      </c>
      <c r="AG19" s="1401" t="e">
        <f t="shared" ref="AG19" si="7">AE19+AF19</f>
        <v>#REF!</v>
      </c>
      <c r="AH19" s="2742" t="e">
        <f t="shared" ref="AH19" si="8">AG19*220</f>
        <v>#REF!</v>
      </c>
      <c r="AI19" s="2755"/>
      <c r="AJ19" s="926" t="s">
        <v>121</v>
      </c>
      <c r="AK19" s="1482" t="s">
        <v>122</v>
      </c>
      <c r="AM19" s="679" t="str">
        <f t="shared" ref="AM19:AM27" si="9">B19</f>
        <v>C408</v>
      </c>
      <c r="AN19" s="2620" t="e">
        <f t="shared" ref="AN19:AN27" si="10">AH19</f>
        <v>#REF!</v>
      </c>
    </row>
    <row r="20" spans="1:40" ht="27" customHeight="1" x14ac:dyDescent="0.25">
      <c r="A20" s="3003"/>
      <c r="B20" s="710" t="s">
        <v>123</v>
      </c>
      <c r="C20" s="2354" t="s">
        <v>124</v>
      </c>
      <c r="D20" s="710" t="s">
        <v>125</v>
      </c>
      <c r="E20" s="710" t="s">
        <v>28</v>
      </c>
      <c r="F20" s="710"/>
      <c r="G20" s="2013" t="str">
        <f t="shared" si="5"/>
        <v>7-DaHall 1-PDU-01-30-25</v>
      </c>
      <c r="H20" s="2021" t="str">
        <f t="shared" si="6"/>
        <v>7-DaHall 1-PDU-02-30-25</v>
      </c>
      <c r="I20" s="2015">
        <v>220</v>
      </c>
      <c r="J20" s="2016">
        <v>30</v>
      </c>
      <c r="K20" s="2702" t="s">
        <v>6933</v>
      </c>
      <c r="L20" s="2017">
        <v>25</v>
      </c>
      <c r="M20" s="2022">
        <v>220</v>
      </c>
      <c r="N20" s="2023">
        <v>30</v>
      </c>
      <c r="O20" s="2706" t="s">
        <v>6929</v>
      </c>
      <c r="P20" s="2024">
        <v>25</v>
      </c>
      <c r="Q20" s="714" t="s">
        <v>126</v>
      </c>
      <c r="R20" s="697" t="s">
        <v>127</v>
      </c>
      <c r="S20" s="746"/>
      <c r="T20" s="746"/>
      <c r="U20" s="746"/>
      <c r="V20" s="746"/>
      <c r="W20" s="746"/>
      <c r="X20" s="746"/>
      <c r="Y20" s="2991"/>
      <c r="Z20" s="2992"/>
      <c r="AA20" s="2991"/>
      <c r="AB20" s="2992"/>
      <c r="AC20" s="2991"/>
      <c r="AD20" s="2992"/>
      <c r="AE20" s="691" t="e">
        <f>SUM(#REF!)</f>
        <v>#REF!</v>
      </c>
      <c r="AF20" s="692" t="e">
        <f>SUM(#REF!)</f>
        <v>#REF!</v>
      </c>
      <c r="AG20" s="1401" t="e">
        <f t="shared" si="1"/>
        <v>#REF!</v>
      </c>
      <c r="AH20" s="2742" t="e">
        <f t="shared" si="4"/>
        <v>#REF!</v>
      </c>
      <c r="AI20" s="2755"/>
      <c r="AJ20" s="926" t="s">
        <v>128</v>
      </c>
      <c r="AK20" s="715"/>
      <c r="AM20" s="679" t="str">
        <f t="shared" si="9"/>
        <v>C407</v>
      </c>
      <c r="AN20" s="2620" t="e">
        <f t="shared" si="10"/>
        <v>#REF!</v>
      </c>
    </row>
    <row r="21" spans="1:40" ht="31.2" x14ac:dyDescent="0.25">
      <c r="A21" s="3003"/>
      <c r="B21" s="710" t="s">
        <v>129</v>
      </c>
      <c r="C21" s="2354" t="s">
        <v>130</v>
      </c>
      <c r="D21" s="710" t="s">
        <v>131</v>
      </c>
      <c r="E21" s="710" t="s">
        <v>28</v>
      </c>
      <c r="F21" s="710"/>
      <c r="G21" s="2013" t="str">
        <f t="shared" si="5"/>
        <v>7-DaHall 1-PDU-01-30-23</v>
      </c>
      <c r="H21" s="2021" t="str">
        <f t="shared" si="6"/>
        <v>7-DaHall 1-PDU-02-30-23</v>
      </c>
      <c r="I21" s="2015">
        <v>220</v>
      </c>
      <c r="J21" s="2016">
        <v>30</v>
      </c>
      <c r="K21" s="2702" t="s">
        <v>6933</v>
      </c>
      <c r="L21" s="2017">
        <v>23</v>
      </c>
      <c r="M21" s="2022">
        <v>220</v>
      </c>
      <c r="N21" s="2023">
        <v>30</v>
      </c>
      <c r="O21" s="2706" t="s">
        <v>6929</v>
      </c>
      <c r="P21" s="2024">
        <v>23</v>
      </c>
      <c r="Q21" s="714" t="s">
        <v>132</v>
      </c>
      <c r="R21" s="697" t="s">
        <v>133</v>
      </c>
      <c r="S21" s="746"/>
      <c r="T21" s="746"/>
      <c r="U21" s="746"/>
      <c r="V21" s="746"/>
      <c r="W21" s="746"/>
      <c r="X21" s="746"/>
      <c r="Y21" s="2991"/>
      <c r="Z21" s="2992"/>
      <c r="AA21" s="2991"/>
      <c r="AB21" s="2992"/>
      <c r="AC21" s="2991"/>
      <c r="AD21" s="2992"/>
      <c r="AE21" s="691" t="e">
        <f>SUM(#REF!)</f>
        <v>#REF!</v>
      </c>
      <c r="AF21" s="692" t="e">
        <f>SUM(#REF!)</f>
        <v>#REF!</v>
      </c>
      <c r="AG21" s="1401" t="e">
        <f t="shared" si="1"/>
        <v>#REF!</v>
      </c>
      <c r="AH21" s="2742" t="e">
        <f t="shared" si="4"/>
        <v>#REF!</v>
      </c>
      <c r="AI21" s="2755"/>
      <c r="AJ21" s="926" t="s">
        <v>128</v>
      </c>
      <c r="AK21" s="715"/>
      <c r="AM21" s="679" t="str">
        <f t="shared" si="9"/>
        <v>C406</v>
      </c>
      <c r="AN21" s="2620" t="e">
        <f t="shared" si="10"/>
        <v>#REF!</v>
      </c>
    </row>
    <row r="22" spans="1:40" ht="31.2" x14ac:dyDescent="0.25">
      <c r="A22" s="3003"/>
      <c r="B22" s="710" t="s">
        <v>134</v>
      </c>
      <c r="C22" s="2354" t="s">
        <v>135</v>
      </c>
      <c r="D22" s="710" t="s">
        <v>136</v>
      </c>
      <c r="E22" s="710" t="s">
        <v>28</v>
      </c>
      <c r="F22" s="710"/>
      <c r="G22" s="2013" t="str">
        <f t="shared" si="5"/>
        <v>7-DaHall 1-PDU-01-30-21</v>
      </c>
      <c r="H22" s="2021" t="str">
        <f t="shared" si="6"/>
        <v>7-DaHall 1-PDU-02-30-21</v>
      </c>
      <c r="I22" s="2015">
        <v>220</v>
      </c>
      <c r="J22" s="2016">
        <v>30</v>
      </c>
      <c r="K22" s="2702" t="s">
        <v>6933</v>
      </c>
      <c r="L22" s="2017">
        <v>21</v>
      </c>
      <c r="M22" s="2022">
        <v>220</v>
      </c>
      <c r="N22" s="2023">
        <v>30</v>
      </c>
      <c r="O22" s="2706" t="s">
        <v>6929</v>
      </c>
      <c r="P22" s="2024">
        <v>21</v>
      </c>
      <c r="Q22" s="714" t="s">
        <v>137</v>
      </c>
      <c r="R22" s="697" t="s">
        <v>138</v>
      </c>
      <c r="S22" s="746"/>
      <c r="T22" s="746"/>
      <c r="U22" s="746"/>
      <c r="V22" s="746"/>
      <c r="W22" s="746"/>
      <c r="X22" s="746"/>
      <c r="Y22" s="2991"/>
      <c r="Z22" s="2992"/>
      <c r="AA22" s="2991"/>
      <c r="AB22" s="2992"/>
      <c r="AC22" s="2991"/>
      <c r="AD22" s="2992"/>
      <c r="AE22" s="691" t="e">
        <f>SUM(#REF!)</f>
        <v>#REF!</v>
      </c>
      <c r="AF22" s="692" t="e">
        <f>SUM(#REF!)</f>
        <v>#REF!</v>
      </c>
      <c r="AG22" s="1401" t="e">
        <f t="shared" si="1"/>
        <v>#REF!</v>
      </c>
      <c r="AH22" s="2742" t="e">
        <f t="shared" si="4"/>
        <v>#REF!</v>
      </c>
      <c r="AI22" s="2755"/>
      <c r="AJ22" s="926" t="s">
        <v>128</v>
      </c>
      <c r="AK22" s="715"/>
      <c r="AM22" s="679" t="str">
        <f t="shared" si="9"/>
        <v>C405</v>
      </c>
      <c r="AN22" s="2620" t="e">
        <f t="shared" si="10"/>
        <v>#REF!</v>
      </c>
    </row>
    <row r="23" spans="1:40" ht="31.2" x14ac:dyDescent="0.25">
      <c r="A23" s="3003"/>
      <c r="B23" s="710" t="s">
        <v>139</v>
      </c>
      <c r="C23" s="2355" t="s">
        <v>140</v>
      </c>
      <c r="D23" s="931" t="s">
        <v>141</v>
      </c>
      <c r="E23" s="710" t="s">
        <v>28</v>
      </c>
      <c r="F23" s="710"/>
      <c r="G23" s="2013" t="str">
        <f t="shared" si="5"/>
        <v>7-DaHall 1-PDU-01-30-19</v>
      </c>
      <c r="H23" s="2021" t="str">
        <f t="shared" si="6"/>
        <v>7-DaHall 1-PDU-02-30-19</v>
      </c>
      <c r="I23" s="2015">
        <v>220</v>
      </c>
      <c r="J23" s="2016">
        <v>30</v>
      </c>
      <c r="K23" s="2702" t="s">
        <v>6933</v>
      </c>
      <c r="L23" s="2017">
        <v>19</v>
      </c>
      <c r="M23" s="2022">
        <v>220</v>
      </c>
      <c r="N23" s="2023">
        <v>30</v>
      </c>
      <c r="O23" s="2706" t="s">
        <v>6929</v>
      </c>
      <c r="P23" s="2024">
        <v>19</v>
      </c>
      <c r="Q23" s="714" t="s">
        <v>142</v>
      </c>
      <c r="R23" s="697" t="s">
        <v>143</v>
      </c>
      <c r="S23" s="746"/>
      <c r="T23" s="746"/>
      <c r="U23" s="746"/>
      <c r="V23" s="746"/>
      <c r="W23" s="746"/>
      <c r="X23" s="746"/>
      <c r="Y23" s="2991"/>
      <c r="Z23" s="2992"/>
      <c r="AA23" s="2991"/>
      <c r="AB23" s="2992"/>
      <c r="AC23" s="2991"/>
      <c r="AD23" s="2992"/>
      <c r="AE23" s="691" t="e">
        <f>SUM(#REF!)</f>
        <v>#REF!</v>
      </c>
      <c r="AF23" s="692" t="e">
        <f>SUM(#REF!)</f>
        <v>#REF!</v>
      </c>
      <c r="AG23" s="1401" t="e">
        <f t="shared" si="1"/>
        <v>#REF!</v>
      </c>
      <c r="AH23" s="2742" t="e">
        <f t="shared" si="4"/>
        <v>#REF!</v>
      </c>
      <c r="AI23" s="2756"/>
      <c r="AJ23" s="933" t="s">
        <v>128</v>
      </c>
      <c r="AK23" s="715"/>
      <c r="AM23" s="679" t="str">
        <f t="shared" si="9"/>
        <v>C404</v>
      </c>
      <c r="AN23" s="2620" t="e">
        <f t="shared" si="10"/>
        <v>#REF!</v>
      </c>
    </row>
    <row r="24" spans="1:40" ht="31.2" x14ac:dyDescent="0.25">
      <c r="A24" s="3003"/>
      <c r="B24" s="3007" t="s">
        <v>144</v>
      </c>
      <c r="C24" s="3045" t="s">
        <v>145</v>
      </c>
      <c r="D24" s="3007" t="s">
        <v>146</v>
      </c>
      <c r="E24" s="710" t="s">
        <v>28</v>
      </c>
      <c r="F24" s="710"/>
      <c r="G24" s="2013" t="str">
        <f t="shared" si="5"/>
        <v>7-DaHall 1-PDU-01-30-17</v>
      </c>
      <c r="H24" s="2021" t="str">
        <f t="shared" si="6"/>
        <v>7-DaHall 1-PDU-02-30-17</v>
      </c>
      <c r="I24" s="2015">
        <v>220</v>
      </c>
      <c r="J24" s="2016">
        <v>30</v>
      </c>
      <c r="K24" s="2702" t="s">
        <v>6933</v>
      </c>
      <c r="L24" s="2017">
        <v>17</v>
      </c>
      <c r="M24" s="2022">
        <v>220</v>
      </c>
      <c r="N24" s="2023">
        <v>30</v>
      </c>
      <c r="O24" s="2706" t="s">
        <v>6929</v>
      </c>
      <c r="P24" s="2024">
        <v>17</v>
      </c>
      <c r="Q24" s="714" t="s">
        <v>147</v>
      </c>
      <c r="R24" s="697" t="s">
        <v>148</v>
      </c>
      <c r="S24" s="746"/>
      <c r="T24" s="746"/>
      <c r="U24" s="746"/>
      <c r="V24" s="746"/>
      <c r="W24" s="746"/>
      <c r="X24" s="746"/>
      <c r="Y24" s="2991"/>
      <c r="Z24" s="2992"/>
      <c r="AA24" s="2991"/>
      <c r="AB24" s="2992"/>
      <c r="AC24" s="2991"/>
      <c r="AD24" s="2992"/>
      <c r="AE24" s="691" t="e">
        <f>SUM(#REF!)</f>
        <v>#REF!</v>
      </c>
      <c r="AF24" s="692" t="e">
        <f>SUM(#REF!)</f>
        <v>#REF!</v>
      </c>
      <c r="AG24" s="3034" t="e">
        <f>AE24+AF24+AE25+AF25</f>
        <v>#REF!</v>
      </c>
      <c r="AH24" s="2742" t="e">
        <f t="shared" si="4"/>
        <v>#REF!</v>
      </c>
      <c r="AI24" s="2756"/>
      <c r="AJ24" s="3064" t="s">
        <v>128</v>
      </c>
      <c r="AK24" s="715"/>
      <c r="AM24" s="679" t="str">
        <f t="shared" si="9"/>
        <v>C403</v>
      </c>
      <c r="AN24" s="2620" t="e">
        <f t="shared" si="10"/>
        <v>#REF!</v>
      </c>
    </row>
    <row r="25" spans="1:40" ht="31.2" x14ac:dyDescent="0.25">
      <c r="A25" s="3003"/>
      <c r="B25" s="3008"/>
      <c r="C25" s="3046"/>
      <c r="D25" s="3008"/>
      <c r="E25" s="710" t="s">
        <v>28</v>
      </c>
      <c r="F25" s="710"/>
      <c r="G25" s="2013" t="str">
        <f t="shared" si="5"/>
        <v>7-DaHall 1-PDU-01-30-27</v>
      </c>
      <c r="H25" s="2021" t="str">
        <f t="shared" si="6"/>
        <v>7-DaHall 1-PDU-02-30-27</v>
      </c>
      <c r="I25" s="2015">
        <v>220</v>
      </c>
      <c r="J25" s="2016">
        <v>30</v>
      </c>
      <c r="K25" s="2702" t="s">
        <v>6933</v>
      </c>
      <c r="L25" s="2017">
        <v>27</v>
      </c>
      <c r="M25" s="2022">
        <v>220</v>
      </c>
      <c r="N25" s="2023">
        <v>30</v>
      </c>
      <c r="O25" s="2706" t="s">
        <v>6929</v>
      </c>
      <c r="P25" s="2024">
        <v>27</v>
      </c>
      <c r="Q25" s="714" t="s">
        <v>149</v>
      </c>
      <c r="R25" s="697" t="s">
        <v>150</v>
      </c>
      <c r="S25" s="746"/>
      <c r="T25" s="746"/>
      <c r="U25" s="746"/>
      <c r="V25" s="746"/>
      <c r="W25" s="746"/>
      <c r="X25" s="746"/>
      <c r="Y25" s="2991"/>
      <c r="Z25" s="2992"/>
      <c r="AA25" s="2991"/>
      <c r="AB25" s="2992"/>
      <c r="AC25" s="2991"/>
      <c r="AD25" s="2992"/>
      <c r="AE25" s="691" t="e">
        <f>SUM(#REF!)</f>
        <v>#REF!</v>
      </c>
      <c r="AF25" s="692" t="e">
        <f>SUM(#REF!)</f>
        <v>#REF!</v>
      </c>
      <c r="AG25" s="3035"/>
      <c r="AH25" s="2742">
        <f t="shared" si="4"/>
        <v>0</v>
      </c>
      <c r="AI25" s="2755"/>
      <c r="AJ25" s="3065"/>
      <c r="AK25" s="715"/>
      <c r="AM25" s="679" t="str">
        <f>B24</f>
        <v>C403</v>
      </c>
      <c r="AN25" s="2620">
        <f t="shared" si="10"/>
        <v>0</v>
      </c>
    </row>
    <row r="26" spans="1:40" ht="31.2" x14ac:dyDescent="0.25">
      <c r="A26" s="3003"/>
      <c r="B26" s="710" t="s">
        <v>151</v>
      </c>
      <c r="C26" s="2354" t="s">
        <v>152</v>
      </c>
      <c r="D26" s="710" t="s">
        <v>153</v>
      </c>
      <c r="E26" s="710" t="s">
        <v>28</v>
      </c>
      <c r="F26" s="710"/>
      <c r="G26" s="2013" t="str">
        <f t="shared" si="5"/>
        <v>7-DaHall 1-PDU-01-30-11</v>
      </c>
      <c r="H26" s="2021" t="str">
        <f t="shared" si="6"/>
        <v>7-DaHall 1-PDU-02-30-11</v>
      </c>
      <c r="I26" s="2015">
        <v>220</v>
      </c>
      <c r="J26" s="2016">
        <v>30</v>
      </c>
      <c r="K26" s="2702" t="s">
        <v>6933</v>
      </c>
      <c r="L26" s="2017">
        <v>11</v>
      </c>
      <c r="M26" s="2022">
        <v>220</v>
      </c>
      <c r="N26" s="2023">
        <v>30</v>
      </c>
      <c r="O26" s="2706" t="s">
        <v>6929</v>
      </c>
      <c r="P26" s="2024">
        <v>11</v>
      </c>
      <c r="Q26" s="714" t="s">
        <v>154</v>
      </c>
      <c r="R26" s="697" t="s">
        <v>155</v>
      </c>
      <c r="S26" s="746"/>
      <c r="T26" s="746"/>
      <c r="U26" s="746"/>
      <c r="V26" s="746"/>
      <c r="W26" s="746"/>
      <c r="X26" s="746"/>
      <c r="Y26" s="2991"/>
      <c r="Z26" s="2992"/>
      <c r="AA26" s="2991"/>
      <c r="AB26" s="2992"/>
      <c r="AC26" s="2991"/>
      <c r="AD26" s="2992"/>
      <c r="AE26" s="691" t="e">
        <f>SUM(#REF!)</f>
        <v>#REF!</v>
      </c>
      <c r="AF26" s="692" t="e">
        <f>SUM(#REF!)</f>
        <v>#REF!</v>
      </c>
      <c r="AG26" s="1401" t="e">
        <f t="shared" ref="AG26:AG92" si="11">AE26+AF26</f>
        <v>#REF!</v>
      </c>
      <c r="AH26" s="2742" t="e">
        <f t="shared" si="4"/>
        <v>#REF!</v>
      </c>
      <c r="AI26" s="2755"/>
      <c r="AJ26" s="926" t="s">
        <v>128</v>
      </c>
      <c r="AK26" s="693" t="s">
        <v>156</v>
      </c>
      <c r="AM26" s="679" t="str">
        <f t="shared" si="9"/>
        <v>C402</v>
      </c>
      <c r="AN26" s="2620" t="e">
        <f t="shared" si="10"/>
        <v>#REF!</v>
      </c>
    </row>
    <row r="27" spans="1:40" ht="31.2" x14ac:dyDescent="0.25">
      <c r="A27" s="3003"/>
      <c r="B27" s="710" t="s">
        <v>157</v>
      </c>
      <c r="C27" s="2354" t="s">
        <v>158</v>
      </c>
      <c r="D27" s="710" t="s">
        <v>159</v>
      </c>
      <c r="E27" s="710" t="s">
        <v>28</v>
      </c>
      <c r="F27" s="710"/>
      <c r="G27" s="2013" t="str">
        <f t="shared" si="5"/>
        <v>7-DaHall 1-PDU-01-30-13</v>
      </c>
      <c r="H27" s="2021" t="str">
        <f t="shared" si="6"/>
        <v>7-DaHall 1-PDU-02-30-13</v>
      </c>
      <c r="I27" s="2015">
        <v>220</v>
      </c>
      <c r="J27" s="2016">
        <v>30</v>
      </c>
      <c r="K27" s="2702" t="s">
        <v>6933</v>
      </c>
      <c r="L27" s="2017">
        <v>13</v>
      </c>
      <c r="M27" s="2022">
        <v>220</v>
      </c>
      <c r="N27" s="2023">
        <v>30</v>
      </c>
      <c r="O27" s="2706" t="s">
        <v>6929</v>
      </c>
      <c r="P27" s="2024">
        <v>13</v>
      </c>
      <c r="Q27" s="714" t="s">
        <v>160</v>
      </c>
      <c r="R27" s="697" t="s">
        <v>161</v>
      </c>
      <c r="S27" s="746"/>
      <c r="T27" s="746"/>
      <c r="U27" s="746"/>
      <c r="V27" s="746"/>
      <c r="W27" s="746"/>
      <c r="X27" s="746"/>
      <c r="Y27" s="2979"/>
      <c r="Z27" s="2981"/>
      <c r="AA27" s="2979"/>
      <c r="AB27" s="2981"/>
      <c r="AC27" s="2979"/>
      <c r="AD27" s="2981"/>
      <c r="AE27" s="691" t="e">
        <f>SUM(#REF!)</f>
        <v>#REF!</v>
      </c>
      <c r="AF27" s="692" t="e">
        <f>SUM(#REF!)</f>
        <v>#REF!</v>
      </c>
      <c r="AG27" s="1401" t="e">
        <f t="shared" si="11"/>
        <v>#REF!</v>
      </c>
      <c r="AH27" s="2742" t="e">
        <f t="shared" si="4"/>
        <v>#REF!</v>
      </c>
      <c r="AI27" s="2755"/>
      <c r="AJ27" s="926" t="s">
        <v>128</v>
      </c>
      <c r="AK27" s="693" t="s">
        <v>162</v>
      </c>
      <c r="AM27" s="679" t="str">
        <f t="shared" si="9"/>
        <v>C401</v>
      </c>
      <c r="AN27" s="2620" t="e">
        <f t="shared" si="10"/>
        <v>#REF!</v>
      </c>
    </row>
    <row r="28" spans="1:40" ht="27" hidden="1" customHeight="1" x14ac:dyDescent="0.25">
      <c r="A28" s="3003"/>
      <c r="B28" s="710" t="s">
        <v>163</v>
      </c>
      <c r="C28" s="710" t="s">
        <v>164</v>
      </c>
      <c r="D28" s="710" t="s">
        <v>165</v>
      </c>
      <c r="E28" s="710"/>
      <c r="F28" s="710" t="s">
        <v>28</v>
      </c>
      <c r="G28" s="1993" t="str">
        <f t="shared" si="2"/>
        <v>7-1-A-2-50-12</v>
      </c>
      <c r="H28" s="2025" t="str">
        <f t="shared" si="3"/>
        <v>7-1-B-2-50-12</v>
      </c>
      <c r="I28" s="1995">
        <v>48</v>
      </c>
      <c r="J28" s="1996">
        <v>50</v>
      </c>
      <c r="K28" s="948" t="s">
        <v>43</v>
      </c>
      <c r="L28" s="1997">
        <v>12</v>
      </c>
      <c r="M28" s="1998">
        <v>48</v>
      </c>
      <c r="N28" s="1999">
        <v>50</v>
      </c>
      <c r="O28" s="949" t="s">
        <v>44</v>
      </c>
      <c r="P28" s="2026">
        <v>12</v>
      </c>
      <c r="Q28" s="948" t="s">
        <v>166</v>
      </c>
      <c r="R28" s="949" t="s">
        <v>167</v>
      </c>
      <c r="S28" s="1249" t="s">
        <v>47</v>
      </c>
      <c r="T28" s="1248" t="s">
        <v>48</v>
      </c>
      <c r="U28" s="963" t="s">
        <v>49</v>
      </c>
      <c r="V28" s="962" t="s">
        <v>50</v>
      </c>
      <c r="W28" s="963" t="s">
        <v>51</v>
      </c>
      <c r="X28" s="962" t="s">
        <v>52</v>
      </c>
      <c r="Y28" s="948" t="s">
        <v>53</v>
      </c>
      <c r="Z28" s="949" t="s">
        <v>54</v>
      </c>
      <c r="AA28" s="948" t="s">
        <v>32</v>
      </c>
      <c r="AB28" s="949" t="s">
        <v>37</v>
      </c>
      <c r="AC28" s="2978" t="s">
        <v>33</v>
      </c>
      <c r="AD28" s="2980" t="s">
        <v>38</v>
      </c>
      <c r="AE28" s="684">
        <f>SJT설비_7층_IPD!G107</f>
        <v>0</v>
      </c>
      <c r="AF28" s="685">
        <f>SJT설비_7층_IPD!G152</f>
        <v>0</v>
      </c>
      <c r="AG28" s="1400">
        <f t="shared" si="11"/>
        <v>0</v>
      </c>
      <c r="AH28" s="2727">
        <f>AG28*53.5</f>
        <v>0</v>
      </c>
      <c r="AI28" s="2758"/>
      <c r="AJ28" s="926"/>
      <c r="AK28" s="715"/>
    </row>
    <row r="29" spans="1:40" x14ac:dyDescent="0.25">
      <c r="A29" s="3003"/>
      <c r="B29" s="710"/>
      <c r="C29" s="1250" t="s">
        <v>168</v>
      </c>
      <c r="D29" s="1250"/>
      <c r="E29" s="1250"/>
      <c r="F29" s="1250"/>
      <c r="G29" s="2027"/>
      <c r="H29" s="2028"/>
      <c r="I29" s="2029"/>
      <c r="J29" s="2030"/>
      <c r="K29" s="958"/>
      <c r="L29" s="2031"/>
      <c r="M29" s="2032"/>
      <c r="N29" s="2033"/>
      <c r="O29" s="1019"/>
      <c r="P29" s="2034"/>
      <c r="Q29" s="958"/>
      <c r="R29" s="1019"/>
      <c r="S29" s="958"/>
      <c r="T29" s="1019"/>
      <c r="U29" s="958"/>
      <c r="V29" s="1019"/>
      <c r="W29" s="958"/>
      <c r="X29" s="1019"/>
      <c r="Y29" s="958"/>
      <c r="Z29" s="1019"/>
      <c r="AA29" s="958"/>
      <c r="AB29" s="1019"/>
      <c r="AC29" s="2991"/>
      <c r="AD29" s="2992"/>
      <c r="AE29" s="1021"/>
      <c r="AF29" s="1017"/>
      <c r="AG29" s="1415"/>
      <c r="AH29" s="2744"/>
      <c r="AI29" s="2759"/>
      <c r="AJ29" s="926"/>
      <c r="AK29" s="715"/>
    </row>
    <row r="30" spans="1:40" x14ac:dyDescent="0.25">
      <c r="A30" s="3003"/>
      <c r="B30" s="710"/>
      <c r="C30" s="694" t="s">
        <v>169</v>
      </c>
      <c r="D30" s="694"/>
      <c r="E30" s="694"/>
      <c r="F30" s="694"/>
      <c r="G30" s="2027"/>
      <c r="H30" s="2028"/>
      <c r="I30" s="2029"/>
      <c r="J30" s="2030"/>
      <c r="K30" s="958"/>
      <c r="L30" s="2031"/>
      <c r="M30" s="2032"/>
      <c r="N30" s="2033"/>
      <c r="O30" s="1019"/>
      <c r="P30" s="2034"/>
      <c r="Q30" s="958"/>
      <c r="R30" s="1019"/>
      <c r="S30" s="958"/>
      <c r="T30" s="1019"/>
      <c r="U30" s="958"/>
      <c r="V30" s="1019"/>
      <c r="W30" s="958"/>
      <c r="X30" s="1019"/>
      <c r="Y30" s="958"/>
      <c r="Z30" s="1019"/>
      <c r="AA30" s="958"/>
      <c r="AB30" s="1019"/>
      <c r="AC30" s="2991"/>
      <c r="AD30" s="2992"/>
      <c r="AE30" s="1021"/>
      <c r="AF30" s="1017"/>
      <c r="AG30" s="1415"/>
      <c r="AH30" s="2744"/>
      <c r="AI30" s="2759"/>
      <c r="AJ30" s="926"/>
      <c r="AK30" s="1255"/>
    </row>
    <row r="31" spans="1:40" x14ac:dyDescent="0.25">
      <c r="A31" s="3003"/>
      <c r="B31" s="710"/>
      <c r="C31" s="694" t="s">
        <v>170</v>
      </c>
      <c r="D31" s="694"/>
      <c r="E31" s="694"/>
      <c r="F31" s="694"/>
      <c r="G31" s="2027"/>
      <c r="H31" s="2028"/>
      <c r="I31" s="2029"/>
      <c r="J31" s="2030"/>
      <c r="K31" s="958"/>
      <c r="L31" s="2031"/>
      <c r="M31" s="2032"/>
      <c r="N31" s="2033"/>
      <c r="O31" s="1019"/>
      <c r="P31" s="2034"/>
      <c r="Q31" s="958"/>
      <c r="R31" s="1019"/>
      <c r="S31" s="958"/>
      <c r="T31" s="1019"/>
      <c r="U31" s="958"/>
      <c r="V31" s="1019"/>
      <c r="W31" s="958"/>
      <c r="X31" s="1019"/>
      <c r="Y31" s="958"/>
      <c r="Z31" s="1019"/>
      <c r="AA31" s="958"/>
      <c r="AB31" s="1019"/>
      <c r="AC31" s="2991"/>
      <c r="AD31" s="2992"/>
      <c r="AE31" s="1021"/>
      <c r="AF31" s="1017"/>
      <c r="AG31" s="1415"/>
      <c r="AH31" s="2744"/>
      <c r="AI31" s="2759"/>
      <c r="AJ31" s="926"/>
      <c r="AK31" s="1256"/>
    </row>
    <row r="32" spans="1:40" x14ac:dyDescent="0.25">
      <c r="A32" s="3003"/>
      <c r="B32" s="710"/>
      <c r="C32" s="694" t="s">
        <v>171</v>
      </c>
      <c r="D32" s="694"/>
      <c r="E32" s="694"/>
      <c r="F32" s="694"/>
      <c r="G32" s="2027"/>
      <c r="H32" s="2028"/>
      <c r="I32" s="2029"/>
      <c r="J32" s="2030"/>
      <c r="K32" s="958"/>
      <c r="L32" s="2031"/>
      <c r="M32" s="2032"/>
      <c r="N32" s="2033"/>
      <c r="O32" s="1019"/>
      <c r="P32" s="2034"/>
      <c r="Q32" s="958"/>
      <c r="R32" s="1019"/>
      <c r="S32" s="958"/>
      <c r="T32" s="1019"/>
      <c r="U32" s="958"/>
      <c r="V32" s="1019"/>
      <c r="W32" s="958"/>
      <c r="X32" s="1019"/>
      <c r="Y32" s="958"/>
      <c r="Z32" s="1019"/>
      <c r="AA32" s="958"/>
      <c r="AB32" s="1019"/>
      <c r="AC32" s="2991"/>
      <c r="AD32" s="2992"/>
      <c r="AE32" s="1021"/>
      <c r="AF32" s="1017"/>
      <c r="AG32" s="1415"/>
      <c r="AH32" s="2744"/>
      <c r="AI32" s="2759"/>
      <c r="AJ32" s="926"/>
      <c r="AK32" s="1256"/>
    </row>
    <row r="33" spans="1:40" ht="27" customHeight="1" x14ac:dyDescent="0.25">
      <c r="A33" s="3003"/>
      <c r="B33" s="710" t="s">
        <v>172</v>
      </c>
      <c r="C33" s="1252" t="s">
        <v>173</v>
      </c>
      <c r="D33" s="710" t="s">
        <v>174</v>
      </c>
      <c r="E33" s="710" t="s">
        <v>28</v>
      </c>
      <c r="F33" s="710"/>
      <c r="G33" s="2013" t="str">
        <f>"7-DaHall 1-PDU-"&amp;K33&amp;"-"&amp;J33&amp;"-"&amp;L33</f>
        <v>7-DaHall 1-PDU-01-30-16</v>
      </c>
      <c r="H33" s="2021" t="str">
        <f>"7-DaHall 1-PDU-"&amp;O33&amp;"-"&amp;N33&amp;"-"&amp;P33</f>
        <v>7-DaHall 1-PDU-02-30-16</v>
      </c>
      <c r="I33" s="2015">
        <v>220</v>
      </c>
      <c r="J33" s="2016">
        <v>30</v>
      </c>
      <c r="K33" s="2702" t="s">
        <v>6933</v>
      </c>
      <c r="L33" s="2017">
        <v>16</v>
      </c>
      <c r="M33" s="2022">
        <v>220</v>
      </c>
      <c r="N33" s="2023">
        <v>30</v>
      </c>
      <c r="O33" s="2706" t="s">
        <v>6929</v>
      </c>
      <c r="P33" s="2024">
        <v>16</v>
      </c>
      <c r="Q33" s="714" t="s">
        <v>175</v>
      </c>
      <c r="R33" s="697" t="s">
        <v>176</v>
      </c>
      <c r="S33" s="958"/>
      <c r="T33" s="1019"/>
      <c r="U33" s="958"/>
      <c r="V33" s="1019"/>
      <c r="W33" s="958"/>
      <c r="X33" s="1019"/>
      <c r="Y33" s="2978" t="s">
        <v>177</v>
      </c>
      <c r="Z33" s="2980" t="s">
        <v>178</v>
      </c>
      <c r="AA33" s="2978" t="s">
        <v>115</v>
      </c>
      <c r="AB33" s="2980" t="s">
        <v>116</v>
      </c>
      <c r="AC33" s="2991"/>
      <c r="AD33" s="2992"/>
      <c r="AE33" s="691" t="e">
        <f>SUM(#REF!)</f>
        <v>#REF!</v>
      </c>
      <c r="AF33" s="692" t="e">
        <f>SUM(#REF!)</f>
        <v>#REF!</v>
      </c>
      <c r="AG33" s="1401" t="e">
        <f t="shared" si="11"/>
        <v>#REF!</v>
      </c>
      <c r="AH33" s="2742" t="e">
        <f t="shared" ref="AH33:AH34" si="12">AG33*220</f>
        <v>#REF!</v>
      </c>
      <c r="AI33" s="2755"/>
      <c r="AJ33" s="926"/>
      <c r="AK33" s="1257" t="s">
        <v>179</v>
      </c>
      <c r="AM33" s="679" t="str">
        <f t="shared" ref="AM33:AM34" si="13">B33</f>
        <v>B517</v>
      </c>
      <c r="AN33" s="2620" t="e">
        <f t="shared" ref="AN33:AN34" si="14">AH33</f>
        <v>#REF!</v>
      </c>
    </row>
    <row r="34" spans="1:40" ht="31.2" x14ac:dyDescent="0.25">
      <c r="A34" s="3003"/>
      <c r="B34" s="710" t="s">
        <v>180</v>
      </c>
      <c r="C34" s="1252" t="s">
        <v>181</v>
      </c>
      <c r="D34" s="710" t="s">
        <v>182</v>
      </c>
      <c r="E34" s="710" t="s">
        <v>28</v>
      </c>
      <c r="F34" s="710"/>
      <c r="G34" s="2013" t="str">
        <f>"7-DaHall 1-PDU-"&amp;K34&amp;"-"&amp;J34&amp;"-"&amp;L34</f>
        <v>7-DaHall 1-PDU-01-30-14</v>
      </c>
      <c r="H34" s="2021" t="str">
        <f>"7-DaHall 1-PDU-"&amp;O34&amp;"-"&amp;N34&amp;"-"&amp;P34</f>
        <v>7-DaHall 1-PDU-02-30-14</v>
      </c>
      <c r="I34" s="2015">
        <v>220</v>
      </c>
      <c r="J34" s="2016">
        <v>30</v>
      </c>
      <c r="K34" s="2702" t="s">
        <v>6933</v>
      </c>
      <c r="L34" s="2017">
        <v>14</v>
      </c>
      <c r="M34" s="2022">
        <v>220</v>
      </c>
      <c r="N34" s="2023">
        <v>30</v>
      </c>
      <c r="O34" s="2706" t="s">
        <v>6929</v>
      </c>
      <c r="P34" s="2024">
        <v>14</v>
      </c>
      <c r="Q34" s="714" t="s">
        <v>183</v>
      </c>
      <c r="R34" s="697" t="s">
        <v>184</v>
      </c>
      <c r="S34" s="958"/>
      <c r="T34" s="1019"/>
      <c r="U34" s="958"/>
      <c r="V34" s="1019"/>
      <c r="W34" s="958"/>
      <c r="X34" s="1019"/>
      <c r="Y34" s="2979"/>
      <c r="Z34" s="2993"/>
      <c r="AA34" s="2989"/>
      <c r="AB34" s="2993"/>
      <c r="AC34" s="2991"/>
      <c r="AD34" s="2992"/>
      <c r="AE34" s="691" t="e">
        <f>SUM(#REF!)</f>
        <v>#REF!</v>
      </c>
      <c r="AF34" s="692" t="e">
        <f>SUM(#REF!)</f>
        <v>#REF!</v>
      </c>
      <c r="AG34" s="1401" t="e">
        <f t="shared" si="11"/>
        <v>#REF!</v>
      </c>
      <c r="AH34" s="2742" t="e">
        <f t="shared" si="12"/>
        <v>#REF!</v>
      </c>
      <c r="AI34" s="2755"/>
      <c r="AJ34" s="926"/>
      <c r="AK34" s="1256" t="s">
        <v>185</v>
      </c>
      <c r="AM34" s="679" t="str">
        <f t="shared" si="13"/>
        <v>B516</v>
      </c>
      <c r="AN34" s="2620" t="e">
        <f t="shared" si="14"/>
        <v>#REF!</v>
      </c>
    </row>
    <row r="35" spans="1:40" ht="31.2" hidden="1" x14ac:dyDescent="0.25">
      <c r="A35" s="3003"/>
      <c r="B35" s="710" t="s">
        <v>186</v>
      </c>
      <c r="C35" s="2352" t="s">
        <v>187</v>
      </c>
      <c r="D35" s="710" t="s">
        <v>188</v>
      </c>
      <c r="E35" s="710"/>
      <c r="F35" s="710" t="s">
        <v>28</v>
      </c>
      <c r="G35" s="1993" t="str">
        <f t="shared" ref="G35:G96" si="15">"7-1-"&amp;K35&amp;"-"&amp;J35&amp;"-"&amp;L35</f>
        <v>7-1-A-2-50-22</v>
      </c>
      <c r="H35" s="2025" t="str">
        <f t="shared" ref="H35:H96" si="16">"7-1-"&amp;O35&amp;"-"&amp;N35&amp;"-"&amp;P35</f>
        <v>7-1-B-2-50-22</v>
      </c>
      <c r="I35" s="1995">
        <v>48</v>
      </c>
      <c r="J35" s="1996">
        <v>50</v>
      </c>
      <c r="K35" s="948" t="s">
        <v>43</v>
      </c>
      <c r="L35" s="1997">
        <v>22</v>
      </c>
      <c r="M35" s="2035">
        <v>48</v>
      </c>
      <c r="N35" s="2036">
        <v>50</v>
      </c>
      <c r="O35" s="949" t="s">
        <v>44</v>
      </c>
      <c r="P35" s="2026">
        <v>22</v>
      </c>
      <c r="Q35" s="948" t="s">
        <v>189</v>
      </c>
      <c r="R35" s="949" t="s">
        <v>190</v>
      </c>
      <c r="S35" s="1249" t="s">
        <v>47</v>
      </c>
      <c r="T35" s="1248" t="s">
        <v>48</v>
      </c>
      <c r="U35" s="2978" t="s">
        <v>49</v>
      </c>
      <c r="V35" s="2980" t="s">
        <v>50</v>
      </c>
      <c r="W35" s="2978" t="s">
        <v>51</v>
      </c>
      <c r="X35" s="2980" t="s">
        <v>52</v>
      </c>
      <c r="Y35" s="2978" t="s">
        <v>53</v>
      </c>
      <c r="Z35" s="2980" t="s">
        <v>54</v>
      </c>
      <c r="AA35" s="2978" t="s">
        <v>32</v>
      </c>
      <c r="AB35" s="2980" t="s">
        <v>37</v>
      </c>
      <c r="AC35" s="2991"/>
      <c r="AD35" s="2992"/>
      <c r="AE35" s="684">
        <f>SJT설비_7층_IPD!G117</f>
        <v>0</v>
      </c>
      <c r="AF35" s="685">
        <f>SJT설비_7층_IPD!G162</f>
        <v>0</v>
      </c>
      <c r="AG35" s="1400">
        <f t="shared" si="11"/>
        <v>0</v>
      </c>
      <c r="AH35" s="2727">
        <f t="shared" ref="AH35:AH53" si="17">AG35*53.5</f>
        <v>0</v>
      </c>
      <c r="AI35" s="2758"/>
      <c r="AJ35" s="926"/>
      <c r="AK35" s="715"/>
    </row>
    <row r="36" spans="1:40" ht="31.2" hidden="1" x14ac:dyDescent="0.25">
      <c r="A36" s="3003"/>
      <c r="B36" s="710" t="s">
        <v>191</v>
      </c>
      <c r="C36" s="2352" t="s">
        <v>192</v>
      </c>
      <c r="D36" s="710" t="s">
        <v>193</v>
      </c>
      <c r="E36" s="710"/>
      <c r="F36" s="710" t="s">
        <v>28</v>
      </c>
      <c r="G36" s="1993" t="str">
        <f t="shared" si="15"/>
        <v>7-1-A-3-35-18</v>
      </c>
      <c r="H36" s="2025" t="str">
        <f t="shared" si="16"/>
        <v>7-1-B-3-35-18</v>
      </c>
      <c r="I36" s="1995">
        <v>48</v>
      </c>
      <c r="J36" s="1996">
        <v>35</v>
      </c>
      <c r="K36" s="948" t="s">
        <v>194</v>
      </c>
      <c r="L36" s="1997">
        <v>18</v>
      </c>
      <c r="M36" s="2035">
        <v>48</v>
      </c>
      <c r="N36" s="2036">
        <v>35</v>
      </c>
      <c r="O36" s="949" t="s">
        <v>195</v>
      </c>
      <c r="P36" s="2026">
        <v>18</v>
      </c>
      <c r="Q36" s="948" t="s">
        <v>196</v>
      </c>
      <c r="R36" s="949" t="s">
        <v>197</v>
      </c>
      <c r="S36" s="2987" t="s">
        <v>198</v>
      </c>
      <c r="T36" s="3009" t="s">
        <v>199</v>
      </c>
      <c r="U36" s="2991"/>
      <c r="V36" s="2992"/>
      <c r="W36" s="2991"/>
      <c r="X36" s="2992"/>
      <c r="Y36" s="2991"/>
      <c r="Z36" s="2992"/>
      <c r="AA36" s="2991"/>
      <c r="AB36" s="2992"/>
      <c r="AC36" s="2991"/>
      <c r="AD36" s="2992"/>
      <c r="AE36" s="684">
        <f>SJT설비_7층_IPD!G203</f>
        <v>0</v>
      </c>
      <c r="AF36" s="685">
        <f>SJT설비_7층_IPD!G248</f>
        <v>0</v>
      </c>
      <c r="AG36" s="1400">
        <f t="shared" si="11"/>
        <v>0</v>
      </c>
      <c r="AH36" s="2727">
        <f t="shared" si="17"/>
        <v>0</v>
      </c>
      <c r="AI36" s="2758"/>
      <c r="AJ36" s="926"/>
      <c r="AK36" s="715"/>
    </row>
    <row r="37" spans="1:40" ht="31.2" hidden="1" x14ac:dyDescent="0.25">
      <c r="A37" s="3003"/>
      <c r="B37" s="710" t="s">
        <v>200</v>
      </c>
      <c r="C37" s="2352" t="s">
        <v>201</v>
      </c>
      <c r="D37" s="710" t="s">
        <v>202</v>
      </c>
      <c r="E37" s="710"/>
      <c r="F37" s="710" t="s">
        <v>28</v>
      </c>
      <c r="G37" s="1993" t="str">
        <f t="shared" si="15"/>
        <v>7-1-A-3-35-19</v>
      </c>
      <c r="H37" s="2025" t="str">
        <f t="shared" si="16"/>
        <v>7-1-B-3-50-19</v>
      </c>
      <c r="I37" s="1995">
        <v>48</v>
      </c>
      <c r="J37" s="1996">
        <v>35</v>
      </c>
      <c r="K37" s="948" t="s">
        <v>194</v>
      </c>
      <c r="L37" s="1997">
        <v>19</v>
      </c>
      <c r="M37" s="2035">
        <v>48</v>
      </c>
      <c r="N37" s="2036">
        <v>50</v>
      </c>
      <c r="O37" s="949" t="s">
        <v>195</v>
      </c>
      <c r="P37" s="2026">
        <v>19</v>
      </c>
      <c r="Q37" s="948" t="s">
        <v>203</v>
      </c>
      <c r="R37" s="949" t="s">
        <v>204</v>
      </c>
      <c r="S37" s="2988"/>
      <c r="T37" s="3010"/>
      <c r="U37" s="2991"/>
      <c r="V37" s="2992"/>
      <c r="W37" s="2991"/>
      <c r="X37" s="2992"/>
      <c r="Y37" s="2991"/>
      <c r="Z37" s="2992"/>
      <c r="AA37" s="2991"/>
      <c r="AB37" s="2992"/>
      <c r="AC37" s="2991"/>
      <c r="AD37" s="2992"/>
      <c r="AE37" s="684">
        <f>SJT설비_7층_IPD!G204</f>
        <v>0</v>
      </c>
      <c r="AF37" s="685">
        <f>SJT설비_7층_IPD!G249</f>
        <v>0</v>
      </c>
      <c r="AG37" s="1400">
        <f t="shared" si="11"/>
        <v>0</v>
      </c>
      <c r="AH37" s="2727">
        <f t="shared" si="17"/>
        <v>0</v>
      </c>
      <c r="AI37" s="2758"/>
      <c r="AJ37" s="926"/>
      <c r="AK37" s="715"/>
    </row>
    <row r="38" spans="1:40" ht="31.2" hidden="1" x14ac:dyDescent="0.25">
      <c r="A38" s="3003"/>
      <c r="B38" s="3007" t="s">
        <v>205</v>
      </c>
      <c r="C38" s="3017" t="s">
        <v>206</v>
      </c>
      <c r="D38" s="3007" t="s">
        <v>207</v>
      </c>
      <c r="E38" s="710"/>
      <c r="F38" s="710" t="s">
        <v>28</v>
      </c>
      <c r="G38" s="1993" t="str">
        <f t="shared" si="15"/>
        <v>7-1-A-3-35-52</v>
      </c>
      <c r="H38" s="2025" t="str">
        <f t="shared" si="16"/>
        <v>7-1-B-3-35-23</v>
      </c>
      <c r="I38" s="1995">
        <v>48</v>
      </c>
      <c r="J38" s="1996">
        <v>35</v>
      </c>
      <c r="K38" s="948" t="s">
        <v>194</v>
      </c>
      <c r="L38" s="1997">
        <v>52</v>
      </c>
      <c r="M38" s="2035">
        <v>48</v>
      </c>
      <c r="N38" s="2036">
        <v>35</v>
      </c>
      <c r="O38" s="949" t="s">
        <v>195</v>
      </c>
      <c r="P38" s="2026">
        <v>23</v>
      </c>
      <c r="Q38" s="948" t="s">
        <v>208</v>
      </c>
      <c r="R38" s="949" t="s">
        <v>209</v>
      </c>
      <c r="S38" s="2988"/>
      <c r="T38" s="3010"/>
      <c r="U38" s="2991"/>
      <c r="V38" s="2992"/>
      <c r="W38" s="2991"/>
      <c r="X38" s="2992"/>
      <c r="Y38" s="2991"/>
      <c r="Z38" s="2992"/>
      <c r="AA38" s="2991"/>
      <c r="AB38" s="2992"/>
      <c r="AC38" s="2991"/>
      <c r="AD38" s="2992"/>
      <c r="AE38" s="695">
        <f>SJT설비_7층_IPD!I197</f>
        <v>0</v>
      </c>
      <c r="AF38" s="696">
        <f>SJT설비_7층_IPD!G253</f>
        <v>0</v>
      </c>
      <c r="AG38" s="1400">
        <f t="shared" si="11"/>
        <v>0</v>
      </c>
      <c r="AH38" s="2727">
        <f t="shared" si="17"/>
        <v>0</v>
      </c>
      <c r="AI38" s="2758"/>
      <c r="AJ38" s="926"/>
      <c r="AK38" s="3059" t="s">
        <v>210</v>
      </c>
    </row>
    <row r="39" spans="1:40" ht="31.2" hidden="1" x14ac:dyDescent="0.25">
      <c r="A39" s="3003"/>
      <c r="B39" s="3008"/>
      <c r="C39" s="3018"/>
      <c r="D39" s="3008"/>
      <c r="E39" s="710"/>
      <c r="F39" s="710" t="s">
        <v>28</v>
      </c>
      <c r="G39" s="1993" t="str">
        <f t="shared" si="15"/>
        <v>7-1-A-3-35-55</v>
      </c>
      <c r="H39" s="2025" t="str">
        <f t="shared" si="16"/>
        <v>7-1-B-3-35-54</v>
      </c>
      <c r="I39" s="1995">
        <v>48</v>
      </c>
      <c r="J39" s="1996">
        <v>35</v>
      </c>
      <c r="K39" s="948" t="s">
        <v>194</v>
      </c>
      <c r="L39" s="1997">
        <v>55</v>
      </c>
      <c r="M39" s="2035">
        <v>48</v>
      </c>
      <c r="N39" s="2036">
        <v>35</v>
      </c>
      <c r="O39" s="949" t="s">
        <v>195</v>
      </c>
      <c r="P39" s="2026">
        <v>54</v>
      </c>
      <c r="Q39" s="948" t="s">
        <v>211</v>
      </c>
      <c r="R39" s="949" t="s">
        <v>212</v>
      </c>
      <c r="S39" s="2988"/>
      <c r="T39" s="3010"/>
      <c r="U39" s="2991"/>
      <c r="V39" s="2992"/>
      <c r="W39" s="2991"/>
      <c r="X39" s="2992"/>
      <c r="Y39" s="2991"/>
      <c r="Z39" s="2992"/>
      <c r="AA39" s="2991"/>
      <c r="AB39" s="2992"/>
      <c r="AC39" s="2991"/>
      <c r="AD39" s="2992"/>
      <c r="AE39" s="695">
        <f>SJT설비_7층_IPD!I200</f>
        <v>0</v>
      </c>
      <c r="AF39" s="696">
        <f>SJT설비_7층_IPD!I244</f>
        <v>0</v>
      </c>
      <c r="AG39" s="1400">
        <f t="shared" si="11"/>
        <v>0</v>
      </c>
      <c r="AH39" s="2727">
        <f t="shared" si="17"/>
        <v>0</v>
      </c>
      <c r="AI39" s="2758"/>
      <c r="AJ39" s="926"/>
      <c r="AK39" s="3060"/>
    </row>
    <row r="40" spans="1:40" ht="31.2" hidden="1" x14ac:dyDescent="0.25">
      <c r="A40" s="3003"/>
      <c r="B40" s="710" t="s">
        <v>213</v>
      </c>
      <c r="C40" s="2352" t="s">
        <v>214</v>
      </c>
      <c r="D40" s="710" t="s">
        <v>215</v>
      </c>
      <c r="E40" s="710"/>
      <c r="F40" s="710" t="s">
        <v>28</v>
      </c>
      <c r="G40" s="1993" t="str">
        <f t="shared" si="15"/>
        <v>7-1-A-3-35-20</v>
      </c>
      <c r="H40" s="2025" t="str">
        <f t="shared" si="16"/>
        <v>7-1-B-3-50-20</v>
      </c>
      <c r="I40" s="1995">
        <v>48</v>
      </c>
      <c r="J40" s="1996">
        <v>35</v>
      </c>
      <c r="K40" s="948" t="s">
        <v>194</v>
      </c>
      <c r="L40" s="1997">
        <v>20</v>
      </c>
      <c r="M40" s="2035">
        <v>48</v>
      </c>
      <c r="N40" s="2036">
        <v>50</v>
      </c>
      <c r="O40" s="949" t="s">
        <v>195</v>
      </c>
      <c r="P40" s="2026">
        <v>20</v>
      </c>
      <c r="Q40" s="948" t="s">
        <v>216</v>
      </c>
      <c r="R40" s="949" t="s">
        <v>217</v>
      </c>
      <c r="S40" s="2988"/>
      <c r="T40" s="3010"/>
      <c r="U40" s="2991"/>
      <c r="V40" s="2992"/>
      <c r="W40" s="2991"/>
      <c r="X40" s="2992"/>
      <c r="Y40" s="2991"/>
      <c r="Z40" s="2992"/>
      <c r="AA40" s="2991"/>
      <c r="AB40" s="2992"/>
      <c r="AC40" s="2991"/>
      <c r="AD40" s="2992"/>
      <c r="AE40" s="684">
        <f>SJT설비_7층_IPD!G205</f>
        <v>0</v>
      </c>
      <c r="AF40" s="685">
        <f>SJT설비_7층_IPD!G250</f>
        <v>0</v>
      </c>
      <c r="AG40" s="1400">
        <f t="shared" si="11"/>
        <v>0</v>
      </c>
      <c r="AH40" s="2727">
        <f t="shared" si="17"/>
        <v>0</v>
      </c>
      <c r="AI40" s="2758"/>
      <c r="AJ40" s="926"/>
      <c r="AK40" s="715"/>
    </row>
    <row r="41" spans="1:40" ht="31.2" hidden="1" x14ac:dyDescent="0.25">
      <c r="A41" s="3003"/>
      <c r="B41" s="710" t="s">
        <v>218</v>
      </c>
      <c r="C41" s="2352" t="s">
        <v>219</v>
      </c>
      <c r="D41" s="710" t="s">
        <v>220</v>
      </c>
      <c r="E41" s="710"/>
      <c r="F41" s="710" t="s">
        <v>28</v>
      </c>
      <c r="G41" s="1993" t="str">
        <f t="shared" si="15"/>
        <v>7-1-A-3-50-21</v>
      </c>
      <c r="H41" s="2025" t="str">
        <f t="shared" si="16"/>
        <v>7-1-B-3-50-21</v>
      </c>
      <c r="I41" s="1995">
        <v>48</v>
      </c>
      <c r="J41" s="1996">
        <v>50</v>
      </c>
      <c r="K41" s="948" t="s">
        <v>194</v>
      </c>
      <c r="L41" s="1997">
        <v>21</v>
      </c>
      <c r="M41" s="2035">
        <v>48</v>
      </c>
      <c r="N41" s="2036">
        <v>50</v>
      </c>
      <c r="O41" s="949" t="s">
        <v>195</v>
      </c>
      <c r="P41" s="2026">
        <v>21</v>
      </c>
      <c r="Q41" s="948" t="s">
        <v>221</v>
      </c>
      <c r="R41" s="949" t="s">
        <v>222</v>
      </c>
      <c r="S41" s="2988"/>
      <c r="T41" s="3010"/>
      <c r="U41" s="2991"/>
      <c r="V41" s="2992"/>
      <c r="W41" s="2991"/>
      <c r="X41" s="2992"/>
      <c r="Y41" s="2991"/>
      <c r="Z41" s="2992"/>
      <c r="AA41" s="2991"/>
      <c r="AB41" s="2992"/>
      <c r="AC41" s="2991"/>
      <c r="AD41" s="2992"/>
      <c r="AE41" s="684">
        <f>SJT설비_7층_IPD!G206</f>
        <v>0</v>
      </c>
      <c r="AF41" s="685">
        <f>SJT설비_7층_IPD!G251</f>
        <v>0</v>
      </c>
      <c r="AG41" s="1400">
        <f t="shared" si="11"/>
        <v>0</v>
      </c>
      <c r="AH41" s="2727">
        <f t="shared" si="17"/>
        <v>0</v>
      </c>
      <c r="AI41" s="2758"/>
      <c r="AJ41" s="926"/>
      <c r="AK41" s="715"/>
    </row>
    <row r="42" spans="1:40" ht="31.2" hidden="1" x14ac:dyDescent="0.25">
      <c r="A42" s="3003"/>
      <c r="B42" s="710" t="s">
        <v>223</v>
      </c>
      <c r="C42" s="2352" t="s">
        <v>224</v>
      </c>
      <c r="D42" s="710" t="s">
        <v>225</v>
      </c>
      <c r="E42" s="710"/>
      <c r="F42" s="710" t="s">
        <v>28</v>
      </c>
      <c r="G42" s="1993" t="str">
        <f t="shared" si="15"/>
        <v>7-1-A-3-50-49</v>
      </c>
      <c r="H42" s="2025" t="str">
        <f t="shared" si="16"/>
        <v>7-1-B-3-35-49</v>
      </c>
      <c r="I42" s="1995">
        <v>48</v>
      </c>
      <c r="J42" s="1996">
        <v>50</v>
      </c>
      <c r="K42" s="948" t="s">
        <v>194</v>
      </c>
      <c r="L42" s="1997">
        <v>49</v>
      </c>
      <c r="M42" s="2035">
        <v>48</v>
      </c>
      <c r="N42" s="2036">
        <v>35</v>
      </c>
      <c r="O42" s="949" t="s">
        <v>195</v>
      </c>
      <c r="P42" s="2026">
        <v>49</v>
      </c>
      <c r="Q42" s="948" t="s">
        <v>226</v>
      </c>
      <c r="R42" s="949" t="s">
        <v>227</v>
      </c>
      <c r="S42" s="2988"/>
      <c r="T42" s="3010"/>
      <c r="U42" s="2991"/>
      <c r="V42" s="2992"/>
      <c r="W42" s="2991"/>
      <c r="X42" s="2992"/>
      <c r="Y42" s="2991"/>
      <c r="Z42" s="2992"/>
      <c r="AA42" s="2991"/>
      <c r="AB42" s="2992"/>
      <c r="AC42" s="2991"/>
      <c r="AD42" s="2992"/>
      <c r="AE42" s="684">
        <f>SJT설비_7층_IPD!I194</f>
        <v>0</v>
      </c>
      <c r="AF42" s="685">
        <f>SJT설비_7층_IPD!I239</f>
        <v>0</v>
      </c>
      <c r="AG42" s="1400">
        <f t="shared" si="11"/>
        <v>0</v>
      </c>
      <c r="AH42" s="2727">
        <f t="shared" si="17"/>
        <v>0</v>
      </c>
      <c r="AI42" s="2758"/>
      <c r="AJ42" s="926"/>
      <c r="AK42" s="715"/>
    </row>
    <row r="43" spans="1:40" ht="31.2" hidden="1" x14ac:dyDescent="0.25">
      <c r="A43" s="3003"/>
      <c r="B43" s="710" t="s">
        <v>228</v>
      </c>
      <c r="C43" s="2352" t="s">
        <v>229</v>
      </c>
      <c r="D43" s="710" t="s">
        <v>230</v>
      </c>
      <c r="E43" s="710"/>
      <c r="F43" s="710" t="s">
        <v>28</v>
      </c>
      <c r="G43" s="1993" t="str">
        <f t="shared" si="15"/>
        <v>7-1-A-3-35-50</v>
      </c>
      <c r="H43" s="2025" t="str">
        <f t="shared" si="16"/>
        <v>7-1-B-3-35-50</v>
      </c>
      <c r="I43" s="1995">
        <v>48</v>
      </c>
      <c r="J43" s="1996">
        <v>35</v>
      </c>
      <c r="K43" s="948" t="s">
        <v>194</v>
      </c>
      <c r="L43" s="1997">
        <v>50</v>
      </c>
      <c r="M43" s="2035">
        <v>48</v>
      </c>
      <c r="N43" s="2036">
        <v>35</v>
      </c>
      <c r="O43" s="949" t="s">
        <v>195</v>
      </c>
      <c r="P43" s="2026">
        <v>50</v>
      </c>
      <c r="Q43" s="948" t="s">
        <v>231</v>
      </c>
      <c r="R43" s="949" t="s">
        <v>232</v>
      </c>
      <c r="S43" s="2988"/>
      <c r="T43" s="3010"/>
      <c r="U43" s="2991"/>
      <c r="V43" s="2992"/>
      <c r="W43" s="2991"/>
      <c r="X43" s="2992"/>
      <c r="Y43" s="2991"/>
      <c r="Z43" s="2992"/>
      <c r="AA43" s="2991"/>
      <c r="AB43" s="2992"/>
      <c r="AC43" s="2991"/>
      <c r="AD43" s="2992"/>
      <c r="AE43" s="684">
        <f>SJT설비_7층_IPD!I195</f>
        <v>0</v>
      </c>
      <c r="AF43" s="685">
        <f>SJT설비_7층_IPD!I240</f>
        <v>0</v>
      </c>
      <c r="AG43" s="1400">
        <f t="shared" si="11"/>
        <v>0</v>
      </c>
      <c r="AH43" s="2727">
        <f t="shared" si="17"/>
        <v>0</v>
      </c>
      <c r="AI43" s="2758"/>
      <c r="AJ43" s="926"/>
      <c r="AK43" s="715"/>
    </row>
    <row r="44" spans="1:40" ht="31.2" hidden="1" x14ac:dyDescent="0.25">
      <c r="A44" s="3003"/>
      <c r="B44" s="710" t="s">
        <v>233</v>
      </c>
      <c r="C44" s="2352" t="s">
        <v>234</v>
      </c>
      <c r="D44" s="710" t="s">
        <v>235</v>
      </c>
      <c r="E44" s="710"/>
      <c r="F44" s="710" t="s">
        <v>28</v>
      </c>
      <c r="G44" s="1993" t="str">
        <f t="shared" si="15"/>
        <v>7-1-A-3-35-51</v>
      </c>
      <c r="H44" s="2025" t="str">
        <f t="shared" si="16"/>
        <v>7-1-B-3-35-51</v>
      </c>
      <c r="I44" s="1995">
        <v>48</v>
      </c>
      <c r="J44" s="1996">
        <v>35</v>
      </c>
      <c r="K44" s="948" t="s">
        <v>194</v>
      </c>
      <c r="L44" s="1997">
        <v>51</v>
      </c>
      <c r="M44" s="2035">
        <v>48</v>
      </c>
      <c r="N44" s="2036">
        <v>35</v>
      </c>
      <c r="O44" s="949" t="s">
        <v>195</v>
      </c>
      <c r="P44" s="2026">
        <v>51</v>
      </c>
      <c r="Q44" s="948" t="s">
        <v>236</v>
      </c>
      <c r="R44" s="949" t="s">
        <v>237</v>
      </c>
      <c r="S44" s="2988"/>
      <c r="T44" s="3010"/>
      <c r="U44" s="2991"/>
      <c r="V44" s="2992"/>
      <c r="W44" s="2991"/>
      <c r="X44" s="2992"/>
      <c r="Y44" s="2991"/>
      <c r="Z44" s="2992"/>
      <c r="AA44" s="2991"/>
      <c r="AB44" s="2992"/>
      <c r="AC44" s="2991"/>
      <c r="AD44" s="2992"/>
      <c r="AE44" s="684">
        <f>SJT설비_7층_IPD!I196</f>
        <v>0</v>
      </c>
      <c r="AF44" s="685">
        <f>SJT설비_7층_IPD!I241</f>
        <v>0</v>
      </c>
      <c r="AG44" s="1400">
        <f t="shared" si="11"/>
        <v>0</v>
      </c>
      <c r="AH44" s="2727">
        <f t="shared" si="17"/>
        <v>0</v>
      </c>
      <c r="AI44" s="2758"/>
      <c r="AJ44" s="926"/>
      <c r="AK44" s="715"/>
    </row>
    <row r="45" spans="1:40" ht="31.2" hidden="1" x14ac:dyDescent="0.25">
      <c r="A45" s="3003"/>
      <c r="B45" s="710" t="s">
        <v>238</v>
      </c>
      <c r="C45" s="2352" t="s">
        <v>239</v>
      </c>
      <c r="D45" s="710" t="s">
        <v>240</v>
      </c>
      <c r="E45" s="710"/>
      <c r="F45" s="710" t="s">
        <v>28</v>
      </c>
      <c r="G45" s="1993" t="str">
        <f t="shared" si="15"/>
        <v>7-1-A-3-35-22</v>
      </c>
      <c r="H45" s="2025" t="str">
        <f t="shared" si="16"/>
        <v>7-1-B-3-35-22</v>
      </c>
      <c r="I45" s="1995">
        <v>48</v>
      </c>
      <c r="J45" s="1996">
        <v>35</v>
      </c>
      <c r="K45" s="948" t="s">
        <v>194</v>
      </c>
      <c r="L45" s="1997">
        <v>22</v>
      </c>
      <c r="M45" s="2035">
        <v>48</v>
      </c>
      <c r="N45" s="2036">
        <v>35</v>
      </c>
      <c r="O45" s="949" t="s">
        <v>195</v>
      </c>
      <c r="P45" s="2026">
        <v>22</v>
      </c>
      <c r="Q45" s="948" t="s">
        <v>241</v>
      </c>
      <c r="R45" s="949" t="s">
        <v>242</v>
      </c>
      <c r="S45" s="2989"/>
      <c r="T45" s="2993"/>
      <c r="U45" s="2991"/>
      <c r="V45" s="2992"/>
      <c r="W45" s="2991"/>
      <c r="X45" s="2992"/>
      <c r="Y45" s="2991"/>
      <c r="Z45" s="2992"/>
      <c r="AA45" s="2991"/>
      <c r="AB45" s="2992"/>
      <c r="AC45" s="2991"/>
      <c r="AD45" s="2992"/>
      <c r="AE45" s="684">
        <f>SJT설비_7층_IPD!G207</f>
        <v>0</v>
      </c>
      <c r="AF45" s="685">
        <f>SJT설비_7층_IPD!G252</f>
        <v>0</v>
      </c>
      <c r="AG45" s="1400">
        <f t="shared" si="11"/>
        <v>0</v>
      </c>
      <c r="AH45" s="2727">
        <f t="shared" si="17"/>
        <v>0</v>
      </c>
      <c r="AI45" s="2758"/>
      <c r="AJ45" s="926"/>
      <c r="AK45" s="715"/>
    </row>
    <row r="46" spans="1:40" ht="31.2" hidden="1" x14ac:dyDescent="0.25">
      <c r="A46" s="3003"/>
      <c r="B46" s="710" t="s">
        <v>243</v>
      </c>
      <c r="C46" s="2352" t="s">
        <v>244</v>
      </c>
      <c r="D46" s="710" t="s">
        <v>245</v>
      </c>
      <c r="E46" s="710"/>
      <c r="F46" s="710" t="s">
        <v>28</v>
      </c>
      <c r="G46" s="1993" t="str">
        <f t="shared" si="15"/>
        <v>7-1-A-4-35-53</v>
      </c>
      <c r="H46" s="2025" t="str">
        <f t="shared" si="16"/>
        <v>7-1-B-4-35-53</v>
      </c>
      <c r="I46" s="1995">
        <v>48</v>
      </c>
      <c r="J46" s="1996">
        <v>35</v>
      </c>
      <c r="K46" s="948" t="s">
        <v>246</v>
      </c>
      <c r="L46" s="1997">
        <v>53</v>
      </c>
      <c r="M46" s="2035">
        <v>48</v>
      </c>
      <c r="N46" s="2036">
        <v>35</v>
      </c>
      <c r="O46" s="949" t="s">
        <v>247</v>
      </c>
      <c r="P46" s="2026">
        <v>53</v>
      </c>
      <c r="Q46" s="948" t="s">
        <v>248</v>
      </c>
      <c r="R46" s="949" t="s">
        <v>249</v>
      </c>
      <c r="S46" s="2987" t="s">
        <v>250</v>
      </c>
      <c r="T46" s="3009" t="s">
        <v>251</v>
      </c>
      <c r="U46" s="2991"/>
      <c r="V46" s="2992"/>
      <c r="W46" s="2991"/>
      <c r="X46" s="2992"/>
      <c r="Y46" s="2991"/>
      <c r="Z46" s="2992"/>
      <c r="AA46" s="2991"/>
      <c r="AB46" s="2992"/>
      <c r="AC46" s="2991"/>
      <c r="AD46" s="2992"/>
      <c r="AE46" s="684">
        <f>SJT설비_7층_IPD!I288</f>
        <v>0</v>
      </c>
      <c r="AF46" s="685">
        <f>SJT설비_7층_IPD!I333</f>
        <v>0</v>
      </c>
      <c r="AG46" s="1400">
        <f t="shared" si="11"/>
        <v>0</v>
      </c>
      <c r="AH46" s="2727">
        <f t="shared" si="17"/>
        <v>0</v>
      </c>
      <c r="AI46" s="2758"/>
      <c r="AJ46" s="926"/>
      <c r="AK46" s="715"/>
    </row>
    <row r="47" spans="1:40" ht="31.2" hidden="1" x14ac:dyDescent="0.25">
      <c r="A47" s="3003"/>
      <c r="B47" s="710" t="s">
        <v>252</v>
      </c>
      <c r="C47" s="2352" t="s">
        <v>253</v>
      </c>
      <c r="D47" s="710" t="s">
        <v>254</v>
      </c>
      <c r="E47" s="710"/>
      <c r="F47" s="710" t="s">
        <v>28</v>
      </c>
      <c r="G47" s="1993" t="str">
        <f t="shared" si="15"/>
        <v>7-1-A-4-35-52</v>
      </c>
      <c r="H47" s="2025" t="str">
        <f t="shared" si="16"/>
        <v>7-1-B-4-35-52</v>
      </c>
      <c r="I47" s="1995">
        <v>48</v>
      </c>
      <c r="J47" s="1996">
        <v>35</v>
      </c>
      <c r="K47" s="948" t="s">
        <v>246</v>
      </c>
      <c r="L47" s="1997">
        <v>52</v>
      </c>
      <c r="M47" s="2035">
        <v>48</v>
      </c>
      <c r="N47" s="2036">
        <v>35</v>
      </c>
      <c r="O47" s="949" t="s">
        <v>247</v>
      </c>
      <c r="P47" s="2026">
        <v>52</v>
      </c>
      <c r="Q47" s="948" t="s">
        <v>255</v>
      </c>
      <c r="R47" s="949" t="s">
        <v>256</v>
      </c>
      <c r="S47" s="2988"/>
      <c r="T47" s="3010"/>
      <c r="U47" s="2991"/>
      <c r="V47" s="2992"/>
      <c r="W47" s="2991"/>
      <c r="X47" s="2992"/>
      <c r="Y47" s="2991"/>
      <c r="Z47" s="2992"/>
      <c r="AA47" s="2991"/>
      <c r="AB47" s="2992"/>
      <c r="AC47" s="2991"/>
      <c r="AD47" s="2992"/>
      <c r="AE47" s="684">
        <f>SJT설비_7층_IPD!I287</f>
        <v>0</v>
      </c>
      <c r="AF47" s="685">
        <f>SJT설비_7층_IPD!I332</f>
        <v>0</v>
      </c>
      <c r="AG47" s="1400">
        <f t="shared" si="11"/>
        <v>0</v>
      </c>
      <c r="AH47" s="2727">
        <f t="shared" si="17"/>
        <v>0</v>
      </c>
      <c r="AI47" s="2758"/>
      <c r="AJ47" s="926"/>
      <c r="AK47" s="715"/>
    </row>
    <row r="48" spans="1:40" ht="31.2" hidden="1" x14ac:dyDescent="0.25">
      <c r="A48" s="3003"/>
      <c r="B48" s="710" t="s">
        <v>257</v>
      </c>
      <c r="C48" s="2352" t="s">
        <v>258</v>
      </c>
      <c r="D48" s="710" t="s">
        <v>259</v>
      </c>
      <c r="E48" s="710"/>
      <c r="F48" s="710" t="s">
        <v>28</v>
      </c>
      <c r="G48" s="1993" t="str">
        <f t="shared" si="15"/>
        <v>7-1-A-4-50-45</v>
      </c>
      <c r="H48" s="2025" t="str">
        <f t="shared" si="16"/>
        <v>7-1-B-4-50-51</v>
      </c>
      <c r="I48" s="1995">
        <v>48</v>
      </c>
      <c r="J48" s="1996">
        <v>50</v>
      </c>
      <c r="K48" s="948" t="s">
        <v>246</v>
      </c>
      <c r="L48" s="1997">
        <v>45</v>
      </c>
      <c r="M48" s="2035">
        <v>48</v>
      </c>
      <c r="N48" s="2036">
        <v>50</v>
      </c>
      <c r="O48" s="949" t="s">
        <v>247</v>
      </c>
      <c r="P48" s="2026">
        <v>51</v>
      </c>
      <c r="Q48" s="948" t="s">
        <v>260</v>
      </c>
      <c r="R48" s="949" t="s">
        <v>261</v>
      </c>
      <c r="S48" s="2988"/>
      <c r="T48" s="3010"/>
      <c r="U48" s="2991"/>
      <c r="V48" s="2992"/>
      <c r="W48" s="2991"/>
      <c r="X48" s="2992"/>
      <c r="Y48" s="2991"/>
      <c r="Z48" s="2992"/>
      <c r="AA48" s="2991"/>
      <c r="AB48" s="2992"/>
      <c r="AC48" s="2991"/>
      <c r="AD48" s="2992"/>
      <c r="AE48" s="684">
        <f>SJT설비_7층_IPD!I280</f>
        <v>0</v>
      </c>
      <c r="AF48" s="685">
        <f>SJT설비_7층_IPD!I331</f>
        <v>0</v>
      </c>
      <c r="AG48" s="1400">
        <f t="shared" si="11"/>
        <v>0</v>
      </c>
      <c r="AH48" s="2727">
        <f t="shared" si="17"/>
        <v>0</v>
      </c>
      <c r="AI48" s="2758"/>
      <c r="AJ48" s="926"/>
      <c r="AK48" s="715"/>
    </row>
    <row r="49" spans="1:40" ht="31.2" hidden="1" x14ac:dyDescent="0.25">
      <c r="A49" s="3003"/>
      <c r="B49" s="3007" t="s">
        <v>262</v>
      </c>
      <c r="C49" s="3017" t="s">
        <v>263</v>
      </c>
      <c r="D49" s="3007" t="s">
        <v>264</v>
      </c>
      <c r="E49" s="710"/>
      <c r="F49" s="710" t="s">
        <v>28</v>
      </c>
      <c r="G49" s="1993" t="str">
        <f t="shared" si="15"/>
        <v>7-1-A-4-50-10</v>
      </c>
      <c r="H49" s="2025" t="str">
        <f t="shared" si="16"/>
        <v>7-1-B-4-50-43</v>
      </c>
      <c r="I49" s="1995">
        <v>48</v>
      </c>
      <c r="J49" s="1996">
        <v>50</v>
      </c>
      <c r="K49" s="948" t="s">
        <v>246</v>
      </c>
      <c r="L49" s="1997">
        <v>10</v>
      </c>
      <c r="M49" s="2035">
        <v>48</v>
      </c>
      <c r="N49" s="2036">
        <v>50</v>
      </c>
      <c r="O49" s="949" t="s">
        <v>247</v>
      </c>
      <c r="P49" s="2026">
        <v>43</v>
      </c>
      <c r="Q49" s="948" t="s">
        <v>265</v>
      </c>
      <c r="R49" s="949" t="s">
        <v>266</v>
      </c>
      <c r="S49" s="2988"/>
      <c r="T49" s="3010"/>
      <c r="U49" s="2991"/>
      <c r="V49" s="2992"/>
      <c r="W49" s="2991"/>
      <c r="X49" s="2992"/>
      <c r="Y49" s="2991"/>
      <c r="Z49" s="2992"/>
      <c r="AA49" s="2991"/>
      <c r="AB49" s="2992"/>
      <c r="AC49" s="2991"/>
      <c r="AD49" s="2992"/>
      <c r="AE49" s="695">
        <f>SJT설비_7층_IPD!G285</f>
        <v>0</v>
      </c>
      <c r="AF49" s="696">
        <f>SJT설비_7층_IPD!I323</f>
        <v>0</v>
      </c>
      <c r="AG49" s="1400">
        <f t="shared" si="11"/>
        <v>0</v>
      </c>
      <c r="AH49" s="2727">
        <f t="shared" si="17"/>
        <v>0</v>
      </c>
      <c r="AI49" s="2758"/>
      <c r="AJ49" s="926"/>
      <c r="AK49" s="3059" t="s">
        <v>267</v>
      </c>
    </row>
    <row r="50" spans="1:40" ht="31.2" hidden="1" x14ac:dyDescent="0.25">
      <c r="A50" s="3003"/>
      <c r="B50" s="3014"/>
      <c r="C50" s="3044"/>
      <c r="D50" s="3014"/>
      <c r="E50" s="710"/>
      <c r="F50" s="710" t="s">
        <v>28</v>
      </c>
      <c r="G50" s="1993" t="str">
        <f t="shared" si="15"/>
        <v>7-1-A-4-50-11</v>
      </c>
      <c r="H50" s="2025" t="str">
        <f t="shared" si="16"/>
        <v>7-1-B-4-50-44</v>
      </c>
      <c r="I50" s="1995">
        <v>48</v>
      </c>
      <c r="J50" s="1996">
        <v>50</v>
      </c>
      <c r="K50" s="948" t="s">
        <v>246</v>
      </c>
      <c r="L50" s="1997">
        <v>11</v>
      </c>
      <c r="M50" s="2035">
        <v>48</v>
      </c>
      <c r="N50" s="2036">
        <v>50</v>
      </c>
      <c r="O50" s="949" t="s">
        <v>247</v>
      </c>
      <c r="P50" s="2026">
        <v>44</v>
      </c>
      <c r="Q50" s="948" t="s">
        <v>268</v>
      </c>
      <c r="R50" s="949" t="s">
        <v>269</v>
      </c>
      <c r="S50" s="2988"/>
      <c r="T50" s="3010"/>
      <c r="U50" s="2991"/>
      <c r="V50" s="2992"/>
      <c r="W50" s="2991"/>
      <c r="X50" s="2992"/>
      <c r="Y50" s="2991"/>
      <c r="Z50" s="2992"/>
      <c r="AA50" s="2991"/>
      <c r="AB50" s="2992"/>
      <c r="AC50" s="2991"/>
      <c r="AD50" s="2992"/>
      <c r="AE50" s="695">
        <f>SJT설비_7층_IPD!G286</f>
        <v>0</v>
      </c>
      <c r="AF50" s="696">
        <f>SJT설비_7층_IPD!I324</f>
        <v>0</v>
      </c>
      <c r="AG50" s="1400">
        <f t="shared" si="11"/>
        <v>0</v>
      </c>
      <c r="AH50" s="2727">
        <f t="shared" si="17"/>
        <v>0</v>
      </c>
      <c r="AI50" s="2758"/>
      <c r="AJ50" s="926"/>
      <c r="AK50" s="3061"/>
    </row>
    <row r="51" spans="1:40" ht="31.2" hidden="1" x14ac:dyDescent="0.25">
      <c r="A51" s="3003"/>
      <c r="B51" s="3008"/>
      <c r="C51" s="3018"/>
      <c r="D51" s="3008"/>
      <c r="E51" s="710"/>
      <c r="F51" s="710" t="s">
        <v>28</v>
      </c>
      <c r="G51" s="1993" t="str">
        <f t="shared" si="15"/>
        <v>7-1-A-4-50-18</v>
      </c>
      <c r="H51" s="2025" t="str">
        <f t="shared" si="16"/>
        <v>7-1-B-4-50-45</v>
      </c>
      <c r="I51" s="1995">
        <v>48</v>
      </c>
      <c r="J51" s="1996">
        <v>50</v>
      </c>
      <c r="K51" s="948" t="s">
        <v>246</v>
      </c>
      <c r="L51" s="1997">
        <v>18</v>
      </c>
      <c r="M51" s="2035">
        <v>48</v>
      </c>
      <c r="N51" s="2036">
        <v>50</v>
      </c>
      <c r="O51" s="949" t="s">
        <v>247</v>
      </c>
      <c r="P51" s="2026">
        <v>45</v>
      </c>
      <c r="Q51" s="948" t="s">
        <v>270</v>
      </c>
      <c r="R51" s="949" t="s">
        <v>271</v>
      </c>
      <c r="S51" s="2988"/>
      <c r="T51" s="3010"/>
      <c r="U51" s="2991"/>
      <c r="V51" s="2992"/>
      <c r="W51" s="2991"/>
      <c r="X51" s="2992"/>
      <c r="Y51" s="2991"/>
      <c r="Z51" s="2992"/>
      <c r="AA51" s="2991"/>
      <c r="AB51" s="2992"/>
      <c r="AC51" s="2991"/>
      <c r="AD51" s="2992"/>
      <c r="AE51" s="695">
        <f>SJT설비_7층_IPD!G293</f>
        <v>0</v>
      </c>
      <c r="AF51" s="696">
        <f>SJT설비_7층_IPD!I325</f>
        <v>0</v>
      </c>
      <c r="AG51" s="1400">
        <f t="shared" si="11"/>
        <v>0</v>
      </c>
      <c r="AH51" s="2727">
        <f t="shared" si="17"/>
        <v>0</v>
      </c>
      <c r="AI51" s="2758"/>
      <c r="AJ51" s="926"/>
      <c r="AK51" s="3060"/>
    </row>
    <row r="52" spans="1:40" ht="31.2" hidden="1" x14ac:dyDescent="0.25">
      <c r="A52" s="3003"/>
      <c r="B52" s="3007" t="s">
        <v>272</v>
      </c>
      <c r="C52" s="3017" t="s">
        <v>273</v>
      </c>
      <c r="D52" s="3007" t="s">
        <v>274</v>
      </c>
      <c r="E52" s="710"/>
      <c r="F52" s="710" t="s">
        <v>28</v>
      </c>
      <c r="G52" s="1993" t="str">
        <f t="shared" si="15"/>
        <v>7-1-A-4-50-27</v>
      </c>
      <c r="H52" s="2025" t="str">
        <f t="shared" si="16"/>
        <v>7-1-B-4-50-57</v>
      </c>
      <c r="I52" s="1995">
        <v>48</v>
      </c>
      <c r="J52" s="1996">
        <v>50</v>
      </c>
      <c r="K52" s="948" t="s">
        <v>246</v>
      </c>
      <c r="L52" s="1997">
        <v>27</v>
      </c>
      <c r="M52" s="2035">
        <v>48</v>
      </c>
      <c r="N52" s="2036">
        <v>50</v>
      </c>
      <c r="O52" s="949" t="s">
        <v>247</v>
      </c>
      <c r="P52" s="2026">
        <v>57</v>
      </c>
      <c r="Q52" s="948" t="s">
        <v>275</v>
      </c>
      <c r="R52" s="949" t="s">
        <v>276</v>
      </c>
      <c r="S52" s="2988"/>
      <c r="T52" s="3010"/>
      <c r="U52" s="2991"/>
      <c r="V52" s="2992"/>
      <c r="W52" s="2991"/>
      <c r="X52" s="2992"/>
      <c r="Y52" s="2991"/>
      <c r="Z52" s="2992"/>
      <c r="AA52" s="2991"/>
      <c r="AB52" s="2992"/>
      <c r="AC52" s="2991"/>
      <c r="AD52" s="2992"/>
      <c r="AE52" s="695">
        <f>SJT설비_7층_IPD!G302</f>
        <v>0</v>
      </c>
      <c r="AF52" s="696">
        <f>SJT설비_7층_IPD!I337</f>
        <v>0</v>
      </c>
      <c r="AG52" s="1400">
        <f t="shared" si="11"/>
        <v>0</v>
      </c>
      <c r="AH52" s="2727">
        <f t="shared" si="17"/>
        <v>0</v>
      </c>
      <c r="AI52" s="2758"/>
      <c r="AJ52" s="926"/>
      <c r="AK52" s="3059" t="s">
        <v>210</v>
      </c>
    </row>
    <row r="53" spans="1:40" ht="31.2" hidden="1" x14ac:dyDescent="0.25">
      <c r="A53" s="3003"/>
      <c r="B53" s="3008"/>
      <c r="C53" s="3018"/>
      <c r="D53" s="3008"/>
      <c r="E53" s="710"/>
      <c r="F53" s="710" t="s">
        <v>28</v>
      </c>
      <c r="G53" s="1993" t="str">
        <f t="shared" si="15"/>
        <v>7-1-A-4-50-33</v>
      </c>
      <c r="H53" s="2025" t="str">
        <f t="shared" si="16"/>
        <v>7-1-B-4-50-33</v>
      </c>
      <c r="I53" s="1995">
        <v>48</v>
      </c>
      <c r="J53" s="1996">
        <v>50</v>
      </c>
      <c r="K53" s="948" t="s">
        <v>246</v>
      </c>
      <c r="L53" s="1997">
        <v>33</v>
      </c>
      <c r="M53" s="2035">
        <v>48</v>
      </c>
      <c r="N53" s="2036">
        <v>50</v>
      </c>
      <c r="O53" s="949" t="s">
        <v>247</v>
      </c>
      <c r="P53" s="2026">
        <v>33</v>
      </c>
      <c r="Q53" s="948" t="s">
        <v>277</v>
      </c>
      <c r="R53" s="949" t="s">
        <v>278</v>
      </c>
      <c r="S53" s="2989"/>
      <c r="T53" s="2993"/>
      <c r="U53" s="2979"/>
      <c r="V53" s="2981"/>
      <c r="W53" s="2979"/>
      <c r="X53" s="2981"/>
      <c r="Y53" s="2979"/>
      <c r="Z53" s="2981"/>
      <c r="AA53" s="2979"/>
      <c r="AB53" s="2981"/>
      <c r="AC53" s="2991"/>
      <c r="AD53" s="2992"/>
      <c r="AE53" s="695">
        <f>SJT설비_7층_IPD!G308</f>
        <v>0</v>
      </c>
      <c r="AF53" s="696">
        <f>SJT설비_7층_IPD!G353</f>
        <v>0</v>
      </c>
      <c r="AG53" s="1400">
        <f t="shared" si="11"/>
        <v>0</v>
      </c>
      <c r="AH53" s="2727">
        <f t="shared" si="17"/>
        <v>0</v>
      </c>
      <c r="AI53" s="2758"/>
      <c r="AJ53" s="926"/>
      <c r="AK53" s="3060"/>
    </row>
    <row r="54" spans="1:40" ht="27" customHeight="1" x14ac:dyDescent="0.25">
      <c r="A54" s="3003"/>
      <c r="B54" s="710" t="s">
        <v>279</v>
      </c>
      <c r="C54" s="1252" t="s">
        <v>280</v>
      </c>
      <c r="D54" s="710" t="s">
        <v>281</v>
      </c>
      <c r="E54" s="710" t="s">
        <v>28</v>
      </c>
      <c r="F54" s="710"/>
      <c r="G54" s="2013" t="str">
        <f>"7-DaHall 1-PDU-"&amp;K54&amp;"-"&amp;J54&amp;"-"&amp;L54</f>
        <v>7-DaHall 1-PDU-01-30-7</v>
      </c>
      <c r="H54" s="2021" t="str">
        <f>"7-DaHall 1-PDU-"&amp;O54&amp;"-"&amp;N54&amp;"-"&amp;P54</f>
        <v>7-DaHall 1-PDU-02-30-7</v>
      </c>
      <c r="I54" s="2015">
        <v>220</v>
      </c>
      <c r="J54" s="2016">
        <v>30</v>
      </c>
      <c r="K54" s="2702" t="s">
        <v>6933</v>
      </c>
      <c r="L54" s="2017">
        <v>7</v>
      </c>
      <c r="M54" s="2022">
        <v>220</v>
      </c>
      <c r="N54" s="2023">
        <v>30</v>
      </c>
      <c r="O54" s="2706" t="s">
        <v>6929</v>
      </c>
      <c r="P54" s="2024">
        <v>7</v>
      </c>
      <c r="Q54" s="714" t="s">
        <v>282</v>
      </c>
      <c r="R54" s="697" t="s">
        <v>283</v>
      </c>
      <c r="S54" s="746"/>
      <c r="T54" s="746"/>
      <c r="U54" s="746"/>
      <c r="V54" s="746"/>
      <c r="W54" s="746"/>
      <c r="X54" s="746"/>
      <c r="Y54" s="2978" t="s">
        <v>177</v>
      </c>
      <c r="Z54" s="2980" t="s">
        <v>178</v>
      </c>
      <c r="AA54" s="2978" t="s">
        <v>115</v>
      </c>
      <c r="AB54" s="2980" t="s">
        <v>116</v>
      </c>
      <c r="AC54" s="2991"/>
      <c r="AD54" s="2992"/>
      <c r="AE54" s="691" t="e">
        <f>SUM(#REF!)</f>
        <v>#REF!</v>
      </c>
      <c r="AF54" s="692" t="e">
        <f>SUM(#REF!)</f>
        <v>#REF!</v>
      </c>
      <c r="AG54" s="1401" t="e">
        <f t="shared" si="11"/>
        <v>#REF!</v>
      </c>
      <c r="AH54" s="2742" t="e">
        <f t="shared" ref="AH54:AH55" si="18">AG54*220</f>
        <v>#REF!</v>
      </c>
      <c r="AI54" s="2755"/>
      <c r="AJ54" s="926" t="s">
        <v>128</v>
      </c>
      <c r="AK54" s="715"/>
      <c r="AM54" s="679" t="str">
        <f t="shared" ref="AM54:AM55" si="19">B54</f>
        <v>A505</v>
      </c>
      <c r="AN54" s="2620" t="e">
        <f t="shared" ref="AN54:AN55" si="20">AH54</f>
        <v>#REF!</v>
      </c>
    </row>
    <row r="55" spans="1:40" ht="31.8" thickBot="1" x14ac:dyDescent="0.3">
      <c r="A55" s="3003"/>
      <c r="B55" s="710" t="s">
        <v>284</v>
      </c>
      <c r="C55" s="1252" t="s">
        <v>285</v>
      </c>
      <c r="D55" s="710" t="s">
        <v>286</v>
      </c>
      <c r="E55" s="710" t="s">
        <v>28</v>
      </c>
      <c r="F55" s="710"/>
      <c r="G55" s="2013" t="str">
        <f>"7-DaHall 1-PDU-"&amp;K55&amp;"-"&amp;J55&amp;"-"&amp;L55</f>
        <v>7-DaHall 1-PDU-01-30-9</v>
      </c>
      <c r="H55" s="2021" t="str">
        <f>"7-DaHall 1-PDU-"&amp;O55&amp;"-"&amp;N55&amp;"-"&amp;P55</f>
        <v>7-DaHall 1-PDU-02-30-9</v>
      </c>
      <c r="I55" s="2015">
        <v>220</v>
      </c>
      <c r="J55" s="2016">
        <v>30</v>
      </c>
      <c r="K55" s="2702" t="s">
        <v>6933</v>
      </c>
      <c r="L55" s="2017">
        <v>9</v>
      </c>
      <c r="M55" s="2022">
        <v>220</v>
      </c>
      <c r="N55" s="2023">
        <v>30</v>
      </c>
      <c r="O55" s="2706" t="s">
        <v>6929</v>
      </c>
      <c r="P55" s="2024">
        <v>9</v>
      </c>
      <c r="Q55" s="714" t="s">
        <v>287</v>
      </c>
      <c r="R55" s="697" t="s">
        <v>288</v>
      </c>
      <c r="S55" s="746"/>
      <c r="T55" s="746"/>
      <c r="U55" s="746"/>
      <c r="V55" s="746"/>
      <c r="W55" s="746"/>
      <c r="X55" s="746"/>
      <c r="Y55" s="2979"/>
      <c r="Z55" s="2993"/>
      <c r="AA55" s="2989"/>
      <c r="AB55" s="2993"/>
      <c r="AC55" s="2991"/>
      <c r="AD55" s="2992"/>
      <c r="AE55" s="691" t="e">
        <f>SUM(#REF!)</f>
        <v>#REF!</v>
      </c>
      <c r="AF55" s="692" t="e">
        <f>SUM(#REF!)</f>
        <v>#REF!</v>
      </c>
      <c r="AG55" s="1401" t="e">
        <f t="shared" si="11"/>
        <v>#REF!</v>
      </c>
      <c r="AH55" s="2742" t="e">
        <f t="shared" si="18"/>
        <v>#REF!</v>
      </c>
      <c r="AI55" s="2755"/>
      <c r="AJ55" s="926" t="s">
        <v>128</v>
      </c>
      <c r="AK55" s="715"/>
      <c r="AM55" s="679" t="str">
        <f t="shared" si="19"/>
        <v>A504</v>
      </c>
      <c r="AN55" s="2620" t="e">
        <f t="shared" si="20"/>
        <v>#REF!</v>
      </c>
    </row>
    <row r="56" spans="1:40" ht="33.75" hidden="1" customHeight="1" x14ac:dyDescent="0.25">
      <c r="A56" s="3003"/>
      <c r="B56" s="710" t="s">
        <v>289</v>
      </c>
      <c r="C56" s="2352" t="s">
        <v>290</v>
      </c>
      <c r="D56" s="710" t="s">
        <v>291</v>
      </c>
      <c r="E56" s="710"/>
      <c r="F56" s="710" t="s">
        <v>28</v>
      </c>
      <c r="G56" s="1993" t="str">
        <f t="shared" si="15"/>
        <v>7-1-A-4-50-28</v>
      </c>
      <c r="H56" s="2025" t="str">
        <f t="shared" si="16"/>
        <v>7-1-B-4-50-28</v>
      </c>
      <c r="I56" s="1995">
        <v>48</v>
      </c>
      <c r="J56" s="1996">
        <v>50</v>
      </c>
      <c r="K56" s="948" t="s">
        <v>246</v>
      </c>
      <c r="L56" s="1997">
        <v>28</v>
      </c>
      <c r="M56" s="2035">
        <v>48</v>
      </c>
      <c r="N56" s="2036">
        <v>50</v>
      </c>
      <c r="O56" s="949" t="s">
        <v>247</v>
      </c>
      <c r="P56" s="2026">
        <v>28</v>
      </c>
      <c r="Q56" s="948" t="s">
        <v>292</v>
      </c>
      <c r="R56" s="949" t="s">
        <v>293</v>
      </c>
      <c r="S56" s="2987" t="s">
        <v>250</v>
      </c>
      <c r="T56" s="3009" t="s">
        <v>251</v>
      </c>
      <c r="U56" s="2978" t="s">
        <v>49</v>
      </c>
      <c r="V56" s="2980" t="s">
        <v>50</v>
      </c>
      <c r="W56" s="2978" t="s">
        <v>51</v>
      </c>
      <c r="X56" s="2980" t="s">
        <v>52</v>
      </c>
      <c r="Y56" s="2978" t="s">
        <v>53</v>
      </c>
      <c r="Z56" s="2980" t="s">
        <v>54</v>
      </c>
      <c r="AA56" s="2978" t="s">
        <v>32</v>
      </c>
      <c r="AB56" s="2980" t="s">
        <v>37</v>
      </c>
      <c r="AC56" s="2991"/>
      <c r="AD56" s="2992"/>
      <c r="AE56" s="684">
        <f>SJT설비_7층_IPD!G303</f>
        <v>0</v>
      </c>
      <c r="AF56" s="685">
        <f>SJT설비_7층_IPD!G348</f>
        <v>0</v>
      </c>
      <c r="AG56" s="1400">
        <f t="shared" si="11"/>
        <v>0</v>
      </c>
      <c r="AH56" s="2727">
        <f t="shared" ref="AH56:AH64" si="21">AG56*53.5</f>
        <v>0</v>
      </c>
      <c r="AI56" s="2758"/>
      <c r="AJ56" s="926"/>
      <c r="AK56" s="715"/>
    </row>
    <row r="57" spans="1:40" ht="33" hidden="1" customHeight="1" thickBot="1" x14ac:dyDescent="0.3">
      <c r="A57" s="3004"/>
      <c r="B57" s="680" t="s">
        <v>294</v>
      </c>
      <c r="C57" s="2353" t="s">
        <v>295</v>
      </c>
      <c r="D57" s="680" t="s">
        <v>296</v>
      </c>
      <c r="E57" s="680"/>
      <c r="F57" s="680" t="s">
        <v>28</v>
      </c>
      <c r="G57" s="2001" t="str">
        <f t="shared" si="15"/>
        <v>7-1-A-4-50-26</v>
      </c>
      <c r="H57" s="2037" t="str">
        <f t="shared" si="16"/>
        <v>7-1-B-4-50-26</v>
      </c>
      <c r="I57" s="1995">
        <v>48</v>
      </c>
      <c r="J57" s="1996">
        <v>50</v>
      </c>
      <c r="K57" s="952" t="s">
        <v>246</v>
      </c>
      <c r="L57" s="2005">
        <v>26</v>
      </c>
      <c r="M57" s="2035">
        <v>48</v>
      </c>
      <c r="N57" s="2036">
        <v>50</v>
      </c>
      <c r="O57" s="954" t="s">
        <v>247</v>
      </c>
      <c r="P57" s="2038">
        <v>26</v>
      </c>
      <c r="Q57" s="952" t="s">
        <v>297</v>
      </c>
      <c r="R57" s="954" t="s">
        <v>298</v>
      </c>
      <c r="S57" s="2990"/>
      <c r="T57" s="3021"/>
      <c r="U57" s="2990"/>
      <c r="V57" s="3021"/>
      <c r="W57" s="2990"/>
      <c r="X57" s="3021"/>
      <c r="Y57" s="2990"/>
      <c r="Z57" s="3021"/>
      <c r="AA57" s="2990"/>
      <c r="AB57" s="3021"/>
      <c r="AC57" s="3011"/>
      <c r="AD57" s="3012"/>
      <c r="AE57" s="686">
        <f>SJT설비_7층_IPD!G301</f>
        <v>0</v>
      </c>
      <c r="AF57" s="687">
        <f>SJT설비_7층_IPD!G346</f>
        <v>0</v>
      </c>
      <c r="AG57" s="1412">
        <f t="shared" si="11"/>
        <v>0</v>
      </c>
      <c r="AH57" s="2745">
        <f t="shared" si="21"/>
        <v>0</v>
      </c>
      <c r="AI57" s="2760"/>
      <c r="AJ57" s="688"/>
      <c r="AK57" s="689"/>
    </row>
    <row r="58" spans="1:40" ht="46.8" x14ac:dyDescent="0.25">
      <c r="A58" s="3002" t="s">
        <v>299</v>
      </c>
      <c r="B58" s="681" t="s">
        <v>300</v>
      </c>
      <c r="C58" s="2357" t="s">
        <v>301</v>
      </c>
      <c r="D58" s="681" t="s">
        <v>302</v>
      </c>
      <c r="E58" s="681" t="s">
        <v>28</v>
      </c>
      <c r="F58" s="681"/>
      <c r="G58" s="2013" t="str">
        <f>"7-DaHall 1-PDU-"&amp;K58&amp;"-"&amp;J58&amp;"-"&amp;L58</f>
        <v>7-DaHall 1-PDU-01-30-30</v>
      </c>
      <c r="H58" s="2021" t="str">
        <f>"7-DaHall 1-PDU-"&amp;O58&amp;"-"&amp;N58&amp;"-"&amp;P58</f>
        <v>7-DaHall 1-PDU-02-30-30</v>
      </c>
      <c r="I58" s="2015">
        <v>220</v>
      </c>
      <c r="J58" s="2016">
        <v>30</v>
      </c>
      <c r="K58" s="2702" t="s">
        <v>6933</v>
      </c>
      <c r="L58" s="2017">
        <v>30</v>
      </c>
      <c r="M58" s="2022">
        <v>220</v>
      </c>
      <c r="N58" s="2023">
        <v>30</v>
      </c>
      <c r="O58" s="2706" t="s">
        <v>6929</v>
      </c>
      <c r="P58" s="2024">
        <v>30</v>
      </c>
      <c r="Q58" s="714" t="s">
        <v>303</v>
      </c>
      <c r="R58" s="697" t="s">
        <v>304</v>
      </c>
      <c r="S58" s="746"/>
      <c r="T58" s="746"/>
      <c r="U58" s="746"/>
      <c r="V58" s="746"/>
      <c r="W58" s="746"/>
      <c r="X58" s="746"/>
      <c r="Y58" s="955" t="s">
        <v>113</v>
      </c>
      <c r="Z58" s="961" t="s">
        <v>114</v>
      </c>
      <c r="AA58" s="955" t="s">
        <v>115</v>
      </c>
      <c r="AB58" s="961" t="s">
        <v>305</v>
      </c>
      <c r="AC58" s="3020" t="s">
        <v>33</v>
      </c>
      <c r="AD58" s="3019" t="s">
        <v>38</v>
      </c>
      <c r="AE58" s="690" t="e">
        <f>SUM(#REF!)</f>
        <v>#REF!</v>
      </c>
      <c r="AF58" s="1456" t="e">
        <f>SUM(#REF!)</f>
        <v>#REF!</v>
      </c>
      <c r="AG58" s="1403" t="e">
        <f t="shared" si="11"/>
        <v>#REF!</v>
      </c>
      <c r="AH58" s="2746" t="e">
        <f t="shared" ref="AH58" si="22">AG58*220</f>
        <v>#REF!</v>
      </c>
      <c r="AI58" s="2761"/>
      <c r="AJ58" s="925"/>
      <c r="AK58" s="683"/>
      <c r="AM58" s="679" t="str">
        <f>B58</f>
        <v>C310</v>
      </c>
      <c r="AN58" s="2620" t="e">
        <f>AH58</f>
        <v>#REF!</v>
      </c>
    </row>
    <row r="59" spans="1:40" ht="27" hidden="1" customHeight="1" x14ac:dyDescent="0.25">
      <c r="A59" s="3003"/>
      <c r="B59" s="710" t="s">
        <v>306</v>
      </c>
      <c r="C59" s="2352" t="s">
        <v>307</v>
      </c>
      <c r="D59" s="710" t="s">
        <v>308</v>
      </c>
      <c r="E59" s="710"/>
      <c r="F59" s="710" t="s">
        <v>28</v>
      </c>
      <c r="G59" s="1993" t="str">
        <f t="shared" si="15"/>
        <v>7-1-A-1-100-23</v>
      </c>
      <c r="H59" s="2025" t="str">
        <f t="shared" si="16"/>
        <v>7-1-B-1-100-23</v>
      </c>
      <c r="I59" s="1995">
        <v>48</v>
      </c>
      <c r="J59" s="1996">
        <v>100</v>
      </c>
      <c r="K59" s="948" t="s">
        <v>309</v>
      </c>
      <c r="L59" s="1997">
        <v>23</v>
      </c>
      <c r="M59" s="2035">
        <v>48</v>
      </c>
      <c r="N59" s="2036">
        <v>100</v>
      </c>
      <c r="O59" s="949" t="s">
        <v>310</v>
      </c>
      <c r="P59" s="2026">
        <v>23</v>
      </c>
      <c r="Q59" s="948" t="s">
        <v>311</v>
      </c>
      <c r="R59" s="949" t="s">
        <v>312</v>
      </c>
      <c r="S59" s="2987" t="s">
        <v>313</v>
      </c>
      <c r="T59" s="3009" t="s">
        <v>314</v>
      </c>
      <c r="U59" s="2978" t="s">
        <v>49</v>
      </c>
      <c r="V59" s="2980" t="s">
        <v>50</v>
      </c>
      <c r="W59" s="2978" t="s">
        <v>51</v>
      </c>
      <c r="X59" s="2980" t="s">
        <v>52</v>
      </c>
      <c r="Y59" s="2978" t="s">
        <v>53</v>
      </c>
      <c r="Z59" s="2980" t="s">
        <v>54</v>
      </c>
      <c r="AA59" s="2978" t="s">
        <v>32</v>
      </c>
      <c r="AB59" s="2980" t="s">
        <v>37</v>
      </c>
      <c r="AC59" s="2991"/>
      <c r="AD59" s="2992"/>
      <c r="AE59" s="691">
        <f>SJT설비_7층_IPD!G28</f>
        <v>0</v>
      </c>
      <c r="AF59" s="685">
        <f>SJT설비_7층_IPD!G73</f>
        <v>0</v>
      </c>
      <c r="AG59" s="1400">
        <f t="shared" si="11"/>
        <v>0</v>
      </c>
      <c r="AH59" s="2727">
        <f t="shared" si="21"/>
        <v>0</v>
      </c>
      <c r="AI59" s="2758"/>
      <c r="AJ59" s="926"/>
      <c r="AK59" s="715"/>
    </row>
    <row r="60" spans="1:40" ht="27" hidden="1" customHeight="1" x14ac:dyDescent="0.25">
      <c r="A60" s="3003"/>
      <c r="B60" s="710" t="s">
        <v>315</v>
      </c>
      <c r="C60" s="2352" t="s">
        <v>316</v>
      </c>
      <c r="D60" s="710" t="s">
        <v>317</v>
      </c>
      <c r="E60" s="710"/>
      <c r="F60" s="710" t="s">
        <v>28</v>
      </c>
      <c r="G60" s="1993" t="str">
        <f t="shared" si="15"/>
        <v>7-1-A-1-100-18</v>
      </c>
      <c r="H60" s="2025" t="str">
        <f t="shared" si="16"/>
        <v>7-1-B-1-100-18</v>
      </c>
      <c r="I60" s="1995">
        <v>48</v>
      </c>
      <c r="J60" s="1996">
        <v>100</v>
      </c>
      <c r="K60" s="948" t="s">
        <v>309</v>
      </c>
      <c r="L60" s="1997">
        <v>18</v>
      </c>
      <c r="M60" s="2035">
        <v>48</v>
      </c>
      <c r="N60" s="2036">
        <v>100</v>
      </c>
      <c r="O60" s="949" t="s">
        <v>310</v>
      </c>
      <c r="P60" s="2026">
        <v>18</v>
      </c>
      <c r="Q60" s="948" t="s">
        <v>318</v>
      </c>
      <c r="R60" s="949" t="s">
        <v>319</v>
      </c>
      <c r="S60" s="2988"/>
      <c r="T60" s="3010"/>
      <c r="U60" s="2991"/>
      <c r="V60" s="2992"/>
      <c r="W60" s="2991"/>
      <c r="X60" s="2992"/>
      <c r="Y60" s="2991"/>
      <c r="Z60" s="2992"/>
      <c r="AA60" s="2991"/>
      <c r="AB60" s="2992"/>
      <c r="AC60" s="2991"/>
      <c r="AD60" s="2992"/>
      <c r="AE60" s="691">
        <f>SJT설비_7층_IPD!G23</f>
        <v>0</v>
      </c>
      <c r="AF60" s="685">
        <f>SJT설비_7층_IPD!G68</f>
        <v>0</v>
      </c>
      <c r="AG60" s="1400">
        <f t="shared" si="11"/>
        <v>0</v>
      </c>
      <c r="AH60" s="2727">
        <f t="shared" si="21"/>
        <v>0</v>
      </c>
      <c r="AI60" s="2758"/>
      <c r="AJ60" s="926"/>
      <c r="AK60" s="715"/>
    </row>
    <row r="61" spans="1:40" ht="31.2" hidden="1" x14ac:dyDescent="0.25">
      <c r="A61" s="3003"/>
      <c r="B61" s="710" t="s">
        <v>320</v>
      </c>
      <c r="C61" s="2352" t="s">
        <v>321</v>
      </c>
      <c r="D61" s="710" t="s">
        <v>322</v>
      </c>
      <c r="E61" s="710"/>
      <c r="F61" s="710" t="s">
        <v>28</v>
      </c>
      <c r="G61" s="1993" t="str">
        <f t="shared" si="15"/>
        <v>7-1-A-1-50-21</v>
      </c>
      <c r="H61" s="2025" t="str">
        <f t="shared" si="16"/>
        <v>7-1-B-1-50-21</v>
      </c>
      <c r="I61" s="1995">
        <v>48</v>
      </c>
      <c r="J61" s="1996">
        <v>50</v>
      </c>
      <c r="K61" s="948" t="s">
        <v>309</v>
      </c>
      <c r="L61" s="1997">
        <v>21</v>
      </c>
      <c r="M61" s="2035">
        <v>48</v>
      </c>
      <c r="N61" s="2036">
        <v>50</v>
      </c>
      <c r="O61" s="949" t="s">
        <v>310</v>
      </c>
      <c r="P61" s="2026">
        <v>21</v>
      </c>
      <c r="Q61" s="948" t="s">
        <v>323</v>
      </c>
      <c r="R61" s="949" t="s">
        <v>324</v>
      </c>
      <c r="S61" s="2988"/>
      <c r="T61" s="3010"/>
      <c r="U61" s="2991"/>
      <c r="V61" s="2992"/>
      <c r="W61" s="2991"/>
      <c r="X61" s="2992"/>
      <c r="Y61" s="2991"/>
      <c r="Z61" s="2992"/>
      <c r="AA61" s="2991"/>
      <c r="AB61" s="2992"/>
      <c r="AC61" s="2991"/>
      <c r="AD61" s="2992"/>
      <c r="AE61" s="691">
        <f>SJT설비_7층_IPD!G26</f>
        <v>0</v>
      </c>
      <c r="AF61" s="685">
        <f>SJT설비_7층_IPD!G71</f>
        <v>0</v>
      </c>
      <c r="AG61" s="1400">
        <f t="shared" si="11"/>
        <v>0</v>
      </c>
      <c r="AH61" s="2727">
        <f t="shared" si="21"/>
        <v>0</v>
      </c>
      <c r="AI61" s="2758"/>
      <c r="AJ61" s="926" t="s">
        <v>325</v>
      </c>
      <c r="AK61" s="715"/>
    </row>
    <row r="62" spans="1:40" ht="31.2" hidden="1" x14ac:dyDescent="0.25">
      <c r="A62" s="3003"/>
      <c r="B62" s="710" t="s">
        <v>326</v>
      </c>
      <c r="C62" s="2352" t="s">
        <v>327</v>
      </c>
      <c r="D62" s="710" t="s">
        <v>328</v>
      </c>
      <c r="E62" s="710"/>
      <c r="F62" s="710" t="s">
        <v>28</v>
      </c>
      <c r="G62" s="1993" t="str">
        <f t="shared" si="15"/>
        <v>7-1-A-1-50-57</v>
      </c>
      <c r="H62" s="2025" t="str">
        <f t="shared" si="16"/>
        <v>7-1-B-1-50-57</v>
      </c>
      <c r="I62" s="1995">
        <v>48</v>
      </c>
      <c r="J62" s="1996">
        <v>50</v>
      </c>
      <c r="K62" s="948" t="s">
        <v>309</v>
      </c>
      <c r="L62" s="1997">
        <v>57</v>
      </c>
      <c r="M62" s="2035">
        <v>48</v>
      </c>
      <c r="N62" s="2036">
        <v>50</v>
      </c>
      <c r="O62" s="949" t="s">
        <v>310</v>
      </c>
      <c r="P62" s="2026">
        <v>57</v>
      </c>
      <c r="Q62" s="948" t="s">
        <v>329</v>
      </c>
      <c r="R62" s="949" t="s">
        <v>330</v>
      </c>
      <c r="S62" s="2988"/>
      <c r="T62" s="3010"/>
      <c r="U62" s="2991"/>
      <c r="V62" s="2992"/>
      <c r="W62" s="2991"/>
      <c r="X62" s="2992"/>
      <c r="Y62" s="2991"/>
      <c r="Z62" s="2992"/>
      <c r="AA62" s="2991"/>
      <c r="AB62" s="2992"/>
      <c r="AC62" s="2991"/>
      <c r="AD62" s="2992"/>
      <c r="AE62" s="691">
        <f>SJT설비_7층_IPD!I22</f>
        <v>0</v>
      </c>
      <c r="AF62" s="685">
        <f>SJT설비_7층_IPD!I67</f>
        <v>0</v>
      </c>
      <c r="AG62" s="1400">
        <f t="shared" si="11"/>
        <v>0</v>
      </c>
      <c r="AH62" s="2727">
        <f t="shared" si="21"/>
        <v>0</v>
      </c>
      <c r="AI62" s="2758"/>
      <c r="AJ62" s="926" t="s">
        <v>331</v>
      </c>
      <c r="AK62" s="715"/>
    </row>
    <row r="63" spans="1:40" ht="31.2" hidden="1" x14ac:dyDescent="0.25">
      <c r="A63" s="3003"/>
      <c r="B63" s="710" t="s">
        <v>332</v>
      </c>
      <c r="C63" s="2352" t="s">
        <v>333</v>
      </c>
      <c r="D63" s="710" t="s">
        <v>334</v>
      </c>
      <c r="E63" s="710"/>
      <c r="F63" s="710" t="s">
        <v>28</v>
      </c>
      <c r="G63" s="1993" t="str">
        <f t="shared" si="15"/>
        <v>7-1-A-1-100-7</v>
      </c>
      <c r="H63" s="2025" t="str">
        <f t="shared" si="16"/>
        <v>7-1-B-1-100-7</v>
      </c>
      <c r="I63" s="1995">
        <v>48</v>
      </c>
      <c r="J63" s="1996">
        <v>100</v>
      </c>
      <c r="K63" s="948" t="s">
        <v>309</v>
      </c>
      <c r="L63" s="1997">
        <v>7</v>
      </c>
      <c r="M63" s="2035">
        <v>48</v>
      </c>
      <c r="N63" s="2036">
        <v>100</v>
      </c>
      <c r="O63" s="949" t="s">
        <v>310</v>
      </c>
      <c r="P63" s="2026">
        <v>7</v>
      </c>
      <c r="Q63" s="948" t="s">
        <v>335</v>
      </c>
      <c r="R63" s="949" t="s">
        <v>336</v>
      </c>
      <c r="S63" s="2988"/>
      <c r="T63" s="3010"/>
      <c r="U63" s="2991"/>
      <c r="V63" s="2992"/>
      <c r="W63" s="2991"/>
      <c r="X63" s="2992"/>
      <c r="Y63" s="2991"/>
      <c r="Z63" s="2992"/>
      <c r="AA63" s="2991"/>
      <c r="AB63" s="2992"/>
      <c r="AC63" s="2991"/>
      <c r="AD63" s="2992"/>
      <c r="AE63" s="691">
        <f>SJT설비_7층_IPD!G12</f>
        <v>0</v>
      </c>
      <c r="AF63" s="685">
        <f>SJT설비_7층_IPD!G57</f>
        <v>0</v>
      </c>
      <c r="AG63" s="1400">
        <f t="shared" si="11"/>
        <v>0</v>
      </c>
      <c r="AH63" s="2727">
        <f t="shared" si="21"/>
        <v>0</v>
      </c>
      <c r="AI63" s="2758"/>
      <c r="AJ63" s="926" t="s">
        <v>337</v>
      </c>
      <c r="AK63" s="715"/>
    </row>
    <row r="64" spans="1:40" ht="31.2" hidden="1" x14ac:dyDescent="0.25">
      <c r="A64" s="3003"/>
      <c r="B64" s="710" t="s">
        <v>338</v>
      </c>
      <c r="C64" s="2352" t="s">
        <v>339</v>
      </c>
      <c r="D64" s="710" t="s">
        <v>340</v>
      </c>
      <c r="E64" s="710"/>
      <c r="F64" s="710" t="s">
        <v>28</v>
      </c>
      <c r="G64" s="1993" t="str">
        <f t="shared" si="15"/>
        <v>7-1-A-1-100-24</v>
      </c>
      <c r="H64" s="2025" t="str">
        <f t="shared" si="16"/>
        <v>7-1-B-1-100-24</v>
      </c>
      <c r="I64" s="1995">
        <v>48</v>
      </c>
      <c r="J64" s="1996">
        <v>100</v>
      </c>
      <c r="K64" s="948" t="s">
        <v>309</v>
      </c>
      <c r="L64" s="1997">
        <v>24</v>
      </c>
      <c r="M64" s="2035">
        <v>48</v>
      </c>
      <c r="N64" s="2036">
        <v>100</v>
      </c>
      <c r="O64" s="949" t="s">
        <v>310</v>
      </c>
      <c r="P64" s="2026">
        <v>24</v>
      </c>
      <c r="Q64" s="948" t="s">
        <v>341</v>
      </c>
      <c r="R64" s="949" t="s">
        <v>342</v>
      </c>
      <c r="S64" s="2989"/>
      <c r="T64" s="2993"/>
      <c r="U64" s="2979"/>
      <c r="V64" s="2981"/>
      <c r="W64" s="2979"/>
      <c r="X64" s="2981"/>
      <c r="Y64" s="2979"/>
      <c r="Z64" s="2981"/>
      <c r="AA64" s="2979"/>
      <c r="AB64" s="2981"/>
      <c r="AC64" s="2979"/>
      <c r="AD64" s="2981"/>
      <c r="AE64" s="691">
        <f>SJT설비_7층_IPD!G29</f>
        <v>0</v>
      </c>
      <c r="AF64" s="685">
        <f>SJT설비_7층_IPD!G74</f>
        <v>0</v>
      </c>
      <c r="AG64" s="1400">
        <f t="shared" si="11"/>
        <v>0</v>
      </c>
      <c r="AH64" s="2727">
        <f t="shared" si="21"/>
        <v>0</v>
      </c>
      <c r="AI64" s="2758"/>
      <c r="AJ64" s="926" t="s">
        <v>343</v>
      </c>
      <c r="AK64" s="930"/>
    </row>
    <row r="65" spans="1:40" ht="31.2" x14ac:dyDescent="0.25">
      <c r="A65" s="3003"/>
      <c r="B65" s="710" t="s">
        <v>344</v>
      </c>
      <c r="C65" s="926" t="s">
        <v>345</v>
      </c>
      <c r="D65" s="926" t="s">
        <v>345</v>
      </c>
      <c r="E65" s="926" t="s">
        <v>28</v>
      </c>
      <c r="F65" s="926" t="s">
        <v>345</v>
      </c>
      <c r="G65" s="2013" t="s">
        <v>7031</v>
      </c>
      <c r="H65" s="2290" t="s">
        <v>7032</v>
      </c>
      <c r="I65" s="2013" t="s">
        <v>346</v>
      </c>
      <c r="J65" s="2294" t="s">
        <v>347</v>
      </c>
      <c r="K65" s="2713" t="s">
        <v>6933</v>
      </c>
      <c r="L65" s="2295">
        <v>36</v>
      </c>
      <c r="M65" s="2296" t="s">
        <v>346</v>
      </c>
      <c r="N65" s="2296" t="s">
        <v>347</v>
      </c>
      <c r="O65" s="2718" t="s">
        <v>6929</v>
      </c>
      <c r="P65" s="2290">
        <v>36</v>
      </c>
      <c r="Q65" s="714"/>
      <c r="R65" s="697"/>
      <c r="S65" s="2299"/>
      <c r="T65" s="2289"/>
      <c r="U65" s="1125"/>
      <c r="V65" s="2300"/>
      <c r="W65" s="1125"/>
      <c r="X65" s="2300"/>
      <c r="Y65" s="2978" t="s">
        <v>177</v>
      </c>
      <c r="Z65" s="2980" t="s">
        <v>178</v>
      </c>
      <c r="AA65" s="2978" t="s">
        <v>115</v>
      </c>
      <c r="AB65" s="2980" t="s">
        <v>116</v>
      </c>
      <c r="AC65" s="2978" t="s">
        <v>33</v>
      </c>
      <c r="AD65" s="2980" t="s">
        <v>38</v>
      </c>
      <c r="AE65" s="1291" t="e">
        <f>SUM(#REF!)</f>
        <v>#REF!</v>
      </c>
      <c r="AF65" s="2301" t="e">
        <f>SUM(#REF!)</f>
        <v>#REF!</v>
      </c>
      <c r="AG65" s="1401" t="e">
        <f t="shared" si="11"/>
        <v>#REF!</v>
      </c>
      <c r="AH65" s="2742" t="e">
        <f t="shared" ref="AH65:AH73" si="23">AG65*220</f>
        <v>#REF!</v>
      </c>
      <c r="AI65" s="2755"/>
      <c r="AJ65" s="926"/>
      <c r="AK65" s="930"/>
      <c r="AM65" s="679" t="str">
        <f t="shared" ref="AM65:AM73" si="24">B65</f>
        <v>B424</v>
      </c>
      <c r="AN65" s="2620" t="e">
        <f t="shared" ref="AN65:AN73" si="25">AH65</f>
        <v>#REF!</v>
      </c>
    </row>
    <row r="66" spans="1:40" ht="31.2" x14ac:dyDescent="0.25">
      <c r="A66" s="3003"/>
      <c r="B66" s="932" t="s">
        <v>348</v>
      </c>
      <c r="C66" s="2358" t="s">
        <v>349</v>
      </c>
      <c r="D66" s="1398" t="s">
        <v>345</v>
      </c>
      <c r="E66" s="1398" t="s">
        <v>28</v>
      </c>
      <c r="F66" s="2291" t="s">
        <v>345</v>
      </c>
      <c r="G66" s="2292" t="s">
        <v>7033</v>
      </c>
      <c r="H66" s="2293" t="s">
        <v>7034</v>
      </c>
      <c r="I66" s="2192" t="s">
        <v>346</v>
      </c>
      <c r="J66" s="2292" t="s">
        <v>347</v>
      </c>
      <c r="K66" s="2714" t="s">
        <v>6933</v>
      </c>
      <c r="L66" s="2297">
        <v>38</v>
      </c>
      <c r="M66" s="2298" t="s">
        <v>346</v>
      </c>
      <c r="N66" s="2298" t="s">
        <v>347</v>
      </c>
      <c r="O66" s="2719" t="s">
        <v>6929</v>
      </c>
      <c r="P66" s="2293">
        <v>38</v>
      </c>
      <c r="Q66" s="958"/>
      <c r="R66" s="1019"/>
      <c r="S66" s="958"/>
      <c r="T66" s="1019"/>
      <c r="U66" s="958"/>
      <c r="V66" s="1019"/>
      <c r="W66" s="958"/>
      <c r="X66" s="1019"/>
      <c r="Y66" s="2991"/>
      <c r="Z66" s="2992"/>
      <c r="AA66" s="2991"/>
      <c r="AB66" s="2992"/>
      <c r="AC66" s="2991"/>
      <c r="AD66" s="2992"/>
      <c r="AE66" s="1291" t="e">
        <f>SUM(#REF!)</f>
        <v>#REF!</v>
      </c>
      <c r="AF66" s="2301" t="e">
        <f>SUM(#REF!)</f>
        <v>#REF!</v>
      </c>
      <c r="AG66" s="1401" t="e">
        <f t="shared" si="11"/>
        <v>#REF!</v>
      </c>
      <c r="AH66" s="2742" t="e">
        <f t="shared" si="23"/>
        <v>#REF!</v>
      </c>
      <c r="AI66" s="2755"/>
      <c r="AJ66" s="1434"/>
      <c r="AK66" s="1259"/>
      <c r="AM66" s="679" t="str">
        <f t="shared" si="24"/>
        <v>B423</v>
      </c>
      <c r="AN66" s="2620" t="e">
        <f t="shared" si="25"/>
        <v>#REF!</v>
      </c>
    </row>
    <row r="67" spans="1:40" ht="31.2" x14ac:dyDescent="0.25">
      <c r="A67" s="3003"/>
      <c r="B67" s="932" t="s">
        <v>350</v>
      </c>
      <c r="C67" s="2358" t="s">
        <v>351</v>
      </c>
      <c r="D67" s="1398" t="s">
        <v>345</v>
      </c>
      <c r="E67" s="1398" t="s">
        <v>28</v>
      </c>
      <c r="F67" s="2291" t="s">
        <v>345</v>
      </c>
      <c r="G67" s="2292" t="s">
        <v>7035</v>
      </c>
      <c r="H67" s="2293" t="s">
        <v>7036</v>
      </c>
      <c r="I67" s="2192" t="s">
        <v>346</v>
      </c>
      <c r="J67" s="2292" t="s">
        <v>347</v>
      </c>
      <c r="K67" s="2714" t="s">
        <v>6933</v>
      </c>
      <c r="L67" s="2297">
        <v>40</v>
      </c>
      <c r="M67" s="2298" t="s">
        <v>346</v>
      </c>
      <c r="N67" s="2298" t="s">
        <v>347</v>
      </c>
      <c r="O67" s="2719" t="s">
        <v>6929</v>
      </c>
      <c r="P67" s="2293">
        <v>40</v>
      </c>
      <c r="Q67" s="958"/>
      <c r="R67" s="1019"/>
      <c r="S67" s="958"/>
      <c r="T67" s="1019"/>
      <c r="U67" s="958"/>
      <c r="V67" s="1019"/>
      <c r="W67" s="958"/>
      <c r="X67" s="1019"/>
      <c r="Y67" s="2991"/>
      <c r="Z67" s="2992"/>
      <c r="AA67" s="2991"/>
      <c r="AB67" s="2992"/>
      <c r="AC67" s="2991"/>
      <c r="AD67" s="2992"/>
      <c r="AE67" s="1291" t="e">
        <f>SUM(#REF!)</f>
        <v>#REF!</v>
      </c>
      <c r="AF67" s="2301" t="e">
        <f>SUM(#REF!)</f>
        <v>#REF!</v>
      </c>
      <c r="AG67" s="1401" t="e">
        <f t="shared" si="11"/>
        <v>#REF!</v>
      </c>
      <c r="AH67" s="2742" t="e">
        <f t="shared" si="23"/>
        <v>#REF!</v>
      </c>
      <c r="AI67" s="2755"/>
      <c r="AJ67" s="1434"/>
      <c r="AK67" s="1260"/>
      <c r="AM67" s="679" t="str">
        <f t="shared" si="24"/>
        <v>B422</v>
      </c>
      <c r="AN67" s="2620" t="e">
        <f t="shared" si="25"/>
        <v>#REF!</v>
      </c>
    </row>
    <row r="68" spans="1:40" ht="27.75" customHeight="1" x14ac:dyDescent="0.25">
      <c r="A68" s="3003"/>
      <c r="B68" s="710" t="s">
        <v>352</v>
      </c>
      <c r="C68" s="2354" t="s">
        <v>353</v>
      </c>
      <c r="D68" s="710" t="s">
        <v>354</v>
      </c>
      <c r="E68" s="710" t="s">
        <v>28</v>
      </c>
      <c r="F68" s="710"/>
      <c r="G68" s="2013" t="str">
        <f t="shared" ref="G68:G73" si="26">"7-DaHall 1-PDU-"&amp;K68&amp;"-"&amp;J68&amp;"-"&amp;L68</f>
        <v>7-DaHall 1-PDU-01-30-28</v>
      </c>
      <c r="H68" s="2021" t="str">
        <f t="shared" ref="H68:H73" si="27">"7-DaHall 1-PDU-"&amp;O68&amp;"-"&amp;N68&amp;"-"&amp;P68</f>
        <v>7-DaHall 1-PDU-02-30-28</v>
      </c>
      <c r="I68" s="2015">
        <v>220</v>
      </c>
      <c r="J68" s="2016">
        <v>30</v>
      </c>
      <c r="K68" s="2702" t="s">
        <v>6933</v>
      </c>
      <c r="L68" s="2017">
        <v>28</v>
      </c>
      <c r="M68" s="2022">
        <v>220</v>
      </c>
      <c r="N68" s="2023">
        <v>30</v>
      </c>
      <c r="O68" s="2706" t="s">
        <v>6929</v>
      </c>
      <c r="P68" s="2024">
        <v>28</v>
      </c>
      <c r="Q68" s="714" t="s">
        <v>355</v>
      </c>
      <c r="R68" s="697" t="s">
        <v>356</v>
      </c>
      <c r="S68" s="746"/>
      <c r="T68" s="746"/>
      <c r="U68" s="746"/>
      <c r="V68" s="746"/>
      <c r="W68" s="746"/>
      <c r="X68" s="746"/>
      <c r="Y68" s="2991"/>
      <c r="Z68" s="2992"/>
      <c r="AA68" s="2991"/>
      <c r="AB68" s="2992"/>
      <c r="AC68" s="2991"/>
      <c r="AD68" s="2992"/>
      <c r="AE68" s="1291" t="e">
        <f>SUM(#REF!)</f>
        <v>#REF!</v>
      </c>
      <c r="AF68" s="1294" t="e">
        <f>SUM(#REF!)</f>
        <v>#REF!</v>
      </c>
      <c r="AG68" s="1401" t="e">
        <f t="shared" si="11"/>
        <v>#REF!</v>
      </c>
      <c r="AH68" s="2742" t="e">
        <f t="shared" si="23"/>
        <v>#REF!</v>
      </c>
      <c r="AI68" s="2755"/>
      <c r="AJ68" s="926" t="s">
        <v>357</v>
      </c>
      <c r="AK68" s="1295" t="s">
        <v>358</v>
      </c>
      <c r="AM68" s="679" t="str">
        <f t="shared" si="24"/>
        <v>B421</v>
      </c>
      <c r="AN68" s="2620" t="e">
        <f t="shared" si="25"/>
        <v>#REF!</v>
      </c>
    </row>
    <row r="69" spans="1:40" ht="31.2" x14ac:dyDescent="0.25">
      <c r="A69" s="3003"/>
      <c r="B69" s="710" t="s">
        <v>359</v>
      </c>
      <c r="C69" s="2354" t="s">
        <v>360</v>
      </c>
      <c r="D69" s="710" t="s">
        <v>361</v>
      </c>
      <c r="E69" s="710" t="s">
        <v>28</v>
      </c>
      <c r="F69" s="710"/>
      <c r="G69" s="2013" t="str">
        <f t="shared" si="26"/>
        <v>7-DaHall 1-PDU-01-30-26</v>
      </c>
      <c r="H69" s="2021" t="str">
        <f t="shared" si="27"/>
        <v>7-DaHall 1-PDU-02-30-26</v>
      </c>
      <c r="I69" s="2015">
        <v>220</v>
      </c>
      <c r="J69" s="2016">
        <v>30</v>
      </c>
      <c r="K69" s="2702" t="s">
        <v>6933</v>
      </c>
      <c r="L69" s="2017">
        <v>26</v>
      </c>
      <c r="M69" s="2022">
        <v>220</v>
      </c>
      <c r="N69" s="2023">
        <v>30</v>
      </c>
      <c r="O69" s="2706" t="s">
        <v>6929</v>
      </c>
      <c r="P69" s="2024">
        <v>26</v>
      </c>
      <c r="Q69" s="714" t="s">
        <v>362</v>
      </c>
      <c r="R69" s="697" t="s">
        <v>363</v>
      </c>
      <c r="S69" s="746"/>
      <c r="T69" s="746"/>
      <c r="U69" s="746"/>
      <c r="V69" s="746"/>
      <c r="W69" s="746"/>
      <c r="X69" s="746"/>
      <c r="Y69" s="2991"/>
      <c r="Z69" s="2992"/>
      <c r="AA69" s="2991"/>
      <c r="AB69" s="2992"/>
      <c r="AC69" s="2991"/>
      <c r="AD69" s="2992"/>
      <c r="AE69" s="1291" t="e">
        <f>SUM(#REF!)</f>
        <v>#REF!</v>
      </c>
      <c r="AF69" s="1294" t="e">
        <f>SUM(#REF!)</f>
        <v>#REF!</v>
      </c>
      <c r="AG69" s="1401" t="e">
        <f t="shared" si="11"/>
        <v>#REF!</v>
      </c>
      <c r="AH69" s="2742" t="e">
        <f t="shared" si="23"/>
        <v>#REF!</v>
      </c>
      <c r="AI69" s="2755"/>
      <c r="AJ69" s="926" t="s">
        <v>364</v>
      </c>
      <c r="AK69" s="1295" t="s">
        <v>365</v>
      </c>
      <c r="AM69" s="679" t="str">
        <f t="shared" si="24"/>
        <v>B420</v>
      </c>
      <c r="AN69" s="2620" t="e">
        <f t="shared" si="25"/>
        <v>#REF!</v>
      </c>
    </row>
    <row r="70" spans="1:40" ht="31.2" x14ac:dyDescent="0.25">
      <c r="A70" s="3003"/>
      <c r="B70" s="710" t="s">
        <v>366</v>
      </c>
      <c r="C70" s="2354" t="s">
        <v>367</v>
      </c>
      <c r="D70" s="710" t="s">
        <v>361</v>
      </c>
      <c r="E70" s="710" t="s">
        <v>28</v>
      </c>
      <c r="F70" s="710"/>
      <c r="G70" s="2013" t="str">
        <f t="shared" si="26"/>
        <v>7-DaHall 1-PDU-01-30-24</v>
      </c>
      <c r="H70" s="2021" t="str">
        <f t="shared" si="27"/>
        <v>7-DaHall 1-PDU-02-30-24</v>
      </c>
      <c r="I70" s="2015">
        <v>220</v>
      </c>
      <c r="J70" s="2016">
        <v>30</v>
      </c>
      <c r="K70" s="2702" t="s">
        <v>6933</v>
      </c>
      <c r="L70" s="2017">
        <v>24</v>
      </c>
      <c r="M70" s="2022">
        <v>220</v>
      </c>
      <c r="N70" s="2023">
        <v>30</v>
      </c>
      <c r="O70" s="2706" t="s">
        <v>6929</v>
      </c>
      <c r="P70" s="2024">
        <v>24</v>
      </c>
      <c r="Q70" s="714" t="s">
        <v>368</v>
      </c>
      <c r="R70" s="697" t="s">
        <v>369</v>
      </c>
      <c r="S70" s="746"/>
      <c r="T70" s="746"/>
      <c r="U70" s="746"/>
      <c r="V70" s="746"/>
      <c r="W70" s="746"/>
      <c r="X70" s="746"/>
      <c r="Y70" s="2991"/>
      <c r="Z70" s="2992"/>
      <c r="AA70" s="2991"/>
      <c r="AB70" s="2992"/>
      <c r="AC70" s="2991"/>
      <c r="AD70" s="2992"/>
      <c r="AE70" s="1291" t="e">
        <f>SUM(#REF!)</f>
        <v>#REF!</v>
      </c>
      <c r="AF70" s="1294" t="e">
        <f>SUM(#REF!)</f>
        <v>#REF!</v>
      </c>
      <c r="AG70" s="1401" t="e">
        <f t="shared" si="11"/>
        <v>#REF!</v>
      </c>
      <c r="AH70" s="2742" t="e">
        <f t="shared" si="23"/>
        <v>#REF!</v>
      </c>
      <c r="AI70" s="2755"/>
      <c r="AJ70" s="926" t="s">
        <v>364</v>
      </c>
      <c r="AK70" s="1295" t="s">
        <v>365</v>
      </c>
      <c r="AM70" s="679" t="str">
        <f t="shared" si="24"/>
        <v>B419</v>
      </c>
      <c r="AN70" s="2620" t="e">
        <f t="shared" si="25"/>
        <v>#REF!</v>
      </c>
    </row>
    <row r="71" spans="1:40" ht="31.2" x14ac:dyDescent="0.25">
      <c r="A71" s="3003"/>
      <c r="B71" s="710" t="s">
        <v>370</v>
      </c>
      <c r="C71" s="2354" t="s">
        <v>371</v>
      </c>
      <c r="D71" s="710" t="s">
        <v>361</v>
      </c>
      <c r="E71" s="710" t="s">
        <v>28</v>
      </c>
      <c r="F71" s="710"/>
      <c r="G71" s="2013" t="str">
        <f t="shared" si="26"/>
        <v>7-DaHall 1-PDU-01-30-22</v>
      </c>
      <c r="H71" s="2021" t="str">
        <f t="shared" si="27"/>
        <v>7-DaHall 1-PDU-02-30-22</v>
      </c>
      <c r="I71" s="2015">
        <v>220</v>
      </c>
      <c r="J71" s="2016">
        <v>30</v>
      </c>
      <c r="K71" s="2702" t="s">
        <v>6933</v>
      </c>
      <c r="L71" s="2017">
        <v>22</v>
      </c>
      <c r="M71" s="2022">
        <v>220</v>
      </c>
      <c r="N71" s="2023">
        <v>30</v>
      </c>
      <c r="O71" s="2706" t="s">
        <v>6929</v>
      </c>
      <c r="P71" s="2024">
        <v>22</v>
      </c>
      <c r="Q71" s="714" t="s">
        <v>372</v>
      </c>
      <c r="R71" s="697" t="s">
        <v>373</v>
      </c>
      <c r="S71" s="746"/>
      <c r="T71" s="746"/>
      <c r="U71" s="746"/>
      <c r="V71" s="746"/>
      <c r="W71" s="746"/>
      <c r="X71" s="746"/>
      <c r="Y71" s="2991"/>
      <c r="Z71" s="2992"/>
      <c r="AA71" s="2991"/>
      <c r="AB71" s="2992"/>
      <c r="AC71" s="2991"/>
      <c r="AD71" s="2992"/>
      <c r="AE71" s="1291" t="e">
        <f>SUM(#REF!)</f>
        <v>#REF!</v>
      </c>
      <c r="AF71" s="1294" t="e">
        <f>SUM(#REF!)</f>
        <v>#REF!</v>
      </c>
      <c r="AG71" s="1401" t="e">
        <f t="shared" si="11"/>
        <v>#REF!</v>
      </c>
      <c r="AH71" s="2742" t="e">
        <f t="shared" si="23"/>
        <v>#REF!</v>
      </c>
      <c r="AI71" s="2755"/>
      <c r="AJ71" s="926" t="s">
        <v>364</v>
      </c>
      <c r="AK71" s="1295" t="s">
        <v>365</v>
      </c>
      <c r="AM71" s="679" t="str">
        <f t="shared" si="24"/>
        <v>B418</v>
      </c>
      <c r="AN71" s="2620" t="e">
        <f t="shared" si="25"/>
        <v>#REF!</v>
      </c>
    </row>
    <row r="72" spans="1:40" ht="31.2" x14ac:dyDescent="0.25">
      <c r="A72" s="3003"/>
      <c r="B72" s="710" t="s">
        <v>374</v>
      </c>
      <c r="C72" s="2354" t="s">
        <v>375</v>
      </c>
      <c r="D72" s="710" t="s">
        <v>361</v>
      </c>
      <c r="E72" s="710" t="s">
        <v>28</v>
      </c>
      <c r="F72" s="710"/>
      <c r="G72" s="2013" t="str">
        <f t="shared" si="26"/>
        <v>7-DaHall 1-PDU-01-30-20</v>
      </c>
      <c r="H72" s="2021" t="str">
        <f t="shared" si="27"/>
        <v>7-DaHall 1-PDU-02-30-20</v>
      </c>
      <c r="I72" s="2015">
        <v>220</v>
      </c>
      <c r="J72" s="2016">
        <v>30</v>
      </c>
      <c r="K72" s="2702" t="s">
        <v>6933</v>
      </c>
      <c r="L72" s="2017">
        <v>20</v>
      </c>
      <c r="M72" s="2022">
        <v>220</v>
      </c>
      <c r="N72" s="2023">
        <v>30</v>
      </c>
      <c r="O72" s="2706" t="s">
        <v>6929</v>
      </c>
      <c r="P72" s="2024">
        <v>20</v>
      </c>
      <c r="Q72" s="714" t="s">
        <v>376</v>
      </c>
      <c r="R72" s="697" t="s">
        <v>377</v>
      </c>
      <c r="S72" s="746"/>
      <c r="T72" s="746"/>
      <c r="U72" s="746"/>
      <c r="V72" s="746"/>
      <c r="W72" s="746"/>
      <c r="X72" s="746"/>
      <c r="Y72" s="2991"/>
      <c r="Z72" s="2992"/>
      <c r="AA72" s="2991"/>
      <c r="AB72" s="2992"/>
      <c r="AC72" s="2991"/>
      <c r="AD72" s="2992"/>
      <c r="AE72" s="1291" t="e">
        <f>SUM(#REF!)</f>
        <v>#REF!</v>
      </c>
      <c r="AF72" s="1294" t="e">
        <f>SUM(#REF!)</f>
        <v>#REF!</v>
      </c>
      <c r="AG72" s="1401" t="e">
        <f t="shared" si="11"/>
        <v>#REF!</v>
      </c>
      <c r="AH72" s="2742" t="e">
        <f t="shared" si="23"/>
        <v>#REF!</v>
      </c>
      <c r="AI72" s="2755"/>
      <c r="AJ72" s="926" t="s">
        <v>364</v>
      </c>
      <c r="AK72" s="1295" t="s">
        <v>365</v>
      </c>
      <c r="AM72" s="679" t="str">
        <f t="shared" si="24"/>
        <v>B417</v>
      </c>
      <c r="AN72" s="2620" t="e">
        <f t="shared" si="25"/>
        <v>#REF!</v>
      </c>
    </row>
    <row r="73" spans="1:40" ht="31.2" x14ac:dyDescent="0.25">
      <c r="A73" s="3003"/>
      <c r="B73" s="710" t="s">
        <v>378</v>
      </c>
      <c r="C73" s="2354" t="s">
        <v>379</v>
      </c>
      <c r="D73" s="710" t="s">
        <v>361</v>
      </c>
      <c r="E73" s="710" t="s">
        <v>28</v>
      </c>
      <c r="F73" s="710"/>
      <c r="G73" s="2013" t="str">
        <f t="shared" si="26"/>
        <v>7-DaHall 1-PDU-01-30-18</v>
      </c>
      <c r="H73" s="2021" t="str">
        <f t="shared" si="27"/>
        <v>7-DaHall 1-PDU-02-30-18</v>
      </c>
      <c r="I73" s="2015">
        <v>220</v>
      </c>
      <c r="J73" s="2016">
        <v>30</v>
      </c>
      <c r="K73" s="2702" t="s">
        <v>6933</v>
      </c>
      <c r="L73" s="2017">
        <v>18</v>
      </c>
      <c r="M73" s="2022">
        <v>220</v>
      </c>
      <c r="N73" s="2023">
        <v>30</v>
      </c>
      <c r="O73" s="2706" t="s">
        <v>6929</v>
      </c>
      <c r="P73" s="2024">
        <v>18</v>
      </c>
      <c r="Q73" s="714" t="s">
        <v>380</v>
      </c>
      <c r="R73" s="697" t="s">
        <v>381</v>
      </c>
      <c r="S73" s="746"/>
      <c r="T73" s="746"/>
      <c r="U73" s="746"/>
      <c r="V73" s="746"/>
      <c r="W73" s="746"/>
      <c r="X73" s="746"/>
      <c r="Y73" s="2979"/>
      <c r="Z73" s="2981"/>
      <c r="AA73" s="2979"/>
      <c r="AB73" s="2981"/>
      <c r="AC73" s="2979"/>
      <c r="AD73" s="2981"/>
      <c r="AE73" s="1291" t="e">
        <f>SUM(#REF!)</f>
        <v>#REF!</v>
      </c>
      <c r="AF73" s="1294" t="e">
        <f>SUM(#REF!)</f>
        <v>#REF!</v>
      </c>
      <c r="AG73" s="1401" t="e">
        <f t="shared" si="11"/>
        <v>#REF!</v>
      </c>
      <c r="AH73" s="2742" t="e">
        <f t="shared" si="23"/>
        <v>#REF!</v>
      </c>
      <c r="AI73" s="2755"/>
      <c r="AJ73" s="926" t="s">
        <v>364</v>
      </c>
      <c r="AK73" s="1295" t="s">
        <v>365</v>
      </c>
      <c r="AM73" s="679" t="str">
        <f t="shared" si="24"/>
        <v>B416</v>
      </c>
      <c r="AN73" s="2620" t="e">
        <f t="shared" si="25"/>
        <v>#REF!</v>
      </c>
    </row>
    <row r="74" spans="1:40" ht="15.9" customHeight="1" x14ac:dyDescent="0.25">
      <c r="A74" s="3003"/>
      <c r="B74" s="710" t="s">
        <v>382</v>
      </c>
      <c r="C74" s="710"/>
      <c r="D74" s="710"/>
      <c r="E74" s="710"/>
      <c r="F74" s="710"/>
      <c r="G74" s="1993"/>
      <c r="H74" s="2025"/>
      <c r="I74" s="1995"/>
      <c r="J74" s="1996"/>
      <c r="K74" s="948"/>
      <c r="L74" s="1997"/>
      <c r="M74" s="2035"/>
      <c r="N74" s="2036"/>
      <c r="O74" s="949"/>
      <c r="P74" s="2026"/>
      <c r="Q74" s="948"/>
      <c r="R74" s="949"/>
      <c r="S74" s="947"/>
      <c r="T74" s="703"/>
      <c r="U74" s="963"/>
      <c r="V74" s="962"/>
      <c r="W74" s="963"/>
      <c r="X74" s="962"/>
      <c r="Y74" s="963"/>
      <c r="Z74" s="962"/>
      <c r="AA74" s="963"/>
      <c r="AB74" s="962"/>
      <c r="AC74" s="2359"/>
      <c r="AD74" s="962"/>
      <c r="AE74" s="691"/>
      <c r="AF74" s="685"/>
      <c r="AG74" s="1400"/>
      <c r="AH74" s="2727"/>
      <c r="AI74" s="2758"/>
      <c r="AJ74" s="926"/>
      <c r="AK74" s="715"/>
    </row>
    <row r="75" spans="1:40" ht="46.8" x14ac:dyDescent="0.25">
      <c r="A75" s="3003"/>
      <c r="B75" s="710" t="s">
        <v>383</v>
      </c>
      <c r="C75" s="1252" t="s">
        <v>384</v>
      </c>
      <c r="D75" s="710" t="s">
        <v>385</v>
      </c>
      <c r="E75" s="710" t="s">
        <v>28</v>
      </c>
      <c r="F75" s="710"/>
      <c r="G75" s="2013" t="str">
        <f>"7-DaHall 1-PDU-"&amp;K75&amp;"-"&amp;J75&amp;"-"&amp;L75</f>
        <v>7-DaHall 1-PDU-01-30-29</v>
      </c>
      <c r="H75" s="2039"/>
      <c r="I75" s="2015">
        <v>220</v>
      </c>
      <c r="J75" s="2016">
        <v>30</v>
      </c>
      <c r="K75" s="2702" t="s">
        <v>6933</v>
      </c>
      <c r="L75" s="2017">
        <v>29</v>
      </c>
      <c r="M75" s="2040"/>
      <c r="N75" s="2030"/>
      <c r="O75" s="958"/>
      <c r="P75" s="2031"/>
      <c r="Q75" s="714" t="s">
        <v>386</v>
      </c>
      <c r="R75" s="958"/>
      <c r="S75" s="746"/>
      <c r="T75" s="746"/>
      <c r="U75" s="746"/>
      <c r="V75" s="746"/>
      <c r="W75" s="746"/>
      <c r="X75" s="746"/>
      <c r="Y75" s="948" t="s">
        <v>113</v>
      </c>
      <c r="Z75" s="746"/>
      <c r="AA75" s="948" t="s">
        <v>115</v>
      </c>
      <c r="AB75" s="746"/>
      <c r="AC75" s="2978" t="s">
        <v>33</v>
      </c>
      <c r="AD75" s="746"/>
      <c r="AE75" s="691" t="e">
        <f>SUM(#REF!)</f>
        <v>#REF!</v>
      </c>
      <c r="AF75" s="989"/>
      <c r="AG75" s="1401" t="e">
        <f t="shared" si="11"/>
        <v>#REF!</v>
      </c>
      <c r="AH75" s="2742" t="e">
        <f t="shared" ref="AH75" si="28">AG75*220</f>
        <v>#REF!</v>
      </c>
      <c r="AI75" s="2755"/>
      <c r="AJ75" s="926" t="s">
        <v>387</v>
      </c>
      <c r="AK75" s="715"/>
      <c r="AM75" s="679" t="str">
        <f>B75</f>
        <v>B411</v>
      </c>
      <c r="AN75" s="2620" t="e">
        <f>AH75</f>
        <v>#REF!</v>
      </c>
    </row>
    <row r="76" spans="1:40" hidden="1" x14ac:dyDescent="0.25">
      <c r="A76" s="3003"/>
      <c r="B76" s="710" t="s">
        <v>388</v>
      </c>
      <c r="C76" s="2352" t="s">
        <v>389</v>
      </c>
      <c r="D76" s="710"/>
      <c r="E76" s="710"/>
      <c r="F76" s="710" t="s">
        <v>28</v>
      </c>
      <c r="G76" s="2013"/>
      <c r="H76" s="2052"/>
      <c r="I76" s="2015"/>
      <c r="J76" s="2016"/>
      <c r="K76" s="714"/>
      <c r="L76" s="2017"/>
      <c r="M76" s="2053"/>
      <c r="N76" s="2016"/>
      <c r="O76" s="714"/>
      <c r="P76" s="2017"/>
      <c r="Q76" s="714"/>
      <c r="R76" s="714"/>
      <c r="S76" s="2360"/>
      <c r="T76" s="2360"/>
      <c r="U76" s="2360"/>
      <c r="V76" s="2360"/>
      <c r="W76" s="2360"/>
      <c r="X76" s="2360"/>
      <c r="Y76" s="963"/>
      <c r="Z76" s="2360"/>
      <c r="AA76" s="963"/>
      <c r="AB76" s="2360"/>
      <c r="AC76" s="2991"/>
      <c r="AD76" s="2360"/>
      <c r="AE76" s="691"/>
      <c r="AF76" s="692"/>
      <c r="AG76" s="1401"/>
      <c r="AH76" s="2742"/>
      <c r="AI76" s="2755"/>
      <c r="AJ76" s="926"/>
      <c r="AK76" s="715"/>
    </row>
    <row r="77" spans="1:40" x14ac:dyDescent="0.25">
      <c r="A77" s="3003"/>
      <c r="B77" s="710" t="s">
        <v>390</v>
      </c>
      <c r="C77" s="710" t="s">
        <v>391</v>
      </c>
      <c r="D77" s="710"/>
      <c r="E77" s="710"/>
      <c r="F77" s="710"/>
      <c r="G77" s="2013"/>
      <c r="H77" s="2052"/>
      <c r="I77" s="2015"/>
      <c r="J77" s="2016"/>
      <c r="K77" s="714"/>
      <c r="L77" s="2017"/>
      <c r="M77" s="2053"/>
      <c r="N77" s="2016"/>
      <c r="O77" s="714"/>
      <c r="P77" s="2017"/>
      <c r="Q77" s="714"/>
      <c r="R77" s="714"/>
      <c r="S77" s="2360"/>
      <c r="T77" s="2360"/>
      <c r="U77" s="2360"/>
      <c r="V77" s="2360"/>
      <c r="W77" s="2360"/>
      <c r="X77" s="2360"/>
      <c r="Y77" s="963"/>
      <c r="Z77" s="2360"/>
      <c r="AA77" s="963"/>
      <c r="AB77" s="2360"/>
      <c r="AC77" s="2991"/>
      <c r="AD77" s="2360"/>
      <c r="AE77" s="691"/>
      <c r="AF77" s="692"/>
      <c r="AG77" s="1401"/>
      <c r="AH77" s="2742"/>
      <c r="AI77" s="2755"/>
      <c r="AJ77" s="926"/>
      <c r="AK77" s="715"/>
    </row>
    <row r="78" spans="1:40" ht="27" hidden="1" customHeight="1" x14ac:dyDescent="0.25">
      <c r="A78" s="3003"/>
      <c r="B78" s="710" t="s">
        <v>392</v>
      </c>
      <c r="C78" s="2352" t="s">
        <v>393</v>
      </c>
      <c r="D78" s="710" t="s">
        <v>394</v>
      </c>
      <c r="E78" s="710"/>
      <c r="F78" s="710" t="s">
        <v>28</v>
      </c>
      <c r="G78" s="1993" t="str">
        <f t="shared" si="15"/>
        <v>7-1-A-3-100-59</v>
      </c>
      <c r="H78" s="2025" t="str">
        <f t="shared" si="16"/>
        <v>7-1-B-3-100-59</v>
      </c>
      <c r="I78" s="1995">
        <v>48</v>
      </c>
      <c r="J78" s="1996">
        <v>100</v>
      </c>
      <c r="K78" s="948" t="s">
        <v>194</v>
      </c>
      <c r="L78" s="1997">
        <v>59</v>
      </c>
      <c r="M78" s="2035">
        <v>48</v>
      </c>
      <c r="N78" s="2036">
        <v>100</v>
      </c>
      <c r="O78" s="949" t="s">
        <v>195</v>
      </c>
      <c r="P78" s="2026">
        <v>59</v>
      </c>
      <c r="Q78" s="948" t="s">
        <v>395</v>
      </c>
      <c r="R78" s="949" t="s">
        <v>396</v>
      </c>
      <c r="S78" s="2987" t="s">
        <v>198</v>
      </c>
      <c r="T78" s="3009" t="s">
        <v>199</v>
      </c>
      <c r="U78" s="2978" t="s">
        <v>49</v>
      </c>
      <c r="V78" s="2980" t="s">
        <v>50</v>
      </c>
      <c r="W78" s="2978" t="s">
        <v>51</v>
      </c>
      <c r="X78" s="2980" t="s">
        <v>52</v>
      </c>
      <c r="Y78" s="2978" t="s">
        <v>53</v>
      </c>
      <c r="Z78" s="2980" t="s">
        <v>54</v>
      </c>
      <c r="AA78" s="2978" t="s">
        <v>32</v>
      </c>
      <c r="AB78" s="2980" t="s">
        <v>37</v>
      </c>
      <c r="AC78" s="2991"/>
      <c r="AD78" s="2980" t="s">
        <v>38</v>
      </c>
      <c r="AE78" s="684">
        <f>SJT설비_7층_IPD!I204</f>
        <v>0</v>
      </c>
      <c r="AF78" s="685">
        <f>SJT설비_7층_IPD!I249</f>
        <v>0</v>
      </c>
      <c r="AG78" s="1400">
        <f t="shared" si="11"/>
        <v>0</v>
      </c>
      <c r="AH78" s="2727">
        <f t="shared" ref="AH78:AH92" si="29">AG78*53.5</f>
        <v>0</v>
      </c>
      <c r="AI78" s="2758"/>
      <c r="AJ78" s="926"/>
      <c r="AK78" s="715" t="s">
        <v>397</v>
      </c>
    </row>
    <row r="79" spans="1:40" ht="31.2" hidden="1" x14ac:dyDescent="0.25">
      <c r="A79" s="3003"/>
      <c r="B79" s="710" t="s">
        <v>398</v>
      </c>
      <c r="C79" s="2352" t="s">
        <v>399</v>
      </c>
      <c r="D79" s="710" t="s">
        <v>400</v>
      </c>
      <c r="E79" s="710"/>
      <c r="F79" s="710" t="s">
        <v>28</v>
      </c>
      <c r="G79" s="1993" t="str">
        <f t="shared" si="15"/>
        <v>7-1-A-3-35-23</v>
      </c>
      <c r="H79" s="2025" t="str">
        <f t="shared" si="16"/>
        <v>7-1-B-3-35-24</v>
      </c>
      <c r="I79" s="1995">
        <v>48</v>
      </c>
      <c r="J79" s="1996">
        <v>35</v>
      </c>
      <c r="K79" s="948" t="s">
        <v>194</v>
      </c>
      <c r="L79" s="1997">
        <v>23</v>
      </c>
      <c r="M79" s="2035">
        <v>48</v>
      </c>
      <c r="N79" s="2036">
        <v>35</v>
      </c>
      <c r="O79" s="949" t="s">
        <v>195</v>
      </c>
      <c r="P79" s="2026">
        <v>24</v>
      </c>
      <c r="Q79" s="948" t="s">
        <v>401</v>
      </c>
      <c r="R79" s="949" t="s">
        <v>402</v>
      </c>
      <c r="S79" s="2988"/>
      <c r="T79" s="3010"/>
      <c r="U79" s="2991"/>
      <c r="V79" s="2992"/>
      <c r="W79" s="2991"/>
      <c r="X79" s="2992"/>
      <c r="Y79" s="2991"/>
      <c r="Z79" s="2992"/>
      <c r="AA79" s="2991"/>
      <c r="AB79" s="2992"/>
      <c r="AC79" s="2991"/>
      <c r="AD79" s="2992"/>
      <c r="AE79" s="684">
        <f>SJT설비_7층_IPD!G208</f>
        <v>0</v>
      </c>
      <c r="AF79" s="685">
        <f>SJT설비_7층_IPD!G254</f>
        <v>0</v>
      </c>
      <c r="AG79" s="1400">
        <f t="shared" si="11"/>
        <v>0</v>
      </c>
      <c r="AH79" s="2727">
        <f t="shared" si="29"/>
        <v>0</v>
      </c>
      <c r="AI79" s="2758"/>
      <c r="AJ79" s="926"/>
      <c r="AK79" s="715"/>
    </row>
    <row r="80" spans="1:40" ht="31.2" hidden="1" x14ac:dyDescent="0.25">
      <c r="A80" s="3003"/>
      <c r="B80" s="710" t="s">
        <v>403</v>
      </c>
      <c r="C80" s="2352" t="s">
        <v>404</v>
      </c>
      <c r="D80" s="710" t="s">
        <v>405</v>
      </c>
      <c r="E80" s="710"/>
      <c r="F80" s="710" t="s">
        <v>28</v>
      </c>
      <c r="G80" s="1993" t="str">
        <f t="shared" si="15"/>
        <v>7-1-A-3-50-17</v>
      </c>
      <c r="H80" s="2025" t="str">
        <f t="shared" si="16"/>
        <v>7-1-B-3-50-17</v>
      </c>
      <c r="I80" s="1995">
        <v>48</v>
      </c>
      <c r="J80" s="1996">
        <v>50</v>
      </c>
      <c r="K80" s="948" t="s">
        <v>194</v>
      </c>
      <c r="L80" s="1997">
        <v>17</v>
      </c>
      <c r="M80" s="2035">
        <v>48</v>
      </c>
      <c r="N80" s="2036">
        <v>50</v>
      </c>
      <c r="O80" s="949" t="s">
        <v>195</v>
      </c>
      <c r="P80" s="2026">
        <v>17</v>
      </c>
      <c r="Q80" s="948" t="s">
        <v>406</v>
      </c>
      <c r="R80" s="949" t="s">
        <v>407</v>
      </c>
      <c r="S80" s="2988"/>
      <c r="T80" s="3010"/>
      <c r="U80" s="2991"/>
      <c r="V80" s="2992"/>
      <c r="W80" s="2991"/>
      <c r="X80" s="2992"/>
      <c r="Y80" s="2991"/>
      <c r="Z80" s="2992"/>
      <c r="AA80" s="2991"/>
      <c r="AB80" s="2992"/>
      <c r="AC80" s="2991"/>
      <c r="AD80" s="2992"/>
      <c r="AE80" s="684">
        <f>SJT설비_7층_IPD!G202</f>
        <v>0</v>
      </c>
      <c r="AF80" s="685">
        <f>SJT설비_7층_IPD!G247</f>
        <v>0</v>
      </c>
      <c r="AG80" s="1400">
        <f t="shared" si="11"/>
        <v>0</v>
      </c>
      <c r="AH80" s="2727">
        <f t="shared" si="29"/>
        <v>0</v>
      </c>
      <c r="AI80" s="2758"/>
      <c r="AJ80" s="926"/>
      <c r="AK80" s="715"/>
    </row>
    <row r="81" spans="1:40" ht="31.2" hidden="1" x14ac:dyDescent="0.25">
      <c r="A81" s="3003"/>
      <c r="B81" s="710" t="s">
        <v>408</v>
      </c>
      <c r="C81" s="2352" t="s">
        <v>409</v>
      </c>
      <c r="D81" s="710" t="s">
        <v>410</v>
      </c>
      <c r="E81" s="710"/>
      <c r="F81" s="710" t="s">
        <v>28</v>
      </c>
      <c r="G81" s="1993" t="str">
        <f t="shared" si="15"/>
        <v>7-1-A-3-50-16</v>
      </c>
      <c r="H81" s="2025" t="str">
        <f t="shared" si="16"/>
        <v>7-1-B-3-50-16</v>
      </c>
      <c r="I81" s="1995">
        <v>48</v>
      </c>
      <c r="J81" s="1996">
        <v>50</v>
      </c>
      <c r="K81" s="948" t="s">
        <v>194</v>
      </c>
      <c r="L81" s="1997">
        <v>16</v>
      </c>
      <c r="M81" s="2035">
        <v>48</v>
      </c>
      <c r="N81" s="2036">
        <v>50</v>
      </c>
      <c r="O81" s="949" t="s">
        <v>195</v>
      </c>
      <c r="P81" s="2026">
        <v>16</v>
      </c>
      <c r="Q81" s="948" t="s">
        <v>411</v>
      </c>
      <c r="R81" s="949" t="s">
        <v>412</v>
      </c>
      <c r="S81" s="2988"/>
      <c r="T81" s="3010"/>
      <c r="U81" s="2991"/>
      <c r="V81" s="2992"/>
      <c r="W81" s="2991"/>
      <c r="X81" s="2992"/>
      <c r="Y81" s="2991"/>
      <c r="Z81" s="2992"/>
      <c r="AA81" s="2991"/>
      <c r="AB81" s="2992"/>
      <c r="AC81" s="2991"/>
      <c r="AD81" s="2992"/>
      <c r="AE81" s="684">
        <f>SJT설비_7층_IPD!G201</f>
        <v>0</v>
      </c>
      <c r="AF81" s="685">
        <f>SJT설비_7층_IPD!G246</f>
        <v>0</v>
      </c>
      <c r="AG81" s="1400">
        <f t="shared" si="11"/>
        <v>0</v>
      </c>
      <c r="AH81" s="2727">
        <f t="shared" si="29"/>
        <v>0</v>
      </c>
      <c r="AI81" s="2758"/>
      <c r="AJ81" s="926"/>
      <c r="AK81" s="715"/>
    </row>
    <row r="82" spans="1:40" ht="31.2" hidden="1" x14ac:dyDescent="0.25">
      <c r="A82" s="3003"/>
      <c r="B82" s="710" t="s">
        <v>413</v>
      </c>
      <c r="C82" s="2352" t="s">
        <v>414</v>
      </c>
      <c r="D82" s="710" t="s">
        <v>415</v>
      </c>
      <c r="E82" s="710"/>
      <c r="F82" s="710" t="s">
        <v>28</v>
      </c>
      <c r="G82" s="1993" t="str">
        <f t="shared" si="15"/>
        <v>7-1-A-3-50-15</v>
      </c>
      <c r="H82" s="2025" t="str">
        <f t="shared" si="16"/>
        <v>7-1-B-3-50-15</v>
      </c>
      <c r="I82" s="1995">
        <v>48</v>
      </c>
      <c r="J82" s="1996">
        <v>50</v>
      </c>
      <c r="K82" s="948" t="s">
        <v>194</v>
      </c>
      <c r="L82" s="1997">
        <v>15</v>
      </c>
      <c r="M82" s="2035">
        <v>48</v>
      </c>
      <c r="N82" s="2036">
        <v>50</v>
      </c>
      <c r="O82" s="949" t="s">
        <v>195</v>
      </c>
      <c r="P82" s="2026">
        <v>15</v>
      </c>
      <c r="Q82" s="948" t="s">
        <v>416</v>
      </c>
      <c r="R82" s="949" t="s">
        <v>417</v>
      </c>
      <c r="S82" s="2988"/>
      <c r="T82" s="3010"/>
      <c r="U82" s="2991"/>
      <c r="V82" s="2992"/>
      <c r="W82" s="2991"/>
      <c r="X82" s="2992"/>
      <c r="Y82" s="2991"/>
      <c r="Z82" s="2992"/>
      <c r="AA82" s="2991"/>
      <c r="AB82" s="2992"/>
      <c r="AC82" s="2991"/>
      <c r="AD82" s="2992"/>
      <c r="AE82" s="684">
        <f>SJT설비_7층_IPD!G200</f>
        <v>0</v>
      </c>
      <c r="AF82" s="685">
        <f>SJT설비_7층_IPD!G245</f>
        <v>0</v>
      </c>
      <c r="AG82" s="1400">
        <f t="shared" si="11"/>
        <v>0</v>
      </c>
      <c r="AH82" s="2727">
        <f t="shared" si="29"/>
        <v>0</v>
      </c>
      <c r="AI82" s="2758"/>
      <c r="AJ82" s="926"/>
      <c r="AK82" s="715"/>
    </row>
    <row r="83" spans="1:40" ht="31.2" hidden="1" x14ac:dyDescent="0.25">
      <c r="A83" s="3003"/>
      <c r="B83" s="710" t="s">
        <v>418</v>
      </c>
      <c r="C83" s="2352" t="s">
        <v>419</v>
      </c>
      <c r="D83" s="710" t="s">
        <v>420</v>
      </c>
      <c r="E83" s="710"/>
      <c r="F83" s="710" t="s">
        <v>28</v>
      </c>
      <c r="G83" s="1993" t="str">
        <f t="shared" si="15"/>
        <v>7-1-A-3-100-28</v>
      </c>
      <c r="H83" s="2025" t="str">
        <f t="shared" si="16"/>
        <v>7-1-B-3-100-28</v>
      </c>
      <c r="I83" s="1995">
        <v>48</v>
      </c>
      <c r="J83" s="1996">
        <v>100</v>
      </c>
      <c r="K83" s="948" t="s">
        <v>194</v>
      </c>
      <c r="L83" s="1997">
        <v>28</v>
      </c>
      <c r="M83" s="2035">
        <v>48</v>
      </c>
      <c r="N83" s="2036">
        <v>100</v>
      </c>
      <c r="O83" s="949" t="s">
        <v>195</v>
      </c>
      <c r="P83" s="2026">
        <v>28</v>
      </c>
      <c r="Q83" s="948" t="s">
        <v>421</v>
      </c>
      <c r="R83" s="949" t="s">
        <v>422</v>
      </c>
      <c r="S83" s="2988"/>
      <c r="T83" s="3010"/>
      <c r="U83" s="2991"/>
      <c r="V83" s="2992"/>
      <c r="W83" s="2991"/>
      <c r="X83" s="2992"/>
      <c r="Y83" s="2991"/>
      <c r="Z83" s="2992"/>
      <c r="AA83" s="2991"/>
      <c r="AB83" s="2992"/>
      <c r="AC83" s="2991"/>
      <c r="AD83" s="2992"/>
      <c r="AE83" s="684">
        <f>SJT설비_7층_IPD!G213</f>
        <v>0</v>
      </c>
      <c r="AF83" s="685">
        <f>SJT설비_7층_IPD!G258</f>
        <v>0</v>
      </c>
      <c r="AG83" s="1400">
        <f t="shared" si="11"/>
        <v>0</v>
      </c>
      <c r="AH83" s="2727">
        <f t="shared" si="29"/>
        <v>0</v>
      </c>
      <c r="AI83" s="2758"/>
      <c r="AJ83" s="926"/>
      <c r="AK83" s="3070" t="s">
        <v>423</v>
      </c>
    </row>
    <row r="84" spans="1:40" ht="31.2" hidden="1" x14ac:dyDescent="0.25">
      <c r="A84" s="3003"/>
      <c r="B84" s="710" t="s">
        <v>424</v>
      </c>
      <c r="C84" s="2352" t="s">
        <v>425</v>
      </c>
      <c r="D84" s="710" t="s">
        <v>420</v>
      </c>
      <c r="E84" s="710"/>
      <c r="F84" s="710" t="s">
        <v>28</v>
      </c>
      <c r="G84" s="1993" t="str">
        <f t="shared" si="15"/>
        <v>7-1-A-3-100-60</v>
      </c>
      <c r="H84" s="2025" t="str">
        <f t="shared" si="16"/>
        <v>7-1-B-3-100-60</v>
      </c>
      <c r="I84" s="1995">
        <v>48</v>
      </c>
      <c r="J84" s="1996">
        <v>100</v>
      </c>
      <c r="K84" s="948" t="s">
        <v>194</v>
      </c>
      <c r="L84" s="1997">
        <v>60</v>
      </c>
      <c r="M84" s="2035">
        <v>48</v>
      </c>
      <c r="N84" s="2036">
        <v>100</v>
      </c>
      <c r="O84" s="949" t="s">
        <v>195</v>
      </c>
      <c r="P84" s="2026">
        <v>60</v>
      </c>
      <c r="Q84" s="948" t="s">
        <v>426</v>
      </c>
      <c r="R84" s="949" t="s">
        <v>427</v>
      </c>
      <c r="S84" s="2989"/>
      <c r="T84" s="2993"/>
      <c r="U84" s="2979"/>
      <c r="V84" s="2981"/>
      <c r="W84" s="2979"/>
      <c r="X84" s="2981"/>
      <c r="Y84" s="2979"/>
      <c r="Z84" s="2981"/>
      <c r="AA84" s="2979"/>
      <c r="AB84" s="2981"/>
      <c r="AC84" s="2979"/>
      <c r="AD84" s="2981"/>
      <c r="AE84" s="684">
        <f>SJT설비_7층_IPD!I205</f>
        <v>0</v>
      </c>
      <c r="AF84" s="685">
        <f>SJT설비_7층_IPD!I250</f>
        <v>0</v>
      </c>
      <c r="AG84" s="1400">
        <f t="shared" si="11"/>
        <v>0</v>
      </c>
      <c r="AH84" s="2727">
        <f t="shared" si="29"/>
        <v>0</v>
      </c>
      <c r="AI84" s="2758"/>
      <c r="AJ84" s="927"/>
      <c r="AK84" s="3071"/>
    </row>
    <row r="85" spans="1:40" ht="27" hidden="1" customHeight="1" x14ac:dyDescent="0.25">
      <c r="A85" s="3003"/>
      <c r="B85" s="710" t="s">
        <v>428</v>
      </c>
      <c r="C85" s="2352" t="s">
        <v>429</v>
      </c>
      <c r="D85" s="710" t="s">
        <v>430</v>
      </c>
      <c r="E85" s="710"/>
      <c r="F85" s="710" t="s">
        <v>28</v>
      </c>
      <c r="G85" s="1993" t="str">
        <f t="shared" si="15"/>
        <v>7-1-A-4-35-54</v>
      </c>
      <c r="H85" s="2025" t="str">
        <f t="shared" si="16"/>
        <v>7-1-B-4-35-54</v>
      </c>
      <c r="I85" s="1995">
        <v>48</v>
      </c>
      <c r="J85" s="1996">
        <v>35</v>
      </c>
      <c r="K85" s="948" t="s">
        <v>246</v>
      </c>
      <c r="L85" s="1997">
        <v>54</v>
      </c>
      <c r="M85" s="2035">
        <v>48</v>
      </c>
      <c r="N85" s="2036">
        <v>35</v>
      </c>
      <c r="O85" s="949" t="s">
        <v>247</v>
      </c>
      <c r="P85" s="2026">
        <v>54</v>
      </c>
      <c r="Q85" s="948" t="s">
        <v>431</v>
      </c>
      <c r="R85" s="949" t="s">
        <v>432</v>
      </c>
      <c r="S85" s="2987" t="s">
        <v>250</v>
      </c>
      <c r="T85" s="3009" t="s">
        <v>251</v>
      </c>
      <c r="U85" s="2978" t="s">
        <v>49</v>
      </c>
      <c r="V85" s="2980" t="s">
        <v>50</v>
      </c>
      <c r="W85" s="2978" t="s">
        <v>51</v>
      </c>
      <c r="X85" s="2980" t="s">
        <v>52</v>
      </c>
      <c r="Y85" s="2978" t="s">
        <v>53</v>
      </c>
      <c r="Z85" s="2980" t="s">
        <v>54</v>
      </c>
      <c r="AA85" s="2978" t="s">
        <v>32</v>
      </c>
      <c r="AB85" s="2980" t="s">
        <v>37</v>
      </c>
      <c r="AC85" s="2978" t="s">
        <v>33</v>
      </c>
      <c r="AD85" s="2980" t="s">
        <v>38</v>
      </c>
      <c r="AE85" s="684">
        <f>SJT설비_7층_IPD!I289</f>
        <v>0</v>
      </c>
      <c r="AF85" s="685">
        <f>SJT설비_7층_IPD!I334</f>
        <v>0</v>
      </c>
      <c r="AG85" s="1400">
        <f t="shared" si="11"/>
        <v>0</v>
      </c>
      <c r="AH85" s="2727">
        <f t="shared" si="29"/>
        <v>0</v>
      </c>
      <c r="AI85" s="2758"/>
      <c r="AJ85" s="926"/>
      <c r="AK85" s="715"/>
    </row>
    <row r="86" spans="1:40" ht="31.2" hidden="1" x14ac:dyDescent="0.25">
      <c r="A86" s="3003"/>
      <c r="B86" s="710" t="s">
        <v>433</v>
      </c>
      <c r="C86" s="2352" t="s">
        <v>434</v>
      </c>
      <c r="D86" s="710" t="s">
        <v>435</v>
      </c>
      <c r="E86" s="710"/>
      <c r="F86" s="710" t="s">
        <v>28</v>
      </c>
      <c r="G86" s="1993" t="str">
        <f t="shared" si="15"/>
        <v>7-1-A-4-50-46</v>
      </c>
      <c r="H86" s="2025" t="str">
        <f t="shared" si="16"/>
        <v>7-1-B-4-50-49</v>
      </c>
      <c r="I86" s="1995">
        <v>48</v>
      </c>
      <c r="J86" s="1996">
        <v>50</v>
      </c>
      <c r="K86" s="948" t="s">
        <v>246</v>
      </c>
      <c r="L86" s="1997">
        <v>46</v>
      </c>
      <c r="M86" s="2035">
        <v>48</v>
      </c>
      <c r="N86" s="2036">
        <v>50</v>
      </c>
      <c r="O86" s="949" t="s">
        <v>247</v>
      </c>
      <c r="P86" s="2026">
        <v>49</v>
      </c>
      <c r="Q86" s="948" t="s">
        <v>436</v>
      </c>
      <c r="R86" s="949" t="s">
        <v>437</v>
      </c>
      <c r="S86" s="2988"/>
      <c r="T86" s="3010"/>
      <c r="U86" s="2988"/>
      <c r="V86" s="3010"/>
      <c r="W86" s="2988"/>
      <c r="X86" s="3010"/>
      <c r="Y86" s="2988"/>
      <c r="Z86" s="3010"/>
      <c r="AA86" s="2988"/>
      <c r="AB86" s="3010"/>
      <c r="AC86" s="2991"/>
      <c r="AD86" s="2992"/>
      <c r="AE86" s="684">
        <f>SJT설비_7층_IPD!I281</f>
        <v>0</v>
      </c>
      <c r="AF86" s="685">
        <f>SJT설비_7층_IPD!I329</f>
        <v>0</v>
      </c>
      <c r="AG86" s="1400">
        <f t="shared" si="11"/>
        <v>0</v>
      </c>
      <c r="AH86" s="2727">
        <f t="shared" si="29"/>
        <v>0</v>
      </c>
      <c r="AI86" s="2758"/>
      <c r="AJ86" s="926"/>
      <c r="AK86" s="715"/>
    </row>
    <row r="87" spans="1:40" ht="31.2" hidden="1" x14ac:dyDescent="0.25">
      <c r="A87" s="3003"/>
      <c r="B87" s="710" t="s">
        <v>438</v>
      </c>
      <c r="C87" s="2352" t="s">
        <v>439</v>
      </c>
      <c r="D87" s="710" t="s">
        <v>440</v>
      </c>
      <c r="E87" s="710"/>
      <c r="F87" s="710" t="s">
        <v>28</v>
      </c>
      <c r="G87" s="1993" t="str">
        <f t="shared" si="15"/>
        <v>7-1-A-4-35-50</v>
      </c>
      <c r="H87" s="2025" t="str">
        <f t="shared" si="16"/>
        <v>7-1-B-4-35-50</v>
      </c>
      <c r="I87" s="1995">
        <v>48</v>
      </c>
      <c r="J87" s="1996">
        <v>35</v>
      </c>
      <c r="K87" s="948" t="s">
        <v>246</v>
      </c>
      <c r="L87" s="1997">
        <v>50</v>
      </c>
      <c r="M87" s="2035">
        <v>48</v>
      </c>
      <c r="N87" s="2036">
        <v>35</v>
      </c>
      <c r="O87" s="949" t="s">
        <v>247</v>
      </c>
      <c r="P87" s="2026">
        <v>50</v>
      </c>
      <c r="Q87" s="948" t="s">
        <v>441</v>
      </c>
      <c r="R87" s="949" t="s">
        <v>442</v>
      </c>
      <c r="S87" s="2988"/>
      <c r="T87" s="3010"/>
      <c r="U87" s="2988"/>
      <c r="V87" s="3010"/>
      <c r="W87" s="2988"/>
      <c r="X87" s="3010"/>
      <c r="Y87" s="2988"/>
      <c r="Z87" s="3010"/>
      <c r="AA87" s="2988"/>
      <c r="AB87" s="3010"/>
      <c r="AC87" s="2991"/>
      <c r="AD87" s="2992"/>
      <c r="AE87" s="684">
        <f>SJT설비_7층_IPD!I285</f>
        <v>0</v>
      </c>
      <c r="AF87" s="685">
        <f>SJT설비_7층_IPD!I330</f>
        <v>0</v>
      </c>
      <c r="AG87" s="1400">
        <f t="shared" si="11"/>
        <v>0</v>
      </c>
      <c r="AH87" s="2727">
        <f t="shared" si="29"/>
        <v>0</v>
      </c>
      <c r="AI87" s="2758"/>
      <c r="AJ87" s="926"/>
      <c r="AK87" s="715"/>
    </row>
    <row r="88" spans="1:40" ht="31.2" hidden="1" x14ac:dyDescent="0.25">
      <c r="A88" s="3003"/>
      <c r="B88" s="3007" t="s">
        <v>443</v>
      </c>
      <c r="C88" s="3005" t="s">
        <v>444</v>
      </c>
      <c r="D88" s="3007" t="s">
        <v>445</v>
      </c>
      <c r="E88" s="710"/>
      <c r="F88" s="710" t="s">
        <v>28</v>
      </c>
      <c r="G88" s="1993" t="str">
        <f t="shared" si="15"/>
        <v>7-1-A-4-35-44</v>
      </c>
      <c r="H88" s="2025" t="str">
        <f t="shared" si="16"/>
        <v>7-1-B-4-35-48</v>
      </c>
      <c r="I88" s="1995">
        <v>48</v>
      </c>
      <c r="J88" s="1996">
        <v>35</v>
      </c>
      <c r="K88" s="948" t="s">
        <v>246</v>
      </c>
      <c r="L88" s="1997">
        <v>44</v>
      </c>
      <c r="M88" s="2035">
        <v>48</v>
      </c>
      <c r="N88" s="2036">
        <v>35</v>
      </c>
      <c r="O88" s="949" t="s">
        <v>247</v>
      </c>
      <c r="P88" s="2026">
        <v>48</v>
      </c>
      <c r="Q88" s="948" t="s">
        <v>446</v>
      </c>
      <c r="R88" s="949" t="s">
        <v>447</v>
      </c>
      <c r="S88" s="2989"/>
      <c r="T88" s="2993"/>
      <c r="U88" s="2989"/>
      <c r="V88" s="2993"/>
      <c r="W88" s="2989"/>
      <c r="X88" s="2993"/>
      <c r="Y88" s="2989"/>
      <c r="Z88" s="2993"/>
      <c r="AA88" s="2989"/>
      <c r="AB88" s="2993"/>
      <c r="AC88" s="2979"/>
      <c r="AD88" s="2992"/>
      <c r="AE88" s="684">
        <f>SJT설비_7층_IPD!I279</f>
        <v>0</v>
      </c>
      <c r="AF88" s="685">
        <f>SJT설비_7층_IPD!I328</f>
        <v>0</v>
      </c>
      <c r="AG88" s="1400">
        <f t="shared" si="11"/>
        <v>0</v>
      </c>
      <c r="AH88" s="2727">
        <f t="shared" si="29"/>
        <v>0</v>
      </c>
      <c r="AI88" s="2758"/>
      <c r="AJ88" s="926"/>
      <c r="AK88" s="715"/>
    </row>
    <row r="89" spans="1:40" ht="46.8" x14ac:dyDescent="0.25">
      <c r="A89" s="3003"/>
      <c r="B89" s="3008"/>
      <c r="C89" s="3006"/>
      <c r="D89" s="3008"/>
      <c r="E89" s="929" t="s">
        <v>28</v>
      </c>
      <c r="F89" s="929"/>
      <c r="G89" s="2041"/>
      <c r="H89" s="2021" t="str">
        <f>"7-DaHall 1-PDU-"&amp;O89&amp;"-"&amp;N89&amp;"-"&amp;P89</f>
        <v>7-DaHall 1-PDU-02-30-8</v>
      </c>
      <c r="I89" s="2042"/>
      <c r="J89" s="2043"/>
      <c r="K89" s="746"/>
      <c r="L89" s="2044"/>
      <c r="M89" s="2022">
        <v>220</v>
      </c>
      <c r="N89" s="2023">
        <v>30</v>
      </c>
      <c r="O89" s="2706" t="s">
        <v>6929</v>
      </c>
      <c r="P89" s="2024">
        <v>8</v>
      </c>
      <c r="Q89" s="746"/>
      <c r="R89" s="697" t="s">
        <v>448</v>
      </c>
      <c r="S89" s="746"/>
      <c r="T89" s="746"/>
      <c r="U89" s="746"/>
      <c r="V89" s="746"/>
      <c r="W89" s="746"/>
      <c r="X89" s="746"/>
      <c r="Y89" s="746"/>
      <c r="Z89" s="949" t="s">
        <v>178</v>
      </c>
      <c r="AA89" s="746"/>
      <c r="AB89" s="949" t="s">
        <v>116</v>
      </c>
      <c r="AC89" s="746"/>
      <c r="AD89" s="2992"/>
      <c r="AE89" s="691"/>
      <c r="AF89" s="692" t="e">
        <f>SUM(#REF!)</f>
        <v>#REF!</v>
      </c>
      <c r="AG89" s="1401" t="e">
        <f t="shared" si="11"/>
        <v>#REF!</v>
      </c>
      <c r="AH89" s="2742" t="e">
        <f t="shared" ref="AH89" si="30">AG89*220</f>
        <v>#REF!</v>
      </c>
      <c r="AI89" s="2755"/>
      <c r="AJ89" s="926"/>
      <c r="AK89" s="715"/>
      <c r="AM89" s="679">
        <f>B89</f>
        <v>0</v>
      </c>
      <c r="AN89" s="2620" t="e">
        <f>AH89</f>
        <v>#REF!</v>
      </c>
    </row>
    <row r="90" spans="1:40" ht="62.4" hidden="1" x14ac:dyDescent="0.25">
      <c r="A90" s="3003"/>
      <c r="B90" s="3007" t="s">
        <v>449</v>
      </c>
      <c r="C90" s="3005" t="s">
        <v>450</v>
      </c>
      <c r="D90" s="3007" t="s">
        <v>451</v>
      </c>
      <c r="E90" s="710"/>
      <c r="F90" s="710" t="s">
        <v>28</v>
      </c>
      <c r="G90" s="1993" t="str">
        <f t="shared" si="15"/>
        <v>7-1-A-4-35-43</v>
      </c>
      <c r="H90" s="2025" t="str">
        <f t="shared" si="16"/>
        <v>7-1-B-4-50-47</v>
      </c>
      <c r="I90" s="1995">
        <v>48</v>
      </c>
      <c r="J90" s="1996">
        <v>35</v>
      </c>
      <c r="K90" s="948" t="s">
        <v>246</v>
      </c>
      <c r="L90" s="1997">
        <v>43</v>
      </c>
      <c r="M90" s="2035">
        <v>48</v>
      </c>
      <c r="N90" s="2036">
        <v>50</v>
      </c>
      <c r="O90" s="949" t="s">
        <v>247</v>
      </c>
      <c r="P90" s="2026">
        <v>47</v>
      </c>
      <c r="Q90" s="948" t="s">
        <v>452</v>
      </c>
      <c r="R90" s="949" t="s">
        <v>453</v>
      </c>
      <c r="S90" s="948" t="s">
        <v>454</v>
      </c>
      <c r="T90" s="949" t="s">
        <v>455</v>
      </c>
      <c r="U90" s="948" t="s">
        <v>456</v>
      </c>
      <c r="V90" s="949" t="s">
        <v>457</v>
      </c>
      <c r="W90" s="948" t="s">
        <v>51</v>
      </c>
      <c r="X90" s="949" t="s">
        <v>52</v>
      </c>
      <c r="Y90" s="948" t="s">
        <v>53</v>
      </c>
      <c r="Z90" s="949" t="s">
        <v>54</v>
      </c>
      <c r="AA90" s="948" t="s">
        <v>32</v>
      </c>
      <c r="AB90" s="949" t="s">
        <v>37</v>
      </c>
      <c r="AC90" s="948" t="s">
        <v>33</v>
      </c>
      <c r="AD90" s="2981"/>
      <c r="AE90" s="684">
        <f>SJT설비_7층_IPD!I278</f>
        <v>0</v>
      </c>
      <c r="AF90" s="685">
        <f>SJT설비_7층_IPD!I327</f>
        <v>0</v>
      </c>
      <c r="AG90" s="1400">
        <f t="shared" si="11"/>
        <v>0</v>
      </c>
      <c r="AH90" s="2727">
        <f t="shared" si="29"/>
        <v>0</v>
      </c>
      <c r="AI90" s="2758"/>
      <c r="AJ90" s="926"/>
      <c r="AK90" s="715"/>
    </row>
    <row r="91" spans="1:40" ht="62.4" x14ac:dyDescent="0.25">
      <c r="A91" s="3003"/>
      <c r="B91" s="3008"/>
      <c r="C91" s="3006"/>
      <c r="D91" s="3008"/>
      <c r="E91" s="710" t="s">
        <v>28</v>
      </c>
      <c r="F91" s="710"/>
      <c r="G91" s="2045"/>
      <c r="H91" s="2028"/>
      <c r="I91" s="2046"/>
      <c r="J91" s="1007"/>
      <c r="K91" s="1007"/>
      <c r="L91" s="2047"/>
      <c r="M91" s="2032"/>
      <c r="N91" s="2033"/>
      <c r="O91" s="1019"/>
      <c r="P91" s="2034"/>
      <c r="Q91" s="1007" t="s">
        <v>458</v>
      </c>
      <c r="R91" s="1019"/>
      <c r="S91" s="1020"/>
      <c r="T91" s="1020"/>
      <c r="U91" s="1020"/>
      <c r="V91" s="1020"/>
      <c r="W91" s="1020"/>
      <c r="X91" s="1020"/>
      <c r="Y91" s="1020"/>
      <c r="Z91" s="1020"/>
      <c r="AA91" s="1020"/>
      <c r="AB91" s="1020"/>
      <c r="AC91" s="1019"/>
      <c r="AD91" s="1019"/>
      <c r="AE91" s="1021"/>
      <c r="AF91" s="1017"/>
      <c r="AG91" s="1414"/>
      <c r="AH91" s="2744">
        <f t="shared" ref="AH91" si="31">AG91*220</f>
        <v>0</v>
      </c>
      <c r="AI91" s="2759"/>
      <c r="AJ91" s="926"/>
      <c r="AK91" s="698" t="s">
        <v>459</v>
      </c>
      <c r="AM91" s="679">
        <f>B91</f>
        <v>0</v>
      </c>
      <c r="AN91" s="2620">
        <f>AH91</f>
        <v>0</v>
      </c>
    </row>
    <row r="92" spans="1:40" ht="62.4" hidden="1" x14ac:dyDescent="0.25">
      <c r="A92" s="3003"/>
      <c r="B92" s="710" t="s">
        <v>460</v>
      </c>
      <c r="C92" s="2352" t="s">
        <v>461</v>
      </c>
      <c r="D92" s="710" t="s">
        <v>462</v>
      </c>
      <c r="E92" s="710"/>
      <c r="F92" s="710" t="s">
        <v>28</v>
      </c>
      <c r="G92" s="2048" t="str">
        <f t="shared" si="15"/>
        <v>7-1-B-4-35-46</v>
      </c>
      <c r="H92" s="2049" t="str">
        <f t="shared" si="16"/>
        <v>7-1-A-4-35-42</v>
      </c>
      <c r="I92" s="2050">
        <v>48</v>
      </c>
      <c r="J92" s="2036">
        <v>35</v>
      </c>
      <c r="K92" s="949" t="s">
        <v>247</v>
      </c>
      <c r="L92" s="2026">
        <v>46</v>
      </c>
      <c r="M92" s="2051">
        <v>48</v>
      </c>
      <c r="N92" s="1996">
        <v>35</v>
      </c>
      <c r="O92" s="948" t="s">
        <v>246</v>
      </c>
      <c r="P92" s="1997">
        <v>42</v>
      </c>
      <c r="Q92" s="949" t="s">
        <v>463</v>
      </c>
      <c r="R92" s="948" t="s">
        <v>464</v>
      </c>
      <c r="S92" s="949" t="s">
        <v>455</v>
      </c>
      <c r="T92" s="948" t="s">
        <v>454</v>
      </c>
      <c r="U92" s="949" t="s">
        <v>457</v>
      </c>
      <c r="V92" s="948" t="s">
        <v>456</v>
      </c>
      <c r="W92" s="949" t="s">
        <v>52</v>
      </c>
      <c r="X92" s="948" t="s">
        <v>51</v>
      </c>
      <c r="Y92" s="949" t="s">
        <v>54</v>
      </c>
      <c r="Z92" s="948" t="s">
        <v>53</v>
      </c>
      <c r="AA92" s="949" t="s">
        <v>37</v>
      </c>
      <c r="AB92" s="948" t="s">
        <v>32</v>
      </c>
      <c r="AC92" s="949" t="s">
        <v>38</v>
      </c>
      <c r="AD92" s="948" t="s">
        <v>33</v>
      </c>
      <c r="AE92" s="965">
        <f>SJT설비_7층_IPD!I326</f>
        <v>0</v>
      </c>
      <c r="AF92" s="964">
        <f>SJT설비_7층_IPD!I277</f>
        <v>0</v>
      </c>
      <c r="AG92" s="1400">
        <f t="shared" si="11"/>
        <v>0</v>
      </c>
      <c r="AH92" s="2727">
        <f t="shared" si="29"/>
        <v>0</v>
      </c>
      <c r="AI92" s="2758"/>
      <c r="AJ92" s="926"/>
      <c r="AK92" s="715"/>
    </row>
    <row r="93" spans="1:40" ht="40.5" customHeight="1" x14ac:dyDescent="0.25">
      <c r="A93" s="3003"/>
      <c r="B93" s="710" t="s">
        <v>465</v>
      </c>
      <c r="C93" s="1252" t="s">
        <v>466</v>
      </c>
      <c r="D93" s="710" t="s">
        <v>467</v>
      </c>
      <c r="E93" s="710" t="s">
        <v>28</v>
      </c>
      <c r="F93" s="710"/>
      <c r="G93" s="2013" t="str">
        <f>"7-DaHall 1-RPP-"&amp;K93&amp;"-"&amp;J93&amp;"-"&amp;L93</f>
        <v>7-DaHall 1-RPP-01-20-25</v>
      </c>
      <c r="H93" s="2052" t="str">
        <f>"7-DaHall 1-RPP-"&amp;O93&amp;"-"&amp;N93&amp;"-"&amp;P93</f>
        <v>7-DaHall 1-RPP-01-30-20</v>
      </c>
      <c r="I93" s="2015">
        <v>220</v>
      </c>
      <c r="J93" s="2016">
        <v>20</v>
      </c>
      <c r="K93" s="2702" t="s">
        <v>6933</v>
      </c>
      <c r="L93" s="2017">
        <v>25</v>
      </c>
      <c r="M93" s="2053">
        <v>220</v>
      </c>
      <c r="N93" s="2016">
        <v>30</v>
      </c>
      <c r="O93" s="2702" t="s">
        <v>6933</v>
      </c>
      <c r="P93" s="2017">
        <v>20</v>
      </c>
      <c r="Q93" s="714" t="s">
        <v>468</v>
      </c>
      <c r="R93" s="714" t="s">
        <v>469</v>
      </c>
      <c r="S93" s="948" t="s">
        <v>470</v>
      </c>
      <c r="T93" s="948" t="s">
        <v>471</v>
      </c>
      <c r="U93" s="2994" t="s">
        <v>472</v>
      </c>
      <c r="V93" s="2995"/>
      <c r="W93" s="2994" t="s">
        <v>473</v>
      </c>
      <c r="X93" s="2995"/>
      <c r="Y93" s="2994" t="s">
        <v>474</v>
      </c>
      <c r="Z93" s="2995"/>
      <c r="AA93" s="2994" t="s">
        <v>32</v>
      </c>
      <c r="AB93" s="2995"/>
      <c r="AC93" s="2994" t="s">
        <v>33</v>
      </c>
      <c r="AD93" s="2995"/>
      <c r="AE93" s="691" t="e">
        <f>SUM(#REF!)</f>
        <v>#REF!</v>
      </c>
      <c r="AF93" s="990" t="e">
        <f>SUM(#REF!)</f>
        <v>#REF!</v>
      </c>
      <c r="AG93" s="1401" t="e">
        <f t="shared" ref="AG93:AG109" si="32">AE93+AF93</f>
        <v>#REF!</v>
      </c>
      <c r="AH93" s="2742" t="e">
        <f t="shared" ref="AH93:AH95" si="33">AG93*220</f>
        <v>#REF!</v>
      </c>
      <c r="AI93" s="2755"/>
      <c r="AJ93" s="926" t="s">
        <v>128</v>
      </c>
      <c r="AK93" s="699" t="s">
        <v>475</v>
      </c>
      <c r="AM93" s="679" t="str">
        <f t="shared" ref="AM93:AM95" si="34">B93</f>
        <v>A405</v>
      </c>
      <c r="AN93" s="2620" t="e">
        <f t="shared" ref="AN93:AN95" si="35">AH93</f>
        <v>#REF!</v>
      </c>
    </row>
    <row r="94" spans="1:40" ht="62.4" x14ac:dyDescent="0.25">
      <c r="A94" s="3003"/>
      <c r="B94" s="710" t="s">
        <v>476</v>
      </c>
      <c r="C94" s="1252" t="s">
        <v>477</v>
      </c>
      <c r="D94" s="710" t="s">
        <v>478</v>
      </c>
      <c r="E94" s="710" t="s">
        <v>28</v>
      </c>
      <c r="F94" s="710"/>
      <c r="G94" s="2013" t="str">
        <f>"7-DaHall 1-RPP-"&amp;K94&amp;"-"&amp;J94&amp;"-"&amp;L94</f>
        <v>7-DaHall 1-RPP-01-30-40</v>
      </c>
      <c r="H94" s="2021" t="str">
        <f>"7-DaHall 1-RPP-"&amp;O94&amp;"-"&amp;N94&amp;"-"&amp;P94</f>
        <v>7-DaHall 1-RPP-02-30-38</v>
      </c>
      <c r="I94" s="2015">
        <v>220</v>
      </c>
      <c r="J94" s="2016">
        <v>30</v>
      </c>
      <c r="K94" s="2702" t="s">
        <v>6933</v>
      </c>
      <c r="L94" s="2017">
        <v>40</v>
      </c>
      <c r="M94" s="2022">
        <v>220</v>
      </c>
      <c r="N94" s="2023">
        <v>30</v>
      </c>
      <c r="O94" s="2706" t="s">
        <v>6929</v>
      </c>
      <c r="P94" s="2024">
        <v>38</v>
      </c>
      <c r="Q94" s="714" t="s">
        <v>479</v>
      </c>
      <c r="R94" s="697" t="s">
        <v>480</v>
      </c>
      <c r="S94" s="948" t="s">
        <v>481</v>
      </c>
      <c r="T94" s="949" t="s">
        <v>482</v>
      </c>
      <c r="U94" s="948" t="s">
        <v>472</v>
      </c>
      <c r="V94" s="949" t="s">
        <v>483</v>
      </c>
      <c r="W94" s="948" t="s">
        <v>473</v>
      </c>
      <c r="X94" s="949" t="s">
        <v>484</v>
      </c>
      <c r="Y94" s="948" t="s">
        <v>474</v>
      </c>
      <c r="Z94" s="949" t="s">
        <v>485</v>
      </c>
      <c r="AA94" s="948" t="s">
        <v>32</v>
      </c>
      <c r="AB94" s="949" t="s">
        <v>37</v>
      </c>
      <c r="AC94" s="948" t="s">
        <v>33</v>
      </c>
      <c r="AD94" s="949" t="s">
        <v>38</v>
      </c>
      <c r="AE94" s="691" t="e">
        <f>SUM(#REF!)</f>
        <v>#REF!</v>
      </c>
      <c r="AF94" s="692" t="e">
        <f>SUM(#REF!)</f>
        <v>#REF!</v>
      </c>
      <c r="AG94" s="1401" t="e">
        <f t="shared" si="32"/>
        <v>#REF!</v>
      </c>
      <c r="AH94" s="2742" t="e">
        <f t="shared" si="33"/>
        <v>#REF!</v>
      </c>
      <c r="AI94" s="2755"/>
      <c r="AJ94" s="926" t="s">
        <v>486</v>
      </c>
      <c r="AK94" s="699"/>
      <c r="AM94" s="679" t="str">
        <f t="shared" si="34"/>
        <v>A404</v>
      </c>
      <c r="AN94" s="2620" t="e">
        <f t="shared" si="35"/>
        <v>#REF!</v>
      </c>
    </row>
    <row r="95" spans="1:40" ht="46.8" x14ac:dyDescent="0.25">
      <c r="A95" s="3003"/>
      <c r="B95" s="710" t="s">
        <v>487</v>
      </c>
      <c r="C95" s="1252" t="s">
        <v>488</v>
      </c>
      <c r="D95" s="710" t="s">
        <v>489</v>
      </c>
      <c r="E95" s="929" t="s">
        <v>28</v>
      </c>
      <c r="F95" s="929"/>
      <c r="G95" s="2054" t="str">
        <f>"7-DaHall 1-PDU-"&amp;K95&amp;"-"&amp;J95&amp;"-"&amp;L95</f>
        <v>7-DaHall 1-PDU-02-30-3</v>
      </c>
      <c r="H95" s="2052" t="str">
        <f>"7-DaHall 1-PDU-"&amp;O95&amp;"-"&amp;N95&amp;"-"&amp;P95</f>
        <v>7-DaHall 1-PDU-01-30-5</v>
      </c>
      <c r="I95" s="2055">
        <v>220</v>
      </c>
      <c r="J95" s="2023">
        <v>30</v>
      </c>
      <c r="K95" s="2706" t="s">
        <v>6929</v>
      </c>
      <c r="L95" s="2024">
        <v>3</v>
      </c>
      <c r="M95" s="2053">
        <v>220</v>
      </c>
      <c r="N95" s="2016">
        <v>30</v>
      </c>
      <c r="O95" s="2702" t="s">
        <v>6933</v>
      </c>
      <c r="P95" s="2017">
        <v>5</v>
      </c>
      <c r="Q95" s="697" t="s">
        <v>490</v>
      </c>
      <c r="R95" s="714" t="s">
        <v>491</v>
      </c>
      <c r="S95" s="746"/>
      <c r="T95" s="746"/>
      <c r="U95" s="746"/>
      <c r="V95" s="746"/>
      <c r="W95" s="746"/>
      <c r="X95" s="746"/>
      <c r="Y95" s="949" t="s">
        <v>178</v>
      </c>
      <c r="Z95" s="948" t="s">
        <v>177</v>
      </c>
      <c r="AA95" s="949" t="s">
        <v>116</v>
      </c>
      <c r="AB95" s="948" t="s">
        <v>115</v>
      </c>
      <c r="AC95" s="949" t="s">
        <v>38</v>
      </c>
      <c r="AD95" s="948" t="s">
        <v>33</v>
      </c>
      <c r="AE95" s="965" t="e">
        <f>SUM(#REF!)</f>
        <v>#REF!</v>
      </c>
      <c r="AF95" s="990" t="e">
        <f>SUM(#REF!)</f>
        <v>#REF!</v>
      </c>
      <c r="AG95" s="1401" t="e">
        <f t="shared" si="32"/>
        <v>#REF!</v>
      </c>
      <c r="AH95" s="2742" t="e">
        <f t="shared" si="33"/>
        <v>#REF!</v>
      </c>
      <c r="AI95" s="2755"/>
      <c r="AJ95" s="926" t="s">
        <v>128</v>
      </c>
      <c r="AK95" s="715"/>
      <c r="AM95" s="679" t="str">
        <f t="shared" si="34"/>
        <v>A403</v>
      </c>
      <c r="AN95" s="2620" t="e">
        <f t="shared" si="35"/>
        <v>#REF!</v>
      </c>
    </row>
    <row r="96" spans="1:40" ht="62.4" hidden="1" x14ac:dyDescent="0.25">
      <c r="A96" s="3003"/>
      <c r="B96" s="3007" t="s">
        <v>492</v>
      </c>
      <c r="C96" s="3022" t="s">
        <v>493</v>
      </c>
      <c r="D96" s="3024" t="s">
        <v>494</v>
      </c>
      <c r="E96" s="928"/>
      <c r="F96" s="928" t="s">
        <v>28</v>
      </c>
      <c r="G96" s="1993" t="str">
        <f t="shared" si="15"/>
        <v>7-1-A-4-50-41</v>
      </c>
      <c r="H96" s="2025" t="str">
        <f t="shared" si="16"/>
        <v>7-1-B-4-50-41</v>
      </c>
      <c r="I96" s="1995">
        <v>48</v>
      </c>
      <c r="J96" s="1996">
        <v>50</v>
      </c>
      <c r="K96" s="948" t="s">
        <v>246</v>
      </c>
      <c r="L96" s="1997">
        <v>41</v>
      </c>
      <c r="M96" s="2035">
        <v>48</v>
      </c>
      <c r="N96" s="2036">
        <v>50</v>
      </c>
      <c r="O96" s="949" t="s">
        <v>247</v>
      </c>
      <c r="P96" s="2026">
        <v>41</v>
      </c>
      <c r="Q96" s="948" t="s">
        <v>495</v>
      </c>
      <c r="R96" s="949" t="s">
        <v>496</v>
      </c>
      <c r="S96" s="948" t="s">
        <v>454</v>
      </c>
      <c r="T96" s="949" t="s">
        <v>455</v>
      </c>
      <c r="U96" s="948" t="s">
        <v>456</v>
      </c>
      <c r="V96" s="949" t="s">
        <v>457</v>
      </c>
      <c r="W96" s="948" t="s">
        <v>51</v>
      </c>
      <c r="X96" s="949" t="s">
        <v>52</v>
      </c>
      <c r="Y96" s="948" t="s">
        <v>53</v>
      </c>
      <c r="Z96" s="949" t="s">
        <v>54</v>
      </c>
      <c r="AA96" s="948" t="s">
        <v>32</v>
      </c>
      <c r="AB96" s="949" t="s">
        <v>37</v>
      </c>
      <c r="AC96" s="948" t="s">
        <v>33</v>
      </c>
      <c r="AD96" s="949" t="s">
        <v>38</v>
      </c>
      <c r="AE96" s="684">
        <f>SJT설비_7층_IPD!I276</f>
        <v>0</v>
      </c>
      <c r="AF96" s="685">
        <f>SJT설비_7층_IPD!I321</f>
        <v>0</v>
      </c>
      <c r="AG96" s="1400">
        <f t="shared" si="32"/>
        <v>0</v>
      </c>
      <c r="AH96" s="2727">
        <f t="shared" ref="AH96" si="36">AG96*53.5</f>
        <v>0</v>
      </c>
      <c r="AI96" s="2762"/>
      <c r="AJ96" s="3064"/>
      <c r="AK96" s="715" t="s">
        <v>497</v>
      </c>
    </row>
    <row r="97" spans="1:40" ht="63" thickBot="1" x14ac:dyDescent="0.3">
      <c r="A97" s="3004"/>
      <c r="B97" s="3072"/>
      <c r="C97" s="3073"/>
      <c r="D97" s="3074"/>
      <c r="E97" s="747" t="s">
        <v>28</v>
      </c>
      <c r="F97" s="747"/>
      <c r="G97" s="2056"/>
      <c r="H97" s="2057"/>
      <c r="I97" s="2058"/>
      <c r="J97" s="1012"/>
      <c r="K97" s="1012"/>
      <c r="L97" s="2059"/>
      <c r="M97" s="2060"/>
      <c r="N97" s="2061"/>
      <c r="O97" s="968"/>
      <c r="P97" s="2062"/>
      <c r="Q97" s="1012" t="s">
        <v>498</v>
      </c>
      <c r="R97" s="968"/>
      <c r="S97" s="972"/>
      <c r="T97" s="972"/>
      <c r="U97" s="972"/>
      <c r="V97" s="972"/>
      <c r="W97" s="972"/>
      <c r="X97" s="972"/>
      <c r="Y97" s="972"/>
      <c r="Z97" s="972"/>
      <c r="AA97" s="972"/>
      <c r="AB97" s="972"/>
      <c r="AC97" s="968"/>
      <c r="AD97" s="968"/>
      <c r="AE97" s="1014"/>
      <c r="AF97" s="1015"/>
      <c r="AG97" s="1416"/>
      <c r="AH97" s="2747">
        <f t="shared" ref="AH97:AH100" si="37">AG97*220</f>
        <v>0</v>
      </c>
      <c r="AI97" s="2763"/>
      <c r="AJ97" s="3053"/>
      <c r="AK97" s="701" t="s">
        <v>499</v>
      </c>
      <c r="AM97" s="679">
        <f t="shared" ref="AM97:AM100" si="38">B97</f>
        <v>0</v>
      </c>
      <c r="AN97" s="2620">
        <f t="shared" ref="AN97:AN100" si="39">AH97</f>
        <v>0</v>
      </c>
    </row>
    <row r="98" spans="1:40" ht="62.4" x14ac:dyDescent="0.25">
      <c r="A98" s="3002" t="s">
        <v>500</v>
      </c>
      <c r="B98" s="681" t="s">
        <v>501</v>
      </c>
      <c r="C98" s="1251" t="s">
        <v>502</v>
      </c>
      <c r="D98" s="681" t="s">
        <v>503</v>
      </c>
      <c r="E98" s="681" t="s">
        <v>28</v>
      </c>
      <c r="F98" s="932"/>
      <c r="G98" s="2009"/>
      <c r="H98" s="2063"/>
      <c r="I98" s="2010"/>
      <c r="J98" s="957"/>
      <c r="K98" s="957"/>
      <c r="L98" s="2012"/>
      <c r="M98" s="2064"/>
      <c r="N98" s="2065"/>
      <c r="O98" s="1009"/>
      <c r="P98" s="2066"/>
      <c r="Q98" s="957"/>
      <c r="R98" s="1009" t="s">
        <v>504</v>
      </c>
      <c r="S98" s="957"/>
      <c r="T98" s="1010"/>
      <c r="U98" s="957"/>
      <c r="V98" s="1010"/>
      <c r="W98" s="957"/>
      <c r="X98" s="1010"/>
      <c r="Y98" s="957"/>
      <c r="Z98" s="1010"/>
      <c r="AA98" s="957"/>
      <c r="AB98" s="1010"/>
      <c r="AC98" s="957"/>
      <c r="AD98" s="1009"/>
      <c r="AE98" s="957"/>
      <c r="AF98" s="702"/>
      <c r="AG98" s="1402">
        <f t="shared" si="32"/>
        <v>0</v>
      </c>
      <c r="AH98" s="2742">
        <f t="shared" si="37"/>
        <v>0</v>
      </c>
      <c r="AI98" s="2755"/>
      <c r="AJ98" s="925" t="s">
        <v>128</v>
      </c>
      <c r="AK98" s="683"/>
      <c r="AM98" s="679" t="str">
        <f t="shared" si="38"/>
        <v>C208</v>
      </c>
      <c r="AN98" s="2620">
        <f t="shared" si="39"/>
        <v>0</v>
      </c>
    </row>
    <row r="99" spans="1:40" ht="62.4" x14ac:dyDescent="0.25">
      <c r="A99" s="3003"/>
      <c r="B99" s="710" t="s">
        <v>505</v>
      </c>
      <c r="C99" s="1252" t="s">
        <v>506</v>
      </c>
      <c r="D99" s="710" t="s">
        <v>507</v>
      </c>
      <c r="E99" s="710" t="s">
        <v>28</v>
      </c>
      <c r="F99" s="710"/>
      <c r="G99" s="2067"/>
      <c r="H99" s="2063"/>
      <c r="I99" s="2068"/>
      <c r="J99" s="1023"/>
      <c r="K99" s="1023"/>
      <c r="L99" s="2069"/>
      <c r="M99" s="2064"/>
      <c r="N99" s="2065"/>
      <c r="O99" s="1009"/>
      <c r="P99" s="2066"/>
      <c r="Q99" s="1023"/>
      <c r="R99" s="1009" t="s">
        <v>504</v>
      </c>
      <c r="S99" s="1023"/>
      <c r="T99" s="1008"/>
      <c r="U99" s="1023"/>
      <c r="V99" s="1008"/>
      <c r="W99" s="1023"/>
      <c r="X99" s="1008"/>
      <c r="Y99" s="1023"/>
      <c r="Z99" s="1008"/>
      <c r="AA99" s="1023"/>
      <c r="AB99" s="1008"/>
      <c r="AC99" s="1023"/>
      <c r="AD99" s="1007"/>
      <c r="AE99" s="1023"/>
      <c r="AF99" s="692"/>
      <c r="AG99" s="1401">
        <f t="shared" si="32"/>
        <v>0</v>
      </c>
      <c r="AH99" s="2742">
        <f t="shared" si="37"/>
        <v>0</v>
      </c>
      <c r="AI99" s="2755"/>
      <c r="AJ99" s="926" t="s">
        <v>128</v>
      </c>
      <c r="AK99" s="715"/>
      <c r="AM99" s="679" t="str">
        <f t="shared" si="38"/>
        <v>C207</v>
      </c>
      <c r="AN99" s="2620">
        <f t="shared" si="39"/>
        <v>0</v>
      </c>
    </row>
    <row r="100" spans="1:40" ht="62.4" x14ac:dyDescent="0.25">
      <c r="A100" s="3003"/>
      <c r="B100" s="710" t="s">
        <v>508</v>
      </c>
      <c r="C100" s="1253" t="s">
        <v>509</v>
      </c>
      <c r="D100" s="931" t="s">
        <v>510</v>
      </c>
      <c r="E100" s="710" t="s">
        <v>28</v>
      </c>
      <c r="F100" s="710"/>
      <c r="G100" s="2054" t="str">
        <f>"7-DaHall 1-RPP-"&amp;K100&amp;"-"&amp;J100&amp;"-"&amp;L100</f>
        <v>7-DaHall 1-RPP-02-20-9</v>
      </c>
      <c r="H100" s="2052" t="str">
        <f>"7-DaHall 1-PDU-"&amp;O100&amp;"-"&amp;N100&amp;"-"&amp;P100</f>
        <v>7-DaHall 1-PDU-01-30-8</v>
      </c>
      <c r="I100" s="2055">
        <v>220</v>
      </c>
      <c r="J100" s="2023">
        <v>20</v>
      </c>
      <c r="K100" s="2706" t="s">
        <v>6929</v>
      </c>
      <c r="L100" s="2024">
        <v>9</v>
      </c>
      <c r="M100" s="2053">
        <v>220</v>
      </c>
      <c r="N100" s="2016">
        <v>30</v>
      </c>
      <c r="O100" s="2702" t="s">
        <v>6933</v>
      </c>
      <c r="P100" s="2017">
        <v>8</v>
      </c>
      <c r="Q100" s="697" t="s">
        <v>511</v>
      </c>
      <c r="R100" s="714" t="s">
        <v>512</v>
      </c>
      <c r="S100" s="949" t="s">
        <v>513</v>
      </c>
      <c r="T100" s="746"/>
      <c r="U100" s="949" t="s">
        <v>483</v>
      </c>
      <c r="V100" s="746"/>
      <c r="W100" s="962" t="s">
        <v>484</v>
      </c>
      <c r="X100" s="746"/>
      <c r="Y100" s="962" t="s">
        <v>54</v>
      </c>
      <c r="Z100" s="948" t="s">
        <v>177</v>
      </c>
      <c r="AA100" s="962" t="s">
        <v>37</v>
      </c>
      <c r="AB100" s="948" t="s">
        <v>115</v>
      </c>
      <c r="AC100" s="949" t="s">
        <v>38</v>
      </c>
      <c r="AD100" s="948" t="s">
        <v>33</v>
      </c>
      <c r="AE100" s="965" t="e">
        <f>SUM(#REF!)</f>
        <v>#REF!</v>
      </c>
      <c r="AF100" s="990" t="e">
        <f>SUM(#REF!)</f>
        <v>#REF!</v>
      </c>
      <c r="AG100" s="1401" t="e">
        <f t="shared" si="32"/>
        <v>#REF!</v>
      </c>
      <c r="AH100" s="2742" t="e">
        <f t="shared" si="37"/>
        <v>#REF!</v>
      </c>
      <c r="AI100" s="2755"/>
      <c r="AJ100" s="926"/>
      <c r="AK100" s="715"/>
      <c r="AM100" s="679" t="str">
        <f t="shared" si="38"/>
        <v>C206</v>
      </c>
      <c r="AN100" s="2620" t="e">
        <f t="shared" si="39"/>
        <v>#REF!</v>
      </c>
    </row>
    <row r="101" spans="1:40" ht="62.4" hidden="1" x14ac:dyDescent="0.25">
      <c r="A101" s="3003"/>
      <c r="B101" s="3007" t="s">
        <v>514</v>
      </c>
      <c r="C101" s="3022" t="s">
        <v>515</v>
      </c>
      <c r="D101" s="3024" t="s">
        <v>516</v>
      </c>
      <c r="E101" s="928"/>
      <c r="F101" s="928" t="s">
        <v>28</v>
      </c>
      <c r="G101" s="1993" t="str">
        <f t="shared" ref="G101:G113" si="40">"7-1-"&amp;K101&amp;"-"&amp;J101&amp;"-"&amp;L101</f>
        <v>7-1-A-1-35-43</v>
      </c>
      <c r="H101" s="2025" t="str">
        <f t="shared" ref="H101:H113" si="41">"7-1-"&amp;O101&amp;"-"&amp;N101&amp;"-"&amp;P101</f>
        <v>7-1-B-1-35-5</v>
      </c>
      <c r="I101" s="1995">
        <v>48</v>
      </c>
      <c r="J101" s="1996">
        <v>35</v>
      </c>
      <c r="K101" s="948" t="s">
        <v>309</v>
      </c>
      <c r="L101" s="1997">
        <v>43</v>
      </c>
      <c r="M101" s="2035">
        <v>48</v>
      </c>
      <c r="N101" s="2036">
        <v>35</v>
      </c>
      <c r="O101" s="949" t="s">
        <v>310</v>
      </c>
      <c r="P101" s="2026">
        <v>5</v>
      </c>
      <c r="Q101" s="948" t="s">
        <v>517</v>
      </c>
      <c r="R101" s="949" t="s">
        <v>518</v>
      </c>
      <c r="S101" s="963" t="s">
        <v>313</v>
      </c>
      <c r="T101" s="962" t="s">
        <v>314</v>
      </c>
      <c r="U101" s="963" t="s">
        <v>456</v>
      </c>
      <c r="V101" s="962" t="s">
        <v>457</v>
      </c>
      <c r="W101" s="963" t="s">
        <v>51</v>
      </c>
      <c r="X101" s="962" t="s">
        <v>52</v>
      </c>
      <c r="Y101" s="2978" t="s">
        <v>53</v>
      </c>
      <c r="Z101" s="2980" t="s">
        <v>54</v>
      </c>
      <c r="AA101" s="2978" t="s">
        <v>32</v>
      </c>
      <c r="AB101" s="2980" t="s">
        <v>37</v>
      </c>
      <c r="AC101" s="2978" t="s">
        <v>33</v>
      </c>
      <c r="AD101" s="2980" t="s">
        <v>38</v>
      </c>
      <c r="AE101" s="684">
        <f>SJT설비_7층_IPD!I8</f>
        <v>0</v>
      </c>
      <c r="AF101" s="685">
        <f>SJT설비_7층_IPD!G55</f>
        <v>0</v>
      </c>
      <c r="AG101" s="1400">
        <f t="shared" si="32"/>
        <v>0</v>
      </c>
      <c r="AH101" s="2727">
        <f t="shared" ref="AH101" si="42">AG101*53.5</f>
        <v>0</v>
      </c>
      <c r="AI101" s="2758"/>
      <c r="AJ101" s="926"/>
      <c r="AK101" s="715"/>
    </row>
    <row r="102" spans="1:40" ht="62.4" x14ac:dyDescent="0.25">
      <c r="A102" s="3003"/>
      <c r="B102" s="3008"/>
      <c r="C102" s="3023"/>
      <c r="D102" s="3025"/>
      <c r="E102" s="929" t="s">
        <v>28</v>
      </c>
      <c r="F102" s="929"/>
      <c r="G102" s="2013" t="str">
        <f>"7-DaHall 1-RPP-"&amp;K102&amp;"-"&amp;J102&amp;"-"&amp;L102</f>
        <v>7-DaHall 1-RPP-01-30-8</v>
      </c>
      <c r="H102" s="2021" t="str">
        <f>"7-DaHall 1-RPP-"&amp;O102&amp;"-"&amp;N102&amp;"-"&amp;P102</f>
        <v>7-DaHall 1-RPP-02-20-13</v>
      </c>
      <c r="I102" s="2015">
        <v>220</v>
      </c>
      <c r="J102" s="2016">
        <v>30</v>
      </c>
      <c r="K102" s="2702" t="s">
        <v>6933</v>
      </c>
      <c r="L102" s="2017">
        <v>8</v>
      </c>
      <c r="M102" s="2022">
        <v>220</v>
      </c>
      <c r="N102" s="2023">
        <v>20</v>
      </c>
      <c r="O102" s="2706" t="s">
        <v>6929</v>
      </c>
      <c r="P102" s="2024">
        <v>13</v>
      </c>
      <c r="Q102" s="714" t="s">
        <v>519</v>
      </c>
      <c r="R102" s="697" t="s">
        <v>520</v>
      </c>
      <c r="S102" s="948" t="s">
        <v>521</v>
      </c>
      <c r="T102" s="949" t="s">
        <v>522</v>
      </c>
      <c r="U102" s="948" t="s">
        <v>472</v>
      </c>
      <c r="V102" s="949" t="s">
        <v>483</v>
      </c>
      <c r="W102" s="948" t="s">
        <v>473</v>
      </c>
      <c r="X102" s="949" t="s">
        <v>484</v>
      </c>
      <c r="Y102" s="2991"/>
      <c r="Z102" s="2992"/>
      <c r="AA102" s="2991"/>
      <c r="AB102" s="2992"/>
      <c r="AC102" s="2991"/>
      <c r="AD102" s="2992"/>
      <c r="AE102" s="691" t="e">
        <f>SUM(#REF!)</f>
        <v>#REF!</v>
      </c>
      <c r="AF102" s="685" t="e">
        <f>SUM(#REF!)</f>
        <v>#REF!</v>
      </c>
      <c r="AG102" s="1401" t="e">
        <f t="shared" si="32"/>
        <v>#REF!</v>
      </c>
      <c r="AH102" s="2742" t="e">
        <f t="shared" ref="AH102" si="43">AG102*220</f>
        <v>#REF!</v>
      </c>
      <c r="AI102" s="2755"/>
      <c r="AJ102" s="926"/>
      <c r="AK102" s="715"/>
      <c r="AM102" s="679">
        <f>B102</f>
        <v>0</v>
      </c>
      <c r="AN102" s="2620" t="e">
        <f>AH102</f>
        <v>#REF!</v>
      </c>
    </row>
    <row r="103" spans="1:40" ht="62.4" hidden="1" x14ac:dyDescent="0.25">
      <c r="A103" s="3003"/>
      <c r="B103" s="3007" t="s">
        <v>523</v>
      </c>
      <c r="C103" s="3022" t="s">
        <v>524</v>
      </c>
      <c r="D103" s="3024" t="s">
        <v>525</v>
      </c>
      <c r="E103" s="928"/>
      <c r="F103" s="928" t="s">
        <v>28</v>
      </c>
      <c r="G103" s="1993" t="str">
        <f t="shared" si="40"/>
        <v>7-1-A-1-35-44</v>
      </c>
      <c r="H103" s="2025" t="str">
        <f t="shared" si="41"/>
        <v>7-1-B-1-35-6</v>
      </c>
      <c r="I103" s="1995">
        <v>48</v>
      </c>
      <c r="J103" s="1996">
        <v>35</v>
      </c>
      <c r="K103" s="948" t="s">
        <v>309</v>
      </c>
      <c r="L103" s="1997">
        <v>44</v>
      </c>
      <c r="M103" s="2035">
        <v>48</v>
      </c>
      <c r="N103" s="2036">
        <v>35</v>
      </c>
      <c r="O103" s="949" t="s">
        <v>310</v>
      </c>
      <c r="P103" s="2026">
        <v>6</v>
      </c>
      <c r="Q103" s="948" t="s">
        <v>526</v>
      </c>
      <c r="R103" s="949" t="s">
        <v>527</v>
      </c>
      <c r="S103" s="948" t="s">
        <v>313</v>
      </c>
      <c r="T103" s="949" t="s">
        <v>314</v>
      </c>
      <c r="U103" s="948" t="s">
        <v>456</v>
      </c>
      <c r="V103" s="949" t="s">
        <v>457</v>
      </c>
      <c r="W103" s="948" t="s">
        <v>51</v>
      </c>
      <c r="X103" s="949" t="s">
        <v>52</v>
      </c>
      <c r="Y103" s="2991"/>
      <c r="Z103" s="2992"/>
      <c r="AA103" s="2991"/>
      <c r="AB103" s="2992"/>
      <c r="AC103" s="2991"/>
      <c r="AD103" s="2992"/>
      <c r="AE103" s="691">
        <f>SJT설비_7층_IPD!I9</f>
        <v>0</v>
      </c>
      <c r="AF103" s="685">
        <f>SJT설비_7층_IPD!G56</f>
        <v>0</v>
      </c>
      <c r="AG103" s="1400">
        <f t="shared" si="32"/>
        <v>0</v>
      </c>
      <c r="AH103" s="2727">
        <f t="shared" ref="AH103" si="44">AG103*53.5</f>
        <v>0</v>
      </c>
      <c r="AI103" s="2758"/>
      <c r="AJ103" s="926"/>
      <c r="AK103" s="715"/>
    </row>
    <row r="104" spans="1:40" ht="39.9" customHeight="1" x14ac:dyDescent="0.25">
      <c r="A104" s="3003"/>
      <c r="B104" s="3008"/>
      <c r="C104" s="3023"/>
      <c r="D104" s="3025"/>
      <c r="E104" s="929" t="s">
        <v>28</v>
      </c>
      <c r="F104" s="929"/>
      <c r="G104" s="2013" t="str">
        <f>"7-DaHall 1-RPP-"&amp;K104&amp;"-"&amp;J104&amp;"-"&amp;L104</f>
        <v>7-DaHall 1-RPP-01-30-10</v>
      </c>
      <c r="H104" s="2021" t="str">
        <f>"7-DaHall 1-RPP-"&amp;O104&amp;"-"&amp;N104&amp;"-"&amp;P104</f>
        <v>7-DaHall 1-RPP-02-20-15</v>
      </c>
      <c r="I104" s="2015">
        <v>220</v>
      </c>
      <c r="J104" s="2016">
        <v>30</v>
      </c>
      <c r="K104" s="2702" t="s">
        <v>6933</v>
      </c>
      <c r="L104" s="2017">
        <v>10</v>
      </c>
      <c r="M104" s="2022">
        <v>220</v>
      </c>
      <c r="N104" s="2023">
        <v>20</v>
      </c>
      <c r="O104" s="2706" t="s">
        <v>6929</v>
      </c>
      <c r="P104" s="2024">
        <v>15</v>
      </c>
      <c r="Q104" s="714" t="s">
        <v>528</v>
      </c>
      <c r="R104" s="697" t="s">
        <v>529</v>
      </c>
      <c r="S104" s="948" t="s">
        <v>530</v>
      </c>
      <c r="T104" s="949" t="s">
        <v>531</v>
      </c>
      <c r="U104" s="2978" t="s">
        <v>472</v>
      </c>
      <c r="V104" s="2980" t="s">
        <v>483</v>
      </c>
      <c r="W104" s="2978" t="s">
        <v>473</v>
      </c>
      <c r="X104" s="2980" t="s">
        <v>484</v>
      </c>
      <c r="Y104" s="2991"/>
      <c r="Z104" s="2992"/>
      <c r="AA104" s="2991"/>
      <c r="AB104" s="2992"/>
      <c r="AC104" s="2991"/>
      <c r="AD104" s="2992"/>
      <c r="AE104" s="691" t="e">
        <f>SUM(#REF!)</f>
        <v>#REF!</v>
      </c>
      <c r="AF104" s="685" t="e">
        <f>SUM(#REF!)</f>
        <v>#REF!</v>
      </c>
      <c r="AG104" s="1401" t="e">
        <f t="shared" si="32"/>
        <v>#REF!</v>
      </c>
      <c r="AH104" s="2742" t="e">
        <f t="shared" ref="AH104:AH108" si="45">AG104*220</f>
        <v>#REF!</v>
      </c>
      <c r="AI104" s="2755"/>
      <c r="AJ104" s="926"/>
      <c r="AK104" s="715"/>
      <c r="AM104" s="679">
        <f t="shared" ref="AM104:AM108" si="46">B104</f>
        <v>0</v>
      </c>
      <c r="AN104" s="2620" t="e">
        <f t="shared" ref="AN104:AN108" si="47">AH104</f>
        <v>#REF!</v>
      </c>
    </row>
    <row r="105" spans="1:40" ht="39.9" customHeight="1" x14ac:dyDescent="0.25">
      <c r="A105" s="3003"/>
      <c r="B105" s="710" t="s">
        <v>532</v>
      </c>
      <c r="C105" s="1252" t="s">
        <v>533</v>
      </c>
      <c r="D105" s="710" t="s">
        <v>534</v>
      </c>
      <c r="E105" s="710" t="s">
        <v>28</v>
      </c>
      <c r="F105" s="710"/>
      <c r="G105" s="2013" t="str">
        <f>"7-DaHall 1-RPP-"&amp;K105&amp;"-"&amp;J105&amp;"-"&amp;L105</f>
        <v>7-DaHall 1-RPP-01-30-12</v>
      </c>
      <c r="H105" s="2021" t="str">
        <f>"7-DaHall 1-RPP-"&amp;O105&amp;"-"&amp;N105&amp;"-"&amp;P105</f>
        <v>7-DaHall 1-RPP-02-20-17</v>
      </c>
      <c r="I105" s="2015">
        <v>220</v>
      </c>
      <c r="J105" s="2016">
        <v>30</v>
      </c>
      <c r="K105" s="2702" t="s">
        <v>6933</v>
      </c>
      <c r="L105" s="2017">
        <v>12</v>
      </c>
      <c r="M105" s="2022">
        <v>220</v>
      </c>
      <c r="N105" s="2023">
        <v>20</v>
      </c>
      <c r="O105" s="2706" t="s">
        <v>6929</v>
      </c>
      <c r="P105" s="2024">
        <v>17</v>
      </c>
      <c r="Q105" s="714" t="s">
        <v>535</v>
      </c>
      <c r="R105" s="697" t="s">
        <v>536</v>
      </c>
      <c r="S105" s="948" t="s">
        <v>537</v>
      </c>
      <c r="T105" s="949" t="s">
        <v>538</v>
      </c>
      <c r="U105" s="2979"/>
      <c r="V105" s="2981"/>
      <c r="W105" s="2979"/>
      <c r="X105" s="2981"/>
      <c r="Y105" s="2979"/>
      <c r="Z105" s="2981"/>
      <c r="AA105" s="2979"/>
      <c r="AB105" s="2981"/>
      <c r="AC105" s="2979"/>
      <c r="AD105" s="2981"/>
      <c r="AE105" s="691" t="e">
        <f>SUM(#REF!)</f>
        <v>#REF!</v>
      </c>
      <c r="AF105" s="685" t="e">
        <f>SUM(#REF!)</f>
        <v>#REF!</v>
      </c>
      <c r="AG105" s="1401" t="e">
        <f t="shared" si="32"/>
        <v>#REF!</v>
      </c>
      <c r="AH105" s="2742" t="e">
        <f t="shared" si="45"/>
        <v>#REF!</v>
      </c>
      <c r="AI105" s="2755"/>
      <c r="AJ105" s="926"/>
      <c r="AK105" s="715"/>
      <c r="AM105" s="679" t="str">
        <f t="shared" si="46"/>
        <v>C203</v>
      </c>
      <c r="AN105" s="2620" t="e">
        <f t="shared" si="47"/>
        <v>#REF!</v>
      </c>
    </row>
    <row r="106" spans="1:40" ht="62.4" x14ac:dyDescent="0.25">
      <c r="A106" s="3003"/>
      <c r="B106" s="710" t="s">
        <v>539</v>
      </c>
      <c r="C106" s="1252" t="s">
        <v>540</v>
      </c>
      <c r="D106" s="710" t="s">
        <v>541</v>
      </c>
      <c r="E106" s="710" t="s">
        <v>28</v>
      </c>
      <c r="F106" s="710"/>
      <c r="G106" s="2045"/>
      <c r="H106" s="2070"/>
      <c r="I106" s="2046"/>
      <c r="J106" s="1007"/>
      <c r="K106" s="1007"/>
      <c r="L106" s="2047"/>
      <c r="M106" s="2071"/>
      <c r="N106" s="2072"/>
      <c r="O106" s="1007"/>
      <c r="P106" s="2047"/>
      <c r="Q106" s="1007" t="s">
        <v>542</v>
      </c>
      <c r="R106" s="1007" t="s">
        <v>543</v>
      </c>
      <c r="S106" s="746"/>
      <c r="T106" s="746"/>
      <c r="U106" s="746"/>
      <c r="V106" s="746"/>
      <c r="W106" s="746"/>
      <c r="X106" s="746"/>
      <c r="Y106" s="746"/>
      <c r="Z106" s="746"/>
      <c r="AA106" s="746"/>
      <c r="AB106" s="746"/>
      <c r="AC106" s="958"/>
      <c r="AD106" s="958"/>
      <c r="AE106" s="1016"/>
      <c r="AF106" s="1017"/>
      <c r="AG106" s="1414"/>
      <c r="AH106" s="2742">
        <f t="shared" si="45"/>
        <v>0</v>
      </c>
      <c r="AI106" s="2755"/>
      <c r="AJ106" s="926"/>
      <c r="AK106" s="698" t="s">
        <v>544</v>
      </c>
      <c r="AM106" s="679" t="str">
        <f t="shared" si="46"/>
        <v>C202</v>
      </c>
      <c r="AN106" s="2620">
        <f t="shared" si="47"/>
        <v>0</v>
      </c>
    </row>
    <row r="107" spans="1:40" ht="62.4" x14ac:dyDescent="0.25">
      <c r="A107" s="3003"/>
      <c r="B107" s="710" t="s">
        <v>545</v>
      </c>
      <c r="C107" s="1261" t="s">
        <v>546</v>
      </c>
      <c r="D107" s="931" t="s">
        <v>547</v>
      </c>
      <c r="E107" s="710" t="s">
        <v>28</v>
      </c>
      <c r="F107" s="710"/>
      <c r="G107" s="2013" t="str">
        <f>"7-DaHall 1-RPP-"&amp;K107&amp;"-"&amp;J107&amp;"-"&amp;L107</f>
        <v>7-DaHall 1-RPP-01-30-32</v>
      </c>
      <c r="H107" s="2021" t="str">
        <f>"7-DaHall 1-RPP-"&amp;O107&amp;"-"&amp;N107&amp;"-"&amp;P107</f>
        <v>7-DaHall 1-RPP-02-30-26</v>
      </c>
      <c r="I107" s="2015">
        <v>220</v>
      </c>
      <c r="J107" s="2016">
        <v>30</v>
      </c>
      <c r="K107" s="2702" t="s">
        <v>6933</v>
      </c>
      <c r="L107" s="2017">
        <v>32</v>
      </c>
      <c r="M107" s="2022">
        <v>220</v>
      </c>
      <c r="N107" s="2023">
        <v>30</v>
      </c>
      <c r="O107" s="2706" t="s">
        <v>6929</v>
      </c>
      <c r="P107" s="2024">
        <v>26</v>
      </c>
      <c r="Q107" s="714" t="s">
        <v>548</v>
      </c>
      <c r="R107" s="697" t="s">
        <v>549</v>
      </c>
      <c r="S107" s="948" t="s">
        <v>550</v>
      </c>
      <c r="T107" s="949" t="s">
        <v>551</v>
      </c>
      <c r="U107" s="948" t="s">
        <v>472</v>
      </c>
      <c r="V107" s="949" t="s">
        <v>483</v>
      </c>
      <c r="W107" s="948" t="s">
        <v>473</v>
      </c>
      <c r="X107" s="949" t="s">
        <v>484</v>
      </c>
      <c r="Y107" s="948" t="s">
        <v>474</v>
      </c>
      <c r="Z107" s="949" t="s">
        <v>552</v>
      </c>
      <c r="AA107" s="948" t="s">
        <v>32</v>
      </c>
      <c r="AB107" s="949" t="s">
        <v>37</v>
      </c>
      <c r="AC107" s="948" t="s">
        <v>33</v>
      </c>
      <c r="AD107" s="949" t="s">
        <v>38</v>
      </c>
      <c r="AE107" s="691" t="e">
        <f>SUM(#REF!)</f>
        <v>#REF!</v>
      </c>
      <c r="AF107" s="685" t="e">
        <f>SUM(#REF!)</f>
        <v>#REF!</v>
      </c>
      <c r="AG107" s="1401" t="e">
        <f t="shared" si="32"/>
        <v>#REF!</v>
      </c>
      <c r="AH107" s="2742" t="e">
        <f t="shared" si="45"/>
        <v>#REF!</v>
      </c>
      <c r="AI107" s="2755"/>
      <c r="AJ107" s="1398" t="s">
        <v>553</v>
      </c>
      <c r="AK107" s="715"/>
      <c r="AM107" s="679" t="str">
        <f t="shared" si="46"/>
        <v>C201</v>
      </c>
      <c r="AN107" s="2620" t="e">
        <f t="shared" si="47"/>
        <v>#REF!</v>
      </c>
    </row>
    <row r="108" spans="1:40" ht="62.4" x14ac:dyDescent="0.25">
      <c r="A108" s="3003"/>
      <c r="B108" s="710" t="s">
        <v>554</v>
      </c>
      <c r="C108" s="1252" t="s">
        <v>555</v>
      </c>
      <c r="D108" s="710" t="s">
        <v>556</v>
      </c>
      <c r="E108" s="710" t="s">
        <v>28</v>
      </c>
      <c r="F108" s="710"/>
      <c r="G108" s="2045"/>
      <c r="H108" s="2039"/>
      <c r="I108" s="2046"/>
      <c r="J108" s="1007"/>
      <c r="K108" s="1007"/>
      <c r="L108" s="2047"/>
      <c r="M108" s="2040"/>
      <c r="N108" s="2030"/>
      <c r="O108" s="958"/>
      <c r="P108" s="2031"/>
      <c r="Q108" s="1007" t="s">
        <v>557</v>
      </c>
      <c r="R108" s="958"/>
      <c r="S108" s="746"/>
      <c r="T108" s="746"/>
      <c r="U108" s="746"/>
      <c r="V108" s="746"/>
      <c r="W108" s="746"/>
      <c r="X108" s="746"/>
      <c r="Y108" s="746"/>
      <c r="Z108" s="746"/>
      <c r="AA108" s="746"/>
      <c r="AB108" s="746"/>
      <c r="AC108" s="958"/>
      <c r="AD108" s="958"/>
      <c r="AE108" s="1016"/>
      <c r="AF108" s="1017"/>
      <c r="AG108" s="1414"/>
      <c r="AH108" s="2742">
        <f t="shared" si="45"/>
        <v>0</v>
      </c>
      <c r="AI108" s="2755"/>
      <c r="AJ108" s="926" t="s">
        <v>558</v>
      </c>
      <c r="AK108" s="698" t="s">
        <v>559</v>
      </c>
      <c r="AM108" s="679" t="str">
        <f t="shared" si="46"/>
        <v>B323</v>
      </c>
      <c r="AN108" s="2620">
        <f t="shared" si="47"/>
        <v>0</v>
      </c>
    </row>
    <row r="109" spans="1:40" ht="62.4" hidden="1" x14ac:dyDescent="0.25">
      <c r="A109" s="3003"/>
      <c r="B109" s="710" t="s">
        <v>560</v>
      </c>
      <c r="C109" s="2352" t="s">
        <v>561</v>
      </c>
      <c r="D109" s="710" t="s">
        <v>562</v>
      </c>
      <c r="E109" s="710"/>
      <c r="F109" s="710" t="s">
        <v>28</v>
      </c>
      <c r="G109" s="1993" t="str">
        <f t="shared" si="40"/>
        <v>7-1-A-2-35-10</v>
      </c>
      <c r="H109" s="2025" t="str">
        <f t="shared" si="41"/>
        <v>7-1-B-2-35-10</v>
      </c>
      <c r="I109" s="1995">
        <v>48</v>
      </c>
      <c r="J109" s="1996">
        <v>35</v>
      </c>
      <c r="K109" s="948" t="s">
        <v>43</v>
      </c>
      <c r="L109" s="1997">
        <v>10</v>
      </c>
      <c r="M109" s="2035">
        <v>48</v>
      </c>
      <c r="N109" s="2036">
        <v>35</v>
      </c>
      <c r="O109" s="949" t="s">
        <v>44</v>
      </c>
      <c r="P109" s="2026">
        <v>10</v>
      </c>
      <c r="Q109" s="948" t="s">
        <v>563</v>
      </c>
      <c r="R109" s="949" t="s">
        <v>564</v>
      </c>
      <c r="S109" s="948" t="s">
        <v>47</v>
      </c>
      <c r="T109" s="949" t="s">
        <v>48</v>
      </c>
      <c r="U109" s="948" t="s">
        <v>456</v>
      </c>
      <c r="V109" s="949" t="s">
        <v>457</v>
      </c>
      <c r="W109" s="948" t="s">
        <v>51</v>
      </c>
      <c r="X109" s="949" t="s">
        <v>52</v>
      </c>
      <c r="Y109" s="948" t="s">
        <v>53</v>
      </c>
      <c r="Z109" s="949" t="s">
        <v>54</v>
      </c>
      <c r="AA109" s="948" t="s">
        <v>32</v>
      </c>
      <c r="AB109" s="949" t="s">
        <v>37</v>
      </c>
      <c r="AC109" s="948" t="s">
        <v>33</v>
      </c>
      <c r="AD109" s="949" t="s">
        <v>38</v>
      </c>
      <c r="AE109" s="691">
        <f>SJT설비_7층_IPD!G105</f>
        <v>0</v>
      </c>
      <c r="AF109" s="685">
        <f>SJT설비_7층_IPD!G150</f>
        <v>0</v>
      </c>
      <c r="AG109" s="1400">
        <f t="shared" si="32"/>
        <v>0</v>
      </c>
      <c r="AH109" s="2727">
        <f t="shared" ref="AH109" si="48">AG109*53.5</f>
        <v>0</v>
      </c>
      <c r="AI109" s="2758"/>
      <c r="AJ109" s="926" t="s">
        <v>565</v>
      </c>
      <c r="AK109" s="715"/>
    </row>
    <row r="110" spans="1:40" hidden="1" x14ac:dyDescent="0.25">
      <c r="A110" s="3003"/>
      <c r="B110" s="710" t="s">
        <v>566</v>
      </c>
      <c r="C110" s="1250" t="s">
        <v>567</v>
      </c>
      <c r="D110" s="710" t="s">
        <v>568</v>
      </c>
      <c r="E110" s="710" t="s">
        <v>569</v>
      </c>
      <c r="F110" s="710" t="s">
        <v>569</v>
      </c>
      <c r="G110" s="2073"/>
      <c r="H110" s="2074"/>
      <c r="I110" s="2075"/>
      <c r="J110" s="975"/>
      <c r="K110" s="975"/>
      <c r="L110" s="2076"/>
      <c r="M110" s="2077"/>
      <c r="N110" s="2078"/>
      <c r="O110" s="975"/>
      <c r="P110" s="2076"/>
      <c r="Q110" s="975"/>
      <c r="R110" s="975"/>
      <c r="S110" s="982"/>
      <c r="T110" s="982"/>
      <c r="U110" s="982"/>
      <c r="V110" s="982"/>
      <c r="W110" s="982"/>
      <c r="X110" s="982"/>
      <c r="Y110" s="982"/>
      <c r="Z110" s="982"/>
      <c r="AA110" s="982"/>
      <c r="AB110" s="982"/>
      <c r="AC110" s="975"/>
      <c r="AD110" s="975"/>
      <c r="AE110" s="1025"/>
      <c r="AF110" s="1026"/>
      <c r="AG110" s="1417"/>
      <c r="AH110" s="2744"/>
      <c r="AI110" s="2759"/>
      <c r="AJ110" s="926" t="s">
        <v>570</v>
      </c>
      <c r="AK110" s="715"/>
      <c r="AM110" s="679" t="str">
        <f t="shared" ref="AM110:AM111" si="49">B110</f>
        <v>B320</v>
      </c>
      <c r="AN110" s="2620">
        <f t="shared" ref="AN110:AN111" si="50">AH110</f>
        <v>0</v>
      </c>
    </row>
    <row r="111" spans="1:40" hidden="1" x14ac:dyDescent="0.25">
      <c r="A111" s="3003"/>
      <c r="B111" s="710" t="s">
        <v>571</v>
      </c>
      <c r="C111" s="1250" t="s">
        <v>572</v>
      </c>
      <c r="D111" s="710" t="s">
        <v>573</v>
      </c>
      <c r="E111" s="710" t="s">
        <v>569</v>
      </c>
      <c r="F111" s="710" t="s">
        <v>569</v>
      </c>
      <c r="G111" s="2073"/>
      <c r="H111" s="2074"/>
      <c r="I111" s="2075"/>
      <c r="J111" s="975"/>
      <c r="K111" s="975"/>
      <c r="L111" s="2076"/>
      <c r="M111" s="2077"/>
      <c r="N111" s="2078"/>
      <c r="O111" s="975"/>
      <c r="P111" s="2076"/>
      <c r="Q111" s="975"/>
      <c r="R111" s="975"/>
      <c r="S111" s="982"/>
      <c r="T111" s="982"/>
      <c r="U111" s="982"/>
      <c r="V111" s="982"/>
      <c r="W111" s="982"/>
      <c r="X111" s="982"/>
      <c r="Y111" s="982"/>
      <c r="Z111" s="982"/>
      <c r="AA111" s="982"/>
      <c r="AB111" s="982"/>
      <c r="AC111" s="975"/>
      <c r="AD111" s="975"/>
      <c r="AE111" s="1025"/>
      <c r="AF111" s="1026"/>
      <c r="AG111" s="1417"/>
      <c r="AH111" s="2744"/>
      <c r="AI111" s="2759"/>
      <c r="AJ111" s="926" t="s">
        <v>570</v>
      </c>
      <c r="AK111" s="715"/>
      <c r="AM111" s="679" t="str">
        <f t="shared" si="49"/>
        <v>B319</v>
      </c>
      <c r="AN111" s="2620">
        <f t="shared" si="50"/>
        <v>0</v>
      </c>
    </row>
    <row r="112" spans="1:40" ht="39.9" hidden="1" customHeight="1" x14ac:dyDescent="0.25">
      <c r="A112" s="3003"/>
      <c r="B112" s="710" t="s">
        <v>574</v>
      </c>
      <c r="C112" s="2352" t="s">
        <v>575</v>
      </c>
      <c r="D112" s="710" t="s">
        <v>576</v>
      </c>
      <c r="E112" s="710"/>
      <c r="F112" s="710" t="s">
        <v>28</v>
      </c>
      <c r="G112" s="1993" t="str">
        <f t="shared" si="40"/>
        <v>7-1-A-2-35-49</v>
      </c>
      <c r="H112" s="2025" t="str">
        <f t="shared" si="41"/>
        <v>7-1-B-2-35-49</v>
      </c>
      <c r="I112" s="1995">
        <v>48</v>
      </c>
      <c r="J112" s="1996">
        <v>35</v>
      </c>
      <c r="K112" s="948" t="s">
        <v>43</v>
      </c>
      <c r="L112" s="1997">
        <v>49</v>
      </c>
      <c r="M112" s="2035">
        <v>48</v>
      </c>
      <c r="N112" s="2036">
        <v>35</v>
      </c>
      <c r="O112" s="949" t="s">
        <v>44</v>
      </c>
      <c r="P112" s="2026">
        <v>49</v>
      </c>
      <c r="Q112" s="948" t="s">
        <v>577</v>
      </c>
      <c r="R112" s="949" t="s">
        <v>578</v>
      </c>
      <c r="S112" s="2978" t="s">
        <v>47</v>
      </c>
      <c r="T112" s="2980" t="s">
        <v>48</v>
      </c>
      <c r="U112" s="2978" t="s">
        <v>456</v>
      </c>
      <c r="V112" s="2980" t="s">
        <v>457</v>
      </c>
      <c r="W112" s="2978" t="s">
        <v>51</v>
      </c>
      <c r="X112" s="2980" t="s">
        <v>52</v>
      </c>
      <c r="Y112" s="2978" t="s">
        <v>53</v>
      </c>
      <c r="Z112" s="2980" t="s">
        <v>54</v>
      </c>
      <c r="AA112" s="2978" t="s">
        <v>32</v>
      </c>
      <c r="AB112" s="2980" t="s">
        <v>37</v>
      </c>
      <c r="AC112" s="2978" t="s">
        <v>33</v>
      </c>
      <c r="AD112" s="2980" t="s">
        <v>38</v>
      </c>
      <c r="AE112" s="691">
        <f>SJT설비_7층_IPD!I104</f>
        <v>0</v>
      </c>
      <c r="AF112" s="685">
        <f>SJT설비_7층_IPD!I149</f>
        <v>0</v>
      </c>
      <c r="AG112" s="1400">
        <f t="shared" ref="AG112:AG125" si="51">AE112+AF112</f>
        <v>0</v>
      </c>
      <c r="AH112" s="2727">
        <f t="shared" ref="AH112:AH113" si="52">AG112*53.5</f>
        <v>0</v>
      </c>
      <c r="AI112" s="2758"/>
      <c r="AJ112" s="926" t="s">
        <v>337</v>
      </c>
      <c r="AK112" s="715"/>
    </row>
    <row r="113" spans="1:40" ht="39.9" hidden="1" customHeight="1" x14ac:dyDescent="0.25">
      <c r="A113" s="3003"/>
      <c r="B113" s="3007" t="s">
        <v>579</v>
      </c>
      <c r="C113" s="3009" t="s">
        <v>580</v>
      </c>
      <c r="D113" s="3026" t="s">
        <v>581</v>
      </c>
      <c r="E113" s="928"/>
      <c r="F113" s="928" t="s">
        <v>28</v>
      </c>
      <c r="G113" s="1993" t="str">
        <f t="shared" si="40"/>
        <v>7-1-A-2-35-52</v>
      </c>
      <c r="H113" s="2025" t="str">
        <f t="shared" si="41"/>
        <v>7-1-B-2-35-52</v>
      </c>
      <c r="I113" s="1995">
        <v>48</v>
      </c>
      <c r="J113" s="1996">
        <v>35</v>
      </c>
      <c r="K113" s="948" t="s">
        <v>43</v>
      </c>
      <c r="L113" s="1997">
        <v>52</v>
      </c>
      <c r="M113" s="2035">
        <v>48</v>
      </c>
      <c r="N113" s="2036">
        <v>35</v>
      </c>
      <c r="O113" s="949" t="s">
        <v>44</v>
      </c>
      <c r="P113" s="2026">
        <v>52</v>
      </c>
      <c r="Q113" s="948" t="s">
        <v>582</v>
      </c>
      <c r="R113" s="949" t="s">
        <v>583</v>
      </c>
      <c r="S113" s="2979"/>
      <c r="T113" s="2981"/>
      <c r="U113" s="2979"/>
      <c r="V113" s="2981"/>
      <c r="W113" s="2979"/>
      <c r="X113" s="2981"/>
      <c r="Y113" s="2979"/>
      <c r="Z113" s="2981"/>
      <c r="AA113" s="2979"/>
      <c r="AB113" s="2981"/>
      <c r="AC113" s="2979"/>
      <c r="AD113" s="2981"/>
      <c r="AE113" s="691">
        <f>SJT설비_7층_IPD!I107</f>
        <v>0</v>
      </c>
      <c r="AF113" s="685">
        <f>SJT설비_7층_IPD!I152</f>
        <v>0</v>
      </c>
      <c r="AG113" s="1400">
        <f t="shared" si="51"/>
        <v>0</v>
      </c>
      <c r="AH113" s="2727">
        <f t="shared" si="52"/>
        <v>0</v>
      </c>
      <c r="AI113" s="2762"/>
      <c r="AJ113" s="3064" t="s">
        <v>337</v>
      </c>
      <c r="AK113" s="715"/>
    </row>
    <row r="114" spans="1:40" ht="28.5" customHeight="1" x14ac:dyDescent="0.25">
      <c r="A114" s="3003"/>
      <c r="B114" s="3008"/>
      <c r="C114" s="2993"/>
      <c r="D114" s="3027"/>
      <c r="E114" s="928" t="s">
        <v>28</v>
      </c>
      <c r="F114" s="928"/>
      <c r="G114" s="3075"/>
      <c r="H114" s="3076"/>
      <c r="I114" s="2079"/>
      <c r="J114" s="2080"/>
      <c r="K114" s="2080"/>
      <c r="L114" s="2081"/>
      <c r="M114" s="2082"/>
      <c r="N114" s="2083"/>
      <c r="O114" s="2080"/>
      <c r="P114" s="2081"/>
      <c r="Q114" s="3077" t="s">
        <v>584</v>
      </c>
      <c r="R114" s="3078"/>
      <c r="S114" s="1008"/>
      <c r="T114" s="1008"/>
      <c r="U114" s="1008"/>
      <c r="V114" s="1008"/>
      <c r="W114" s="1008"/>
      <c r="X114" s="1008"/>
      <c r="Y114" s="1008"/>
      <c r="Z114" s="1008"/>
      <c r="AA114" s="1008"/>
      <c r="AB114" s="1008"/>
      <c r="AC114" s="1007"/>
      <c r="AD114" s="1007"/>
      <c r="AE114" s="691"/>
      <c r="AF114" s="692"/>
      <c r="AG114" s="1401">
        <f t="shared" si="51"/>
        <v>0</v>
      </c>
      <c r="AH114" s="2726">
        <f t="shared" ref="AH114" si="53">AG114*220</f>
        <v>0</v>
      </c>
      <c r="AI114" s="2755"/>
      <c r="AJ114" s="3065"/>
      <c r="AK114" s="699" t="s">
        <v>585</v>
      </c>
      <c r="AM114" s="679">
        <f>B114</f>
        <v>0</v>
      </c>
      <c r="AN114" s="2620">
        <f>AH114</f>
        <v>0</v>
      </c>
    </row>
    <row r="115" spans="1:40" ht="27" hidden="1" customHeight="1" x14ac:dyDescent="0.25">
      <c r="A115" s="3003"/>
      <c r="B115" s="710" t="s">
        <v>586</v>
      </c>
      <c r="C115" s="2352" t="s">
        <v>587</v>
      </c>
      <c r="D115" s="710" t="s">
        <v>588</v>
      </c>
      <c r="E115" s="710"/>
      <c r="F115" s="710" t="s">
        <v>28</v>
      </c>
      <c r="G115" s="1993" t="str">
        <f t="shared" ref="G115:G129" si="54">"7-1-"&amp;K115&amp;"-"&amp;J115&amp;"-"&amp;L115</f>
        <v>7-1-A-3-35-53</v>
      </c>
      <c r="H115" s="2025" t="str">
        <f t="shared" ref="H115:H129" si="55">"7-1-"&amp;O115&amp;"-"&amp;N115&amp;"-"&amp;P115</f>
        <v>7-1-B-3-35-52</v>
      </c>
      <c r="I115" s="1995">
        <v>48</v>
      </c>
      <c r="J115" s="1996">
        <v>35</v>
      </c>
      <c r="K115" s="948" t="s">
        <v>194</v>
      </c>
      <c r="L115" s="1997">
        <v>53</v>
      </c>
      <c r="M115" s="2035">
        <v>48</v>
      </c>
      <c r="N115" s="2036">
        <v>35</v>
      </c>
      <c r="O115" s="949" t="s">
        <v>195</v>
      </c>
      <c r="P115" s="2026">
        <v>52</v>
      </c>
      <c r="Q115" s="948" t="s">
        <v>589</v>
      </c>
      <c r="R115" s="949" t="s">
        <v>590</v>
      </c>
      <c r="S115" s="2978" t="s">
        <v>198</v>
      </c>
      <c r="T115" s="2980" t="s">
        <v>199</v>
      </c>
      <c r="U115" s="2978" t="s">
        <v>49</v>
      </c>
      <c r="V115" s="2980" t="s">
        <v>50</v>
      </c>
      <c r="W115" s="2978" t="s">
        <v>51</v>
      </c>
      <c r="X115" s="2980" t="s">
        <v>52</v>
      </c>
      <c r="Y115" s="2978" t="s">
        <v>53</v>
      </c>
      <c r="Z115" s="2980" t="s">
        <v>54</v>
      </c>
      <c r="AA115" s="2978" t="s">
        <v>32</v>
      </c>
      <c r="AB115" s="2980" t="s">
        <v>37</v>
      </c>
      <c r="AC115" s="2978" t="s">
        <v>33</v>
      </c>
      <c r="AD115" s="2980" t="s">
        <v>38</v>
      </c>
      <c r="AE115" s="691">
        <f>SJT설비_7층_IPD!I198</f>
        <v>0</v>
      </c>
      <c r="AF115" s="685">
        <f>SJT설비_7층_IPD!I242</f>
        <v>0</v>
      </c>
      <c r="AG115" s="1400">
        <f t="shared" si="51"/>
        <v>0</v>
      </c>
      <c r="AH115" s="2727">
        <f t="shared" ref="AH115:AH129" si="56">AG115*53.5</f>
        <v>0</v>
      </c>
      <c r="AI115" s="2758"/>
      <c r="AJ115" s="926"/>
      <c r="AK115" s="715"/>
    </row>
    <row r="116" spans="1:40" ht="31.2" hidden="1" x14ac:dyDescent="0.25">
      <c r="A116" s="3003"/>
      <c r="B116" s="710" t="s">
        <v>591</v>
      </c>
      <c r="C116" s="2352" t="s">
        <v>592</v>
      </c>
      <c r="D116" s="710" t="s">
        <v>593</v>
      </c>
      <c r="E116" s="710"/>
      <c r="F116" s="710" t="s">
        <v>28</v>
      </c>
      <c r="G116" s="1993" t="str">
        <f t="shared" si="54"/>
        <v>7-1-A-3-50-26</v>
      </c>
      <c r="H116" s="2025" t="str">
        <f t="shared" si="55"/>
        <v>7-1-B-3-50-26</v>
      </c>
      <c r="I116" s="1995">
        <v>48</v>
      </c>
      <c r="J116" s="1996">
        <v>50</v>
      </c>
      <c r="K116" s="948" t="s">
        <v>194</v>
      </c>
      <c r="L116" s="1997">
        <v>26</v>
      </c>
      <c r="M116" s="2035">
        <v>48</v>
      </c>
      <c r="N116" s="2036">
        <v>50</v>
      </c>
      <c r="O116" s="949" t="s">
        <v>195</v>
      </c>
      <c r="P116" s="2026">
        <v>26</v>
      </c>
      <c r="Q116" s="948" t="s">
        <v>594</v>
      </c>
      <c r="R116" s="949" t="s">
        <v>595</v>
      </c>
      <c r="S116" s="2991"/>
      <c r="T116" s="2992"/>
      <c r="U116" s="2991"/>
      <c r="V116" s="2992"/>
      <c r="W116" s="2991"/>
      <c r="X116" s="2992"/>
      <c r="Y116" s="2991"/>
      <c r="Z116" s="2992"/>
      <c r="AA116" s="2991"/>
      <c r="AB116" s="2992"/>
      <c r="AC116" s="2991"/>
      <c r="AD116" s="2992"/>
      <c r="AE116" s="691">
        <f>SJT설비_7층_IPD!G211</f>
        <v>0</v>
      </c>
      <c r="AF116" s="685">
        <f>SJT설비_7층_IPD!G256</f>
        <v>0</v>
      </c>
      <c r="AG116" s="1400">
        <f t="shared" si="51"/>
        <v>0</v>
      </c>
      <c r="AH116" s="2727">
        <f t="shared" si="56"/>
        <v>0</v>
      </c>
      <c r="AI116" s="2758"/>
      <c r="AJ116" s="926"/>
      <c r="AK116" s="715"/>
    </row>
    <row r="117" spans="1:40" ht="31.2" hidden="1" x14ac:dyDescent="0.25">
      <c r="A117" s="3003"/>
      <c r="B117" s="710" t="s">
        <v>596</v>
      </c>
      <c r="C117" s="2352" t="s">
        <v>597</v>
      </c>
      <c r="D117" s="710" t="s">
        <v>598</v>
      </c>
      <c r="E117" s="710"/>
      <c r="F117" s="710" t="s">
        <v>28</v>
      </c>
      <c r="G117" s="1993" t="str">
        <f t="shared" si="54"/>
        <v>7-1-A-3-50-27</v>
      </c>
      <c r="H117" s="2025" t="str">
        <f t="shared" si="55"/>
        <v>7-1-B-3-50-27</v>
      </c>
      <c r="I117" s="1995">
        <v>48</v>
      </c>
      <c r="J117" s="1996">
        <v>50</v>
      </c>
      <c r="K117" s="948" t="s">
        <v>194</v>
      </c>
      <c r="L117" s="1997">
        <v>27</v>
      </c>
      <c r="M117" s="2035">
        <v>48</v>
      </c>
      <c r="N117" s="2036">
        <v>50</v>
      </c>
      <c r="O117" s="949" t="s">
        <v>195</v>
      </c>
      <c r="P117" s="2026">
        <v>27</v>
      </c>
      <c r="Q117" s="948" t="s">
        <v>599</v>
      </c>
      <c r="R117" s="949" t="s">
        <v>600</v>
      </c>
      <c r="S117" s="2991"/>
      <c r="T117" s="2992"/>
      <c r="U117" s="2991"/>
      <c r="V117" s="2992"/>
      <c r="W117" s="2991"/>
      <c r="X117" s="2992"/>
      <c r="Y117" s="2991"/>
      <c r="Z117" s="2992"/>
      <c r="AA117" s="2991"/>
      <c r="AB117" s="2992"/>
      <c r="AC117" s="2991"/>
      <c r="AD117" s="2992"/>
      <c r="AE117" s="691">
        <f>SJT설비_7층_IPD!G212</f>
        <v>0</v>
      </c>
      <c r="AF117" s="685">
        <f>SJT설비_7층_IPD!G257</f>
        <v>0</v>
      </c>
      <c r="AG117" s="1400">
        <f t="shared" si="51"/>
        <v>0</v>
      </c>
      <c r="AH117" s="2727">
        <f t="shared" si="56"/>
        <v>0</v>
      </c>
      <c r="AI117" s="2758"/>
      <c r="AJ117" s="926"/>
      <c r="AK117" s="715"/>
    </row>
    <row r="118" spans="1:40" ht="31.2" hidden="1" x14ac:dyDescent="0.25">
      <c r="A118" s="3003"/>
      <c r="B118" s="3007" t="s">
        <v>601</v>
      </c>
      <c r="C118" s="3017" t="s">
        <v>602</v>
      </c>
      <c r="D118" s="3007" t="s">
        <v>603</v>
      </c>
      <c r="E118" s="710"/>
      <c r="F118" s="710" t="s">
        <v>28</v>
      </c>
      <c r="G118" s="1993" t="str">
        <f t="shared" si="54"/>
        <v>7-1-A-3-50-42</v>
      </c>
      <c r="H118" s="2025" t="str">
        <f t="shared" si="55"/>
        <v>7-1-B-3-50-42</v>
      </c>
      <c r="I118" s="1995">
        <v>48</v>
      </c>
      <c r="J118" s="1996">
        <v>50</v>
      </c>
      <c r="K118" s="948" t="s">
        <v>194</v>
      </c>
      <c r="L118" s="1997">
        <v>42</v>
      </c>
      <c r="M118" s="2035">
        <v>48</v>
      </c>
      <c r="N118" s="2036">
        <v>50</v>
      </c>
      <c r="O118" s="949" t="s">
        <v>195</v>
      </c>
      <c r="P118" s="2026">
        <v>42</v>
      </c>
      <c r="Q118" s="948" t="s">
        <v>604</v>
      </c>
      <c r="R118" s="949" t="s">
        <v>605</v>
      </c>
      <c r="S118" s="2991"/>
      <c r="T118" s="2992"/>
      <c r="U118" s="2991"/>
      <c r="V118" s="2992"/>
      <c r="W118" s="2991"/>
      <c r="X118" s="2992"/>
      <c r="Y118" s="2991"/>
      <c r="Z118" s="2992"/>
      <c r="AA118" s="2991"/>
      <c r="AB118" s="2992"/>
      <c r="AC118" s="2991"/>
      <c r="AD118" s="2992"/>
      <c r="AE118" s="704">
        <f>SJT설비_7층_IPD!I187</f>
        <v>0</v>
      </c>
      <c r="AF118" s="696">
        <f>SJT설비_7층_IPD!I232</f>
        <v>0</v>
      </c>
      <c r="AG118" s="1400">
        <f t="shared" si="51"/>
        <v>0</v>
      </c>
      <c r="AH118" s="2727">
        <f t="shared" si="56"/>
        <v>0</v>
      </c>
      <c r="AI118" s="2758"/>
      <c r="AJ118" s="926"/>
      <c r="AK118" s="3059" t="s">
        <v>606</v>
      </c>
    </row>
    <row r="119" spans="1:40" ht="31.2" hidden="1" x14ac:dyDescent="0.25">
      <c r="A119" s="3003"/>
      <c r="B119" s="3008"/>
      <c r="C119" s="3018"/>
      <c r="D119" s="3008"/>
      <c r="E119" s="710"/>
      <c r="F119" s="710" t="s">
        <v>28</v>
      </c>
      <c r="G119" s="1993" t="str">
        <f t="shared" si="54"/>
        <v>7-1-A-3-50-43</v>
      </c>
      <c r="H119" s="2025" t="str">
        <f t="shared" si="55"/>
        <v>7-1-B-3-50-43</v>
      </c>
      <c r="I119" s="1995">
        <v>48</v>
      </c>
      <c r="J119" s="1996">
        <v>50</v>
      </c>
      <c r="K119" s="948" t="s">
        <v>194</v>
      </c>
      <c r="L119" s="1997">
        <v>43</v>
      </c>
      <c r="M119" s="2035">
        <v>48</v>
      </c>
      <c r="N119" s="2036">
        <v>50</v>
      </c>
      <c r="O119" s="949" t="s">
        <v>195</v>
      </c>
      <c r="P119" s="2026">
        <v>43</v>
      </c>
      <c r="Q119" s="948" t="s">
        <v>607</v>
      </c>
      <c r="R119" s="949" t="s">
        <v>608</v>
      </c>
      <c r="S119" s="2991"/>
      <c r="T119" s="2992"/>
      <c r="U119" s="2991"/>
      <c r="V119" s="2992"/>
      <c r="W119" s="2991"/>
      <c r="X119" s="2992"/>
      <c r="Y119" s="2991"/>
      <c r="Z119" s="2992"/>
      <c r="AA119" s="2991"/>
      <c r="AB119" s="2992"/>
      <c r="AC119" s="2991"/>
      <c r="AD119" s="2992"/>
      <c r="AE119" s="704">
        <f>SJT설비_7층_IPD!I188</f>
        <v>0</v>
      </c>
      <c r="AF119" s="696">
        <f>SJT설비_7층_IPD!I233</f>
        <v>0</v>
      </c>
      <c r="AG119" s="1400">
        <f t="shared" si="51"/>
        <v>0</v>
      </c>
      <c r="AH119" s="2727">
        <f t="shared" si="56"/>
        <v>0</v>
      </c>
      <c r="AI119" s="2758"/>
      <c r="AJ119" s="926"/>
      <c r="AK119" s="3060"/>
    </row>
    <row r="120" spans="1:40" ht="31.2" hidden="1" x14ac:dyDescent="0.25">
      <c r="A120" s="3003"/>
      <c r="B120" s="3007" t="s">
        <v>609</v>
      </c>
      <c r="C120" s="3017" t="s">
        <v>610</v>
      </c>
      <c r="D120" s="3007" t="s">
        <v>611</v>
      </c>
      <c r="E120" s="710"/>
      <c r="F120" s="710" t="s">
        <v>28</v>
      </c>
      <c r="G120" s="1993" t="str">
        <f t="shared" si="54"/>
        <v>7-1-A-3-100-1</v>
      </c>
      <c r="H120" s="2025" t="str">
        <f t="shared" si="55"/>
        <v>7-1-B-3-100-1</v>
      </c>
      <c r="I120" s="1995">
        <v>48</v>
      </c>
      <c r="J120" s="1996">
        <v>100</v>
      </c>
      <c r="K120" s="948" t="s">
        <v>194</v>
      </c>
      <c r="L120" s="1997">
        <v>1</v>
      </c>
      <c r="M120" s="2035">
        <v>48</v>
      </c>
      <c r="N120" s="2036">
        <v>100</v>
      </c>
      <c r="O120" s="949" t="s">
        <v>195</v>
      </c>
      <c r="P120" s="2026">
        <v>1</v>
      </c>
      <c r="Q120" s="948" t="s">
        <v>612</v>
      </c>
      <c r="R120" s="949" t="s">
        <v>613</v>
      </c>
      <c r="S120" s="2991"/>
      <c r="T120" s="2992"/>
      <c r="U120" s="2991"/>
      <c r="V120" s="2992"/>
      <c r="W120" s="2991"/>
      <c r="X120" s="2992"/>
      <c r="Y120" s="2991"/>
      <c r="Z120" s="2992"/>
      <c r="AA120" s="2991"/>
      <c r="AB120" s="2992"/>
      <c r="AC120" s="2991"/>
      <c r="AD120" s="2992"/>
      <c r="AE120" s="704">
        <f>SJT설비_7층_IPD!G186</f>
        <v>0</v>
      </c>
      <c r="AF120" s="696">
        <f>SJT설비_7층_IPD!G231</f>
        <v>0</v>
      </c>
      <c r="AG120" s="1400">
        <f t="shared" si="51"/>
        <v>0</v>
      </c>
      <c r="AH120" s="2727">
        <f t="shared" si="56"/>
        <v>0</v>
      </c>
      <c r="AI120" s="2758"/>
      <c r="AJ120" s="926"/>
      <c r="AK120" s="3059" t="s">
        <v>267</v>
      </c>
    </row>
    <row r="121" spans="1:40" ht="31.2" hidden="1" x14ac:dyDescent="0.25">
      <c r="A121" s="3003"/>
      <c r="B121" s="3014"/>
      <c r="C121" s="3044"/>
      <c r="D121" s="3014"/>
      <c r="E121" s="710"/>
      <c r="F121" s="710" t="s">
        <v>28</v>
      </c>
      <c r="G121" s="1993" t="str">
        <f t="shared" si="54"/>
        <v>7-1-A-3-100-2</v>
      </c>
      <c r="H121" s="2025" t="str">
        <f t="shared" si="55"/>
        <v>7-1-B-3-100-2</v>
      </c>
      <c r="I121" s="1995">
        <v>48</v>
      </c>
      <c r="J121" s="1996">
        <v>100</v>
      </c>
      <c r="K121" s="948" t="s">
        <v>194</v>
      </c>
      <c r="L121" s="1997">
        <v>2</v>
      </c>
      <c r="M121" s="2035">
        <v>48</v>
      </c>
      <c r="N121" s="2036">
        <v>100</v>
      </c>
      <c r="O121" s="949" t="s">
        <v>195</v>
      </c>
      <c r="P121" s="2026">
        <v>2</v>
      </c>
      <c r="Q121" s="948" t="s">
        <v>614</v>
      </c>
      <c r="R121" s="949" t="s">
        <v>615</v>
      </c>
      <c r="S121" s="2991"/>
      <c r="T121" s="2992"/>
      <c r="U121" s="2991"/>
      <c r="V121" s="2992"/>
      <c r="W121" s="2991"/>
      <c r="X121" s="2992"/>
      <c r="Y121" s="2991"/>
      <c r="Z121" s="2992"/>
      <c r="AA121" s="2991"/>
      <c r="AB121" s="2992"/>
      <c r="AC121" s="2991"/>
      <c r="AD121" s="2992"/>
      <c r="AE121" s="704">
        <f>SJT설비_7층_IPD!G187</f>
        <v>0</v>
      </c>
      <c r="AF121" s="696">
        <f>SJT설비_7층_IPD!G232</f>
        <v>0</v>
      </c>
      <c r="AG121" s="1400">
        <f t="shared" si="51"/>
        <v>0</v>
      </c>
      <c r="AH121" s="2727">
        <f t="shared" si="56"/>
        <v>0</v>
      </c>
      <c r="AI121" s="2758"/>
      <c r="AJ121" s="926"/>
      <c r="AK121" s="3061"/>
    </row>
    <row r="122" spans="1:40" ht="31.2" hidden="1" x14ac:dyDescent="0.25">
      <c r="A122" s="3003"/>
      <c r="B122" s="3008"/>
      <c r="C122" s="3018"/>
      <c r="D122" s="3008"/>
      <c r="E122" s="710"/>
      <c r="F122" s="710" t="s">
        <v>28</v>
      </c>
      <c r="G122" s="1993" t="str">
        <f t="shared" si="54"/>
        <v>7-1-A-3-50-3</v>
      </c>
      <c r="H122" s="2025" t="str">
        <f t="shared" si="55"/>
        <v>7-1-B-3-50-3</v>
      </c>
      <c r="I122" s="1995">
        <v>48</v>
      </c>
      <c r="J122" s="1996">
        <v>50</v>
      </c>
      <c r="K122" s="948" t="s">
        <v>194</v>
      </c>
      <c r="L122" s="1997">
        <v>3</v>
      </c>
      <c r="M122" s="2035">
        <v>48</v>
      </c>
      <c r="N122" s="2036">
        <v>50</v>
      </c>
      <c r="O122" s="949" t="s">
        <v>195</v>
      </c>
      <c r="P122" s="2026">
        <v>3</v>
      </c>
      <c r="Q122" s="948" t="s">
        <v>616</v>
      </c>
      <c r="R122" s="949" t="s">
        <v>617</v>
      </c>
      <c r="S122" s="2991"/>
      <c r="T122" s="2992"/>
      <c r="U122" s="2991"/>
      <c r="V122" s="2992"/>
      <c r="W122" s="2991"/>
      <c r="X122" s="2992"/>
      <c r="Y122" s="2991"/>
      <c r="Z122" s="2992"/>
      <c r="AA122" s="2991"/>
      <c r="AB122" s="2992"/>
      <c r="AC122" s="2991"/>
      <c r="AD122" s="2992"/>
      <c r="AE122" s="704">
        <f>SJT설비_7층_IPD!G188</f>
        <v>0</v>
      </c>
      <c r="AF122" s="696">
        <f>SJT설비_7층_IPD!G233</f>
        <v>0</v>
      </c>
      <c r="AG122" s="1400">
        <f t="shared" si="51"/>
        <v>0</v>
      </c>
      <c r="AH122" s="2727">
        <f t="shared" si="56"/>
        <v>0</v>
      </c>
      <c r="AI122" s="2758"/>
      <c r="AJ122" s="926"/>
      <c r="AK122" s="3060"/>
    </row>
    <row r="123" spans="1:40" ht="31.2" hidden="1" x14ac:dyDescent="0.25">
      <c r="A123" s="3003"/>
      <c r="B123" s="3007" t="s">
        <v>618</v>
      </c>
      <c r="C123" s="3017" t="s">
        <v>619</v>
      </c>
      <c r="D123" s="3007" t="s">
        <v>620</v>
      </c>
      <c r="E123" s="710"/>
      <c r="F123" s="710" t="s">
        <v>28</v>
      </c>
      <c r="G123" s="1993" t="str">
        <f t="shared" si="54"/>
        <v>7-1-A-3-50-57</v>
      </c>
      <c r="H123" s="2025" t="str">
        <f t="shared" si="55"/>
        <v>7-1-B-3-50-57</v>
      </c>
      <c r="I123" s="1995">
        <v>48</v>
      </c>
      <c r="J123" s="1996">
        <v>50</v>
      </c>
      <c r="K123" s="948" t="s">
        <v>194</v>
      </c>
      <c r="L123" s="1997">
        <v>57</v>
      </c>
      <c r="M123" s="2035">
        <v>48</v>
      </c>
      <c r="N123" s="2036">
        <v>50</v>
      </c>
      <c r="O123" s="949" t="s">
        <v>195</v>
      </c>
      <c r="P123" s="2026">
        <v>57</v>
      </c>
      <c r="Q123" s="948" t="s">
        <v>621</v>
      </c>
      <c r="R123" s="949" t="s">
        <v>622</v>
      </c>
      <c r="S123" s="2991"/>
      <c r="T123" s="2992"/>
      <c r="U123" s="2991"/>
      <c r="V123" s="2992"/>
      <c r="W123" s="2991"/>
      <c r="X123" s="2992"/>
      <c r="Y123" s="2991"/>
      <c r="Z123" s="2992"/>
      <c r="AA123" s="2991"/>
      <c r="AB123" s="2992"/>
      <c r="AC123" s="2991"/>
      <c r="AD123" s="2992"/>
      <c r="AE123" s="704">
        <f>SJT설비_7층_IPD!I202</f>
        <v>0</v>
      </c>
      <c r="AF123" s="696">
        <f>SJT설비_7층_IPD!I247</f>
        <v>0</v>
      </c>
      <c r="AG123" s="1400">
        <f t="shared" si="51"/>
        <v>0</v>
      </c>
      <c r="AH123" s="2727">
        <f t="shared" si="56"/>
        <v>0</v>
      </c>
      <c r="AI123" s="2758"/>
      <c r="AJ123" s="926"/>
      <c r="AK123" s="3059" t="s">
        <v>606</v>
      </c>
    </row>
    <row r="124" spans="1:40" ht="31.2" hidden="1" x14ac:dyDescent="0.25">
      <c r="A124" s="3003"/>
      <c r="B124" s="3008"/>
      <c r="C124" s="3018"/>
      <c r="D124" s="3008"/>
      <c r="E124" s="710"/>
      <c r="F124" s="710" t="s">
        <v>28</v>
      </c>
      <c r="G124" s="1993" t="str">
        <f t="shared" si="54"/>
        <v>7-1-A-3-50-58</v>
      </c>
      <c r="H124" s="2025" t="str">
        <f t="shared" si="55"/>
        <v>7-1-B-3-50-58</v>
      </c>
      <c r="I124" s="1995">
        <v>48</v>
      </c>
      <c r="J124" s="1996">
        <v>50</v>
      </c>
      <c r="K124" s="948" t="s">
        <v>194</v>
      </c>
      <c r="L124" s="1997">
        <v>58</v>
      </c>
      <c r="M124" s="2035">
        <v>48</v>
      </c>
      <c r="N124" s="2036">
        <v>50</v>
      </c>
      <c r="O124" s="949" t="s">
        <v>195</v>
      </c>
      <c r="P124" s="2026">
        <v>58</v>
      </c>
      <c r="Q124" s="948" t="s">
        <v>623</v>
      </c>
      <c r="R124" s="949" t="s">
        <v>624</v>
      </c>
      <c r="S124" s="2979"/>
      <c r="T124" s="2981"/>
      <c r="U124" s="2991"/>
      <c r="V124" s="2992"/>
      <c r="W124" s="2991"/>
      <c r="X124" s="2992"/>
      <c r="Y124" s="2991"/>
      <c r="Z124" s="2992"/>
      <c r="AA124" s="2991"/>
      <c r="AB124" s="2992"/>
      <c r="AC124" s="2991"/>
      <c r="AD124" s="2992"/>
      <c r="AE124" s="704">
        <f>SJT설비_7층_IPD!I203</f>
        <v>0</v>
      </c>
      <c r="AF124" s="696">
        <f>SJT설비_7층_IPD!I248</f>
        <v>0</v>
      </c>
      <c r="AG124" s="1400">
        <f t="shared" si="51"/>
        <v>0</v>
      </c>
      <c r="AH124" s="2727">
        <f t="shared" si="56"/>
        <v>0</v>
      </c>
      <c r="AI124" s="2758"/>
      <c r="AJ124" s="926"/>
      <c r="AK124" s="3060"/>
    </row>
    <row r="125" spans="1:40" ht="31.2" hidden="1" x14ac:dyDescent="0.25">
      <c r="A125" s="3003"/>
      <c r="B125" s="710" t="s">
        <v>625</v>
      </c>
      <c r="C125" s="2352" t="s">
        <v>626</v>
      </c>
      <c r="D125" s="710" t="s">
        <v>627</v>
      </c>
      <c r="E125" s="710"/>
      <c r="F125" s="710" t="s">
        <v>28</v>
      </c>
      <c r="G125" s="1993" t="str">
        <f t="shared" si="54"/>
        <v>7-1-A-4-100-3</v>
      </c>
      <c r="H125" s="2025" t="str">
        <f t="shared" si="55"/>
        <v>7-1-B-4-100-3</v>
      </c>
      <c r="I125" s="1995">
        <v>48</v>
      </c>
      <c r="J125" s="1996">
        <v>100</v>
      </c>
      <c r="K125" s="948" t="s">
        <v>246</v>
      </c>
      <c r="L125" s="1997">
        <v>3</v>
      </c>
      <c r="M125" s="2035">
        <v>48</v>
      </c>
      <c r="N125" s="2036">
        <v>100</v>
      </c>
      <c r="O125" s="949" t="s">
        <v>247</v>
      </c>
      <c r="P125" s="2026">
        <v>3</v>
      </c>
      <c r="Q125" s="948" t="s">
        <v>628</v>
      </c>
      <c r="R125" s="949" t="s">
        <v>629</v>
      </c>
      <c r="S125" s="2987" t="s">
        <v>250</v>
      </c>
      <c r="T125" s="3009" t="s">
        <v>251</v>
      </c>
      <c r="U125" s="2991"/>
      <c r="V125" s="2992"/>
      <c r="W125" s="2991"/>
      <c r="X125" s="2992"/>
      <c r="Y125" s="2991"/>
      <c r="Z125" s="2992"/>
      <c r="AA125" s="2991"/>
      <c r="AB125" s="2992"/>
      <c r="AC125" s="2991"/>
      <c r="AD125" s="2992"/>
      <c r="AE125" s="691">
        <f>SJT설비_7층_IPD!G278</f>
        <v>0</v>
      </c>
      <c r="AF125" s="685">
        <f>SJT설비_7층_IPD!G323</f>
        <v>0</v>
      </c>
      <c r="AG125" s="1400">
        <f t="shared" si="51"/>
        <v>0</v>
      </c>
      <c r="AH125" s="2727">
        <f t="shared" si="56"/>
        <v>0</v>
      </c>
      <c r="AI125" s="2758"/>
      <c r="AJ125" s="926"/>
      <c r="AK125" s="715"/>
    </row>
    <row r="126" spans="1:40" ht="31.2" hidden="1" x14ac:dyDescent="0.25">
      <c r="A126" s="3003"/>
      <c r="B126" s="3007" t="s">
        <v>630</v>
      </c>
      <c r="C126" s="3017" t="s">
        <v>631</v>
      </c>
      <c r="D126" s="710" t="s">
        <v>632</v>
      </c>
      <c r="E126" s="710"/>
      <c r="F126" s="710" t="s">
        <v>28</v>
      </c>
      <c r="G126" s="1993" t="str">
        <f t="shared" si="54"/>
        <v>7-1-A-4-100-29</v>
      </c>
      <c r="H126" s="2025" t="str">
        <f t="shared" si="55"/>
        <v>7-1-B-4-100-29</v>
      </c>
      <c r="I126" s="1995">
        <v>48</v>
      </c>
      <c r="J126" s="1996">
        <v>100</v>
      </c>
      <c r="K126" s="948" t="s">
        <v>246</v>
      </c>
      <c r="L126" s="1997">
        <v>29</v>
      </c>
      <c r="M126" s="2035">
        <v>48</v>
      </c>
      <c r="N126" s="2036">
        <v>100</v>
      </c>
      <c r="O126" s="949" t="s">
        <v>247</v>
      </c>
      <c r="P126" s="2026">
        <v>29</v>
      </c>
      <c r="Q126" s="948" t="s">
        <v>633</v>
      </c>
      <c r="R126" s="949" t="s">
        <v>634</v>
      </c>
      <c r="S126" s="2988"/>
      <c r="T126" s="3010"/>
      <c r="U126" s="2991"/>
      <c r="V126" s="2992"/>
      <c r="W126" s="2991"/>
      <c r="X126" s="2992"/>
      <c r="Y126" s="2991"/>
      <c r="Z126" s="2992"/>
      <c r="AA126" s="2991"/>
      <c r="AB126" s="2992"/>
      <c r="AC126" s="2991"/>
      <c r="AD126" s="2992"/>
      <c r="AE126" s="691">
        <f>SJT설비_7층_IPD!G304</f>
        <v>0</v>
      </c>
      <c r="AF126" s="685">
        <f>SJT설비_7층_IPD!G349</f>
        <v>0</v>
      </c>
      <c r="AG126" s="3079">
        <f>AE126+AF126+AE127+AF127</f>
        <v>0</v>
      </c>
      <c r="AH126" s="2727">
        <f t="shared" si="56"/>
        <v>0</v>
      </c>
      <c r="AI126" s="2758"/>
      <c r="AJ126" s="926" t="s">
        <v>635</v>
      </c>
      <c r="AK126" s="715"/>
    </row>
    <row r="127" spans="1:40" ht="31.2" hidden="1" x14ac:dyDescent="0.25">
      <c r="A127" s="3003"/>
      <c r="B127" s="3008"/>
      <c r="C127" s="3018"/>
      <c r="D127" s="750" t="s">
        <v>636</v>
      </c>
      <c r="E127" s="710"/>
      <c r="F127" s="710" t="s">
        <v>28</v>
      </c>
      <c r="G127" s="1993" t="str">
        <f t="shared" si="54"/>
        <v>7-1-A-4-35-34</v>
      </c>
      <c r="H127" s="2025" t="str">
        <f t="shared" si="55"/>
        <v>7-1-B-4-35-34</v>
      </c>
      <c r="I127" s="1995">
        <v>48</v>
      </c>
      <c r="J127" s="1996">
        <v>35</v>
      </c>
      <c r="K127" s="948" t="s">
        <v>246</v>
      </c>
      <c r="L127" s="1997">
        <v>34</v>
      </c>
      <c r="M127" s="2035">
        <v>48</v>
      </c>
      <c r="N127" s="2036">
        <v>35</v>
      </c>
      <c r="O127" s="949" t="s">
        <v>247</v>
      </c>
      <c r="P127" s="2026">
        <v>34</v>
      </c>
      <c r="Q127" s="948" t="s">
        <v>637</v>
      </c>
      <c r="R127" s="949" t="s">
        <v>638</v>
      </c>
      <c r="S127" s="2989"/>
      <c r="T127" s="2993"/>
      <c r="U127" s="2979"/>
      <c r="V127" s="2981"/>
      <c r="W127" s="2979"/>
      <c r="X127" s="2981"/>
      <c r="Y127" s="2979"/>
      <c r="Z127" s="2981"/>
      <c r="AA127" s="2979"/>
      <c r="AB127" s="2981"/>
      <c r="AC127" s="2979"/>
      <c r="AD127" s="2981"/>
      <c r="AE127" s="691">
        <f>SJT설비_7층_IPD!G309</f>
        <v>0</v>
      </c>
      <c r="AF127" s="685">
        <f>SJT설비_7층_IPD!G354</f>
        <v>0</v>
      </c>
      <c r="AG127" s="3080"/>
      <c r="AH127" s="2727">
        <f t="shared" si="56"/>
        <v>0</v>
      </c>
      <c r="AI127" s="2758"/>
      <c r="AJ127" s="926" t="s">
        <v>639</v>
      </c>
      <c r="AK127" s="751" t="s">
        <v>640</v>
      </c>
    </row>
    <row r="128" spans="1:40" ht="39.9" hidden="1" customHeight="1" x14ac:dyDescent="0.25">
      <c r="A128" s="3003"/>
      <c r="B128" s="710" t="s">
        <v>641</v>
      </c>
      <c r="C128" s="2352" t="s">
        <v>642</v>
      </c>
      <c r="D128" s="710" t="s">
        <v>643</v>
      </c>
      <c r="E128" s="710"/>
      <c r="F128" s="710" t="s">
        <v>28</v>
      </c>
      <c r="G128" s="2048" t="str">
        <f t="shared" si="54"/>
        <v>7-1-B-4-100-30</v>
      </c>
      <c r="H128" s="2049" t="str">
        <f t="shared" si="55"/>
        <v>7-1-A-4-100-30</v>
      </c>
      <c r="I128" s="2050">
        <v>48</v>
      </c>
      <c r="J128" s="2036">
        <v>100</v>
      </c>
      <c r="K128" s="949" t="s">
        <v>247</v>
      </c>
      <c r="L128" s="2026">
        <v>30</v>
      </c>
      <c r="M128" s="2051">
        <v>48</v>
      </c>
      <c r="N128" s="1996">
        <v>100</v>
      </c>
      <c r="O128" s="948" t="s">
        <v>246</v>
      </c>
      <c r="P128" s="1997">
        <v>30</v>
      </c>
      <c r="Q128" s="949" t="s">
        <v>644</v>
      </c>
      <c r="R128" s="948" t="s">
        <v>645</v>
      </c>
      <c r="S128" s="3009" t="s">
        <v>455</v>
      </c>
      <c r="T128" s="2987" t="s">
        <v>454</v>
      </c>
      <c r="U128" s="2980" t="s">
        <v>50</v>
      </c>
      <c r="V128" s="2978" t="s">
        <v>49</v>
      </c>
      <c r="W128" s="2980" t="s">
        <v>52</v>
      </c>
      <c r="X128" s="2978" t="s">
        <v>51</v>
      </c>
      <c r="Y128" s="2980" t="s">
        <v>54</v>
      </c>
      <c r="Z128" s="2978" t="s">
        <v>53</v>
      </c>
      <c r="AA128" s="2980" t="s">
        <v>37</v>
      </c>
      <c r="AB128" s="2978" t="s">
        <v>32</v>
      </c>
      <c r="AC128" s="2980" t="s">
        <v>38</v>
      </c>
      <c r="AD128" s="2978" t="s">
        <v>33</v>
      </c>
      <c r="AE128" s="965">
        <f>SJT설비_7층_IPD!G350</f>
        <v>0</v>
      </c>
      <c r="AF128" s="990">
        <f>SJT설비_7층_IPD!G305</f>
        <v>0</v>
      </c>
      <c r="AG128" s="1400">
        <f t="shared" ref="AG128:AG136" si="57">AE128+AF128</f>
        <v>0</v>
      </c>
      <c r="AH128" s="2727">
        <f t="shared" si="56"/>
        <v>0</v>
      </c>
      <c r="AI128" s="2758"/>
      <c r="AJ128" s="926"/>
      <c r="AK128" s="715"/>
    </row>
    <row r="129" spans="1:40" ht="39.9" hidden="1" customHeight="1" x14ac:dyDescent="0.25">
      <c r="A129" s="3003"/>
      <c r="B129" s="710" t="s">
        <v>646</v>
      </c>
      <c r="C129" s="2356" t="s">
        <v>647</v>
      </c>
      <c r="D129" s="931" t="s">
        <v>648</v>
      </c>
      <c r="E129" s="710"/>
      <c r="F129" s="710" t="s">
        <v>28</v>
      </c>
      <c r="G129" s="2048" t="str">
        <f t="shared" si="54"/>
        <v>7-1-B-4-100-31</v>
      </c>
      <c r="H129" s="2049" t="str">
        <f t="shared" si="55"/>
        <v>7-1-A-4-100-31</v>
      </c>
      <c r="I129" s="2050">
        <v>48</v>
      </c>
      <c r="J129" s="2036">
        <v>100</v>
      </c>
      <c r="K129" s="949" t="s">
        <v>247</v>
      </c>
      <c r="L129" s="2026">
        <v>31</v>
      </c>
      <c r="M129" s="2051">
        <v>48</v>
      </c>
      <c r="N129" s="1996">
        <v>100</v>
      </c>
      <c r="O129" s="948" t="s">
        <v>246</v>
      </c>
      <c r="P129" s="1997">
        <v>31</v>
      </c>
      <c r="Q129" s="949" t="s">
        <v>649</v>
      </c>
      <c r="R129" s="948" t="s">
        <v>650</v>
      </c>
      <c r="S129" s="2993"/>
      <c r="T129" s="2989"/>
      <c r="U129" s="2993"/>
      <c r="V129" s="2989"/>
      <c r="W129" s="2981"/>
      <c r="X129" s="2979"/>
      <c r="Y129" s="2981"/>
      <c r="Z129" s="2979"/>
      <c r="AA129" s="2981"/>
      <c r="AB129" s="2979"/>
      <c r="AC129" s="2981"/>
      <c r="AD129" s="2979"/>
      <c r="AE129" s="965">
        <f>SJT설비_7층_IPD!G351</f>
        <v>0</v>
      </c>
      <c r="AF129" s="990">
        <f>SJT설비_7층_IPD!G306</f>
        <v>0</v>
      </c>
      <c r="AG129" s="1400">
        <f t="shared" si="57"/>
        <v>0</v>
      </c>
      <c r="AH129" s="2727">
        <f t="shared" si="56"/>
        <v>0</v>
      </c>
      <c r="AI129" s="2758"/>
      <c r="AJ129" s="926"/>
      <c r="AK129" s="715"/>
    </row>
    <row r="130" spans="1:40" hidden="1" x14ac:dyDescent="0.25">
      <c r="A130" s="3003"/>
      <c r="B130" s="710"/>
      <c r="C130" s="1020" t="s">
        <v>651</v>
      </c>
      <c r="D130" s="1020"/>
      <c r="E130" s="928"/>
      <c r="F130" s="928"/>
      <c r="G130" s="2027"/>
      <c r="H130" s="2028"/>
      <c r="I130" s="2029"/>
      <c r="J130" s="958"/>
      <c r="K130" s="958"/>
      <c r="L130" s="2031"/>
      <c r="M130" s="2032"/>
      <c r="N130" s="2033"/>
      <c r="O130" s="1019"/>
      <c r="P130" s="2034"/>
      <c r="Q130" s="958"/>
      <c r="R130" s="1019"/>
      <c r="S130" s="1022"/>
      <c r="T130" s="1263"/>
      <c r="U130" s="1022"/>
      <c r="V130" s="1263"/>
      <c r="W130" s="1022"/>
      <c r="X130" s="1263"/>
      <c r="Y130" s="1022"/>
      <c r="Z130" s="1263"/>
      <c r="AA130" s="1022"/>
      <c r="AB130" s="1263"/>
      <c r="AC130" s="1022"/>
      <c r="AD130" s="1263"/>
      <c r="AE130" s="1016"/>
      <c r="AF130" s="1258"/>
      <c r="AG130" s="1415"/>
      <c r="AH130" s="2744"/>
      <c r="AI130" s="2759"/>
      <c r="AJ130" s="1267"/>
      <c r="AK130" s="1268"/>
    </row>
    <row r="131" spans="1:40" hidden="1" x14ac:dyDescent="0.25">
      <c r="A131" s="3003"/>
      <c r="B131" s="710"/>
      <c r="C131" s="1020" t="s">
        <v>652</v>
      </c>
      <c r="D131" s="1020"/>
      <c r="E131" s="928"/>
      <c r="F131" s="928"/>
      <c r="G131" s="2027"/>
      <c r="H131" s="2028"/>
      <c r="I131" s="2029"/>
      <c r="J131" s="958"/>
      <c r="K131" s="958"/>
      <c r="L131" s="2031"/>
      <c r="M131" s="2032"/>
      <c r="N131" s="2033"/>
      <c r="O131" s="1019"/>
      <c r="P131" s="2034"/>
      <c r="Q131" s="958"/>
      <c r="R131" s="1019"/>
      <c r="S131" s="1022"/>
      <c r="T131" s="1263"/>
      <c r="U131" s="1022"/>
      <c r="V131" s="1263"/>
      <c r="W131" s="1022"/>
      <c r="X131" s="1263"/>
      <c r="Y131" s="1022"/>
      <c r="Z131" s="1263"/>
      <c r="AA131" s="1022"/>
      <c r="AB131" s="1263"/>
      <c r="AC131" s="1022"/>
      <c r="AD131" s="1263"/>
      <c r="AE131" s="1016"/>
      <c r="AF131" s="1258"/>
      <c r="AG131" s="1415"/>
      <c r="AH131" s="2744"/>
      <c r="AI131" s="2759"/>
      <c r="AJ131" s="1267"/>
      <c r="AK131" s="1268"/>
    </row>
    <row r="132" spans="1:40" ht="16.2" hidden="1" thickBot="1" x14ac:dyDescent="0.3">
      <c r="A132" s="3004"/>
      <c r="B132" s="680"/>
      <c r="C132" s="981" t="s">
        <v>653</v>
      </c>
      <c r="D132" s="981"/>
      <c r="E132" s="680"/>
      <c r="F132" s="680"/>
      <c r="G132" s="2084"/>
      <c r="H132" s="2085"/>
      <c r="I132" s="2086"/>
      <c r="J132" s="968"/>
      <c r="K132" s="968"/>
      <c r="L132" s="2062"/>
      <c r="M132" s="2087"/>
      <c r="N132" s="2088"/>
      <c r="O132" s="1262"/>
      <c r="P132" s="2089"/>
      <c r="Q132" s="968"/>
      <c r="R132" s="1262"/>
      <c r="S132" s="1264"/>
      <c r="T132" s="1265"/>
      <c r="U132" s="1264"/>
      <c r="V132" s="1265"/>
      <c r="W132" s="1264"/>
      <c r="X132" s="1265"/>
      <c r="Y132" s="1264"/>
      <c r="Z132" s="1265"/>
      <c r="AA132" s="1264"/>
      <c r="AB132" s="1265"/>
      <c r="AC132" s="1264"/>
      <c r="AD132" s="1265"/>
      <c r="AE132" s="1014"/>
      <c r="AF132" s="1266"/>
      <c r="AG132" s="1418"/>
      <c r="AH132" s="2747"/>
      <c r="AI132" s="2764"/>
      <c r="AJ132" s="688"/>
      <c r="AK132" s="689"/>
    </row>
    <row r="133" spans="1:40" ht="27" hidden="1" customHeight="1" x14ac:dyDescent="0.25">
      <c r="A133" s="3002" t="s">
        <v>654</v>
      </c>
      <c r="B133" s="681" t="s">
        <v>655</v>
      </c>
      <c r="C133" s="2361" t="s">
        <v>656</v>
      </c>
      <c r="D133" s="681" t="s">
        <v>657</v>
      </c>
      <c r="E133" s="681"/>
      <c r="F133" s="681" t="s">
        <v>28</v>
      </c>
      <c r="G133" s="2090" t="str">
        <f t="shared" ref="G133:G140" si="58">"7-1-"&amp;K133&amp;"-"&amp;J133&amp;"-"&amp;L133</f>
        <v>7-1-A-1-100-19</v>
      </c>
      <c r="H133" s="2091" t="str">
        <f t="shared" ref="H133:H140" si="59">"7-1-"&amp;O133&amp;"-"&amp;N133&amp;"-"&amp;P133</f>
        <v>7-1-B-1-100-19</v>
      </c>
      <c r="I133" s="2092">
        <v>48</v>
      </c>
      <c r="J133" s="1996">
        <v>100</v>
      </c>
      <c r="K133" s="950" t="s">
        <v>309</v>
      </c>
      <c r="L133" s="2093">
        <v>19</v>
      </c>
      <c r="M133" s="2094">
        <v>48</v>
      </c>
      <c r="N133" s="2036">
        <v>100</v>
      </c>
      <c r="O133" s="961" t="s">
        <v>310</v>
      </c>
      <c r="P133" s="2095">
        <v>19</v>
      </c>
      <c r="Q133" s="950" t="s">
        <v>658</v>
      </c>
      <c r="R133" s="961" t="s">
        <v>659</v>
      </c>
      <c r="S133" s="3028" t="s">
        <v>313</v>
      </c>
      <c r="T133" s="3029" t="s">
        <v>314</v>
      </c>
      <c r="U133" s="3020" t="s">
        <v>49</v>
      </c>
      <c r="V133" s="3019" t="s">
        <v>50</v>
      </c>
      <c r="W133" s="3020" t="s">
        <v>51</v>
      </c>
      <c r="X133" s="3019" t="s">
        <v>52</v>
      </c>
      <c r="Y133" s="3020" t="s">
        <v>53</v>
      </c>
      <c r="Z133" s="3019" t="s">
        <v>54</v>
      </c>
      <c r="AA133" s="3020" t="s">
        <v>32</v>
      </c>
      <c r="AB133" s="3019" t="s">
        <v>37</v>
      </c>
      <c r="AC133" s="3020" t="s">
        <v>33</v>
      </c>
      <c r="AD133" s="3019" t="s">
        <v>38</v>
      </c>
      <c r="AE133" s="690">
        <f>SJT설비_7층_IPD!G24</f>
        <v>0</v>
      </c>
      <c r="AF133" s="682">
        <f>SJT설비_7층_IPD!G69</f>
        <v>0</v>
      </c>
      <c r="AG133" s="1411">
        <f t="shared" si="57"/>
        <v>0</v>
      </c>
      <c r="AH133" s="2727">
        <f t="shared" ref="AH133:AH140" si="60">AG133*53.5</f>
        <v>0</v>
      </c>
      <c r="AI133" s="2765"/>
      <c r="AJ133" s="925" t="s">
        <v>331</v>
      </c>
      <c r="AK133" s="683"/>
    </row>
    <row r="134" spans="1:40" ht="31.2" hidden="1" x14ac:dyDescent="0.25">
      <c r="A134" s="3003"/>
      <c r="B134" s="710" t="s">
        <v>660</v>
      </c>
      <c r="C134" s="2352" t="s">
        <v>661</v>
      </c>
      <c r="D134" s="710" t="s">
        <v>662</v>
      </c>
      <c r="E134" s="710"/>
      <c r="F134" s="710" t="s">
        <v>28</v>
      </c>
      <c r="G134" s="1993" t="str">
        <f t="shared" si="58"/>
        <v>7-1-A-1-50-56</v>
      </c>
      <c r="H134" s="2025" t="str">
        <f t="shared" si="59"/>
        <v>7-1-B-1-50-56</v>
      </c>
      <c r="I134" s="1995">
        <v>48</v>
      </c>
      <c r="J134" s="1996">
        <v>50</v>
      </c>
      <c r="K134" s="948" t="s">
        <v>309</v>
      </c>
      <c r="L134" s="1997">
        <v>56</v>
      </c>
      <c r="M134" s="2035">
        <v>48</v>
      </c>
      <c r="N134" s="2036">
        <v>50</v>
      </c>
      <c r="O134" s="949" t="s">
        <v>310</v>
      </c>
      <c r="P134" s="2026">
        <v>56</v>
      </c>
      <c r="Q134" s="948" t="s">
        <v>663</v>
      </c>
      <c r="R134" s="949" t="s">
        <v>664</v>
      </c>
      <c r="S134" s="2988"/>
      <c r="T134" s="3010"/>
      <c r="U134" s="2988"/>
      <c r="V134" s="3010"/>
      <c r="W134" s="2991"/>
      <c r="X134" s="2992"/>
      <c r="Y134" s="2991"/>
      <c r="Z134" s="2992"/>
      <c r="AA134" s="2991"/>
      <c r="AB134" s="2992"/>
      <c r="AC134" s="2991"/>
      <c r="AD134" s="2992"/>
      <c r="AE134" s="691">
        <f>SJT설비_7층_IPD!I21</f>
        <v>0</v>
      </c>
      <c r="AF134" s="685">
        <f>SJT설비_7층_IPD!I66</f>
        <v>0</v>
      </c>
      <c r="AG134" s="1400">
        <f t="shared" si="57"/>
        <v>0</v>
      </c>
      <c r="AH134" s="2727">
        <f t="shared" si="60"/>
        <v>0</v>
      </c>
      <c r="AI134" s="2758"/>
      <c r="AJ134" s="926" t="s">
        <v>325</v>
      </c>
      <c r="AK134" s="715"/>
    </row>
    <row r="135" spans="1:40" ht="31.2" hidden="1" x14ac:dyDescent="0.25">
      <c r="A135" s="3003"/>
      <c r="B135" s="710" t="s">
        <v>665</v>
      </c>
      <c r="C135" s="2352" t="s">
        <v>666</v>
      </c>
      <c r="D135" s="710" t="s">
        <v>667</v>
      </c>
      <c r="E135" s="710"/>
      <c r="F135" s="710" t="s">
        <v>28</v>
      </c>
      <c r="G135" s="1993" t="str">
        <f t="shared" si="58"/>
        <v>7-1-A-1-50-17</v>
      </c>
      <c r="H135" s="2025" t="str">
        <f t="shared" si="59"/>
        <v>7-1-B-1-50-17</v>
      </c>
      <c r="I135" s="1995">
        <v>48</v>
      </c>
      <c r="J135" s="1996">
        <v>50</v>
      </c>
      <c r="K135" s="948" t="s">
        <v>309</v>
      </c>
      <c r="L135" s="1997">
        <v>17</v>
      </c>
      <c r="M135" s="2035">
        <v>48</v>
      </c>
      <c r="N135" s="2036">
        <v>50</v>
      </c>
      <c r="O135" s="949" t="s">
        <v>310</v>
      </c>
      <c r="P135" s="2026">
        <v>17</v>
      </c>
      <c r="Q135" s="948" t="s">
        <v>668</v>
      </c>
      <c r="R135" s="949" t="s">
        <v>669</v>
      </c>
      <c r="S135" s="2989"/>
      <c r="T135" s="2993"/>
      <c r="U135" s="2989"/>
      <c r="V135" s="2993"/>
      <c r="W135" s="2979"/>
      <c r="X135" s="2981"/>
      <c r="Y135" s="2979"/>
      <c r="Z135" s="2981"/>
      <c r="AA135" s="2979"/>
      <c r="AB135" s="2981"/>
      <c r="AC135" s="2979"/>
      <c r="AD135" s="2981"/>
      <c r="AE135" s="691">
        <f>SJT설비_7층_IPD!G22</f>
        <v>0</v>
      </c>
      <c r="AF135" s="685">
        <f>SJT설비_7층_IPD!G67</f>
        <v>0</v>
      </c>
      <c r="AG135" s="1400">
        <f t="shared" si="57"/>
        <v>0</v>
      </c>
      <c r="AH135" s="2727">
        <f t="shared" si="60"/>
        <v>0</v>
      </c>
      <c r="AI135" s="2758"/>
      <c r="AJ135" s="926" t="s">
        <v>325</v>
      </c>
      <c r="AK135" s="715"/>
    </row>
    <row r="136" spans="1:40" ht="62.4" hidden="1" x14ac:dyDescent="0.25">
      <c r="A136" s="3003"/>
      <c r="B136" s="710" t="s">
        <v>670</v>
      </c>
      <c r="C136" s="2352" t="s">
        <v>671</v>
      </c>
      <c r="D136" s="710" t="s">
        <v>672</v>
      </c>
      <c r="E136" s="710"/>
      <c r="F136" s="710" t="s">
        <v>28</v>
      </c>
      <c r="G136" s="2048" t="str">
        <f t="shared" si="58"/>
        <v>7-1-B-1-35-16</v>
      </c>
      <c r="H136" s="2049" t="str">
        <f t="shared" si="59"/>
        <v>7-1-A-1-35-16</v>
      </c>
      <c r="I136" s="2050">
        <v>48</v>
      </c>
      <c r="J136" s="2036">
        <v>35</v>
      </c>
      <c r="K136" s="949" t="s">
        <v>310</v>
      </c>
      <c r="L136" s="2026">
        <v>16</v>
      </c>
      <c r="M136" s="2051">
        <v>48</v>
      </c>
      <c r="N136" s="1996">
        <v>35</v>
      </c>
      <c r="O136" s="948" t="s">
        <v>309</v>
      </c>
      <c r="P136" s="1997">
        <v>16</v>
      </c>
      <c r="Q136" s="949" t="s">
        <v>673</v>
      </c>
      <c r="R136" s="948" t="s">
        <v>674</v>
      </c>
      <c r="S136" s="703" t="s">
        <v>314</v>
      </c>
      <c r="T136" s="947" t="s">
        <v>313</v>
      </c>
      <c r="U136" s="949" t="s">
        <v>50</v>
      </c>
      <c r="V136" s="948" t="s">
        <v>49</v>
      </c>
      <c r="W136" s="949" t="s">
        <v>52</v>
      </c>
      <c r="X136" s="948" t="s">
        <v>51</v>
      </c>
      <c r="Y136" s="949" t="s">
        <v>54</v>
      </c>
      <c r="Z136" s="948" t="s">
        <v>53</v>
      </c>
      <c r="AA136" s="949" t="s">
        <v>37</v>
      </c>
      <c r="AB136" s="948" t="s">
        <v>32</v>
      </c>
      <c r="AC136" s="949" t="s">
        <v>38</v>
      </c>
      <c r="AD136" s="948" t="s">
        <v>33</v>
      </c>
      <c r="AE136" s="965">
        <f>SJT설비_7층_IPD!G66</f>
        <v>0</v>
      </c>
      <c r="AF136" s="990">
        <f>SJT설비_7층_IPD!G21</f>
        <v>0</v>
      </c>
      <c r="AG136" s="1400">
        <f t="shared" si="57"/>
        <v>0</v>
      </c>
      <c r="AH136" s="2727">
        <f t="shared" si="60"/>
        <v>0</v>
      </c>
      <c r="AI136" s="2758"/>
      <c r="AJ136" s="926" t="s">
        <v>325</v>
      </c>
      <c r="AK136" s="715"/>
    </row>
    <row r="137" spans="1:40" ht="13.5" hidden="1" customHeight="1" x14ac:dyDescent="0.25">
      <c r="A137" s="3003"/>
      <c r="B137" s="710"/>
      <c r="C137" s="982" t="s">
        <v>675</v>
      </c>
      <c r="D137" s="982"/>
      <c r="E137" s="710"/>
      <c r="F137" s="710"/>
      <c r="G137" s="2096"/>
      <c r="H137" s="2097"/>
      <c r="I137" s="2098"/>
      <c r="J137" s="966"/>
      <c r="K137" s="966"/>
      <c r="L137" s="2099"/>
      <c r="M137" s="2100"/>
      <c r="N137" s="2101"/>
      <c r="O137" s="988"/>
      <c r="P137" s="2102"/>
      <c r="Q137" s="966"/>
      <c r="R137" s="988"/>
      <c r="S137" s="966"/>
      <c r="T137" s="1269"/>
      <c r="U137" s="966"/>
      <c r="V137" s="1263"/>
      <c r="W137" s="966"/>
      <c r="X137" s="1263"/>
      <c r="Y137" s="966"/>
      <c r="Z137" s="1263"/>
      <c r="AA137" s="966"/>
      <c r="AB137" s="1263"/>
      <c r="AC137" s="988"/>
      <c r="AD137" s="1263"/>
      <c r="AE137" s="1021"/>
      <c r="AF137" s="1017"/>
      <c r="AG137" s="1415"/>
      <c r="AH137" s="2744"/>
      <c r="AI137" s="2759"/>
      <c r="AJ137" s="926"/>
      <c r="AK137" s="715"/>
    </row>
    <row r="138" spans="1:40" ht="27" hidden="1" customHeight="1" x14ac:dyDescent="0.25">
      <c r="A138" s="3003"/>
      <c r="B138" s="3007" t="s">
        <v>676</v>
      </c>
      <c r="C138" s="3009" t="s">
        <v>677</v>
      </c>
      <c r="D138" s="3024" t="s">
        <v>678</v>
      </c>
      <c r="E138" s="710"/>
      <c r="F138" s="710" t="s">
        <v>28</v>
      </c>
      <c r="G138" s="1993" t="str">
        <f t="shared" si="58"/>
        <v>7-1-A-1-35-11(1)</v>
      </c>
      <c r="H138" s="2025" t="str">
        <f t="shared" si="59"/>
        <v>7-1-B-1-35-14(1)</v>
      </c>
      <c r="I138" s="1995">
        <v>48</v>
      </c>
      <c r="J138" s="1996">
        <v>35</v>
      </c>
      <c r="K138" s="948" t="s">
        <v>309</v>
      </c>
      <c r="L138" s="1997" t="s">
        <v>679</v>
      </c>
      <c r="M138" s="2035">
        <v>48</v>
      </c>
      <c r="N138" s="2036">
        <v>35</v>
      </c>
      <c r="O138" s="949" t="s">
        <v>310</v>
      </c>
      <c r="P138" s="2026" t="s">
        <v>680</v>
      </c>
      <c r="Q138" s="948" t="s">
        <v>681</v>
      </c>
      <c r="R138" s="949" t="s">
        <v>682</v>
      </c>
      <c r="S138" s="2978" t="s">
        <v>313</v>
      </c>
      <c r="T138" s="3009" t="s">
        <v>314</v>
      </c>
      <c r="U138" s="2978" t="s">
        <v>49</v>
      </c>
      <c r="V138" s="2980" t="s">
        <v>50</v>
      </c>
      <c r="W138" s="2978" t="s">
        <v>51</v>
      </c>
      <c r="X138" s="2980" t="s">
        <v>52</v>
      </c>
      <c r="Y138" s="2978" t="s">
        <v>53</v>
      </c>
      <c r="Z138" s="2980" t="s">
        <v>54</v>
      </c>
      <c r="AA138" s="2978" t="s">
        <v>32</v>
      </c>
      <c r="AB138" s="2980" t="s">
        <v>37</v>
      </c>
      <c r="AC138" s="2978" t="s">
        <v>33</v>
      </c>
      <c r="AD138" s="2980" t="s">
        <v>38</v>
      </c>
      <c r="AE138" s="704">
        <f>SJT설비_7층_IPD!G16</f>
        <v>0</v>
      </c>
      <c r="AF138" s="696">
        <f>SJT설비_7층_IPD!G64</f>
        <v>0</v>
      </c>
      <c r="AG138" s="3079">
        <f>AE138+AF138+AE139+AF139</f>
        <v>0</v>
      </c>
      <c r="AH138" s="2727">
        <f t="shared" si="60"/>
        <v>0</v>
      </c>
      <c r="AI138" s="2762"/>
      <c r="AJ138" s="3064" t="s">
        <v>325</v>
      </c>
      <c r="AK138" s="3059" t="s">
        <v>210</v>
      </c>
    </row>
    <row r="139" spans="1:40" ht="31.2" hidden="1" x14ac:dyDescent="0.25">
      <c r="A139" s="3003"/>
      <c r="B139" s="3008"/>
      <c r="C139" s="2993"/>
      <c r="D139" s="3025"/>
      <c r="E139" s="710"/>
      <c r="F139" s="710" t="s">
        <v>28</v>
      </c>
      <c r="G139" s="1993" t="str">
        <f t="shared" si="58"/>
        <v>7-1-A-1-35-15(2)</v>
      </c>
      <c r="H139" s="2025" t="str">
        <f t="shared" si="59"/>
        <v>7-1-B-1-35-15(2)</v>
      </c>
      <c r="I139" s="1995">
        <v>48</v>
      </c>
      <c r="J139" s="1996">
        <v>35</v>
      </c>
      <c r="K139" s="948" t="s">
        <v>309</v>
      </c>
      <c r="L139" s="1997" t="s">
        <v>683</v>
      </c>
      <c r="M139" s="2035">
        <v>48</v>
      </c>
      <c r="N139" s="2036">
        <v>35</v>
      </c>
      <c r="O139" s="949" t="s">
        <v>310</v>
      </c>
      <c r="P139" s="2026" t="s">
        <v>683</v>
      </c>
      <c r="Q139" s="948" t="s">
        <v>684</v>
      </c>
      <c r="R139" s="949" t="s">
        <v>685</v>
      </c>
      <c r="S139" s="2991"/>
      <c r="T139" s="3010"/>
      <c r="U139" s="2991"/>
      <c r="V139" s="2992"/>
      <c r="W139" s="2991"/>
      <c r="X139" s="2992"/>
      <c r="Y139" s="2991"/>
      <c r="Z139" s="2992"/>
      <c r="AA139" s="2991"/>
      <c r="AB139" s="2992"/>
      <c r="AC139" s="2991"/>
      <c r="AD139" s="2992"/>
      <c r="AE139" s="704">
        <f>SJT설비_7층_IPD!G20</f>
        <v>0</v>
      </c>
      <c r="AF139" s="696">
        <f>SJT설비_7층_IPD!G65</f>
        <v>0</v>
      </c>
      <c r="AG139" s="3080"/>
      <c r="AH139" s="2727">
        <f t="shared" si="60"/>
        <v>0</v>
      </c>
      <c r="AI139" s="2765"/>
      <c r="AJ139" s="3065"/>
      <c r="AK139" s="3060"/>
    </row>
    <row r="140" spans="1:40" ht="31.2" hidden="1" x14ac:dyDescent="0.25">
      <c r="A140" s="3003"/>
      <c r="B140" s="3007" t="s">
        <v>686</v>
      </c>
      <c r="C140" s="3017" t="s">
        <v>687</v>
      </c>
      <c r="D140" s="3081" t="s">
        <v>688</v>
      </c>
      <c r="E140" s="710"/>
      <c r="F140" s="710" t="s">
        <v>28</v>
      </c>
      <c r="G140" s="1993" t="str">
        <f t="shared" si="58"/>
        <v>7-1-A-1-50-20</v>
      </c>
      <c r="H140" s="2025" t="str">
        <f t="shared" si="59"/>
        <v>7-1-B-1-50-20</v>
      </c>
      <c r="I140" s="1995">
        <v>48</v>
      </c>
      <c r="J140" s="1996">
        <v>50</v>
      </c>
      <c r="K140" s="948" t="s">
        <v>309</v>
      </c>
      <c r="L140" s="1997">
        <v>20</v>
      </c>
      <c r="M140" s="2035">
        <v>48</v>
      </c>
      <c r="N140" s="2036">
        <v>50</v>
      </c>
      <c r="O140" s="949" t="s">
        <v>310</v>
      </c>
      <c r="P140" s="2026">
        <v>20</v>
      </c>
      <c r="Q140" s="948" t="s">
        <v>689</v>
      </c>
      <c r="R140" s="949" t="s">
        <v>690</v>
      </c>
      <c r="S140" s="2979"/>
      <c r="T140" s="2993"/>
      <c r="U140" s="2979"/>
      <c r="V140" s="2981"/>
      <c r="W140" s="2979"/>
      <c r="X140" s="2981"/>
      <c r="Y140" s="2979"/>
      <c r="Z140" s="2981"/>
      <c r="AA140" s="2979"/>
      <c r="AB140" s="2981"/>
      <c r="AC140" s="2979"/>
      <c r="AD140" s="2981"/>
      <c r="AE140" s="691">
        <f>SJT설비_7층_IPD!G25</f>
        <v>0</v>
      </c>
      <c r="AF140" s="685">
        <f>SJT설비_7층_IPD!G70</f>
        <v>0</v>
      </c>
      <c r="AG140" s="1400">
        <f>AE140+AF140</f>
        <v>0</v>
      </c>
      <c r="AH140" s="2727">
        <f t="shared" si="60"/>
        <v>0</v>
      </c>
      <c r="AI140" s="2758"/>
      <c r="AJ140" s="926" t="s">
        <v>337</v>
      </c>
      <c r="AK140" s="715"/>
    </row>
    <row r="141" spans="1:40" ht="46.8" x14ac:dyDescent="0.25">
      <c r="A141" s="3003"/>
      <c r="B141" s="3008"/>
      <c r="C141" s="3018"/>
      <c r="D141" s="3082"/>
      <c r="E141" s="710" t="s">
        <v>28</v>
      </c>
      <c r="F141" s="710"/>
      <c r="G141" s="2045"/>
      <c r="H141" s="2103"/>
      <c r="I141" s="2046"/>
      <c r="J141" s="1007"/>
      <c r="K141" s="1007"/>
      <c r="L141" s="2047"/>
      <c r="M141" s="2104"/>
      <c r="N141" s="2105"/>
      <c r="O141" s="1011"/>
      <c r="P141" s="2106"/>
      <c r="Q141" s="1007" t="s">
        <v>691</v>
      </c>
      <c r="R141" s="1011" t="s">
        <v>692</v>
      </c>
      <c r="S141" s="983"/>
      <c r="T141" s="984"/>
      <c r="U141" s="983"/>
      <c r="V141" s="984"/>
      <c r="W141" s="983"/>
      <c r="X141" s="1254"/>
      <c r="Y141" s="983"/>
      <c r="Z141" s="985"/>
      <c r="AA141" s="983"/>
      <c r="AB141" s="985"/>
      <c r="AC141" s="983"/>
      <c r="AD141" s="985"/>
      <c r="AE141" s="691"/>
      <c r="AF141" s="685"/>
      <c r="AG141" s="1401">
        <f t="shared" ref="AG141" si="61">AE141+AF141</f>
        <v>0</v>
      </c>
      <c r="AH141" s="2726">
        <f t="shared" ref="AH141" si="62">AG141*220</f>
        <v>0</v>
      </c>
      <c r="AI141" s="2766"/>
      <c r="AJ141" s="926"/>
      <c r="AK141" s="715" t="s">
        <v>693</v>
      </c>
      <c r="AM141" s="679">
        <f>B141</f>
        <v>0</v>
      </c>
      <c r="AN141" s="2620">
        <f>AH141</f>
        <v>0</v>
      </c>
    </row>
    <row r="142" spans="1:40" x14ac:dyDescent="0.25">
      <c r="A142" s="3003"/>
      <c r="B142" s="710"/>
      <c r="C142" s="982" t="s">
        <v>694</v>
      </c>
      <c r="D142" s="982"/>
      <c r="E142" s="982"/>
      <c r="F142" s="982"/>
      <c r="G142" s="2027"/>
      <c r="H142" s="2039"/>
      <c r="I142" s="2029"/>
      <c r="J142" s="958"/>
      <c r="K142" s="958"/>
      <c r="L142" s="2031"/>
      <c r="M142" s="2040"/>
      <c r="N142" s="2030"/>
      <c r="O142" s="958"/>
      <c r="P142" s="2031"/>
      <c r="Q142" s="958"/>
      <c r="R142" s="958"/>
      <c r="S142" s="746"/>
      <c r="T142" s="746"/>
      <c r="U142" s="746"/>
      <c r="V142" s="746"/>
      <c r="W142" s="746"/>
      <c r="X142" s="746"/>
      <c r="Y142" s="746"/>
      <c r="Z142" s="746"/>
      <c r="AA142" s="746"/>
      <c r="AB142" s="746"/>
      <c r="AC142" s="958"/>
      <c r="AD142" s="958"/>
      <c r="AE142" s="1016"/>
      <c r="AF142" s="1018"/>
      <c r="AG142" s="1414"/>
      <c r="AH142" s="2744"/>
      <c r="AI142" s="2759"/>
      <c r="AJ142" s="926"/>
      <c r="AK142" s="715"/>
    </row>
    <row r="143" spans="1:40" ht="27" hidden="1" customHeight="1" x14ac:dyDescent="0.25">
      <c r="A143" s="3003"/>
      <c r="B143" s="3007" t="s">
        <v>695</v>
      </c>
      <c r="C143" s="3017" t="s">
        <v>696</v>
      </c>
      <c r="D143" s="3007" t="s">
        <v>697</v>
      </c>
      <c r="E143" s="710"/>
      <c r="F143" s="710" t="s">
        <v>28</v>
      </c>
      <c r="G143" s="1993" t="str">
        <f t="shared" ref="G143:G193" si="63">"7-1-"&amp;K143&amp;"-"&amp;J143&amp;"-"&amp;L143</f>
        <v>7-1-A-2-35-62</v>
      </c>
      <c r="H143" s="2025" t="str">
        <f t="shared" ref="H143:H193" si="64">"7-1-"&amp;O143&amp;"-"&amp;N143&amp;"-"&amp;P143</f>
        <v>7-1-B-2-35-62</v>
      </c>
      <c r="I143" s="1995">
        <v>48</v>
      </c>
      <c r="J143" s="1996">
        <v>35</v>
      </c>
      <c r="K143" s="948" t="s">
        <v>43</v>
      </c>
      <c r="L143" s="1997">
        <v>62</v>
      </c>
      <c r="M143" s="2035">
        <v>48</v>
      </c>
      <c r="N143" s="2036">
        <v>35</v>
      </c>
      <c r="O143" s="949" t="s">
        <v>44</v>
      </c>
      <c r="P143" s="2026">
        <v>62</v>
      </c>
      <c r="Q143" s="948" t="s">
        <v>698</v>
      </c>
      <c r="R143" s="949" t="s">
        <v>699</v>
      </c>
      <c r="S143" s="2978" t="s">
        <v>47</v>
      </c>
      <c r="T143" s="2980" t="s">
        <v>48</v>
      </c>
      <c r="U143" s="2978" t="s">
        <v>456</v>
      </c>
      <c r="V143" s="2980" t="s">
        <v>457</v>
      </c>
      <c r="W143" s="2978" t="s">
        <v>51</v>
      </c>
      <c r="X143" s="2980" t="s">
        <v>52</v>
      </c>
      <c r="Y143" s="2978" t="s">
        <v>53</v>
      </c>
      <c r="Z143" s="2980" t="s">
        <v>54</v>
      </c>
      <c r="AA143" s="2978" t="s">
        <v>32</v>
      </c>
      <c r="AB143" s="2980" t="s">
        <v>37</v>
      </c>
      <c r="AC143" s="2978" t="s">
        <v>33</v>
      </c>
      <c r="AD143" s="2980" t="s">
        <v>38</v>
      </c>
      <c r="AE143" s="704">
        <f>SJT설비_7층_IPD!I117</f>
        <v>0</v>
      </c>
      <c r="AF143" s="696">
        <f>SJT설비_7층_IPD!I162</f>
        <v>0</v>
      </c>
      <c r="AG143" s="3079">
        <f>AE143+AF143+AE144+AF144</f>
        <v>0</v>
      </c>
      <c r="AH143" s="2727">
        <f t="shared" ref="AH143:AH144" si="65">AG143*53.5</f>
        <v>0</v>
      </c>
      <c r="AI143" s="2762"/>
      <c r="AJ143" s="3064" t="s">
        <v>331</v>
      </c>
      <c r="AK143" s="3059" t="s">
        <v>700</v>
      </c>
    </row>
    <row r="144" spans="1:40" ht="31.2" hidden="1" x14ac:dyDescent="0.25">
      <c r="A144" s="3003"/>
      <c r="B144" s="3008"/>
      <c r="C144" s="3018"/>
      <c r="D144" s="3008"/>
      <c r="E144" s="710"/>
      <c r="F144" s="710" t="s">
        <v>28</v>
      </c>
      <c r="G144" s="1993" t="str">
        <f t="shared" si="63"/>
        <v>7-1-A-2-35-63</v>
      </c>
      <c r="H144" s="2025" t="str">
        <f t="shared" si="64"/>
        <v>7-1-B-2-35-63</v>
      </c>
      <c r="I144" s="1995">
        <v>48</v>
      </c>
      <c r="J144" s="1996">
        <v>35</v>
      </c>
      <c r="K144" s="948" t="s">
        <v>43</v>
      </c>
      <c r="L144" s="1997">
        <v>63</v>
      </c>
      <c r="M144" s="2035">
        <v>48</v>
      </c>
      <c r="N144" s="2036">
        <v>35</v>
      </c>
      <c r="O144" s="949" t="s">
        <v>44</v>
      </c>
      <c r="P144" s="2026">
        <v>63</v>
      </c>
      <c r="Q144" s="948" t="s">
        <v>701</v>
      </c>
      <c r="R144" s="949" t="s">
        <v>702</v>
      </c>
      <c r="S144" s="2979"/>
      <c r="T144" s="2981"/>
      <c r="U144" s="2979"/>
      <c r="V144" s="2981"/>
      <c r="W144" s="2979"/>
      <c r="X144" s="2981"/>
      <c r="Y144" s="2979"/>
      <c r="Z144" s="2981"/>
      <c r="AA144" s="2979"/>
      <c r="AB144" s="2981"/>
      <c r="AC144" s="2979"/>
      <c r="AD144" s="2981"/>
      <c r="AE144" s="704">
        <f>SJT설비_7층_IPD!I118</f>
        <v>0</v>
      </c>
      <c r="AF144" s="696">
        <f>SJT설비_7층_IPD!I163</f>
        <v>0</v>
      </c>
      <c r="AG144" s="3080"/>
      <c r="AH144" s="2727">
        <f t="shared" si="65"/>
        <v>0</v>
      </c>
      <c r="AI144" s="2765"/>
      <c r="AJ144" s="3065"/>
      <c r="AK144" s="3060"/>
    </row>
    <row r="145" spans="1:40" ht="93.6" x14ac:dyDescent="0.25">
      <c r="A145" s="3003"/>
      <c r="B145" s="710" t="s">
        <v>703</v>
      </c>
      <c r="C145" s="2352" t="s">
        <v>704</v>
      </c>
      <c r="D145" s="1027" t="s">
        <v>705</v>
      </c>
      <c r="E145" s="710" t="s">
        <v>28</v>
      </c>
      <c r="F145" s="710"/>
      <c r="G145" s="2027"/>
      <c r="H145" s="2103"/>
      <c r="I145" s="2029"/>
      <c r="J145" s="958"/>
      <c r="K145" s="958"/>
      <c r="L145" s="2031"/>
      <c r="M145" s="2104"/>
      <c r="N145" s="2105"/>
      <c r="O145" s="1011"/>
      <c r="P145" s="2106"/>
      <c r="Q145" s="958"/>
      <c r="R145" s="1011" t="s">
        <v>706</v>
      </c>
      <c r="S145" s="746"/>
      <c r="T145" s="1008"/>
      <c r="U145" s="746"/>
      <c r="V145" s="1008"/>
      <c r="W145" s="746"/>
      <c r="X145" s="1008"/>
      <c r="Y145" s="746"/>
      <c r="Z145" s="1008"/>
      <c r="AA145" s="746"/>
      <c r="AB145" s="1008"/>
      <c r="AC145" s="746"/>
      <c r="AD145" s="1007"/>
      <c r="AE145" s="691"/>
      <c r="AF145" s="692"/>
      <c r="AG145" s="1401">
        <f t="shared" ref="AG145:AG175" si="66">AE145+AF145</f>
        <v>0</v>
      </c>
      <c r="AH145" s="2726">
        <f t="shared" ref="AH145" si="67">AG145*220</f>
        <v>0</v>
      </c>
      <c r="AI145" s="2766"/>
      <c r="AJ145" s="926" t="s">
        <v>558</v>
      </c>
      <c r="AK145" s="715"/>
      <c r="AM145" s="679" t="str">
        <f>B145</f>
        <v>B224</v>
      </c>
      <c r="AN145" s="2620">
        <f>AH145</f>
        <v>0</v>
      </c>
    </row>
    <row r="146" spans="1:40" ht="24.9" hidden="1" customHeight="1" x14ac:dyDescent="0.25">
      <c r="A146" s="3003"/>
      <c r="B146" s="710" t="s">
        <v>707</v>
      </c>
      <c r="C146" s="2352" t="s">
        <v>708</v>
      </c>
      <c r="D146" s="710" t="s">
        <v>709</v>
      </c>
      <c r="E146" s="710"/>
      <c r="F146" s="710" t="s">
        <v>28</v>
      </c>
      <c r="G146" s="1993" t="str">
        <f t="shared" si="63"/>
        <v>7-1-A-2-50-7</v>
      </c>
      <c r="H146" s="2025" t="str">
        <f t="shared" si="64"/>
        <v>7-1-B-2-50-7</v>
      </c>
      <c r="I146" s="1995">
        <v>48</v>
      </c>
      <c r="J146" s="1996">
        <v>50</v>
      </c>
      <c r="K146" s="948" t="s">
        <v>43</v>
      </c>
      <c r="L146" s="1997">
        <v>7</v>
      </c>
      <c r="M146" s="2035">
        <v>48</v>
      </c>
      <c r="N146" s="2036">
        <v>50</v>
      </c>
      <c r="O146" s="949" t="s">
        <v>44</v>
      </c>
      <c r="P146" s="2026">
        <v>7</v>
      </c>
      <c r="Q146" s="948" t="s">
        <v>710</v>
      </c>
      <c r="R146" s="949" t="s">
        <v>711</v>
      </c>
      <c r="S146" s="2978" t="s">
        <v>47</v>
      </c>
      <c r="T146" s="2980" t="s">
        <v>48</v>
      </c>
      <c r="U146" s="2978" t="s">
        <v>456</v>
      </c>
      <c r="V146" s="2980" t="s">
        <v>457</v>
      </c>
      <c r="W146" s="2978" t="s">
        <v>51</v>
      </c>
      <c r="X146" s="2980" t="s">
        <v>52</v>
      </c>
      <c r="Y146" s="2978" t="s">
        <v>53</v>
      </c>
      <c r="Z146" s="2980" t="s">
        <v>54</v>
      </c>
      <c r="AA146" s="2978" t="s">
        <v>32</v>
      </c>
      <c r="AB146" s="2980" t="s">
        <v>37</v>
      </c>
      <c r="AC146" s="2978" t="s">
        <v>33</v>
      </c>
      <c r="AD146" s="2980" t="s">
        <v>38</v>
      </c>
      <c r="AE146" s="691">
        <f>SJT설비_7층_IPD!G102</f>
        <v>0</v>
      </c>
      <c r="AF146" s="685">
        <f>SJT설비_7층_IPD!G147</f>
        <v>0</v>
      </c>
      <c r="AG146" s="1400">
        <f t="shared" si="66"/>
        <v>0</v>
      </c>
      <c r="AH146" s="2727">
        <f t="shared" ref="AH146:AH148" si="68">AG146*53.5</f>
        <v>0</v>
      </c>
      <c r="AI146" s="2758"/>
      <c r="AJ146" s="926" t="s">
        <v>337</v>
      </c>
      <c r="AK146" s="715"/>
    </row>
    <row r="147" spans="1:40" ht="24.9" hidden="1" customHeight="1" x14ac:dyDescent="0.25">
      <c r="A147" s="3003"/>
      <c r="B147" s="710" t="s">
        <v>712</v>
      </c>
      <c r="C147" s="2352" t="s">
        <v>713</v>
      </c>
      <c r="D147" s="710" t="s">
        <v>714</v>
      </c>
      <c r="E147" s="710"/>
      <c r="F147" s="710" t="s">
        <v>28</v>
      </c>
      <c r="G147" s="1993" t="str">
        <f t="shared" si="63"/>
        <v>7-1-A-2-50-23</v>
      </c>
      <c r="H147" s="2025" t="str">
        <f t="shared" si="64"/>
        <v>7-1-B-2-50-23</v>
      </c>
      <c r="I147" s="1995">
        <v>48</v>
      </c>
      <c r="J147" s="1996">
        <v>50</v>
      </c>
      <c r="K147" s="948" t="s">
        <v>43</v>
      </c>
      <c r="L147" s="1997">
        <v>23</v>
      </c>
      <c r="M147" s="2035">
        <v>48</v>
      </c>
      <c r="N147" s="2036">
        <v>50</v>
      </c>
      <c r="O147" s="949" t="s">
        <v>44</v>
      </c>
      <c r="P147" s="2026">
        <v>23</v>
      </c>
      <c r="Q147" s="948" t="s">
        <v>715</v>
      </c>
      <c r="R147" s="949" t="s">
        <v>716</v>
      </c>
      <c r="S147" s="2991"/>
      <c r="T147" s="2992"/>
      <c r="U147" s="2991"/>
      <c r="V147" s="2992"/>
      <c r="W147" s="2991"/>
      <c r="X147" s="2992"/>
      <c r="Y147" s="2991"/>
      <c r="Z147" s="2992"/>
      <c r="AA147" s="2991"/>
      <c r="AB147" s="2992"/>
      <c r="AC147" s="2991"/>
      <c r="AD147" s="2992"/>
      <c r="AE147" s="691">
        <f>SJT설비_7층_IPD!G118</f>
        <v>0</v>
      </c>
      <c r="AF147" s="685">
        <f>SJT설비_7층_IPD!G163</f>
        <v>0</v>
      </c>
      <c r="AG147" s="1400">
        <f t="shared" si="66"/>
        <v>0</v>
      </c>
      <c r="AH147" s="2727">
        <f t="shared" si="68"/>
        <v>0</v>
      </c>
      <c r="AI147" s="2758"/>
      <c r="AJ147" s="926" t="s">
        <v>331</v>
      </c>
      <c r="AK147" s="715"/>
    </row>
    <row r="148" spans="1:40" ht="24.9" hidden="1" customHeight="1" x14ac:dyDescent="0.25">
      <c r="A148" s="3003"/>
      <c r="B148" s="3007" t="s">
        <v>717</v>
      </c>
      <c r="C148" s="3007"/>
      <c r="D148" s="3084"/>
      <c r="E148" s="710"/>
      <c r="F148" s="710" t="s">
        <v>28</v>
      </c>
      <c r="G148" s="1993" t="str">
        <f t="shared" si="63"/>
        <v>7-1-A-2-35-58</v>
      </c>
      <c r="H148" s="2025" t="str">
        <f t="shared" si="64"/>
        <v>7-1-B-2-35-58</v>
      </c>
      <c r="I148" s="1995">
        <v>48</v>
      </c>
      <c r="J148" s="1996">
        <v>35</v>
      </c>
      <c r="K148" s="948" t="s">
        <v>43</v>
      </c>
      <c r="L148" s="1997">
        <v>58</v>
      </c>
      <c r="M148" s="2035">
        <v>48</v>
      </c>
      <c r="N148" s="2036">
        <v>35</v>
      </c>
      <c r="O148" s="949" t="s">
        <v>44</v>
      </c>
      <c r="P148" s="2026">
        <v>58</v>
      </c>
      <c r="Q148" s="948" t="s">
        <v>718</v>
      </c>
      <c r="R148" s="949" t="s">
        <v>719</v>
      </c>
      <c r="S148" s="2979"/>
      <c r="T148" s="2981"/>
      <c r="U148" s="2979"/>
      <c r="V148" s="2981"/>
      <c r="W148" s="2979"/>
      <c r="X148" s="2981"/>
      <c r="Y148" s="2991"/>
      <c r="Z148" s="2981"/>
      <c r="AA148" s="2991"/>
      <c r="AB148" s="2981"/>
      <c r="AC148" s="2991"/>
      <c r="AD148" s="2981"/>
      <c r="AE148" s="691">
        <f>SJT설비_7층_IPD!I113</f>
        <v>0</v>
      </c>
      <c r="AF148" s="685">
        <f>SJT설비_7층_IPD!I158</f>
        <v>0</v>
      </c>
      <c r="AG148" s="1400">
        <f t="shared" si="66"/>
        <v>0</v>
      </c>
      <c r="AH148" s="2727">
        <f t="shared" si="68"/>
        <v>0</v>
      </c>
      <c r="AI148" s="2762"/>
      <c r="AJ148" s="3064" t="s">
        <v>337</v>
      </c>
      <c r="AK148" s="715"/>
    </row>
    <row r="149" spans="1:40" ht="62.4" x14ac:dyDescent="0.25">
      <c r="A149" s="3003"/>
      <c r="B149" s="3008"/>
      <c r="C149" s="3008"/>
      <c r="D149" s="3008"/>
      <c r="E149" s="710" t="s">
        <v>28</v>
      </c>
      <c r="F149" s="710"/>
      <c r="G149" s="2013" t="str">
        <f>"7-DaHall 1-RPP-"&amp;K149&amp;"-"&amp;J149&amp;"-"&amp;L149</f>
        <v>7-DaHall 1-RPP-01-20-7</v>
      </c>
      <c r="H149" s="2039"/>
      <c r="I149" s="2015">
        <v>220</v>
      </c>
      <c r="J149" s="2016">
        <v>20</v>
      </c>
      <c r="K149" s="2702" t="s">
        <v>6933</v>
      </c>
      <c r="L149" s="2017">
        <v>7</v>
      </c>
      <c r="M149" s="2040"/>
      <c r="N149" s="2030"/>
      <c r="O149" s="958"/>
      <c r="P149" s="2031"/>
      <c r="Q149" s="714" t="s">
        <v>720</v>
      </c>
      <c r="R149" s="958"/>
      <c r="S149" s="948" t="s">
        <v>721</v>
      </c>
      <c r="T149" s="959"/>
      <c r="U149" s="948" t="s">
        <v>472</v>
      </c>
      <c r="V149" s="959"/>
      <c r="W149" s="948" t="s">
        <v>473</v>
      </c>
      <c r="X149" s="959"/>
      <c r="Y149" s="2991"/>
      <c r="Z149" s="959"/>
      <c r="AA149" s="2991"/>
      <c r="AB149" s="959"/>
      <c r="AC149" s="2991"/>
      <c r="AD149" s="958"/>
      <c r="AE149" s="691" t="e">
        <f>SUM(#REF!)</f>
        <v>#REF!</v>
      </c>
      <c r="AF149" s="989"/>
      <c r="AG149" s="1401" t="e">
        <f t="shared" si="66"/>
        <v>#REF!</v>
      </c>
      <c r="AH149" s="2726" t="e">
        <f t="shared" ref="AH149:AH153" si="69">AG149*220</f>
        <v>#REF!</v>
      </c>
      <c r="AI149" s="2755"/>
      <c r="AJ149" s="3065"/>
      <c r="AK149" s="715"/>
      <c r="AM149" s="679">
        <f>B149</f>
        <v>0</v>
      </c>
      <c r="AN149" s="2620" t="e">
        <f>AH149</f>
        <v>#REF!</v>
      </c>
    </row>
    <row r="150" spans="1:40" ht="62.4" hidden="1" x14ac:dyDescent="0.25">
      <c r="A150" s="3003"/>
      <c r="B150" s="3007" t="s">
        <v>722</v>
      </c>
      <c r="C150" s="3007"/>
      <c r="D150" s="3007"/>
      <c r="E150" s="710"/>
      <c r="F150" s="710" t="s">
        <v>28</v>
      </c>
      <c r="G150" s="1993" t="str">
        <f t="shared" si="63"/>
        <v>7-1-A-2-16-44</v>
      </c>
      <c r="H150" s="2025" t="str">
        <f t="shared" si="64"/>
        <v>7-1-B-2-16-46</v>
      </c>
      <c r="I150" s="1995">
        <v>48</v>
      </c>
      <c r="J150" s="1996">
        <v>16</v>
      </c>
      <c r="K150" s="948" t="s">
        <v>43</v>
      </c>
      <c r="L150" s="1997">
        <v>44</v>
      </c>
      <c r="M150" s="2035">
        <v>48</v>
      </c>
      <c r="N150" s="2036">
        <v>16</v>
      </c>
      <c r="O150" s="949" t="s">
        <v>44</v>
      </c>
      <c r="P150" s="2026">
        <v>46</v>
      </c>
      <c r="Q150" s="948" t="s">
        <v>723</v>
      </c>
      <c r="R150" s="949" t="s">
        <v>724</v>
      </c>
      <c r="S150" s="963" t="s">
        <v>47</v>
      </c>
      <c r="T150" s="962" t="s">
        <v>48</v>
      </c>
      <c r="U150" s="963" t="s">
        <v>456</v>
      </c>
      <c r="V150" s="962" t="s">
        <v>457</v>
      </c>
      <c r="W150" s="963" t="s">
        <v>51</v>
      </c>
      <c r="X150" s="962" t="s">
        <v>52</v>
      </c>
      <c r="Y150" s="2979"/>
      <c r="Z150" s="962" t="s">
        <v>54</v>
      </c>
      <c r="AA150" s="2979"/>
      <c r="AB150" s="962" t="s">
        <v>37</v>
      </c>
      <c r="AC150" s="2979"/>
      <c r="AD150" s="949" t="s">
        <v>38</v>
      </c>
      <c r="AE150" s="691">
        <f>SJT설비_7층_IPD!I99</f>
        <v>0</v>
      </c>
      <c r="AF150" s="685">
        <f>SJT설비_7층_IPD!I146</f>
        <v>0</v>
      </c>
      <c r="AG150" s="1400">
        <f t="shared" si="66"/>
        <v>0</v>
      </c>
      <c r="AH150" s="2727">
        <f t="shared" ref="AH150" si="70">AG150*53.5</f>
        <v>0</v>
      </c>
      <c r="AI150" s="2762"/>
      <c r="AJ150" s="3064" t="s">
        <v>565</v>
      </c>
      <c r="AK150" s="715"/>
    </row>
    <row r="151" spans="1:40" ht="62.4" x14ac:dyDescent="0.25">
      <c r="A151" s="3003"/>
      <c r="B151" s="3008"/>
      <c r="C151" s="3008"/>
      <c r="D151" s="3008"/>
      <c r="E151" s="710" t="s">
        <v>28</v>
      </c>
      <c r="F151" s="710"/>
      <c r="G151" s="2045"/>
      <c r="H151" s="2039"/>
      <c r="I151" s="2046"/>
      <c r="J151" s="1007"/>
      <c r="K151" s="1007"/>
      <c r="L151" s="2047"/>
      <c r="M151" s="2040"/>
      <c r="N151" s="2030"/>
      <c r="O151" s="958"/>
      <c r="P151" s="2031"/>
      <c r="Q151" s="1007" t="s">
        <v>725</v>
      </c>
      <c r="R151" s="958"/>
      <c r="S151" s="746"/>
      <c r="T151" s="746"/>
      <c r="U151" s="746"/>
      <c r="V151" s="746"/>
      <c r="W151" s="746"/>
      <c r="X151" s="746"/>
      <c r="Y151" s="746"/>
      <c r="Z151" s="746"/>
      <c r="AA151" s="746"/>
      <c r="AB151" s="746"/>
      <c r="AC151" s="958"/>
      <c r="AD151" s="958"/>
      <c r="AE151" s="1016"/>
      <c r="AF151" s="1018"/>
      <c r="AG151" s="1414"/>
      <c r="AH151" s="2744">
        <f t="shared" si="69"/>
        <v>0</v>
      </c>
      <c r="AI151" s="2767"/>
      <c r="AJ151" s="3065"/>
      <c r="AK151" s="930"/>
      <c r="AM151" s="679">
        <f>B151</f>
        <v>0</v>
      </c>
      <c r="AN151" s="2620">
        <f>AH151</f>
        <v>0</v>
      </c>
    </row>
    <row r="152" spans="1:40" ht="62.4" hidden="1" x14ac:dyDescent="0.25">
      <c r="A152" s="3003"/>
      <c r="B152" s="3007" t="s">
        <v>726</v>
      </c>
      <c r="C152" s="3024"/>
      <c r="D152" s="3024"/>
      <c r="E152" s="710"/>
      <c r="F152" s="710" t="s">
        <v>28</v>
      </c>
      <c r="G152" s="1993" t="str">
        <f t="shared" si="63"/>
        <v>7-1-A-2-35-47</v>
      </c>
      <c r="H152" s="2025" t="str">
        <f t="shared" si="64"/>
        <v>7-1-B-2-35-47</v>
      </c>
      <c r="I152" s="1995">
        <v>48</v>
      </c>
      <c r="J152" s="1996">
        <v>35</v>
      </c>
      <c r="K152" s="948" t="s">
        <v>43</v>
      </c>
      <c r="L152" s="1997">
        <v>47</v>
      </c>
      <c r="M152" s="2035">
        <v>48</v>
      </c>
      <c r="N152" s="2036">
        <v>35</v>
      </c>
      <c r="O152" s="949" t="s">
        <v>44</v>
      </c>
      <c r="P152" s="2026">
        <v>47</v>
      </c>
      <c r="Q152" s="948" t="s">
        <v>727</v>
      </c>
      <c r="R152" s="949" t="s">
        <v>728</v>
      </c>
      <c r="S152" s="963" t="s">
        <v>47</v>
      </c>
      <c r="T152" s="962" t="s">
        <v>48</v>
      </c>
      <c r="U152" s="963" t="s">
        <v>456</v>
      </c>
      <c r="V152" s="962" t="s">
        <v>457</v>
      </c>
      <c r="W152" s="963" t="s">
        <v>51</v>
      </c>
      <c r="X152" s="962" t="s">
        <v>52</v>
      </c>
      <c r="Y152" s="963" t="s">
        <v>53</v>
      </c>
      <c r="Z152" s="962" t="s">
        <v>54</v>
      </c>
      <c r="AA152" s="963" t="s">
        <v>32</v>
      </c>
      <c r="AB152" s="962" t="s">
        <v>37</v>
      </c>
      <c r="AC152" s="948" t="s">
        <v>33</v>
      </c>
      <c r="AD152" s="949" t="s">
        <v>38</v>
      </c>
      <c r="AE152" s="704">
        <f>SJT설비_7층_IPD!I102</f>
        <v>0</v>
      </c>
      <c r="AF152" s="685">
        <f>SJT설비_7층_IPD!I147</f>
        <v>0</v>
      </c>
      <c r="AG152" s="1400">
        <f t="shared" si="66"/>
        <v>0</v>
      </c>
      <c r="AH152" s="2727">
        <f t="shared" ref="AH152:AH168" si="71">AG152*53.5</f>
        <v>0</v>
      </c>
      <c r="AI152" s="2762"/>
      <c r="AJ152" s="3064" t="s">
        <v>729</v>
      </c>
      <c r="AK152" s="3059" t="s">
        <v>730</v>
      </c>
    </row>
    <row r="153" spans="1:40" ht="62.4" x14ac:dyDescent="0.25">
      <c r="A153" s="3003"/>
      <c r="B153" s="3014"/>
      <c r="C153" s="3016"/>
      <c r="D153" s="3016"/>
      <c r="E153" s="710" t="s">
        <v>28</v>
      </c>
      <c r="F153" s="710"/>
      <c r="G153" s="2045"/>
      <c r="H153" s="2039"/>
      <c r="I153" s="2046"/>
      <c r="J153" s="1007"/>
      <c r="K153" s="1007"/>
      <c r="L153" s="2047"/>
      <c r="M153" s="2040"/>
      <c r="N153" s="2030"/>
      <c r="O153" s="958"/>
      <c r="P153" s="2031"/>
      <c r="Q153" s="1007" t="s">
        <v>731</v>
      </c>
      <c r="R153" s="958"/>
      <c r="S153" s="746"/>
      <c r="T153" s="746"/>
      <c r="U153" s="746"/>
      <c r="V153" s="746"/>
      <c r="W153" s="746"/>
      <c r="X153" s="746"/>
      <c r="Y153" s="746"/>
      <c r="Z153" s="746"/>
      <c r="AA153" s="746"/>
      <c r="AB153" s="746"/>
      <c r="AC153" s="958"/>
      <c r="AD153" s="958"/>
      <c r="AE153" s="1016"/>
      <c r="AF153" s="1018"/>
      <c r="AG153" s="1414"/>
      <c r="AH153" s="2744">
        <f t="shared" si="69"/>
        <v>0</v>
      </c>
      <c r="AI153" s="2768"/>
      <c r="AJ153" s="3083"/>
      <c r="AK153" s="3061"/>
      <c r="AM153" s="679">
        <f>B153</f>
        <v>0</v>
      </c>
      <c r="AN153" s="2620">
        <f>AH153</f>
        <v>0</v>
      </c>
    </row>
    <row r="154" spans="1:40" ht="62.4" hidden="1" x14ac:dyDescent="0.25">
      <c r="A154" s="3003"/>
      <c r="B154" s="3008"/>
      <c r="C154" s="3016"/>
      <c r="D154" s="3016"/>
      <c r="E154" s="710"/>
      <c r="F154" s="710" t="s">
        <v>28</v>
      </c>
      <c r="G154" s="1993" t="str">
        <f t="shared" si="63"/>
        <v>7-1-A-2-35-53</v>
      </c>
      <c r="H154" s="2025" t="str">
        <f t="shared" si="64"/>
        <v>7-1-B-2-35-53</v>
      </c>
      <c r="I154" s="1995">
        <v>48</v>
      </c>
      <c r="J154" s="1996">
        <v>35</v>
      </c>
      <c r="K154" s="948" t="s">
        <v>43</v>
      </c>
      <c r="L154" s="1997">
        <v>53</v>
      </c>
      <c r="M154" s="2035">
        <v>48</v>
      </c>
      <c r="N154" s="2036">
        <v>35</v>
      </c>
      <c r="O154" s="949" t="s">
        <v>44</v>
      </c>
      <c r="P154" s="2026">
        <v>53</v>
      </c>
      <c r="Q154" s="948" t="s">
        <v>732</v>
      </c>
      <c r="R154" s="949" t="s">
        <v>733</v>
      </c>
      <c r="S154" s="963" t="s">
        <v>47</v>
      </c>
      <c r="T154" s="962" t="s">
        <v>48</v>
      </c>
      <c r="U154" s="963" t="s">
        <v>456</v>
      </c>
      <c r="V154" s="962" t="s">
        <v>457</v>
      </c>
      <c r="W154" s="963" t="s">
        <v>51</v>
      </c>
      <c r="X154" s="962" t="s">
        <v>52</v>
      </c>
      <c r="Y154" s="963" t="s">
        <v>53</v>
      </c>
      <c r="Z154" s="962" t="s">
        <v>54</v>
      </c>
      <c r="AA154" s="963" t="s">
        <v>32</v>
      </c>
      <c r="AB154" s="962" t="s">
        <v>37</v>
      </c>
      <c r="AC154" s="948" t="s">
        <v>33</v>
      </c>
      <c r="AD154" s="949" t="s">
        <v>38</v>
      </c>
      <c r="AE154" s="704">
        <f>SJT설비_7층_IPD!I108</f>
        <v>0</v>
      </c>
      <c r="AF154" s="696">
        <f>SJT설비_7층_IPD!I153</f>
        <v>0</v>
      </c>
      <c r="AG154" s="1400">
        <f t="shared" si="66"/>
        <v>0</v>
      </c>
      <c r="AH154" s="2727">
        <f t="shared" si="71"/>
        <v>0</v>
      </c>
      <c r="AI154" s="2769"/>
      <c r="AJ154" s="3083"/>
      <c r="AK154" s="3061"/>
    </row>
    <row r="155" spans="1:40" ht="27" hidden="1" customHeight="1" x14ac:dyDescent="0.25">
      <c r="A155" s="3003"/>
      <c r="B155" s="710" t="s">
        <v>734</v>
      </c>
      <c r="C155" s="710"/>
      <c r="D155" s="710"/>
      <c r="E155" s="710"/>
      <c r="F155" s="710" t="s">
        <v>28</v>
      </c>
      <c r="G155" s="1993" t="str">
        <f t="shared" si="63"/>
        <v>7-1-A-2-50-48</v>
      </c>
      <c r="H155" s="2025" t="str">
        <f t="shared" si="64"/>
        <v>7-1-B-2-50-48</v>
      </c>
      <c r="I155" s="1995">
        <v>48</v>
      </c>
      <c r="J155" s="1996">
        <v>50</v>
      </c>
      <c r="K155" s="948" t="s">
        <v>43</v>
      </c>
      <c r="L155" s="1997">
        <v>48</v>
      </c>
      <c r="M155" s="2035">
        <v>48</v>
      </c>
      <c r="N155" s="2036">
        <v>50</v>
      </c>
      <c r="O155" s="949" t="s">
        <v>44</v>
      </c>
      <c r="P155" s="2026">
        <v>48</v>
      </c>
      <c r="Q155" s="948" t="s">
        <v>735</v>
      </c>
      <c r="R155" s="949" t="s">
        <v>736</v>
      </c>
      <c r="S155" s="963" t="s">
        <v>47</v>
      </c>
      <c r="T155" s="967" t="s">
        <v>48</v>
      </c>
      <c r="U155" s="2978" t="s">
        <v>456</v>
      </c>
      <c r="V155" s="2980" t="s">
        <v>457</v>
      </c>
      <c r="W155" s="2978" t="s">
        <v>51</v>
      </c>
      <c r="X155" s="2980" t="s">
        <v>52</v>
      </c>
      <c r="Y155" s="2978" t="s">
        <v>53</v>
      </c>
      <c r="Z155" s="2980" t="s">
        <v>54</v>
      </c>
      <c r="AA155" s="2978" t="s">
        <v>32</v>
      </c>
      <c r="AB155" s="2980" t="s">
        <v>37</v>
      </c>
      <c r="AC155" s="2978" t="s">
        <v>33</v>
      </c>
      <c r="AD155" s="2980" t="s">
        <v>38</v>
      </c>
      <c r="AE155" s="691">
        <f>SJT설비_7층_IPD!I103</f>
        <v>0</v>
      </c>
      <c r="AF155" s="685">
        <f>SJT설비_7층_IPD!I148</f>
        <v>0</v>
      </c>
      <c r="AG155" s="1400">
        <f t="shared" si="66"/>
        <v>0</v>
      </c>
      <c r="AH155" s="2727">
        <f t="shared" si="71"/>
        <v>0</v>
      </c>
      <c r="AI155" s="2758"/>
      <c r="AJ155" s="926" t="s">
        <v>565</v>
      </c>
      <c r="AK155" s="715"/>
    </row>
    <row r="156" spans="1:40" ht="31.2" hidden="1" x14ac:dyDescent="0.25">
      <c r="A156" s="3003"/>
      <c r="B156" s="710" t="s">
        <v>737</v>
      </c>
      <c r="C156" s="2352" t="s">
        <v>738</v>
      </c>
      <c r="D156" s="710" t="s">
        <v>739</v>
      </c>
      <c r="E156" s="710"/>
      <c r="F156" s="710" t="s">
        <v>28</v>
      </c>
      <c r="G156" s="1993" t="str">
        <f t="shared" si="63"/>
        <v>7-1-A-3-50-5</v>
      </c>
      <c r="H156" s="2025" t="str">
        <f t="shared" si="64"/>
        <v>7-1-B-3-50-5</v>
      </c>
      <c r="I156" s="1995">
        <v>48</v>
      </c>
      <c r="J156" s="1996">
        <v>50</v>
      </c>
      <c r="K156" s="948" t="s">
        <v>194</v>
      </c>
      <c r="L156" s="1997">
        <v>5</v>
      </c>
      <c r="M156" s="2035">
        <v>48</v>
      </c>
      <c r="N156" s="2036">
        <v>50</v>
      </c>
      <c r="O156" s="949" t="s">
        <v>195</v>
      </c>
      <c r="P156" s="2026">
        <v>5</v>
      </c>
      <c r="Q156" s="948" t="s">
        <v>740</v>
      </c>
      <c r="R156" s="949" t="s">
        <v>741</v>
      </c>
      <c r="S156" s="2978" t="s">
        <v>198</v>
      </c>
      <c r="T156" s="2980" t="s">
        <v>199</v>
      </c>
      <c r="U156" s="2991"/>
      <c r="V156" s="2992"/>
      <c r="W156" s="2991"/>
      <c r="X156" s="2992"/>
      <c r="Y156" s="2991"/>
      <c r="Z156" s="2992"/>
      <c r="AA156" s="2991"/>
      <c r="AB156" s="2992"/>
      <c r="AC156" s="2991"/>
      <c r="AD156" s="2992"/>
      <c r="AE156" s="691">
        <f>SJT설비_7층_IPD!G190</f>
        <v>0</v>
      </c>
      <c r="AF156" s="685">
        <f>SJT설비_7층_IPD!G235</f>
        <v>0</v>
      </c>
      <c r="AG156" s="1400">
        <f t="shared" si="66"/>
        <v>0</v>
      </c>
      <c r="AH156" s="2727">
        <f t="shared" si="71"/>
        <v>0</v>
      </c>
      <c r="AI156" s="2758"/>
      <c r="AJ156" s="926"/>
      <c r="AK156" s="715"/>
    </row>
    <row r="157" spans="1:40" ht="31.2" hidden="1" x14ac:dyDescent="0.25">
      <c r="A157" s="3003"/>
      <c r="B157" s="710" t="s">
        <v>742</v>
      </c>
      <c r="C157" s="2352" t="s">
        <v>743</v>
      </c>
      <c r="D157" s="710" t="s">
        <v>744</v>
      </c>
      <c r="E157" s="710"/>
      <c r="F157" s="710" t="s">
        <v>28</v>
      </c>
      <c r="G157" s="1993" t="str">
        <f t="shared" si="63"/>
        <v>7-1-A-3-50-6</v>
      </c>
      <c r="H157" s="2025" t="str">
        <f t="shared" si="64"/>
        <v>7-1-B-3-50-6</v>
      </c>
      <c r="I157" s="1995">
        <v>48</v>
      </c>
      <c r="J157" s="1996">
        <v>50</v>
      </c>
      <c r="K157" s="948" t="s">
        <v>194</v>
      </c>
      <c r="L157" s="1997">
        <v>6</v>
      </c>
      <c r="M157" s="2035">
        <v>48</v>
      </c>
      <c r="N157" s="2036">
        <v>50</v>
      </c>
      <c r="O157" s="949" t="s">
        <v>195</v>
      </c>
      <c r="P157" s="2026">
        <v>6</v>
      </c>
      <c r="Q157" s="948" t="s">
        <v>745</v>
      </c>
      <c r="R157" s="949" t="s">
        <v>746</v>
      </c>
      <c r="S157" s="2991"/>
      <c r="T157" s="2992"/>
      <c r="U157" s="2991"/>
      <c r="V157" s="2992"/>
      <c r="W157" s="2991"/>
      <c r="X157" s="2992"/>
      <c r="Y157" s="2991"/>
      <c r="Z157" s="2992"/>
      <c r="AA157" s="2991"/>
      <c r="AB157" s="2992"/>
      <c r="AC157" s="2991"/>
      <c r="AD157" s="2992"/>
      <c r="AE157" s="691">
        <f>SJT설비_7층_IPD!G191</f>
        <v>0</v>
      </c>
      <c r="AF157" s="685">
        <f>SJT설비_7층_IPD!G236</f>
        <v>0</v>
      </c>
      <c r="AG157" s="1400">
        <f t="shared" si="66"/>
        <v>0</v>
      </c>
      <c r="AH157" s="2727">
        <f t="shared" si="71"/>
        <v>0</v>
      </c>
      <c r="AI157" s="2758"/>
      <c r="AJ157" s="926"/>
      <c r="AK157" s="715"/>
    </row>
    <row r="158" spans="1:40" ht="31.2" hidden="1" x14ac:dyDescent="0.25">
      <c r="A158" s="3003"/>
      <c r="B158" s="710" t="s">
        <v>747</v>
      </c>
      <c r="C158" s="2352" t="s">
        <v>748</v>
      </c>
      <c r="D158" s="710" t="s">
        <v>749</v>
      </c>
      <c r="E158" s="710"/>
      <c r="F158" s="710" t="s">
        <v>28</v>
      </c>
      <c r="G158" s="1993" t="str">
        <f t="shared" si="63"/>
        <v>7-1-A-3-50-7</v>
      </c>
      <c r="H158" s="2025" t="str">
        <f t="shared" si="64"/>
        <v>7-1-B-3-50-7</v>
      </c>
      <c r="I158" s="1995">
        <v>48</v>
      </c>
      <c r="J158" s="1996">
        <v>50</v>
      </c>
      <c r="K158" s="948" t="s">
        <v>194</v>
      </c>
      <c r="L158" s="1997">
        <v>7</v>
      </c>
      <c r="M158" s="2035">
        <v>48</v>
      </c>
      <c r="N158" s="2036">
        <v>50</v>
      </c>
      <c r="O158" s="949" t="s">
        <v>195</v>
      </c>
      <c r="P158" s="2026">
        <v>7</v>
      </c>
      <c r="Q158" s="948" t="s">
        <v>750</v>
      </c>
      <c r="R158" s="949" t="s">
        <v>751</v>
      </c>
      <c r="S158" s="2991"/>
      <c r="T158" s="2992"/>
      <c r="U158" s="2991"/>
      <c r="V158" s="2992"/>
      <c r="W158" s="2991"/>
      <c r="X158" s="2992"/>
      <c r="Y158" s="2991"/>
      <c r="Z158" s="2992"/>
      <c r="AA158" s="2991"/>
      <c r="AB158" s="2992"/>
      <c r="AC158" s="2991"/>
      <c r="AD158" s="2992"/>
      <c r="AE158" s="691">
        <f>SJT설비_7층_IPD!G192</f>
        <v>0</v>
      </c>
      <c r="AF158" s="685">
        <f>SJT설비_7층_IPD!G237</f>
        <v>0</v>
      </c>
      <c r="AG158" s="1400">
        <f t="shared" si="66"/>
        <v>0</v>
      </c>
      <c r="AH158" s="2727">
        <f t="shared" si="71"/>
        <v>0</v>
      </c>
      <c r="AI158" s="2758"/>
      <c r="AJ158" s="926"/>
      <c r="AK158" s="715"/>
    </row>
    <row r="159" spans="1:40" ht="31.2" hidden="1" x14ac:dyDescent="0.25">
      <c r="A159" s="3003"/>
      <c r="B159" s="710" t="s">
        <v>752</v>
      </c>
      <c r="C159" s="2352" t="s">
        <v>753</v>
      </c>
      <c r="D159" s="710" t="s">
        <v>754</v>
      </c>
      <c r="E159" s="710"/>
      <c r="F159" s="710" t="s">
        <v>28</v>
      </c>
      <c r="G159" s="1993" t="str">
        <f t="shared" si="63"/>
        <v>7-1-A-3-50-10</v>
      </c>
      <c r="H159" s="2025" t="str">
        <f t="shared" si="64"/>
        <v>7-1-B-3-50-10</v>
      </c>
      <c r="I159" s="1995">
        <v>48</v>
      </c>
      <c r="J159" s="1996">
        <v>50</v>
      </c>
      <c r="K159" s="948" t="s">
        <v>194</v>
      </c>
      <c r="L159" s="1997">
        <v>10</v>
      </c>
      <c r="M159" s="2035">
        <v>48</v>
      </c>
      <c r="N159" s="2036">
        <v>50</v>
      </c>
      <c r="O159" s="949" t="s">
        <v>195</v>
      </c>
      <c r="P159" s="2026">
        <v>10</v>
      </c>
      <c r="Q159" s="948" t="s">
        <v>755</v>
      </c>
      <c r="R159" s="949" t="s">
        <v>756</v>
      </c>
      <c r="S159" s="2991"/>
      <c r="T159" s="2992"/>
      <c r="U159" s="2991"/>
      <c r="V159" s="2992"/>
      <c r="W159" s="2991"/>
      <c r="X159" s="2992"/>
      <c r="Y159" s="2991"/>
      <c r="Z159" s="2992"/>
      <c r="AA159" s="2991"/>
      <c r="AB159" s="2992"/>
      <c r="AC159" s="2991"/>
      <c r="AD159" s="2992"/>
      <c r="AE159" s="691">
        <f>SJT설비_7층_IPD!G195</f>
        <v>0</v>
      </c>
      <c r="AF159" s="685">
        <f>SJT설비_7층_IPD!G240</f>
        <v>0</v>
      </c>
      <c r="AG159" s="1400">
        <f t="shared" si="66"/>
        <v>0</v>
      </c>
      <c r="AH159" s="2727">
        <f t="shared" si="71"/>
        <v>0</v>
      </c>
      <c r="AI159" s="2758"/>
      <c r="AJ159" s="926"/>
      <c r="AK159" s="715"/>
    </row>
    <row r="160" spans="1:40" ht="31.2" hidden="1" x14ac:dyDescent="0.25">
      <c r="A160" s="3003"/>
      <c r="B160" s="710" t="s">
        <v>757</v>
      </c>
      <c r="C160" s="2352" t="s">
        <v>758</v>
      </c>
      <c r="D160" s="710" t="s">
        <v>759</v>
      </c>
      <c r="E160" s="710"/>
      <c r="F160" s="710" t="s">
        <v>28</v>
      </c>
      <c r="G160" s="1993" t="str">
        <f t="shared" si="63"/>
        <v>7-1-A-3-50-41</v>
      </c>
      <c r="H160" s="2025" t="str">
        <f t="shared" si="64"/>
        <v>7-1-B-3-50-41</v>
      </c>
      <c r="I160" s="1995">
        <v>48</v>
      </c>
      <c r="J160" s="1996">
        <v>50</v>
      </c>
      <c r="K160" s="948" t="s">
        <v>194</v>
      </c>
      <c r="L160" s="1997">
        <v>41</v>
      </c>
      <c r="M160" s="2035">
        <v>48</v>
      </c>
      <c r="N160" s="2036">
        <v>50</v>
      </c>
      <c r="O160" s="949" t="s">
        <v>195</v>
      </c>
      <c r="P160" s="2026">
        <v>41</v>
      </c>
      <c r="Q160" s="948" t="s">
        <v>760</v>
      </c>
      <c r="R160" s="949" t="s">
        <v>761</v>
      </c>
      <c r="S160" s="2991"/>
      <c r="T160" s="2992"/>
      <c r="U160" s="2991"/>
      <c r="V160" s="2992"/>
      <c r="W160" s="2991"/>
      <c r="X160" s="2992"/>
      <c r="Y160" s="2991"/>
      <c r="Z160" s="2992"/>
      <c r="AA160" s="2991"/>
      <c r="AB160" s="2992"/>
      <c r="AC160" s="2991"/>
      <c r="AD160" s="2992"/>
      <c r="AE160" s="691">
        <f>SJT설비_7층_IPD!I186</f>
        <v>0</v>
      </c>
      <c r="AF160" s="685">
        <f>SJT설비_7층_IPD!I231</f>
        <v>0</v>
      </c>
      <c r="AG160" s="1400">
        <f t="shared" si="66"/>
        <v>0</v>
      </c>
      <c r="AH160" s="2727">
        <f t="shared" si="71"/>
        <v>0</v>
      </c>
      <c r="AI160" s="2758"/>
      <c r="AJ160" s="926"/>
      <c r="AK160" s="715"/>
    </row>
    <row r="161" spans="1:40" ht="31.2" hidden="1" x14ac:dyDescent="0.25">
      <c r="A161" s="3003"/>
      <c r="B161" s="710" t="s">
        <v>762</v>
      </c>
      <c r="C161" s="2352" t="s">
        <v>763</v>
      </c>
      <c r="D161" s="710" t="s">
        <v>764</v>
      </c>
      <c r="E161" s="710"/>
      <c r="F161" s="710" t="s">
        <v>28</v>
      </c>
      <c r="G161" s="1993" t="str">
        <f t="shared" si="63"/>
        <v>7-1-A-3-50-44</v>
      </c>
      <c r="H161" s="2025" t="str">
        <f t="shared" si="64"/>
        <v>7-1-B-3-50-44</v>
      </c>
      <c r="I161" s="1995">
        <v>48</v>
      </c>
      <c r="J161" s="1996">
        <v>50</v>
      </c>
      <c r="K161" s="948" t="s">
        <v>194</v>
      </c>
      <c r="L161" s="1997">
        <v>44</v>
      </c>
      <c r="M161" s="2035">
        <v>48</v>
      </c>
      <c r="N161" s="2036">
        <v>50</v>
      </c>
      <c r="O161" s="949" t="s">
        <v>195</v>
      </c>
      <c r="P161" s="2026">
        <v>44</v>
      </c>
      <c r="Q161" s="948" t="s">
        <v>765</v>
      </c>
      <c r="R161" s="949" t="s">
        <v>766</v>
      </c>
      <c r="S161" s="2991"/>
      <c r="T161" s="2992"/>
      <c r="U161" s="2991"/>
      <c r="V161" s="2992"/>
      <c r="W161" s="2991"/>
      <c r="X161" s="2992"/>
      <c r="Y161" s="2991"/>
      <c r="Z161" s="2992"/>
      <c r="AA161" s="2991"/>
      <c r="AB161" s="2992"/>
      <c r="AC161" s="2991"/>
      <c r="AD161" s="2992"/>
      <c r="AE161" s="691">
        <f>SJT설비_7층_IPD!I189</f>
        <v>0</v>
      </c>
      <c r="AF161" s="685">
        <f>SJT설비_7층_IPD!I234</f>
        <v>0</v>
      </c>
      <c r="AG161" s="1400">
        <f t="shared" si="66"/>
        <v>0</v>
      </c>
      <c r="AH161" s="2727">
        <f t="shared" si="71"/>
        <v>0</v>
      </c>
      <c r="AI161" s="2758"/>
      <c r="AJ161" s="926"/>
      <c r="AK161" s="715"/>
    </row>
    <row r="162" spans="1:40" ht="31.2" hidden="1" x14ac:dyDescent="0.25">
      <c r="A162" s="3003"/>
      <c r="B162" s="710" t="s">
        <v>767</v>
      </c>
      <c r="C162" s="2352" t="s">
        <v>768</v>
      </c>
      <c r="D162" s="710" t="s">
        <v>769</v>
      </c>
      <c r="E162" s="710"/>
      <c r="F162" s="710" t="s">
        <v>28</v>
      </c>
      <c r="G162" s="1993" t="str">
        <f t="shared" si="63"/>
        <v>7-1-A-3-50-46</v>
      </c>
      <c r="H162" s="2025" t="str">
        <f t="shared" si="64"/>
        <v>7-1-B-3-50-46</v>
      </c>
      <c r="I162" s="1995">
        <v>48</v>
      </c>
      <c r="J162" s="1996">
        <v>50</v>
      </c>
      <c r="K162" s="948" t="s">
        <v>194</v>
      </c>
      <c r="L162" s="1997">
        <v>46</v>
      </c>
      <c r="M162" s="2035">
        <v>48</v>
      </c>
      <c r="N162" s="2036">
        <v>50</v>
      </c>
      <c r="O162" s="949" t="s">
        <v>195</v>
      </c>
      <c r="P162" s="2026">
        <v>46</v>
      </c>
      <c r="Q162" s="948" t="s">
        <v>770</v>
      </c>
      <c r="R162" s="949" t="s">
        <v>771</v>
      </c>
      <c r="S162" s="2991"/>
      <c r="T162" s="2992"/>
      <c r="U162" s="2991"/>
      <c r="V162" s="2992"/>
      <c r="W162" s="2991"/>
      <c r="X162" s="2992"/>
      <c r="Y162" s="2991"/>
      <c r="Z162" s="2992"/>
      <c r="AA162" s="2991"/>
      <c r="AB162" s="2992"/>
      <c r="AC162" s="2991"/>
      <c r="AD162" s="2992"/>
      <c r="AE162" s="691">
        <f>SJT설비_7층_IPD!I191</f>
        <v>0</v>
      </c>
      <c r="AF162" s="685">
        <f>SJT설비_7층_IPD!I236</f>
        <v>0</v>
      </c>
      <c r="AG162" s="1400">
        <f t="shared" si="66"/>
        <v>0</v>
      </c>
      <c r="AH162" s="2727">
        <f t="shared" si="71"/>
        <v>0</v>
      </c>
      <c r="AI162" s="2758"/>
      <c r="AJ162" s="926"/>
      <c r="AK162" s="715"/>
    </row>
    <row r="163" spans="1:40" ht="31.2" hidden="1" x14ac:dyDescent="0.25">
      <c r="A163" s="3003"/>
      <c r="B163" s="710" t="s">
        <v>772</v>
      </c>
      <c r="C163" s="2352" t="s">
        <v>773</v>
      </c>
      <c r="D163" s="710" t="s">
        <v>774</v>
      </c>
      <c r="E163" s="710"/>
      <c r="F163" s="710" t="s">
        <v>28</v>
      </c>
      <c r="G163" s="1993" t="str">
        <f t="shared" si="63"/>
        <v>7-1-A-3-50-47</v>
      </c>
      <c r="H163" s="2025" t="str">
        <f t="shared" si="64"/>
        <v>7-1-B-3-50-47</v>
      </c>
      <c r="I163" s="1995">
        <v>48</v>
      </c>
      <c r="J163" s="1996">
        <v>50</v>
      </c>
      <c r="K163" s="948" t="s">
        <v>194</v>
      </c>
      <c r="L163" s="1997">
        <v>47</v>
      </c>
      <c r="M163" s="2035">
        <v>48</v>
      </c>
      <c r="N163" s="2036">
        <v>50</v>
      </c>
      <c r="O163" s="949" t="s">
        <v>195</v>
      </c>
      <c r="P163" s="2026">
        <v>47</v>
      </c>
      <c r="Q163" s="948" t="s">
        <v>775</v>
      </c>
      <c r="R163" s="949" t="s">
        <v>776</v>
      </c>
      <c r="S163" s="2979"/>
      <c r="T163" s="2981"/>
      <c r="U163" s="2991"/>
      <c r="V163" s="2992"/>
      <c r="W163" s="2991"/>
      <c r="X163" s="2992"/>
      <c r="Y163" s="2991"/>
      <c r="Z163" s="2992"/>
      <c r="AA163" s="2991"/>
      <c r="AB163" s="2992"/>
      <c r="AC163" s="2991"/>
      <c r="AD163" s="2992"/>
      <c r="AE163" s="691">
        <f>SJT설비_7층_IPD!I192</f>
        <v>0</v>
      </c>
      <c r="AF163" s="685">
        <f>SJT설비_7층_IPD!I237</f>
        <v>0</v>
      </c>
      <c r="AG163" s="1400">
        <f t="shared" si="66"/>
        <v>0</v>
      </c>
      <c r="AH163" s="2727">
        <f t="shared" si="71"/>
        <v>0</v>
      </c>
      <c r="AI163" s="2758"/>
      <c r="AJ163" s="926"/>
      <c r="AK163" s="715"/>
    </row>
    <row r="164" spans="1:40" ht="31.2" hidden="1" x14ac:dyDescent="0.25">
      <c r="A164" s="3003"/>
      <c r="B164" s="710" t="s">
        <v>777</v>
      </c>
      <c r="C164" s="2352" t="s">
        <v>778</v>
      </c>
      <c r="D164" s="710" t="s">
        <v>779</v>
      </c>
      <c r="E164" s="710"/>
      <c r="F164" s="710" t="s">
        <v>28</v>
      </c>
      <c r="G164" s="1993" t="str">
        <f t="shared" si="63"/>
        <v>7-1-A-4-50-25</v>
      </c>
      <c r="H164" s="2025" t="str">
        <f t="shared" si="64"/>
        <v>7-1-B-4-50-25</v>
      </c>
      <c r="I164" s="1995">
        <v>48</v>
      </c>
      <c r="J164" s="1996">
        <v>50</v>
      </c>
      <c r="K164" s="948" t="s">
        <v>246</v>
      </c>
      <c r="L164" s="1997">
        <v>25</v>
      </c>
      <c r="M164" s="2035">
        <v>48</v>
      </c>
      <c r="N164" s="2036">
        <v>50</v>
      </c>
      <c r="O164" s="949" t="s">
        <v>247</v>
      </c>
      <c r="P164" s="2026">
        <v>25</v>
      </c>
      <c r="Q164" s="948" t="s">
        <v>780</v>
      </c>
      <c r="R164" s="949" t="s">
        <v>781</v>
      </c>
      <c r="S164" s="2978" t="s">
        <v>250</v>
      </c>
      <c r="T164" s="2980" t="s">
        <v>251</v>
      </c>
      <c r="U164" s="2991"/>
      <c r="V164" s="2992"/>
      <c r="W164" s="2991"/>
      <c r="X164" s="2992"/>
      <c r="Y164" s="2991"/>
      <c r="Z164" s="2992"/>
      <c r="AA164" s="2991"/>
      <c r="AB164" s="2992"/>
      <c r="AC164" s="2991"/>
      <c r="AD164" s="2992"/>
      <c r="AE164" s="691">
        <f>SJT설비_7층_IPD!G300</f>
        <v>0</v>
      </c>
      <c r="AF164" s="685">
        <f>SJT설비_7층_IPD!G345</f>
        <v>0</v>
      </c>
      <c r="AG164" s="1400">
        <f t="shared" si="66"/>
        <v>0</v>
      </c>
      <c r="AH164" s="2727">
        <f t="shared" si="71"/>
        <v>0</v>
      </c>
      <c r="AI164" s="2758"/>
      <c r="AJ164" s="1028" t="s">
        <v>782</v>
      </c>
      <c r="AK164" s="1038"/>
    </row>
    <row r="165" spans="1:40" ht="31.2" hidden="1" x14ac:dyDescent="0.25">
      <c r="A165" s="3003"/>
      <c r="B165" s="710" t="s">
        <v>783</v>
      </c>
      <c r="C165" s="2352" t="s">
        <v>784</v>
      </c>
      <c r="D165" s="710" t="s">
        <v>785</v>
      </c>
      <c r="E165" s="710"/>
      <c r="F165" s="710" t="s">
        <v>28</v>
      </c>
      <c r="G165" s="1993" t="str">
        <f t="shared" si="63"/>
        <v>7-1-A-4-50-59</v>
      </c>
      <c r="H165" s="2025" t="str">
        <f t="shared" si="64"/>
        <v>7-1-B-4-50-59</v>
      </c>
      <c r="I165" s="1995">
        <v>48</v>
      </c>
      <c r="J165" s="1996">
        <v>50</v>
      </c>
      <c r="K165" s="948" t="s">
        <v>246</v>
      </c>
      <c r="L165" s="1997">
        <v>59</v>
      </c>
      <c r="M165" s="2035">
        <v>48</v>
      </c>
      <c r="N165" s="2036">
        <v>50</v>
      </c>
      <c r="O165" s="949" t="s">
        <v>247</v>
      </c>
      <c r="P165" s="2026">
        <v>59</v>
      </c>
      <c r="Q165" s="948" t="s">
        <v>786</v>
      </c>
      <c r="R165" s="949" t="s">
        <v>787</v>
      </c>
      <c r="S165" s="2991"/>
      <c r="T165" s="2992"/>
      <c r="U165" s="2991"/>
      <c r="V165" s="2992"/>
      <c r="W165" s="2991"/>
      <c r="X165" s="2992"/>
      <c r="Y165" s="2991"/>
      <c r="Z165" s="2992"/>
      <c r="AA165" s="2991"/>
      <c r="AB165" s="2992"/>
      <c r="AC165" s="2991"/>
      <c r="AD165" s="2992"/>
      <c r="AE165" s="691">
        <f>SJT설비_7층_IPD!I294</f>
        <v>0</v>
      </c>
      <c r="AF165" s="685">
        <f>SJT설비_7층_IPD!I339</f>
        <v>0</v>
      </c>
      <c r="AG165" s="1400">
        <f t="shared" si="66"/>
        <v>0</v>
      </c>
      <c r="AH165" s="2727">
        <f t="shared" si="71"/>
        <v>0</v>
      </c>
      <c r="AI165" s="2758"/>
      <c r="AJ165" s="926"/>
      <c r="AK165" s="715"/>
    </row>
    <row r="166" spans="1:40" ht="31.2" hidden="1" x14ac:dyDescent="0.25">
      <c r="A166" s="3003"/>
      <c r="B166" s="710" t="s">
        <v>788</v>
      </c>
      <c r="C166" s="2352" t="s">
        <v>789</v>
      </c>
      <c r="D166" s="710" t="s">
        <v>790</v>
      </c>
      <c r="E166" s="710"/>
      <c r="F166" s="710" t="s">
        <v>28</v>
      </c>
      <c r="G166" s="1993" t="str">
        <f t="shared" si="63"/>
        <v>7-1-A-4-100-56</v>
      </c>
      <c r="H166" s="2025" t="str">
        <f t="shared" si="64"/>
        <v>7-1-B-4-35-56</v>
      </c>
      <c r="I166" s="1995">
        <v>48</v>
      </c>
      <c r="J166" s="1996">
        <v>100</v>
      </c>
      <c r="K166" s="948" t="s">
        <v>246</v>
      </c>
      <c r="L166" s="1997">
        <v>56</v>
      </c>
      <c r="M166" s="2035">
        <v>48</v>
      </c>
      <c r="N166" s="2036">
        <v>35</v>
      </c>
      <c r="O166" s="949" t="s">
        <v>247</v>
      </c>
      <c r="P166" s="2026">
        <v>56</v>
      </c>
      <c r="Q166" s="948" t="s">
        <v>791</v>
      </c>
      <c r="R166" s="949" t="s">
        <v>792</v>
      </c>
      <c r="S166" s="2991"/>
      <c r="T166" s="2992"/>
      <c r="U166" s="2991"/>
      <c r="V166" s="2992"/>
      <c r="W166" s="2991"/>
      <c r="X166" s="2992"/>
      <c r="Y166" s="2991"/>
      <c r="Z166" s="2992"/>
      <c r="AA166" s="2991"/>
      <c r="AB166" s="2992"/>
      <c r="AC166" s="2991"/>
      <c r="AD166" s="2992"/>
      <c r="AE166" s="691">
        <f>SJT설비_7층_IPD!I291</f>
        <v>0</v>
      </c>
      <c r="AF166" s="685">
        <f>SJT설비_7층_IPD!I336</f>
        <v>0</v>
      </c>
      <c r="AG166" s="1400">
        <f t="shared" si="66"/>
        <v>0</v>
      </c>
      <c r="AH166" s="2727">
        <f t="shared" si="71"/>
        <v>0</v>
      </c>
      <c r="AI166" s="2758"/>
      <c r="AJ166" s="926"/>
      <c r="AK166" s="715"/>
    </row>
    <row r="167" spans="1:40" ht="31.8" hidden="1" thickBot="1" x14ac:dyDescent="0.3">
      <c r="A167" s="3004"/>
      <c r="B167" s="680" t="s">
        <v>793</v>
      </c>
      <c r="C167" s="2353" t="s">
        <v>794</v>
      </c>
      <c r="D167" s="680" t="s">
        <v>795</v>
      </c>
      <c r="E167" s="680"/>
      <c r="F167" s="680" t="s">
        <v>28</v>
      </c>
      <c r="G167" s="2001" t="str">
        <f t="shared" si="63"/>
        <v>7-1-A-4-100-58</v>
      </c>
      <c r="H167" s="2037" t="str">
        <f t="shared" si="64"/>
        <v>7-1-B-4-100-58</v>
      </c>
      <c r="I167" s="2003">
        <v>48</v>
      </c>
      <c r="J167" s="2004">
        <v>100</v>
      </c>
      <c r="K167" s="952" t="s">
        <v>246</v>
      </c>
      <c r="L167" s="2005">
        <v>58</v>
      </c>
      <c r="M167" s="2107">
        <v>48</v>
      </c>
      <c r="N167" s="2036">
        <v>100</v>
      </c>
      <c r="O167" s="954" t="s">
        <v>247</v>
      </c>
      <c r="P167" s="2038">
        <v>58</v>
      </c>
      <c r="Q167" s="952" t="s">
        <v>796</v>
      </c>
      <c r="R167" s="954" t="s">
        <v>797</v>
      </c>
      <c r="S167" s="3011"/>
      <c r="T167" s="3012"/>
      <c r="U167" s="3011"/>
      <c r="V167" s="3012"/>
      <c r="W167" s="3011"/>
      <c r="X167" s="3012"/>
      <c r="Y167" s="3011"/>
      <c r="Z167" s="3012"/>
      <c r="AA167" s="3011"/>
      <c r="AB167" s="3012"/>
      <c r="AC167" s="3011"/>
      <c r="AD167" s="3012"/>
      <c r="AE167" s="700">
        <f>SJT설비_7층_IPD!I293</f>
        <v>0</v>
      </c>
      <c r="AF167" s="687">
        <f>SJT설비_7층_IPD!I338</f>
        <v>0</v>
      </c>
      <c r="AG167" s="1412">
        <f t="shared" si="66"/>
        <v>0</v>
      </c>
      <c r="AH167" s="2748">
        <f t="shared" si="71"/>
        <v>0</v>
      </c>
      <c r="AI167" s="2762"/>
      <c r="AJ167" s="688"/>
      <c r="AK167" s="689"/>
    </row>
    <row r="168" spans="1:40" ht="62.4" hidden="1" x14ac:dyDescent="0.25">
      <c r="A168" s="3013" t="s">
        <v>798</v>
      </c>
      <c r="B168" s="1114"/>
      <c r="C168" s="3013"/>
      <c r="D168" s="3015" t="s">
        <v>799</v>
      </c>
      <c r="E168" s="705"/>
      <c r="F168" s="705" t="s">
        <v>28</v>
      </c>
      <c r="G168" s="2090" t="str">
        <f t="shared" si="63"/>
        <v>7-1-A-4-35-32</v>
      </c>
      <c r="H168" s="2091" t="str">
        <f t="shared" si="64"/>
        <v>7-1-B-4-35-32</v>
      </c>
      <c r="I168" s="2092">
        <v>48</v>
      </c>
      <c r="J168" s="2108">
        <v>35</v>
      </c>
      <c r="K168" s="950" t="s">
        <v>246</v>
      </c>
      <c r="L168" s="2093">
        <v>32</v>
      </c>
      <c r="M168" s="2035">
        <v>48</v>
      </c>
      <c r="N168" s="2036">
        <v>35</v>
      </c>
      <c r="O168" s="961" t="s">
        <v>247</v>
      </c>
      <c r="P168" s="2095">
        <v>32</v>
      </c>
      <c r="Q168" s="950" t="s">
        <v>800</v>
      </c>
      <c r="R168" s="961" t="s">
        <v>801</v>
      </c>
      <c r="S168" s="963" t="s">
        <v>250</v>
      </c>
      <c r="T168" s="962" t="s">
        <v>251</v>
      </c>
      <c r="U168" s="963" t="s">
        <v>456</v>
      </c>
      <c r="V168" s="962" t="s">
        <v>457</v>
      </c>
      <c r="W168" s="963" t="s">
        <v>51</v>
      </c>
      <c r="X168" s="962" t="s">
        <v>802</v>
      </c>
      <c r="Y168" s="963" t="s">
        <v>53</v>
      </c>
      <c r="Z168" s="962" t="s">
        <v>54</v>
      </c>
      <c r="AA168" s="963" t="s">
        <v>32</v>
      </c>
      <c r="AB168" s="962" t="s">
        <v>37</v>
      </c>
      <c r="AC168" s="3020" t="s">
        <v>33</v>
      </c>
      <c r="AD168" s="3019" t="s">
        <v>38</v>
      </c>
      <c r="AE168" s="690">
        <f>SJT설비_7층_IPD!G307</f>
        <v>0</v>
      </c>
      <c r="AF168" s="682">
        <f>SJT설비_7층_IPD!G352</f>
        <v>0</v>
      </c>
      <c r="AG168" s="1419">
        <f t="shared" si="66"/>
        <v>0</v>
      </c>
      <c r="AH168" s="2749">
        <f t="shared" si="71"/>
        <v>0</v>
      </c>
      <c r="AI168" s="2770"/>
      <c r="AJ168" s="706" t="s">
        <v>803</v>
      </c>
      <c r="AK168" s="707"/>
    </row>
    <row r="169" spans="1:40" ht="47.4" thickBot="1" x14ac:dyDescent="0.3">
      <c r="A169" s="3014"/>
      <c r="B169" s="1120"/>
      <c r="C169" s="3014"/>
      <c r="D169" s="3016"/>
      <c r="E169" s="931" t="s">
        <v>28</v>
      </c>
      <c r="F169" s="931"/>
      <c r="G169" s="2109" t="str">
        <f>"7-DaHall 1-PDU-"&amp;K169&amp;"-"&amp;J169&amp;"-"&amp;L169</f>
        <v>7-DaHall 1-PDU-01-30-37</v>
      </c>
      <c r="H169" s="2110" t="str">
        <f>"7-DaHall 1-PDU-"&amp;O169&amp;"-"&amp;N169&amp;"-"&amp;P169</f>
        <v>7-DaHall 1-PDU-02-30-37</v>
      </c>
      <c r="I169" s="2111">
        <v>220</v>
      </c>
      <c r="J169" s="2112">
        <v>30</v>
      </c>
      <c r="K169" s="2715" t="s">
        <v>6933</v>
      </c>
      <c r="L169" s="2113">
        <v>37</v>
      </c>
      <c r="M169" s="2114">
        <v>220</v>
      </c>
      <c r="N169" s="2115">
        <v>30</v>
      </c>
      <c r="O169" s="2720" t="s">
        <v>6929</v>
      </c>
      <c r="P169" s="2116">
        <v>37</v>
      </c>
      <c r="Q169" s="1140" t="s">
        <v>804</v>
      </c>
      <c r="R169" s="1139" t="s">
        <v>805</v>
      </c>
      <c r="S169" s="1141"/>
      <c r="T169" s="1141"/>
      <c r="U169" s="1141"/>
      <c r="V169" s="1141"/>
      <c r="W169" s="1141"/>
      <c r="X169" s="1141"/>
      <c r="Y169" s="963" t="s">
        <v>177</v>
      </c>
      <c r="Z169" s="962" t="s">
        <v>178</v>
      </c>
      <c r="AA169" s="963" t="s">
        <v>115</v>
      </c>
      <c r="AB169" s="962" t="s">
        <v>116</v>
      </c>
      <c r="AC169" s="2991"/>
      <c r="AD169" s="2992"/>
      <c r="AE169" s="1146" t="e">
        <f>SUM(#REF!)</f>
        <v>#REF!</v>
      </c>
      <c r="AF169" s="1142" t="e">
        <f>SUM(#REF!)</f>
        <v>#REF!</v>
      </c>
      <c r="AG169" s="1420" t="e">
        <f t="shared" si="66"/>
        <v>#REF!</v>
      </c>
      <c r="AH169" s="2750" t="e">
        <f t="shared" ref="AH169:AH172" si="72">AG169*220</f>
        <v>#REF!</v>
      </c>
      <c r="AI169" s="2771"/>
      <c r="AJ169" s="1132" t="s">
        <v>806</v>
      </c>
      <c r="AK169" s="930"/>
      <c r="AM169" s="679">
        <f t="shared" ref="AM169:AM172" si="73">B169</f>
        <v>0</v>
      </c>
      <c r="AN169" s="2620" t="e">
        <f t="shared" ref="AN169:AN172" si="74">AH169</f>
        <v>#REF!</v>
      </c>
    </row>
    <row r="170" spans="1:40" ht="63" thickTop="1" x14ac:dyDescent="0.25">
      <c r="A170" s="3085" t="s">
        <v>807</v>
      </c>
      <c r="B170" s="681" t="s">
        <v>808</v>
      </c>
      <c r="C170" s="1251" t="s">
        <v>809</v>
      </c>
      <c r="D170" s="681" t="s">
        <v>810</v>
      </c>
      <c r="E170" s="681" t="s">
        <v>811</v>
      </c>
      <c r="F170" s="681"/>
      <c r="G170" s="2117" t="str">
        <f>"7-DaHall 1-RPP-"&amp;K170&amp;"-"&amp;J170&amp;"-"&amp;L170</f>
        <v>7-DaHall 1-RPP-01-20-19</v>
      </c>
      <c r="H170" s="2118" t="str">
        <f>"7-DaHall 1-RPP-"&amp;O170&amp;"-"&amp;N170&amp;"-"&amp;P170</f>
        <v>7-DaHall 1-RPP-02-30-10</v>
      </c>
      <c r="I170" s="2119">
        <v>220</v>
      </c>
      <c r="J170" s="2120">
        <v>20</v>
      </c>
      <c r="K170" s="2703" t="s">
        <v>6933</v>
      </c>
      <c r="L170" s="2121">
        <v>19</v>
      </c>
      <c r="M170" s="2122">
        <v>220</v>
      </c>
      <c r="N170" s="2123">
        <v>30</v>
      </c>
      <c r="O170" s="2708" t="s">
        <v>6929</v>
      </c>
      <c r="P170" s="2124">
        <v>10</v>
      </c>
      <c r="Q170" s="955" t="s">
        <v>812</v>
      </c>
      <c r="R170" s="717" t="s">
        <v>813</v>
      </c>
      <c r="S170" s="950" t="s">
        <v>814</v>
      </c>
      <c r="T170" s="961" t="s">
        <v>815</v>
      </c>
      <c r="U170" s="950" t="s">
        <v>472</v>
      </c>
      <c r="V170" s="961" t="s">
        <v>483</v>
      </c>
      <c r="W170" s="950" t="s">
        <v>473</v>
      </c>
      <c r="X170" s="961" t="s">
        <v>484</v>
      </c>
      <c r="Y170" s="950" t="s">
        <v>53</v>
      </c>
      <c r="Z170" s="961" t="s">
        <v>54</v>
      </c>
      <c r="AA170" s="950" t="s">
        <v>32</v>
      </c>
      <c r="AB170" s="961" t="s">
        <v>37</v>
      </c>
      <c r="AC170" s="3020" t="s">
        <v>33</v>
      </c>
      <c r="AD170" s="3019" t="s">
        <v>38</v>
      </c>
      <c r="AE170" s="690" t="e">
        <f>SUM(#REF!)</f>
        <v>#REF!</v>
      </c>
      <c r="AF170" s="682" t="e">
        <f>SUM(#REF!)</f>
        <v>#REF!</v>
      </c>
      <c r="AG170" s="1403" t="e">
        <f>AE170+AF170</f>
        <v>#REF!</v>
      </c>
      <c r="AH170" s="2742" t="e">
        <f t="shared" si="72"/>
        <v>#REF!</v>
      </c>
      <c r="AI170" s="2755"/>
      <c r="AJ170" s="709" t="s">
        <v>816</v>
      </c>
      <c r="AK170" s="683"/>
      <c r="AM170" s="679" t="str">
        <f t="shared" si="73"/>
        <v>C501</v>
      </c>
      <c r="AN170" s="2620" t="e">
        <f t="shared" si="74"/>
        <v>#REF!</v>
      </c>
    </row>
    <row r="171" spans="1:40" ht="31.2" x14ac:dyDescent="0.25">
      <c r="A171" s="3086"/>
      <c r="B171" s="710" t="s">
        <v>817</v>
      </c>
      <c r="C171" s="710" t="s">
        <v>818</v>
      </c>
      <c r="D171" s="710" t="s">
        <v>819</v>
      </c>
      <c r="E171" s="710" t="s">
        <v>28</v>
      </c>
      <c r="F171" s="710"/>
      <c r="G171" s="2013" t="str">
        <f>"7-DaHall 1-PDU-"&amp;K171&amp;"-"&amp;J171&amp;"-"&amp;L171</f>
        <v>7-DaHall 1-PDU-01-30-44</v>
      </c>
      <c r="H171" s="2021" t="str">
        <f>"7-DaHall 1-PDU-"&amp;O171&amp;"-"&amp;N171&amp;"-"&amp;P171</f>
        <v>7-DaHall 1-PDU-02-30-44</v>
      </c>
      <c r="I171" s="2015">
        <v>220</v>
      </c>
      <c r="J171" s="2016">
        <v>30</v>
      </c>
      <c r="K171" s="2702" t="s">
        <v>6933</v>
      </c>
      <c r="L171" s="2017">
        <v>44</v>
      </c>
      <c r="M171" s="2022">
        <v>220</v>
      </c>
      <c r="N171" s="2023">
        <v>30</v>
      </c>
      <c r="O171" s="2706" t="s">
        <v>6929</v>
      </c>
      <c r="P171" s="2024">
        <v>44</v>
      </c>
      <c r="Q171" s="714" t="s">
        <v>820</v>
      </c>
      <c r="R171" s="697" t="s">
        <v>821</v>
      </c>
      <c r="S171" s="746"/>
      <c r="T171" s="746"/>
      <c r="U171" s="746"/>
      <c r="V171" s="746"/>
      <c r="W171" s="746"/>
      <c r="X171" s="746"/>
      <c r="Y171" s="2978" t="s">
        <v>177</v>
      </c>
      <c r="Z171" s="2980" t="s">
        <v>822</v>
      </c>
      <c r="AA171" s="2978" t="s">
        <v>115</v>
      </c>
      <c r="AB171" s="2980" t="s">
        <v>116</v>
      </c>
      <c r="AC171" s="2991"/>
      <c r="AD171" s="2992"/>
      <c r="AE171" s="691" t="e">
        <f>SUM(#REF!)</f>
        <v>#REF!</v>
      </c>
      <c r="AF171" s="685" t="e">
        <f>SUM(#REF!)</f>
        <v>#REF!</v>
      </c>
      <c r="AG171" s="2441" t="e">
        <f>AE171+AF171</f>
        <v>#REF!</v>
      </c>
      <c r="AH171" s="2726" t="e">
        <f t="shared" si="72"/>
        <v>#REF!</v>
      </c>
      <c r="AI171" s="2766"/>
      <c r="AJ171" s="927" t="s">
        <v>823</v>
      </c>
      <c r="AK171" s="715"/>
      <c r="AM171" s="679" t="str">
        <f t="shared" si="73"/>
        <v>C502</v>
      </c>
      <c r="AN171" s="2620" t="e">
        <f t="shared" si="74"/>
        <v>#REF!</v>
      </c>
    </row>
    <row r="172" spans="1:40" ht="31.2" x14ac:dyDescent="0.25">
      <c r="A172" s="3086"/>
      <c r="B172" s="710" t="s">
        <v>824</v>
      </c>
      <c r="C172" s="710" t="s">
        <v>825</v>
      </c>
      <c r="D172" s="710" t="s">
        <v>826</v>
      </c>
      <c r="E172" s="710" t="s">
        <v>28</v>
      </c>
      <c r="F172" s="710"/>
      <c r="G172" s="2013" t="str">
        <f>"7-DaHall 1-PDU-"&amp;K172&amp;"-"&amp;J172&amp;"-"&amp;L172</f>
        <v>7-DaHall 1-PDU-01-30-2</v>
      </c>
      <c r="H172" s="2021" t="str">
        <f>"7-DaHall 1-PDU-"&amp;O172&amp;"-"&amp;N172&amp;"-"&amp;P172</f>
        <v>7-DaHall 1-PDU-02-30-2</v>
      </c>
      <c r="I172" s="2015">
        <v>220</v>
      </c>
      <c r="J172" s="2016">
        <v>30</v>
      </c>
      <c r="K172" s="2702" t="s">
        <v>6933</v>
      </c>
      <c r="L172" s="2017">
        <v>2</v>
      </c>
      <c r="M172" s="2022">
        <v>220</v>
      </c>
      <c r="N172" s="2023">
        <v>30</v>
      </c>
      <c r="O172" s="2706" t="s">
        <v>6929</v>
      </c>
      <c r="P172" s="2024">
        <v>2</v>
      </c>
      <c r="Q172" s="714" t="s">
        <v>827</v>
      </c>
      <c r="R172" s="697" t="s">
        <v>828</v>
      </c>
      <c r="S172" s="746"/>
      <c r="T172" s="746"/>
      <c r="U172" s="746"/>
      <c r="V172" s="746"/>
      <c r="W172" s="746"/>
      <c r="X172" s="746"/>
      <c r="Y172" s="2979"/>
      <c r="Z172" s="2981"/>
      <c r="AA172" s="2979"/>
      <c r="AB172" s="2981"/>
      <c r="AC172" s="2991"/>
      <c r="AD172" s="2992"/>
      <c r="AE172" s="691" t="e">
        <f>SUM(#REF!)</f>
        <v>#REF!</v>
      </c>
      <c r="AF172" s="685" t="e">
        <f>SUM(#REF!)</f>
        <v>#REF!</v>
      </c>
      <c r="AG172" s="1401" t="e">
        <f>AE172+AF172</f>
        <v>#REF!</v>
      </c>
      <c r="AH172" s="2726" t="e">
        <f t="shared" si="72"/>
        <v>#REF!</v>
      </c>
      <c r="AI172" s="2766"/>
      <c r="AJ172" s="927" t="s">
        <v>829</v>
      </c>
      <c r="AK172" s="715"/>
      <c r="AM172" s="679" t="str">
        <f t="shared" si="73"/>
        <v>C503</v>
      </c>
      <c r="AN172" s="2620" t="e">
        <f t="shared" si="74"/>
        <v>#REF!</v>
      </c>
    </row>
    <row r="173" spans="1:40" ht="62.4" hidden="1" x14ac:dyDescent="0.25">
      <c r="A173" s="3086"/>
      <c r="B173" s="2999" t="s">
        <v>830</v>
      </c>
      <c r="C173" s="3088" t="s">
        <v>831</v>
      </c>
      <c r="D173" s="3088" t="s">
        <v>832</v>
      </c>
      <c r="E173" s="1020"/>
      <c r="F173" s="1020" t="s">
        <v>28</v>
      </c>
      <c r="G173" s="2125" t="str">
        <f t="shared" si="63"/>
        <v>7-1-A-1-35-50</v>
      </c>
      <c r="H173" s="2126" t="str">
        <f t="shared" si="64"/>
        <v>7-1-B-1-50-47</v>
      </c>
      <c r="I173" s="2127">
        <v>48</v>
      </c>
      <c r="J173" s="2131">
        <v>35</v>
      </c>
      <c r="K173" s="979" t="s">
        <v>309</v>
      </c>
      <c r="L173" s="2128">
        <v>50</v>
      </c>
      <c r="M173" s="2129">
        <v>48</v>
      </c>
      <c r="N173" s="2132">
        <v>50</v>
      </c>
      <c r="O173" s="980" t="s">
        <v>310</v>
      </c>
      <c r="P173" s="2130">
        <v>47</v>
      </c>
      <c r="Q173" s="979" t="s">
        <v>833</v>
      </c>
      <c r="R173" s="980" t="s">
        <v>834</v>
      </c>
      <c r="S173" s="979" t="s">
        <v>313</v>
      </c>
      <c r="T173" s="980" t="s">
        <v>314</v>
      </c>
      <c r="U173" s="979" t="s">
        <v>456</v>
      </c>
      <c r="V173" s="980" t="s">
        <v>457</v>
      </c>
      <c r="W173" s="979" t="s">
        <v>51</v>
      </c>
      <c r="X173" s="980" t="s">
        <v>52</v>
      </c>
      <c r="Y173" s="948" t="s">
        <v>53</v>
      </c>
      <c r="Z173" s="949" t="s">
        <v>54</v>
      </c>
      <c r="AA173" s="948" t="s">
        <v>32</v>
      </c>
      <c r="AB173" s="949" t="s">
        <v>37</v>
      </c>
      <c r="AC173" s="2991"/>
      <c r="AD173" s="2992"/>
      <c r="AE173" s="992">
        <f>SJT설비_7층_IPD!I15</f>
        <v>0</v>
      </c>
      <c r="AF173" s="1270">
        <f>SJT설비_7층_IPD!I57</f>
        <v>0</v>
      </c>
      <c r="AG173" s="1421">
        <f>AE173+AF173</f>
        <v>0</v>
      </c>
      <c r="AH173" s="2744">
        <f t="shared" ref="AH173" si="75">AG173*53.5</f>
        <v>0</v>
      </c>
      <c r="AI173" s="2759"/>
      <c r="AJ173" s="2442"/>
      <c r="AK173" s="711" t="s">
        <v>835</v>
      </c>
    </row>
    <row r="174" spans="1:40" ht="46.8" x14ac:dyDescent="0.25">
      <c r="A174" s="3086"/>
      <c r="B174" s="2999"/>
      <c r="C174" s="3088"/>
      <c r="D174" s="3088"/>
      <c r="E174" s="710" t="s">
        <v>28</v>
      </c>
      <c r="F174" s="710"/>
      <c r="G174" s="2013" t="str">
        <f>"7-DaHall 1-PDU-"&amp;K174&amp;"-"&amp;J174&amp;"-"&amp;L174</f>
        <v>7-DaHall 1-PDU-01-30-46</v>
      </c>
      <c r="H174" s="2021" t="str">
        <f>"7-DaHall 1-PDU-"&amp;O174&amp;"-"&amp;N174&amp;"-"&amp;P174</f>
        <v>7-DaHall 1-PDU-02-30-46</v>
      </c>
      <c r="I174" s="2015">
        <v>220</v>
      </c>
      <c r="J174" s="2016">
        <v>30</v>
      </c>
      <c r="K174" s="2702" t="s">
        <v>6933</v>
      </c>
      <c r="L174" s="2017">
        <v>46</v>
      </c>
      <c r="M174" s="2022">
        <v>220</v>
      </c>
      <c r="N174" s="2023">
        <v>30</v>
      </c>
      <c r="O174" s="2706" t="s">
        <v>6929</v>
      </c>
      <c r="P174" s="2024">
        <v>46</v>
      </c>
      <c r="Q174" s="714" t="s">
        <v>836</v>
      </c>
      <c r="R174" s="697" t="s">
        <v>837</v>
      </c>
      <c r="S174" s="746"/>
      <c r="T174" s="746"/>
      <c r="U174" s="746"/>
      <c r="V174" s="746"/>
      <c r="W174" s="746"/>
      <c r="X174" s="746"/>
      <c r="Y174" s="983" t="s">
        <v>177</v>
      </c>
      <c r="Z174" s="1254" t="s">
        <v>822</v>
      </c>
      <c r="AA174" s="948" t="s">
        <v>115</v>
      </c>
      <c r="AB174" s="949" t="s">
        <v>116</v>
      </c>
      <c r="AC174" s="2979"/>
      <c r="AD174" s="2981"/>
      <c r="AE174" s="691" t="e">
        <f>SUM(#REF!)</f>
        <v>#REF!</v>
      </c>
      <c r="AF174" s="685" t="e">
        <f>SUM(#REF!)</f>
        <v>#REF!</v>
      </c>
      <c r="AG174" s="1401" t="e">
        <f>AE174+AF174</f>
        <v>#REF!</v>
      </c>
      <c r="AH174" s="2725" t="e">
        <f t="shared" ref="AH174" si="76">AG174*220</f>
        <v>#REF!</v>
      </c>
      <c r="AI174" s="2759"/>
      <c r="AJ174" s="927" t="s">
        <v>829</v>
      </c>
      <c r="AK174" s="711"/>
      <c r="AM174" s="679">
        <f t="shared" ref="AM174:AM180" si="77">B174</f>
        <v>0</v>
      </c>
      <c r="AN174" s="2620" t="e">
        <f t="shared" ref="AN174:AN180" si="78">AH174</f>
        <v>#REF!</v>
      </c>
    </row>
    <row r="175" spans="1:40" ht="40.5" customHeight="1" x14ac:dyDescent="0.25">
      <c r="A175" s="3086"/>
      <c r="B175" s="710" t="s">
        <v>838</v>
      </c>
      <c r="C175" s="710" t="s">
        <v>839</v>
      </c>
      <c r="D175" s="710" t="s">
        <v>840</v>
      </c>
      <c r="E175" s="710" t="s">
        <v>28</v>
      </c>
      <c r="F175" s="710"/>
      <c r="G175" s="2054" t="str">
        <f>"7-DaHall 1-RPP-"&amp;K175&amp;"-"&amp;J175&amp;"-"&amp;L175</f>
        <v>7-DaHall 1-RPP-02-30-18</v>
      </c>
      <c r="H175" s="2052" t="str">
        <f>"7-DaHall 1-RPP-"&amp;O175&amp;"-"&amp;N175&amp;"-"&amp;P175</f>
        <v>7-DaHall 1-RPP-01-30-24</v>
      </c>
      <c r="I175" s="2055">
        <v>220</v>
      </c>
      <c r="J175" s="2023">
        <v>30</v>
      </c>
      <c r="K175" s="2706" t="s">
        <v>6929</v>
      </c>
      <c r="L175" s="2024">
        <v>18</v>
      </c>
      <c r="M175" s="2053">
        <v>220</v>
      </c>
      <c r="N175" s="2016">
        <v>30</v>
      </c>
      <c r="O175" s="2702" t="s">
        <v>6933</v>
      </c>
      <c r="P175" s="2017">
        <v>24</v>
      </c>
      <c r="Q175" s="697" t="s">
        <v>841</v>
      </c>
      <c r="R175" s="714" t="s">
        <v>842</v>
      </c>
      <c r="S175" s="949" t="s">
        <v>843</v>
      </c>
      <c r="T175" s="948" t="s">
        <v>844</v>
      </c>
      <c r="U175" s="2980" t="s">
        <v>483</v>
      </c>
      <c r="V175" s="2978" t="s">
        <v>472</v>
      </c>
      <c r="W175" s="2980" t="s">
        <v>484</v>
      </c>
      <c r="X175" s="2978" t="s">
        <v>473</v>
      </c>
      <c r="Y175" s="2980" t="s">
        <v>485</v>
      </c>
      <c r="Z175" s="2978" t="s">
        <v>474</v>
      </c>
      <c r="AA175" s="2980" t="s">
        <v>37</v>
      </c>
      <c r="AB175" s="2978" t="s">
        <v>32</v>
      </c>
      <c r="AC175" s="2980" t="s">
        <v>38</v>
      </c>
      <c r="AD175" s="2978" t="s">
        <v>33</v>
      </c>
      <c r="AE175" s="965" t="e">
        <f>SUM(#REF!)</f>
        <v>#REF!</v>
      </c>
      <c r="AF175" s="990" t="e">
        <f>SUM(#REF!)</f>
        <v>#REF!</v>
      </c>
      <c r="AG175" s="1401" t="e">
        <f t="shared" si="66"/>
        <v>#REF!</v>
      </c>
      <c r="AH175" s="2726" t="e">
        <f t="shared" ref="AH175:AH191" si="79">AG175*220</f>
        <v>#REF!</v>
      </c>
      <c r="AI175" s="2766"/>
      <c r="AJ175" s="927" t="s">
        <v>845</v>
      </c>
      <c r="AK175" s="715"/>
      <c r="AM175" s="679" t="str">
        <f t="shared" si="77"/>
        <v>C505</v>
      </c>
      <c r="AN175" s="2620" t="e">
        <f t="shared" si="78"/>
        <v>#REF!</v>
      </c>
    </row>
    <row r="176" spans="1:40" ht="46.8" x14ac:dyDescent="0.25">
      <c r="A176" s="3086"/>
      <c r="B176" s="710" t="s">
        <v>846</v>
      </c>
      <c r="C176" s="710" t="s">
        <v>847</v>
      </c>
      <c r="D176" s="982" t="s">
        <v>848</v>
      </c>
      <c r="E176" s="982" t="s">
        <v>28</v>
      </c>
      <c r="F176" s="982"/>
      <c r="G176" s="2133" t="str">
        <f>"7-DaHall 1-RPP-"&amp;K176&amp;"-"&amp;J176&amp;"-"&amp;L176</f>
        <v>7-DaHall 1-RPP-02-20-29</v>
      </c>
      <c r="H176" s="2039" t="str">
        <f>"7-DaHall 1-RPP-"&amp;O176&amp;"-"&amp;N176&amp;"-"&amp;P176</f>
        <v>7-DaHall 1-RPP-01-20-33</v>
      </c>
      <c r="I176" s="2134">
        <v>220</v>
      </c>
      <c r="J176" s="2033">
        <v>20</v>
      </c>
      <c r="K176" s="2707" t="s">
        <v>6929</v>
      </c>
      <c r="L176" s="2034">
        <v>29</v>
      </c>
      <c r="M176" s="2040">
        <v>220</v>
      </c>
      <c r="N176" s="2030">
        <v>20</v>
      </c>
      <c r="O176" s="2704" t="s">
        <v>6933</v>
      </c>
      <c r="P176" s="2031">
        <v>33</v>
      </c>
      <c r="Q176" s="1019" t="s">
        <v>849</v>
      </c>
      <c r="R176" s="958" t="s">
        <v>850</v>
      </c>
      <c r="S176" s="980" t="s">
        <v>851</v>
      </c>
      <c r="T176" s="979" t="s">
        <v>852</v>
      </c>
      <c r="U176" s="2992"/>
      <c r="V176" s="2991"/>
      <c r="W176" s="2992"/>
      <c r="X176" s="2991"/>
      <c r="Y176" s="2992"/>
      <c r="Z176" s="2991"/>
      <c r="AA176" s="2992"/>
      <c r="AB176" s="2991"/>
      <c r="AC176" s="2992"/>
      <c r="AD176" s="2991"/>
      <c r="AE176" s="997" t="e">
        <f>SUM(#REF!)</f>
        <v>#REF!</v>
      </c>
      <c r="AF176" s="1271" t="e">
        <f>SUM(#REF!)</f>
        <v>#REF!</v>
      </c>
      <c r="AG176" s="1422" t="e">
        <f>AE176+AF176</f>
        <v>#REF!</v>
      </c>
      <c r="AH176" s="2744" t="e">
        <f t="shared" si="79"/>
        <v>#REF!</v>
      </c>
      <c r="AI176" s="2759"/>
      <c r="AJ176" s="927" t="s">
        <v>853</v>
      </c>
      <c r="AK176" s="715"/>
      <c r="AM176" s="679" t="str">
        <f t="shared" si="77"/>
        <v>C506</v>
      </c>
      <c r="AN176" s="2620" t="e">
        <f t="shared" si="78"/>
        <v>#REF!</v>
      </c>
    </row>
    <row r="177" spans="1:40" ht="46.8" x14ac:dyDescent="0.25">
      <c r="A177" s="3086"/>
      <c r="B177" s="710" t="s">
        <v>854</v>
      </c>
      <c r="C177" s="710" t="s">
        <v>855</v>
      </c>
      <c r="D177" s="982" t="s">
        <v>856</v>
      </c>
      <c r="E177" s="982" t="s">
        <v>28</v>
      </c>
      <c r="F177" s="982"/>
      <c r="G177" s="2133" t="str">
        <f>"7-DaHall 1-RPP-"&amp;K177&amp;"-"&amp;J177&amp;"-"&amp;L177</f>
        <v>7-DaHall 1-RPP-02-30-16</v>
      </c>
      <c r="H177" s="2039" t="str">
        <f>"7-DaHall 1-RPP-"&amp;O177&amp;"-"&amp;N177&amp;"-"&amp;P177</f>
        <v>7-DaHall 1-RPP-01-30-22</v>
      </c>
      <c r="I177" s="2134">
        <v>220</v>
      </c>
      <c r="J177" s="2033">
        <v>30</v>
      </c>
      <c r="K177" s="2707" t="s">
        <v>6929</v>
      </c>
      <c r="L177" s="2034">
        <v>16</v>
      </c>
      <c r="M177" s="2040">
        <v>220</v>
      </c>
      <c r="N177" s="2030">
        <v>30</v>
      </c>
      <c r="O177" s="2704" t="s">
        <v>6933</v>
      </c>
      <c r="P177" s="2031">
        <v>22</v>
      </c>
      <c r="Q177" s="1019" t="s">
        <v>857</v>
      </c>
      <c r="R177" s="958" t="s">
        <v>858</v>
      </c>
      <c r="S177" s="980" t="s">
        <v>859</v>
      </c>
      <c r="T177" s="979" t="s">
        <v>860</v>
      </c>
      <c r="U177" s="2981"/>
      <c r="V177" s="2979"/>
      <c r="W177" s="2981"/>
      <c r="X177" s="2979"/>
      <c r="Y177" s="2981"/>
      <c r="Z177" s="2979"/>
      <c r="AA177" s="2981"/>
      <c r="AB177" s="2979"/>
      <c r="AC177" s="2981"/>
      <c r="AD177" s="2979"/>
      <c r="AE177" s="997" t="e">
        <f>SUM(#REF!)</f>
        <v>#REF!</v>
      </c>
      <c r="AF177" s="1271" t="e">
        <f>SUM(#REF!)</f>
        <v>#REF!</v>
      </c>
      <c r="AG177" s="1422" t="e">
        <f>AE177+AF177</f>
        <v>#REF!</v>
      </c>
      <c r="AH177" s="2744" t="e">
        <f t="shared" si="79"/>
        <v>#REF!</v>
      </c>
      <c r="AI177" s="2759"/>
      <c r="AJ177" s="927" t="s">
        <v>861</v>
      </c>
      <c r="AK177" s="715"/>
      <c r="AM177" s="679" t="str">
        <f t="shared" si="77"/>
        <v>C507</v>
      </c>
      <c r="AN177" s="2620" t="e">
        <f t="shared" si="78"/>
        <v>#REF!</v>
      </c>
    </row>
    <row r="178" spans="1:40" ht="40.5" customHeight="1" x14ac:dyDescent="0.25">
      <c r="A178" s="3086"/>
      <c r="B178" s="2999" t="s">
        <v>862</v>
      </c>
      <c r="C178" s="2999" t="s">
        <v>863</v>
      </c>
      <c r="D178" s="2999" t="s">
        <v>864</v>
      </c>
      <c r="E178" s="710" t="s">
        <v>28</v>
      </c>
      <c r="F178" s="710"/>
      <c r="G178" s="2013" t="str">
        <f>"7-DaHall 1-PDU-"&amp;K178&amp;"-"&amp;J178&amp;"-"&amp;L178</f>
        <v>7-DaHall 1-PDU-01-30-1</v>
      </c>
      <c r="H178" s="2021" t="str">
        <f>"7-DaHall 1-PDU-"&amp;O178&amp;"-"&amp;N178&amp;"-"&amp;P178</f>
        <v>7-DaHall 1-PDU-02-30-1</v>
      </c>
      <c r="I178" s="2015">
        <v>220</v>
      </c>
      <c r="J178" s="2016">
        <v>30</v>
      </c>
      <c r="K178" s="2702" t="s">
        <v>6933</v>
      </c>
      <c r="L178" s="2017">
        <v>1</v>
      </c>
      <c r="M178" s="2022">
        <v>220</v>
      </c>
      <c r="N178" s="2023">
        <v>30</v>
      </c>
      <c r="O178" s="2706" t="s">
        <v>6929</v>
      </c>
      <c r="P178" s="2024">
        <v>1</v>
      </c>
      <c r="Q178" s="714" t="s">
        <v>865</v>
      </c>
      <c r="R178" s="697" t="s">
        <v>866</v>
      </c>
      <c r="S178" s="746"/>
      <c r="T178" s="746"/>
      <c r="U178" s="746"/>
      <c r="V178" s="746"/>
      <c r="W178" s="746"/>
      <c r="X178" s="746"/>
      <c r="Y178" s="2978" t="s">
        <v>177</v>
      </c>
      <c r="Z178" s="2980" t="s">
        <v>178</v>
      </c>
      <c r="AA178" s="2978" t="s">
        <v>115</v>
      </c>
      <c r="AB178" s="2980" t="s">
        <v>116</v>
      </c>
      <c r="AC178" s="2978" t="s">
        <v>33</v>
      </c>
      <c r="AD178" s="2980" t="s">
        <v>38</v>
      </c>
      <c r="AE178" s="691" t="e">
        <f>SUM(#REF!)</f>
        <v>#REF!</v>
      </c>
      <c r="AF178" s="685" t="e">
        <f>SUM(#REF!)</f>
        <v>#REF!</v>
      </c>
      <c r="AG178" s="1401" t="e">
        <f>AE178+AF178</f>
        <v>#REF!</v>
      </c>
      <c r="AH178" s="2726" t="e">
        <f t="shared" si="79"/>
        <v>#REF!</v>
      </c>
      <c r="AI178" s="2766"/>
      <c r="AJ178" s="3092" t="s">
        <v>867</v>
      </c>
      <c r="AK178" s="715"/>
      <c r="AM178" s="679" t="str">
        <f t="shared" si="77"/>
        <v>C508</v>
      </c>
      <c r="AN178" s="2620" t="e">
        <f t="shared" si="78"/>
        <v>#REF!</v>
      </c>
    </row>
    <row r="179" spans="1:40" ht="31.2" x14ac:dyDescent="0.25">
      <c r="A179" s="3086"/>
      <c r="B179" s="2999"/>
      <c r="C179" s="2999"/>
      <c r="D179" s="2999"/>
      <c r="E179" s="929" t="s">
        <v>28</v>
      </c>
      <c r="F179" s="929"/>
      <c r="G179" s="2013" t="str">
        <f>"7-DaHall 1-PDU-"&amp;K179&amp;"-"&amp;J179&amp;"-"&amp;L179</f>
        <v>7-DaHall 1-PDU-01-30-12</v>
      </c>
      <c r="H179" s="2021" t="str">
        <f>"7-DaHall 1-PDU-"&amp;O179&amp;"-"&amp;N179&amp;"-"&amp;P179</f>
        <v>7-DaHall 1-PDU-02-30-12</v>
      </c>
      <c r="I179" s="2015">
        <v>220</v>
      </c>
      <c r="J179" s="2016">
        <v>30</v>
      </c>
      <c r="K179" s="2702" t="s">
        <v>6933</v>
      </c>
      <c r="L179" s="2017">
        <v>12</v>
      </c>
      <c r="M179" s="2022">
        <v>220</v>
      </c>
      <c r="N179" s="2023">
        <v>30</v>
      </c>
      <c r="O179" s="2706" t="s">
        <v>6929</v>
      </c>
      <c r="P179" s="2024">
        <v>12</v>
      </c>
      <c r="Q179" s="714" t="s">
        <v>868</v>
      </c>
      <c r="R179" s="697" t="s">
        <v>869</v>
      </c>
      <c r="S179" s="746"/>
      <c r="T179" s="746"/>
      <c r="U179" s="746"/>
      <c r="V179" s="746"/>
      <c r="W179" s="746"/>
      <c r="X179" s="746"/>
      <c r="Y179" s="2979"/>
      <c r="Z179" s="2981"/>
      <c r="AA179" s="2979"/>
      <c r="AB179" s="2981"/>
      <c r="AC179" s="2991"/>
      <c r="AD179" s="2981"/>
      <c r="AE179" s="691" t="e">
        <f>SUM(#REF!)</f>
        <v>#REF!</v>
      </c>
      <c r="AF179" s="685" t="e">
        <f>SUM(#REF!)</f>
        <v>#REF!</v>
      </c>
      <c r="AG179" s="1401" t="e">
        <f>AE179+AF179</f>
        <v>#REF!</v>
      </c>
      <c r="AH179" s="2726" t="e">
        <f t="shared" si="79"/>
        <v>#REF!</v>
      </c>
      <c r="AI179" s="2766"/>
      <c r="AJ179" s="3092"/>
      <c r="AK179" s="715"/>
      <c r="AM179" s="679">
        <f t="shared" si="77"/>
        <v>0</v>
      </c>
      <c r="AN179" s="2620" t="e">
        <f t="shared" si="78"/>
        <v>#REF!</v>
      </c>
    </row>
    <row r="180" spans="1:40" ht="40.5" customHeight="1" x14ac:dyDescent="0.25">
      <c r="A180" s="3086"/>
      <c r="B180" s="710" t="s">
        <v>870</v>
      </c>
      <c r="C180" s="710" t="s">
        <v>871</v>
      </c>
      <c r="D180" s="982" t="s">
        <v>872</v>
      </c>
      <c r="E180" s="982" t="s">
        <v>28</v>
      </c>
      <c r="F180" s="982"/>
      <c r="G180" s="2027" t="str">
        <f>"7-DaHall 1-RPP-"&amp;K180&amp;"-"&amp;J180&amp;"-"&amp;L180</f>
        <v>7-DaHall 1-RPP-01-20-39</v>
      </c>
      <c r="H180" s="2039"/>
      <c r="I180" s="2029">
        <v>220</v>
      </c>
      <c r="J180" s="2030">
        <v>20</v>
      </c>
      <c r="K180" s="2704" t="s">
        <v>6933</v>
      </c>
      <c r="L180" s="2031">
        <v>39</v>
      </c>
      <c r="M180" s="2040"/>
      <c r="N180" s="2030"/>
      <c r="O180" s="958"/>
      <c r="P180" s="2031"/>
      <c r="Q180" s="958" t="s">
        <v>873</v>
      </c>
      <c r="R180" s="958"/>
      <c r="S180" s="958" t="s">
        <v>874</v>
      </c>
      <c r="T180" s="958"/>
      <c r="U180" s="3093" t="s">
        <v>472</v>
      </c>
      <c r="V180" s="958"/>
      <c r="W180" s="3093" t="s">
        <v>473</v>
      </c>
      <c r="X180" s="958"/>
      <c r="Y180" s="3093" t="s">
        <v>474</v>
      </c>
      <c r="Z180" s="958"/>
      <c r="AA180" s="3093" t="s">
        <v>32</v>
      </c>
      <c r="AB180" s="959"/>
      <c r="AC180" s="2991"/>
      <c r="AD180" s="958"/>
      <c r="AE180" s="992" t="e">
        <f>SUM(#REF!)</f>
        <v>#REF!</v>
      </c>
      <c r="AF180" s="989"/>
      <c r="AG180" s="1422" t="e">
        <f>AE180+AF180</f>
        <v>#REF!</v>
      </c>
      <c r="AH180" s="2744" t="e">
        <f t="shared" si="79"/>
        <v>#REF!</v>
      </c>
      <c r="AI180" s="2759"/>
      <c r="AJ180" s="927" t="s">
        <v>875</v>
      </c>
      <c r="AK180" s="715"/>
      <c r="AM180" s="679" t="str">
        <f t="shared" si="77"/>
        <v>C509</v>
      </c>
      <c r="AN180" s="2620" t="e">
        <f t="shared" si="78"/>
        <v>#REF!</v>
      </c>
    </row>
    <row r="181" spans="1:40" ht="13.5" customHeight="1" x14ac:dyDescent="0.25">
      <c r="A181" s="3086"/>
      <c r="B181" s="710"/>
      <c r="C181" s="710"/>
      <c r="D181" s="982"/>
      <c r="E181" s="982"/>
      <c r="F181" s="982"/>
      <c r="G181" s="2073" t="str">
        <f t="shared" si="63"/>
        <v>7-1---</v>
      </c>
      <c r="H181" s="2074"/>
      <c r="I181" s="2075"/>
      <c r="J181" s="2078"/>
      <c r="K181" s="975"/>
      <c r="L181" s="2076"/>
      <c r="M181" s="2077"/>
      <c r="N181" s="2078"/>
      <c r="O181" s="975"/>
      <c r="P181" s="2076"/>
      <c r="Q181" s="975"/>
      <c r="R181" s="975"/>
      <c r="S181" s="982"/>
      <c r="T181" s="982"/>
      <c r="U181" s="3094"/>
      <c r="V181" s="982"/>
      <c r="W181" s="3094"/>
      <c r="X181" s="982"/>
      <c r="Y181" s="3094"/>
      <c r="Z181" s="1272"/>
      <c r="AA181" s="3094"/>
      <c r="AB181" s="1129"/>
      <c r="AC181" s="2991"/>
      <c r="AD181" s="1129" t="s">
        <v>38</v>
      </c>
      <c r="AE181" s="992"/>
      <c r="AF181" s="1270"/>
      <c r="AG181" s="1422"/>
      <c r="AH181" s="2744">
        <f t="shared" si="79"/>
        <v>0</v>
      </c>
      <c r="AI181" s="2759"/>
      <c r="AJ181" s="927"/>
      <c r="AK181" s="715" t="s">
        <v>876</v>
      </c>
    </row>
    <row r="182" spans="1:40" ht="47.4" thickBot="1" x14ac:dyDescent="0.3">
      <c r="A182" s="3087"/>
      <c r="B182" s="680" t="s">
        <v>877</v>
      </c>
      <c r="C182" s="680" t="s">
        <v>878</v>
      </c>
      <c r="D182" s="981" t="s">
        <v>879</v>
      </c>
      <c r="E182" s="981" t="s">
        <v>28</v>
      </c>
      <c r="F182" s="981"/>
      <c r="G182" s="2084" t="str">
        <f>"7-DaHall 1-RPP-"&amp;K182&amp;"-"&amp;J182&amp;"-"&amp;L182</f>
        <v>7-DaHall 1-RPP-01-20-35</v>
      </c>
      <c r="H182" s="2057"/>
      <c r="I182" s="2086">
        <v>220</v>
      </c>
      <c r="J182" s="2061">
        <v>20</v>
      </c>
      <c r="K182" s="2705" t="s">
        <v>6933</v>
      </c>
      <c r="L182" s="2062">
        <v>35</v>
      </c>
      <c r="M182" s="2060"/>
      <c r="N182" s="2061"/>
      <c r="O182" s="968"/>
      <c r="P182" s="2062"/>
      <c r="Q182" s="968" t="s">
        <v>880</v>
      </c>
      <c r="R182" s="968"/>
      <c r="S182" s="968" t="s">
        <v>881</v>
      </c>
      <c r="T182" s="968"/>
      <c r="U182" s="3095"/>
      <c r="V182" s="968"/>
      <c r="W182" s="3095"/>
      <c r="X182" s="968"/>
      <c r="Y182" s="3095"/>
      <c r="Z182" s="968"/>
      <c r="AA182" s="3095"/>
      <c r="AB182" s="1147"/>
      <c r="AC182" s="3011"/>
      <c r="AD182" s="968"/>
      <c r="AE182" s="994" t="e">
        <f>SUM(#REF!)</f>
        <v>#REF!</v>
      </c>
      <c r="AF182" s="1148"/>
      <c r="AG182" s="1423" t="e">
        <f>AE182+AF182</f>
        <v>#REF!</v>
      </c>
      <c r="AH182" s="2747" t="e">
        <f t="shared" si="79"/>
        <v>#REF!</v>
      </c>
      <c r="AI182" s="2764"/>
      <c r="AJ182" s="708" t="s">
        <v>882</v>
      </c>
      <c r="AK182" s="689"/>
      <c r="AM182" s="679" t="str">
        <f>B182</f>
        <v>C510</v>
      </c>
      <c r="AN182" s="2620" t="e">
        <f>AH182</f>
        <v>#REF!</v>
      </c>
    </row>
    <row r="183" spans="1:40" x14ac:dyDescent="0.25">
      <c r="A183" s="2997" t="s">
        <v>883</v>
      </c>
      <c r="B183" s="932" t="s">
        <v>884</v>
      </c>
      <c r="C183" s="1143"/>
      <c r="D183" s="1143"/>
      <c r="E183" s="1143"/>
      <c r="F183" s="1143"/>
      <c r="G183" s="2067"/>
      <c r="H183" s="2135"/>
      <c r="I183" s="2068"/>
      <c r="J183" s="2136"/>
      <c r="K183" s="1023"/>
      <c r="L183" s="2069"/>
      <c r="M183" s="2137"/>
      <c r="N183" s="2138"/>
      <c r="O183" s="1144"/>
      <c r="P183" s="2139"/>
      <c r="Q183" s="1023"/>
      <c r="R183" s="1144"/>
      <c r="S183" s="1023"/>
      <c r="T183" s="1144"/>
      <c r="U183" s="1023"/>
      <c r="V183" s="1144"/>
      <c r="W183" s="1023"/>
      <c r="X183" s="1144"/>
      <c r="Y183" s="1023"/>
      <c r="Z183" s="1144"/>
      <c r="AA183" s="1023"/>
      <c r="AB183" s="1144"/>
      <c r="AC183" s="1023"/>
      <c r="AD183" s="1144"/>
      <c r="AE183" s="1156"/>
      <c r="AF183" s="1157"/>
      <c r="AG183" s="1424"/>
      <c r="AH183" s="2751"/>
      <c r="AI183" s="2767"/>
      <c r="AJ183" s="1138"/>
      <c r="AK183" s="1115"/>
    </row>
    <row r="184" spans="1:40" ht="62.4" x14ac:dyDescent="0.25">
      <c r="A184" s="2997"/>
      <c r="B184" s="710" t="s">
        <v>885</v>
      </c>
      <c r="C184" s="710" t="s">
        <v>886</v>
      </c>
      <c r="D184" s="929" t="s">
        <v>887</v>
      </c>
      <c r="E184" s="710" t="s">
        <v>28</v>
      </c>
      <c r="F184" s="2729"/>
      <c r="G184" s="2027"/>
      <c r="H184" s="2021" t="str">
        <f>"7-DaHall 1-RPP-"&amp;O184&amp;"-"&amp;N184&amp;"-"&amp;P184</f>
        <v>7-DaHall 1-RPP-02-30-40</v>
      </c>
      <c r="I184" s="2029"/>
      <c r="J184" s="2030"/>
      <c r="K184" s="958"/>
      <c r="L184" s="2031"/>
      <c r="M184" s="2032">
        <v>220</v>
      </c>
      <c r="N184" s="2033">
        <v>30</v>
      </c>
      <c r="O184" s="2707" t="s">
        <v>6929</v>
      </c>
      <c r="P184" s="2034">
        <v>40</v>
      </c>
      <c r="Q184" s="958"/>
      <c r="R184" s="1019" t="s">
        <v>888</v>
      </c>
      <c r="S184" s="746"/>
      <c r="T184" s="1019" t="s">
        <v>889</v>
      </c>
      <c r="U184" s="746"/>
      <c r="V184" s="980" t="s">
        <v>483</v>
      </c>
      <c r="W184" s="958"/>
      <c r="X184" s="980" t="s">
        <v>484</v>
      </c>
      <c r="Y184" s="958"/>
      <c r="Z184" s="3089" t="s">
        <v>485</v>
      </c>
      <c r="AA184" s="958"/>
      <c r="AB184" s="3089" t="s">
        <v>37</v>
      </c>
      <c r="AC184" s="746"/>
      <c r="AD184" s="2980" t="s">
        <v>38</v>
      </c>
      <c r="AE184" s="992"/>
      <c r="AF184" s="685" t="e">
        <f>SUM(#REF!)</f>
        <v>#REF!</v>
      </c>
      <c r="AG184" s="1401" t="e">
        <f>AE184+AF184</f>
        <v>#REF!</v>
      </c>
      <c r="AH184" s="2726" t="e">
        <f t="shared" si="79"/>
        <v>#REF!</v>
      </c>
      <c r="AI184" s="2766"/>
      <c r="AJ184" s="927" t="s">
        <v>890</v>
      </c>
      <c r="AK184" s="715"/>
      <c r="AM184" s="679" t="str">
        <f>B184</f>
        <v>C602</v>
      </c>
      <c r="AN184" s="2620" t="e">
        <f>AH184</f>
        <v>#REF!</v>
      </c>
    </row>
    <row r="185" spans="1:40" ht="62.4" hidden="1" x14ac:dyDescent="0.25">
      <c r="A185" s="2997"/>
      <c r="B185" s="2999" t="s">
        <v>891</v>
      </c>
      <c r="C185" s="3088" t="s">
        <v>892</v>
      </c>
      <c r="D185" s="3001" t="s">
        <v>893</v>
      </c>
      <c r="E185" s="928"/>
      <c r="F185" s="2739" t="s">
        <v>811</v>
      </c>
      <c r="G185" s="2125" t="str">
        <f t="shared" si="63"/>
        <v>7-1-B-5-35-40</v>
      </c>
      <c r="H185" s="2025" t="str">
        <f t="shared" si="64"/>
        <v>7-1-A-5-35-41</v>
      </c>
      <c r="I185" s="2127">
        <v>48</v>
      </c>
      <c r="J185" s="2131">
        <v>35</v>
      </c>
      <c r="K185" s="979" t="s">
        <v>894</v>
      </c>
      <c r="L185" s="2128">
        <v>40</v>
      </c>
      <c r="M185" s="2129">
        <v>48</v>
      </c>
      <c r="N185" s="2132">
        <v>35</v>
      </c>
      <c r="O185" s="980" t="s">
        <v>895</v>
      </c>
      <c r="P185" s="2130">
        <v>41</v>
      </c>
      <c r="Q185" s="979" t="s">
        <v>896</v>
      </c>
      <c r="R185" s="980" t="s">
        <v>897</v>
      </c>
      <c r="S185" s="979" t="s">
        <v>898</v>
      </c>
      <c r="T185" s="980" t="s">
        <v>899</v>
      </c>
      <c r="U185" s="979" t="s">
        <v>49</v>
      </c>
      <c r="V185" s="980" t="s">
        <v>50</v>
      </c>
      <c r="W185" s="979" t="s">
        <v>51</v>
      </c>
      <c r="X185" s="980" t="s">
        <v>52</v>
      </c>
      <c r="Y185" s="979" t="s">
        <v>53</v>
      </c>
      <c r="Z185" s="3090"/>
      <c r="AA185" s="979" t="s">
        <v>32</v>
      </c>
      <c r="AB185" s="3090"/>
      <c r="AC185" s="1273" t="s">
        <v>33</v>
      </c>
      <c r="AD185" s="2992"/>
      <c r="AE185" s="993">
        <f>SJT설비_7층_IPD!I432</f>
        <v>0</v>
      </c>
      <c r="AF185" s="696">
        <f>SJT설비_7층_IPD!G405</f>
        <v>0</v>
      </c>
      <c r="AG185" s="1400">
        <f>AE185+AF185</f>
        <v>0</v>
      </c>
      <c r="AH185" s="2725">
        <f t="shared" ref="AH185" si="80">AG185*53.5</f>
        <v>0</v>
      </c>
      <c r="AI185" s="2759"/>
      <c r="AJ185" s="3092" t="s">
        <v>890</v>
      </c>
      <c r="AK185" s="711" t="s">
        <v>900</v>
      </c>
    </row>
    <row r="186" spans="1:40" ht="62.4" x14ac:dyDescent="0.25">
      <c r="A186" s="2997"/>
      <c r="B186" s="2999"/>
      <c r="C186" s="3088"/>
      <c r="D186" s="3001"/>
      <c r="E186" s="928" t="s">
        <v>28</v>
      </c>
      <c r="F186" s="2739"/>
      <c r="G186" s="2027"/>
      <c r="H186" s="2021" t="str">
        <f>"7-DaHall 1-RPP-"&amp;O186&amp;"-"&amp;N186&amp;"-"&amp;P186</f>
        <v>7-DaHall 1-RPP-02-30-34</v>
      </c>
      <c r="I186" s="2029"/>
      <c r="J186" s="958"/>
      <c r="K186" s="958"/>
      <c r="L186" s="2031"/>
      <c r="M186" s="2032">
        <v>220</v>
      </c>
      <c r="N186" s="2033">
        <v>30</v>
      </c>
      <c r="O186" s="2707" t="s">
        <v>6929</v>
      </c>
      <c r="P186" s="2034">
        <v>34</v>
      </c>
      <c r="Q186" s="958"/>
      <c r="R186" s="1019" t="s">
        <v>901</v>
      </c>
      <c r="S186" s="958"/>
      <c r="T186" s="1019" t="s">
        <v>902</v>
      </c>
      <c r="U186" s="958"/>
      <c r="V186" s="980" t="s">
        <v>483</v>
      </c>
      <c r="W186" s="958"/>
      <c r="X186" s="980" t="s">
        <v>484</v>
      </c>
      <c r="Y186" s="958"/>
      <c r="Z186" s="3091"/>
      <c r="AA186" s="958"/>
      <c r="AB186" s="3091"/>
      <c r="AC186" s="958"/>
      <c r="AD186" s="2992"/>
      <c r="AE186" s="993"/>
      <c r="AF186" s="696" t="e">
        <f>SUM(#REF!)</f>
        <v>#REF!</v>
      </c>
      <c r="AG186" s="1401" t="e">
        <f>AE186+AF186</f>
        <v>#REF!</v>
      </c>
      <c r="AH186" s="2725" t="e">
        <f t="shared" si="79"/>
        <v>#REF!</v>
      </c>
      <c r="AI186" s="2759"/>
      <c r="AJ186" s="3092"/>
      <c r="AK186" s="715"/>
      <c r="AM186" s="679">
        <f t="shared" ref="AM186:AM189" si="81">B186</f>
        <v>0</v>
      </c>
      <c r="AN186" s="2620" t="e">
        <f t="shared" ref="AN186:AN189" si="82">AH186</f>
        <v>#REF!</v>
      </c>
    </row>
    <row r="187" spans="1:40" ht="62.4" x14ac:dyDescent="0.25">
      <c r="A187" s="2997"/>
      <c r="B187" s="710" t="s">
        <v>903</v>
      </c>
      <c r="C187" s="1252" t="s">
        <v>904</v>
      </c>
      <c r="D187" s="929" t="s">
        <v>905</v>
      </c>
      <c r="E187" s="928" t="s">
        <v>28</v>
      </c>
      <c r="F187" s="2729"/>
      <c r="G187" s="2013" t="str">
        <f>"7-DaHall 1-RPP-"&amp;K187&amp;"-"&amp;J187&amp;"-"&amp;L187</f>
        <v>7-DaHall 1-RPP-01-30-18</v>
      </c>
      <c r="H187" s="2021" t="str">
        <f>"7-DaHall 1-PDU-"&amp;O187&amp;"-"&amp;N187&amp;"-"&amp;P187</f>
        <v>7-DaHall 1-PDU-02-30-29</v>
      </c>
      <c r="I187" s="2029">
        <v>220</v>
      </c>
      <c r="J187" s="2030">
        <v>30</v>
      </c>
      <c r="K187" s="2704" t="s">
        <v>6933</v>
      </c>
      <c r="L187" s="2031">
        <v>18</v>
      </c>
      <c r="M187" s="2032">
        <v>220</v>
      </c>
      <c r="N187" s="2033">
        <v>30</v>
      </c>
      <c r="O187" s="2707" t="s">
        <v>6929</v>
      </c>
      <c r="P187" s="2034">
        <v>29</v>
      </c>
      <c r="Q187" s="958" t="s">
        <v>906</v>
      </c>
      <c r="R187" s="1019" t="s">
        <v>907</v>
      </c>
      <c r="S187" s="979" t="s">
        <v>908</v>
      </c>
      <c r="T187" s="958"/>
      <c r="U187" s="979" t="s">
        <v>472</v>
      </c>
      <c r="V187" s="958"/>
      <c r="W187" s="979" t="s">
        <v>473</v>
      </c>
      <c r="X187" s="958"/>
      <c r="Y187" s="979" t="s">
        <v>474</v>
      </c>
      <c r="Z187" s="980" t="s">
        <v>178</v>
      </c>
      <c r="AA187" s="979" t="s">
        <v>32</v>
      </c>
      <c r="AB187" s="980" t="s">
        <v>305</v>
      </c>
      <c r="AC187" s="1273" t="s">
        <v>33</v>
      </c>
      <c r="AD187" s="2992"/>
      <c r="AE187" s="691" t="e">
        <f>SUM(#REF!)</f>
        <v>#REF!</v>
      </c>
      <c r="AF187" s="685" t="e">
        <f>SUM(#REF!)</f>
        <v>#REF!</v>
      </c>
      <c r="AG187" s="1401" t="e">
        <f>AE187+AF187</f>
        <v>#REF!</v>
      </c>
      <c r="AH187" s="2725" t="e">
        <f t="shared" si="79"/>
        <v>#REF!</v>
      </c>
      <c r="AI187" s="2759"/>
      <c r="AJ187" s="927" t="s">
        <v>890</v>
      </c>
      <c r="AK187" s="715"/>
      <c r="AM187" s="679" t="str">
        <f t="shared" si="81"/>
        <v>C604</v>
      </c>
      <c r="AN187" s="2620" t="e">
        <f t="shared" si="82"/>
        <v>#REF!</v>
      </c>
    </row>
    <row r="188" spans="1:40" ht="62.4" x14ac:dyDescent="0.25">
      <c r="A188" s="2997"/>
      <c r="B188" s="710" t="s">
        <v>909</v>
      </c>
      <c r="C188" s="1252" t="s">
        <v>910</v>
      </c>
      <c r="D188" s="929" t="s">
        <v>911</v>
      </c>
      <c r="E188" s="710" t="s">
        <v>28</v>
      </c>
      <c r="F188" s="710"/>
      <c r="G188" s="2027"/>
      <c r="H188" s="2021" t="str">
        <f>"7-DaHall 1-RPP-"&amp;O188&amp;"-"&amp;N188&amp;"-"&amp;P188</f>
        <v>7-DaHall 1-RPP-02-30-36</v>
      </c>
      <c r="I188" s="2029"/>
      <c r="J188" s="2030"/>
      <c r="K188" s="958"/>
      <c r="L188" s="2031"/>
      <c r="M188" s="2022">
        <v>220</v>
      </c>
      <c r="N188" s="2023">
        <v>30</v>
      </c>
      <c r="O188" s="2706" t="s">
        <v>6929</v>
      </c>
      <c r="P188" s="2024">
        <v>36</v>
      </c>
      <c r="Q188" s="958"/>
      <c r="R188" s="697" t="s">
        <v>912</v>
      </c>
      <c r="S188" s="958"/>
      <c r="T188" s="949" t="s">
        <v>913</v>
      </c>
      <c r="U188" s="958"/>
      <c r="V188" s="949" t="s">
        <v>483</v>
      </c>
      <c r="W188" s="958"/>
      <c r="X188" s="949" t="s">
        <v>484</v>
      </c>
      <c r="Y188" s="958"/>
      <c r="Z188" s="949" t="s">
        <v>485</v>
      </c>
      <c r="AA188" s="958"/>
      <c r="AB188" s="949" t="s">
        <v>37</v>
      </c>
      <c r="AC188" s="958"/>
      <c r="AD188" s="2981"/>
      <c r="AE188" s="992"/>
      <c r="AF188" s="685" t="e">
        <f>SUM(#REF!)</f>
        <v>#REF!</v>
      </c>
      <c r="AG188" s="1401" t="e">
        <f>AE188+AF188</f>
        <v>#REF!</v>
      </c>
      <c r="AH188" s="2726" t="e">
        <f t="shared" si="79"/>
        <v>#REF!</v>
      </c>
      <c r="AI188" s="2766"/>
      <c r="AJ188" s="927" t="s">
        <v>914</v>
      </c>
      <c r="AK188" s="715"/>
      <c r="AM188" s="679" t="str">
        <f t="shared" si="81"/>
        <v>C605</v>
      </c>
      <c r="AN188" s="2620" t="e">
        <f t="shared" si="82"/>
        <v>#REF!</v>
      </c>
    </row>
    <row r="189" spans="1:40" ht="62.4" x14ac:dyDescent="0.25">
      <c r="A189" s="2997"/>
      <c r="B189" s="710" t="s">
        <v>915</v>
      </c>
      <c r="C189" s="1252" t="s">
        <v>916</v>
      </c>
      <c r="D189" s="929" t="s">
        <v>917</v>
      </c>
      <c r="E189" s="710" t="s">
        <v>28</v>
      </c>
      <c r="F189" s="710"/>
      <c r="G189" s="2013" t="str">
        <f>"7-DaHall 1-PDU-"&amp;K189&amp;"-"&amp;J189&amp;"-"&amp;L189</f>
        <v>7-DaHall 1-PDU-01-30-3</v>
      </c>
      <c r="H189" s="2052" t="str">
        <f>"7-DaHall 1-RPP-"&amp;O189&amp;"-"&amp;N189&amp;"-"&amp;P189</f>
        <v>7-DaHall 1-RPP-01-30-16</v>
      </c>
      <c r="I189" s="2015">
        <v>220</v>
      </c>
      <c r="J189" s="2016">
        <v>30</v>
      </c>
      <c r="K189" s="2702" t="s">
        <v>6933</v>
      </c>
      <c r="L189" s="2017">
        <v>3</v>
      </c>
      <c r="M189" s="2053">
        <v>220</v>
      </c>
      <c r="N189" s="2016">
        <v>30</v>
      </c>
      <c r="O189" s="2702" t="s">
        <v>6933</v>
      </c>
      <c r="P189" s="2017">
        <v>16</v>
      </c>
      <c r="Q189" s="714" t="s">
        <v>918</v>
      </c>
      <c r="R189" s="714" t="s">
        <v>919</v>
      </c>
      <c r="S189" s="991"/>
      <c r="T189" s="948" t="s">
        <v>920</v>
      </c>
      <c r="U189" s="991"/>
      <c r="V189" s="948" t="s">
        <v>472</v>
      </c>
      <c r="W189" s="991"/>
      <c r="X189" s="948" t="s">
        <v>473</v>
      </c>
      <c r="Y189" s="948" t="s">
        <v>177</v>
      </c>
      <c r="Z189" s="948" t="s">
        <v>474</v>
      </c>
      <c r="AA189" s="948" t="s">
        <v>115</v>
      </c>
      <c r="AB189" s="948" t="s">
        <v>32</v>
      </c>
      <c r="AC189" s="2994" t="s">
        <v>33</v>
      </c>
      <c r="AD189" s="2995"/>
      <c r="AE189" s="691" t="e">
        <f>SUM(#REF!)</f>
        <v>#REF!</v>
      </c>
      <c r="AF189" s="990" t="e">
        <f>SUM(#REF!)</f>
        <v>#REF!</v>
      </c>
      <c r="AG189" s="1401" t="e">
        <f t="shared" ref="AG189" si="83">AE189+AF189</f>
        <v>#REF!</v>
      </c>
      <c r="AH189" s="2726" t="e">
        <f t="shared" si="79"/>
        <v>#REF!</v>
      </c>
      <c r="AI189" s="2766"/>
      <c r="AJ189" s="927" t="s">
        <v>914</v>
      </c>
      <c r="AK189" s="715"/>
      <c r="AM189" s="679" t="str">
        <f t="shared" si="81"/>
        <v>C606</v>
      </c>
      <c r="AN189" s="2620" t="e">
        <f t="shared" si="82"/>
        <v>#REF!</v>
      </c>
    </row>
    <row r="190" spans="1:40" x14ac:dyDescent="0.25">
      <c r="A190" s="2997"/>
      <c r="B190" s="710" t="s">
        <v>921</v>
      </c>
      <c r="C190" s="710" t="s">
        <v>922</v>
      </c>
      <c r="D190" s="929" t="s">
        <v>923</v>
      </c>
      <c r="E190" s="710"/>
      <c r="F190" s="710"/>
      <c r="G190" s="2730"/>
      <c r="H190" s="2731"/>
      <c r="I190" s="2732"/>
      <c r="J190" s="2733"/>
      <c r="K190" s="2259"/>
      <c r="L190" s="2734"/>
      <c r="M190" s="2735"/>
      <c r="N190" s="2733"/>
      <c r="O190" s="2259"/>
      <c r="P190" s="2734"/>
      <c r="Q190" s="2259"/>
      <c r="R190" s="2259"/>
      <c r="S190" s="710"/>
      <c r="T190" s="710"/>
      <c r="U190" s="710"/>
      <c r="V190" s="710"/>
      <c r="W190" s="710"/>
      <c r="X190" s="710"/>
      <c r="Y190" s="710"/>
      <c r="Z190" s="710"/>
      <c r="AA190" s="710"/>
      <c r="AB190" s="710"/>
      <c r="AC190" s="2259"/>
      <c r="AD190" s="2259"/>
      <c r="AE190" s="2736"/>
      <c r="AF190" s="2737"/>
      <c r="AG190" s="2738"/>
      <c r="AH190" s="2725"/>
      <c r="AI190" s="2759"/>
      <c r="AJ190" s="713" t="s">
        <v>924</v>
      </c>
      <c r="AK190" s="698" t="s">
        <v>925</v>
      </c>
    </row>
    <row r="191" spans="1:40" ht="62.4" x14ac:dyDescent="0.25">
      <c r="A191" s="2997"/>
      <c r="B191" s="710" t="s">
        <v>926</v>
      </c>
      <c r="C191" s="710" t="s">
        <v>927</v>
      </c>
      <c r="D191" s="929" t="s">
        <v>928</v>
      </c>
      <c r="E191" s="710" t="s">
        <v>28</v>
      </c>
      <c r="F191" s="710"/>
      <c r="G191" s="2054" t="str">
        <f>"7-DaHall 1-RPP-"&amp;K191&amp;"-"&amp;J191&amp;"-"&amp;L191</f>
        <v>7-DaHall 1-RPP-02-30-20</v>
      </c>
      <c r="H191" s="2052" t="str">
        <f>"7-DaHall 1-RPP-"&amp;O191&amp;"-"&amp;N191&amp;"-"&amp;P191</f>
        <v>7-DaHall 1-RPP-01-30-26</v>
      </c>
      <c r="I191" s="2055">
        <v>220</v>
      </c>
      <c r="J191" s="2023">
        <v>30</v>
      </c>
      <c r="K191" s="2706" t="s">
        <v>6929</v>
      </c>
      <c r="L191" s="2024">
        <v>20</v>
      </c>
      <c r="M191" s="2053">
        <v>220</v>
      </c>
      <c r="N191" s="2016">
        <v>30</v>
      </c>
      <c r="O191" s="2702" t="s">
        <v>6933</v>
      </c>
      <c r="P191" s="2017">
        <v>26</v>
      </c>
      <c r="Q191" s="697" t="s">
        <v>929</v>
      </c>
      <c r="R191" s="714" t="s">
        <v>930</v>
      </c>
      <c r="S191" s="949" t="s">
        <v>931</v>
      </c>
      <c r="T191" s="714" t="s">
        <v>932</v>
      </c>
      <c r="U191" s="949" t="s">
        <v>483</v>
      </c>
      <c r="V191" s="948" t="s">
        <v>472</v>
      </c>
      <c r="W191" s="949" t="s">
        <v>484</v>
      </c>
      <c r="X191" s="948" t="s">
        <v>473</v>
      </c>
      <c r="Y191" s="949" t="s">
        <v>485</v>
      </c>
      <c r="Z191" s="948" t="s">
        <v>474</v>
      </c>
      <c r="AA191" s="949" t="s">
        <v>37</v>
      </c>
      <c r="AB191" s="948" t="s">
        <v>32</v>
      </c>
      <c r="AC191" s="949" t="s">
        <v>38</v>
      </c>
      <c r="AD191" s="948" t="s">
        <v>933</v>
      </c>
      <c r="AE191" s="965" t="e">
        <f>SUM(#REF!)</f>
        <v>#REF!</v>
      </c>
      <c r="AF191" s="990" t="e">
        <f>SUM(#REF!)</f>
        <v>#REF!</v>
      </c>
      <c r="AG191" s="1401" t="e">
        <f>AE191+AF191</f>
        <v>#REF!</v>
      </c>
      <c r="AH191" s="2725" t="e">
        <f t="shared" si="79"/>
        <v>#REF!</v>
      </c>
      <c r="AI191" s="2759"/>
      <c r="AJ191" s="713" t="s">
        <v>924</v>
      </c>
      <c r="AK191" s="698" t="s">
        <v>925</v>
      </c>
      <c r="AM191" s="679" t="str">
        <f>B191</f>
        <v>C608</v>
      </c>
      <c r="AN191" s="2620" t="e">
        <f>AH191</f>
        <v>#REF!</v>
      </c>
    </row>
    <row r="192" spans="1:40" ht="39.9" hidden="1" customHeight="1" x14ac:dyDescent="0.25">
      <c r="A192" s="2997"/>
      <c r="B192" s="710" t="s">
        <v>934</v>
      </c>
      <c r="C192" s="928" t="s">
        <v>935</v>
      </c>
      <c r="D192" s="746" t="s">
        <v>936</v>
      </c>
      <c r="E192" s="1020"/>
      <c r="F192" s="1020" t="s">
        <v>28</v>
      </c>
      <c r="G192" s="2125"/>
      <c r="H192" s="2126"/>
      <c r="I192" s="2127"/>
      <c r="J192" s="979"/>
      <c r="K192" s="979"/>
      <c r="L192" s="2128"/>
      <c r="M192" s="2129"/>
      <c r="N192" s="2132"/>
      <c r="O192" s="980"/>
      <c r="P192" s="2130"/>
      <c r="Q192" s="979" t="s">
        <v>937</v>
      </c>
      <c r="R192" s="980" t="s">
        <v>938</v>
      </c>
      <c r="S192" s="2978" t="s">
        <v>313</v>
      </c>
      <c r="T192" s="2980" t="s">
        <v>314</v>
      </c>
      <c r="U192" s="2978" t="s">
        <v>456</v>
      </c>
      <c r="V192" s="2980" t="s">
        <v>457</v>
      </c>
      <c r="W192" s="2978" t="s">
        <v>51</v>
      </c>
      <c r="X192" s="2980" t="s">
        <v>52</v>
      </c>
      <c r="Y192" s="2978" t="s">
        <v>53</v>
      </c>
      <c r="Z192" s="2980" t="s">
        <v>54</v>
      </c>
      <c r="AA192" s="2978" t="s">
        <v>32</v>
      </c>
      <c r="AB192" s="2980" t="s">
        <v>37</v>
      </c>
      <c r="AC192" s="2978" t="s">
        <v>33</v>
      </c>
      <c r="AD192" s="2980" t="s">
        <v>38</v>
      </c>
      <c r="AE192" s="992">
        <f>SJT설비_7층_IPD!I17</f>
        <v>0</v>
      </c>
      <c r="AF192" s="1270">
        <f>SJT설비_7층_IPD!I62</f>
        <v>0</v>
      </c>
      <c r="AG192" s="1421">
        <f>AE192+AF192</f>
        <v>0</v>
      </c>
      <c r="AH192" s="2744">
        <f t="shared" ref="AH192:AH193" si="84">AG192*53.5</f>
        <v>0</v>
      </c>
      <c r="AI192" s="2759"/>
      <c r="AJ192" s="712" t="s">
        <v>939</v>
      </c>
      <c r="AK192" s="711" t="s">
        <v>940</v>
      </c>
    </row>
    <row r="193" spans="1:40" ht="31.8" hidden="1" thickBot="1" x14ac:dyDescent="0.3">
      <c r="A193" s="2998"/>
      <c r="B193" s="680" t="s">
        <v>941</v>
      </c>
      <c r="C193" s="680" t="s">
        <v>942</v>
      </c>
      <c r="D193" s="716" t="s">
        <v>943</v>
      </c>
      <c r="E193" s="680"/>
      <c r="F193" s="680" t="s">
        <v>28</v>
      </c>
      <c r="G193" s="2001" t="str">
        <f t="shared" si="63"/>
        <v>7-1-A-1-35-51</v>
      </c>
      <c r="H193" s="2037" t="str">
        <f t="shared" si="64"/>
        <v>7-1-B-1-35-51</v>
      </c>
      <c r="I193" s="2003">
        <v>48</v>
      </c>
      <c r="J193" s="2004">
        <v>35</v>
      </c>
      <c r="K193" s="952" t="s">
        <v>309</v>
      </c>
      <c r="L193" s="2005">
        <v>51</v>
      </c>
      <c r="M193" s="2107">
        <v>48</v>
      </c>
      <c r="N193" s="2140">
        <v>35</v>
      </c>
      <c r="O193" s="954" t="s">
        <v>310</v>
      </c>
      <c r="P193" s="2038">
        <v>51</v>
      </c>
      <c r="Q193" s="952" t="s">
        <v>944</v>
      </c>
      <c r="R193" s="954" t="s">
        <v>945</v>
      </c>
      <c r="S193" s="3011"/>
      <c r="T193" s="3012"/>
      <c r="U193" s="3011"/>
      <c r="V193" s="3012"/>
      <c r="W193" s="3011"/>
      <c r="X193" s="3012"/>
      <c r="Y193" s="3011"/>
      <c r="Z193" s="3012"/>
      <c r="AA193" s="3011"/>
      <c r="AB193" s="3012"/>
      <c r="AC193" s="3011"/>
      <c r="AD193" s="3012"/>
      <c r="AE193" s="700">
        <f>SJT설비_7층_IPD!I16</f>
        <v>0</v>
      </c>
      <c r="AF193" s="687">
        <f>SJT설비_7층_IPD!I61</f>
        <v>0</v>
      </c>
      <c r="AG193" s="1412">
        <f>AE193+AF193</f>
        <v>0</v>
      </c>
      <c r="AH193" s="2727">
        <f t="shared" si="84"/>
        <v>0</v>
      </c>
      <c r="AI193" s="2762"/>
      <c r="AJ193" s="708" t="s">
        <v>939</v>
      </c>
      <c r="AK193" s="689"/>
    </row>
    <row r="194" spans="1:40" hidden="1" x14ac:dyDescent="0.25">
      <c r="A194" s="2996" t="s">
        <v>946</v>
      </c>
      <c r="B194" s="681" t="s">
        <v>947</v>
      </c>
      <c r="C194" s="1130"/>
      <c r="D194" s="745"/>
      <c r="E194" s="1130"/>
      <c r="F194" s="1130"/>
      <c r="G194" s="2009"/>
      <c r="H194" s="2141"/>
      <c r="I194" s="2010"/>
      <c r="J194" s="2011"/>
      <c r="K194" s="957"/>
      <c r="L194" s="2012"/>
      <c r="M194" s="2142"/>
      <c r="N194" s="2143"/>
      <c r="O194" s="1131"/>
      <c r="P194" s="2144"/>
      <c r="Q194" s="957"/>
      <c r="R194" s="1131"/>
      <c r="S194" s="745"/>
      <c r="T194" s="1131"/>
      <c r="U194" s="745"/>
      <c r="V194" s="1131"/>
      <c r="W194" s="745"/>
      <c r="X194" s="1131"/>
      <c r="Y194" s="745"/>
      <c r="Z194" s="1131"/>
      <c r="AA194" s="745"/>
      <c r="AB194" s="1131"/>
      <c r="AC194" s="745"/>
      <c r="AD194" s="1131"/>
      <c r="AE194" s="1024"/>
      <c r="AF194" s="1149"/>
      <c r="AG194" s="1413"/>
      <c r="AH194" s="2752"/>
      <c r="AI194" s="2761"/>
      <c r="AJ194" s="709"/>
      <c r="AK194" s="683"/>
    </row>
    <row r="195" spans="1:40" ht="46.8" x14ac:dyDescent="0.25">
      <c r="A195" s="2997"/>
      <c r="B195" s="710" t="s">
        <v>948</v>
      </c>
      <c r="C195" s="710" t="s">
        <v>949</v>
      </c>
      <c r="D195" s="929" t="s">
        <v>950</v>
      </c>
      <c r="E195" s="929" t="s">
        <v>28</v>
      </c>
      <c r="F195" s="2729"/>
      <c r="G195" s="2054" t="str">
        <f>"7-DaHall 1-RPP-"&amp;K195&amp;"-"&amp;J195&amp;"-"&amp;L195</f>
        <v>7-DaHall 1-RPP-02-30-30</v>
      </c>
      <c r="H195" s="2052" t="str">
        <f>"7-DaHall 1-RPP-"&amp;O195&amp;"-"&amp;N195&amp;"-"&amp;P195</f>
        <v>7-DaHall 1-RPP-01--36</v>
      </c>
      <c r="I195" s="2055">
        <v>220</v>
      </c>
      <c r="J195" s="2023">
        <v>30</v>
      </c>
      <c r="K195" s="2706" t="s">
        <v>6929</v>
      </c>
      <c r="L195" s="2024">
        <v>30</v>
      </c>
      <c r="M195" s="2053"/>
      <c r="N195" s="2016"/>
      <c r="O195" s="2702" t="s">
        <v>6933</v>
      </c>
      <c r="P195" s="2017">
        <v>36</v>
      </c>
      <c r="Q195" s="697" t="s">
        <v>951</v>
      </c>
      <c r="R195" s="714" t="s">
        <v>952</v>
      </c>
      <c r="S195" s="949" t="s">
        <v>953</v>
      </c>
      <c r="T195" s="948" t="s">
        <v>954</v>
      </c>
      <c r="U195" s="2980" t="s">
        <v>483</v>
      </c>
      <c r="V195" s="2978" t="s">
        <v>472</v>
      </c>
      <c r="W195" s="2980" t="s">
        <v>484</v>
      </c>
      <c r="X195" s="2978" t="s">
        <v>473</v>
      </c>
      <c r="Y195" s="2980" t="s">
        <v>485</v>
      </c>
      <c r="Z195" s="2978" t="s">
        <v>474</v>
      </c>
      <c r="AA195" s="2980" t="s">
        <v>37</v>
      </c>
      <c r="AB195" s="2978" t="s">
        <v>32</v>
      </c>
      <c r="AC195" s="2980" t="s">
        <v>38</v>
      </c>
      <c r="AD195" s="2978" t="s">
        <v>33</v>
      </c>
      <c r="AE195" s="965" t="e">
        <f>SUM(#REF!)</f>
        <v>#REF!</v>
      </c>
      <c r="AF195" s="990" t="e">
        <f>SUM(#REF!)</f>
        <v>#REF!</v>
      </c>
      <c r="AG195" s="1401" t="e">
        <f t="shared" ref="AG195:AG202" si="85">AE195+AF195</f>
        <v>#REF!</v>
      </c>
      <c r="AH195" s="2725" t="e">
        <f t="shared" ref="AH195:AH202" si="86">AG195*220</f>
        <v>#REF!</v>
      </c>
      <c r="AI195" s="2759"/>
      <c r="AJ195" s="927" t="s">
        <v>955</v>
      </c>
      <c r="AK195" s="715"/>
      <c r="AM195" s="679" t="str">
        <f t="shared" ref="AM195:AM203" si="87">B195</f>
        <v>C702</v>
      </c>
      <c r="AN195" s="2620" t="e">
        <f t="shared" ref="AN195:AN203" si="88">AH195</f>
        <v>#REF!</v>
      </c>
    </row>
    <row r="196" spans="1:40" ht="27" customHeight="1" x14ac:dyDescent="0.25">
      <c r="A196" s="2997"/>
      <c r="B196" s="710" t="s">
        <v>956</v>
      </c>
      <c r="C196" s="1252" t="s">
        <v>957</v>
      </c>
      <c r="D196" s="929" t="s">
        <v>958</v>
      </c>
      <c r="E196" s="929" t="s">
        <v>28</v>
      </c>
      <c r="F196" s="710"/>
      <c r="G196" s="2054" t="str">
        <f>"7-DaHall 1-RPP-"&amp;K196&amp;"-"&amp;J196&amp;"-"&amp;L196</f>
        <v>7-DaHall 1-RPP-02-20-27</v>
      </c>
      <c r="H196" s="2052" t="str">
        <f>"7-DaHall 1-RPP-"&amp;O196&amp;"-"&amp;N196&amp;"-"&amp;P196</f>
        <v>7-DaHall 1-RPP-01-30-14</v>
      </c>
      <c r="I196" s="2055">
        <v>220</v>
      </c>
      <c r="J196" s="2023">
        <v>20</v>
      </c>
      <c r="K196" s="2706" t="s">
        <v>6929</v>
      </c>
      <c r="L196" s="2024">
        <v>27</v>
      </c>
      <c r="M196" s="2053">
        <v>220</v>
      </c>
      <c r="N196" s="2016">
        <v>30</v>
      </c>
      <c r="O196" s="2702" t="s">
        <v>6933</v>
      </c>
      <c r="P196" s="2017">
        <v>14</v>
      </c>
      <c r="Q196" s="697" t="s">
        <v>959</v>
      </c>
      <c r="R196" s="714" t="s">
        <v>960</v>
      </c>
      <c r="S196" s="949" t="s">
        <v>961</v>
      </c>
      <c r="T196" s="948" t="s">
        <v>962</v>
      </c>
      <c r="U196" s="2981"/>
      <c r="V196" s="2979"/>
      <c r="W196" s="2981"/>
      <c r="X196" s="2979"/>
      <c r="Y196" s="2981"/>
      <c r="Z196" s="2979"/>
      <c r="AA196" s="2981"/>
      <c r="AB196" s="2979"/>
      <c r="AC196" s="2981"/>
      <c r="AD196" s="2979"/>
      <c r="AE196" s="965" t="e">
        <f>SUM(#REF!)</f>
        <v>#REF!</v>
      </c>
      <c r="AF196" s="990" t="e">
        <f>SUM(#REF!)</f>
        <v>#REF!</v>
      </c>
      <c r="AG196" s="1401" t="e">
        <f t="shared" si="85"/>
        <v>#REF!</v>
      </c>
      <c r="AH196" s="2726" t="e">
        <f t="shared" si="86"/>
        <v>#REF!</v>
      </c>
      <c r="AI196" s="2766"/>
      <c r="AJ196" s="927" t="s">
        <v>963</v>
      </c>
      <c r="AK196" s="715"/>
      <c r="AM196" s="679" t="str">
        <f t="shared" si="87"/>
        <v>C703</v>
      </c>
      <c r="AN196" s="2620" t="e">
        <f t="shared" si="88"/>
        <v>#REF!</v>
      </c>
    </row>
    <row r="197" spans="1:40" ht="46.8" x14ac:dyDescent="0.25">
      <c r="A197" s="2997"/>
      <c r="B197" s="710" t="s">
        <v>964</v>
      </c>
      <c r="C197" s="710" t="s">
        <v>965</v>
      </c>
      <c r="D197" s="929" t="s">
        <v>966</v>
      </c>
      <c r="E197" s="929" t="s">
        <v>28</v>
      </c>
      <c r="F197" s="2729"/>
      <c r="G197" s="2027"/>
      <c r="H197" s="2021" t="str">
        <f>"7-DaHall 1-RPP-"&amp;O197&amp;"-"&amp;N197&amp;"-"&amp;P197</f>
        <v>7-DaHall 1-RPP-02-20-25</v>
      </c>
      <c r="I197" s="2029"/>
      <c r="J197" s="2030"/>
      <c r="K197" s="958"/>
      <c r="L197" s="2031"/>
      <c r="M197" s="2032">
        <v>220</v>
      </c>
      <c r="N197" s="2033">
        <v>20</v>
      </c>
      <c r="O197" s="2707" t="s">
        <v>6929</v>
      </c>
      <c r="P197" s="2034">
        <v>25</v>
      </c>
      <c r="Q197" s="958"/>
      <c r="R197" s="1019" t="s">
        <v>967</v>
      </c>
      <c r="S197" s="958"/>
      <c r="T197" s="980" t="s">
        <v>968</v>
      </c>
      <c r="U197" s="958"/>
      <c r="V197" s="2980" t="s">
        <v>483</v>
      </c>
      <c r="W197" s="958"/>
      <c r="X197" s="2980" t="s">
        <v>484</v>
      </c>
      <c r="Y197" s="958"/>
      <c r="Z197" s="2980" t="s">
        <v>485</v>
      </c>
      <c r="AA197" s="958"/>
      <c r="AB197" s="2980" t="s">
        <v>37</v>
      </c>
      <c r="AC197" s="958"/>
      <c r="AD197" s="2980" t="s">
        <v>38</v>
      </c>
      <c r="AE197" s="992"/>
      <c r="AF197" s="685" t="e">
        <f>SUM(#REF!)</f>
        <v>#REF!</v>
      </c>
      <c r="AG197" s="1401" t="e">
        <f t="shared" si="85"/>
        <v>#REF!</v>
      </c>
      <c r="AH197" s="2725" t="e">
        <f t="shared" si="86"/>
        <v>#REF!</v>
      </c>
      <c r="AI197" s="2759"/>
      <c r="AJ197" s="927" t="s">
        <v>890</v>
      </c>
      <c r="AK197" s="715"/>
      <c r="AM197" s="679" t="str">
        <f t="shared" si="87"/>
        <v>C704</v>
      </c>
      <c r="AN197" s="2620" t="e">
        <f t="shared" si="88"/>
        <v>#REF!</v>
      </c>
    </row>
    <row r="198" spans="1:40" ht="46.8" x14ac:dyDescent="0.25">
      <c r="A198" s="2997"/>
      <c r="B198" s="710" t="s">
        <v>969</v>
      </c>
      <c r="C198" s="710" t="s">
        <v>970</v>
      </c>
      <c r="D198" s="929" t="s">
        <v>971</v>
      </c>
      <c r="E198" s="929" t="s">
        <v>28</v>
      </c>
      <c r="F198" s="2729"/>
      <c r="G198" s="2027"/>
      <c r="H198" s="2021" t="str">
        <f>"7-DaHall 1-RPP-"&amp;O198&amp;"-"&amp;N198&amp;"-"&amp;P198</f>
        <v>7-DaHall 1-RPP-02-20-23</v>
      </c>
      <c r="I198" s="2029"/>
      <c r="J198" s="2030"/>
      <c r="K198" s="958"/>
      <c r="L198" s="2031"/>
      <c r="M198" s="2032">
        <v>220</v>
      </c>
      <c r="N198" s="2033">
        <v>20</v>
      </c>
      <c r="O198" s="2707" t="s">
        <v>6929</v>
      </c>
      <c r="P198" s="2034">
        <v>23</v>
      </c>
      <c r="Q198" s="958"/>
      <c r="R198" s="1019" t="s">
        <v>972</v>
      </c>
      <c r="S198" s="958"/>
      <c r="T198" s="980" t="s">
        <v>973</v>
      </c>
      <c r="U198" s="958"/>
      <c r="V198" s="2992"/>
      <c r="W198" s="958"/>
      <c r="X198" s="2992"/>
      <c r="Y198" s="958"/>
      <c r="Z198" s="2992"/>
      <c r="AA198" s="958"/>
      <c r="AB198" s="2992"/>
      <c r="AC198" s="958"/>
      <c r="AD198" s="2992"/>
      <c r="AE198" s="992"/>
      <c r="AF198" s="685" t="e">
        <f>SUM(#REF!)</f>
        <v>#REF!</v>
      </c>
      <c r="AG198" s="1401" t="e">
        <f t="shared" si="85"/>
        <v>#REF!</v>
      </c>
      <c r="AH198" s="2725" t="e">
        <f t="shared" si="86"/>
        <v>#REF!</v>
      </c>
      <c r="AI198" s="2759"/>
      <c r="AJ198" s="927" t="s">
        <v>890</v>
      </c>
      <c r="AK198" s="715"/>
      <c r="AM198" s="679" t="str">
        <f t="shared" si="87"/>
        <v>C705</v>
      </c>
      <c r="AN198" s="2620" t="e">
        <f t="shared" si="88"/>
        <v>#REF!</v>
      </c>
    </row>
    <row r="199" spans="1:40" ht="27" customHeight="1" x14ac:dyDescent="0.25">
      <c r="A199" s="2997"/>
      <c r="B199" s="710" t="s">
        <v>974</v>
      </c>
      <c r="C199" s="710" t="s">
        <v>975</v>
      </c>
      <c r="D199" s="929" t="s">
        <v>976</v>
      </c>
      <c r="E199" s="929" t="s">
        <v>28</v>
      </c>
      <c r="F199" s="710"/>
      <c r="G199" s="2027"/>
      <c r="H199" s="2021" t="str">
        <f>"7-DaHall 1-RPP-"&amp;O199&amp;"-"&amp;N199&amp;"-"&amp;P199</f>
        <v>7-DaHall 1-RPP-02-20-21</v>
      </c>
      <c r="I199" s="2029"/>
      <c r="J199" s="2030"/>
      <c r="K199" s="958"/>
      <c r="L199" s="2031"/>
      <c r="M199" s="2022">
        <v>220</v>
      </c>
      <c r="N199" s="2023">
        <v>20</v>
      </c>
      <c r="O199" s="2706" t="s">
        <v>6929</v>
      </c>
      <c r="P199" s="2024">
        <v>21</v>
      </c>
      <c r="Q199" s="958"/>
      <c r="R199" s="697" t="s">
        <v>977</v>
      </c>
      <c r="S199" s="958"/>
      <c r="T199" s="949" t="s">
        <v>978</v>
      </c>
      <c r="U199" s="958"/>
      <c r="V199" s="2981"/>
      <c r="W199" s="958"/>
      <c r="X199" s="2981"/>
      <c r="Y199" s="958"/>
      <c r="Z199" s="2981"/>
      <c r="AA199" s="958"/>
      <c r="AB199" s="2981"/>
      <c r="AC199" s="958"/>
      <c r="AD199" s="2981"/>
      <c r="AE199" s="992"/>
      <c r="AF199" s="685" t="e">
        <f>SUM(#REF!)</f>
        <v>#REF!</v>
      </c>
      <c r="AG199" s="1401" t="e">
        <f t="shared" si="85"/>
        <v>#REF!</v>
      </c>
      <c r="AH199" s="2726" t="e">
        <f t="shared" si="86"/>
        <v>#REF!</v>
      </c>
      <c r="AI199" s="2766"/>
      <c r="AJ199" s="927" t="s">
        <v>979</v>
      </c>
      <c r="AK199" s="715"/>
      <c r="AM199" s="679" t="str">
        <f t="shared" si="87"/>
        <v>C706</v>
      </c>
      <c r="AN199" s="2620" t="e">
        <f t="shared" si="88"/>
        <v>#REF!</v>
      </c>
    </row>
    <row r="200" spans="1:40" ht="40.5" customHeight="1" x14ac:dyDescent="0.25">
      <c r="A200" s="2997"/>
      <c r="B200" s="710" t="s">
        <v>980</v>
      </c>
      <c r="C200" s="1252" t="s">
        <v>981</v>
      </c>
      <c r="D200" s="929" t="s">
        <v>982</v>
      </c>
      <c r="E200" s="929" t="s">
        <v>28</v>
      </c>
      <c r="F200" s="710"/>
      <c r="G200" s="2013" t="str">
        <f>"7-DaHall 1-RPP-"&amp;K200&amp;"-"&amp;J200&amp;"-"&amp;L200</f>
        <v>7-DaHall 1-RPP-01-30-4</v>
      </c>
      <c r="H200" s="2145"/>
      <c r="I200" s="2015">
        <v>220</v>
      </c>
      <c r="J200" s="2016">
        <v>30</v>
      </c>
      <c r="K200" s="2702" t="s">
        <v>6933</v>
      </c>
      <c r="L200" s="2017">
        <v>4</v>
      </c>
      <c r="M200" s="2146"/>
      <c r="N200" s="2147"/>
      <c r="O200" s="959"/>
      <c r="P200" s="2148"/>
      <c r="Q200" s="714" t="s">
        <v>983</v>
      </c>
      <c r="R200" s="959"/>
      <c r="S200" s="948" t="s">
        <v>984</v>
      </c>
      <c r="T200" s="959"/>
      <c r="U200" s="2978" t="s">
        <v>472</v>
      </c>
      <c r="V200" s="959"/>
      <c r="W200" s="2978" t="s">
        <v>473</v>
      </c>
      <c r="X200" s="959"/>
      <c r="Y200" s="2978" t="s">
        <v>474</v>
      </c>
      <c r="Z200" s="959"/>
      <c r="AA200" s="2978" t="s">
        <v>32</v>
      </c>
      <c r="AB200" s="959"/>
      <c r="AC200" s="2978" t="s">
        <v>33</v>
      </c>
      <c r="AD200" s="959"/>
      <c r="AE200" s="691" t="e">
        <f>SUM(#REF!)</f>
        <v>#REF!</v>
      </c>
      <c r="AF200" s="989"/>
      <c r="AG200" s="1401" t="e">
        <f t="shared" si="85"/>
        <v>#REF!</v>
      </c>
      <c r="AH200" s="2726" t="e">
        <f t="shared" si="86"/>
        <v>#REF!</v>
      </c>
      <c r="AI200" s="2766"/>
      <c r="AJ200" s="927" t="s">
        <v>985</v>
      </c>
      <c r="AK200" s="715"/>
      <c r="AM200" s="679" t="str">
        <f t="shared" si="87"/>
        <v>C707</v>
      </c>
      <c r="AN200" s="2620" t="e">
        <f t="shared" si="88"/>
        <v>#REF!</v>
      </c>
    </row>
    <row r="201" spans="1:40" ht="27" customHeight="1" x14ac:dyDescent="0.25">
      <c r="A201" s="2997"/>
      <c r="B201" s="710" t="s">
        <v>986</v>
      </c>
      <c r="C201" s="710" t="s">
        <v>987</v>
      </c>
      <c r="D201" s="929" t="s">
        <v>988</v>
      </c>
      <c r="E201" s="929" t="s">
        <v>28</v>
      </c>
      <c r="F201" s="710"/>
      <c r="G201" s="2013" t="str">
        <f>"7-DaHall 1-RPP-"&amp;K201&amp;"-"&amp;J201&amp;"-"&amp;L201</f>
        <v>7-DaHall 1-RPP-01-30-6</v>
      </c>
      <c r="H201" s="2145"/>
      <c r="I201" s="2015">
        <v>220</v>
      </c>
      <c r="J201" s="2016">
        <v>30</v>
      </c>
      <c r="K201" s="2702" t="s">
        <v>6933</v>
      </c>
      <c r="L201" s="2017">
        <v>6</v>
      </c>
      <c r="M201" s="2146"/>
      <c r="N201" s="2147"/>
      <c r="O201" s="959"/>
      <c r="P201" s="2148"/>
      <c r="Q201" s="714" t="s">
        <v>989</v>
      </c>
      <c r="R201" s="959"/>
      <c r="S201" s="948" t="s">
        <v>990</v>
      </c>
      <c r="T201" s="959"/>
      <c r="U201" s="2979"/>
      <c r="V201" s="959"/>
      <c r="W201" s="2979"/>
      <c r="X201" s="959"/>
      <c r="Y201" s="2979"/>
      <c r="Z201" s="959"/>
      <c r="AA201" s="2979"/>
      <c r="AB201" s="959"/>
      <c r="AC201" s="2979"/>
      <c r="AD201" s="959"/>
      <c r="AE201" s="691" t="e">
        <f>SUM(#REF!)</f>
        <v>#REF!</v>
      </c>
      <c r="AF201" s="989"/>
      <c r="AG201" s="1401" t="e">
        <f t="shared" si="85"/>
        <v>#REF!</v>
      </c>
      <c r="AH201" s="2726" t="e">
        <f t="shared" si="86"/>
        <v>#REF!</v>
      </c>
      <c r="AI201" s="2766"/>
      <c r="AJ201" s="927" t="s">
        <v>985</v>
      </c>
      <c r="AK201" s="715"/>
      <c r="AM201" s="679" t="str">
        <f t="shared" si="87"/>
        <v>C708</v>
      </c>
      <c r="AN201" s="2620" t="e">
        <f t="shared" si="88"/>
        <v>#REF!</v>
      </c>
    </row>
    <row r="202" spans="1:40" ht="62.4" x14ac:dyDescent="0.25">
      <c r="A202" s="2997"/>
      <c r="B202" s="710" t="s">
        <v>991</v>
      </c>
      <c r="C202" s="710" t="s">
        <v>992</v>
      </c>
      <c r="D202" s="929" t="s">
        <v>993</v>
      </c>
      <c r="E202" s="929" t="s">
        <v>28</v>
      </c>
      <c r="F202" s="2729"/>
      <c r="G202" s="2027"/>
      <c r="H202" s="2021" t="str">
        <f>"7-DaHall 1-RPP-"&amp;O202&amp;"-"&amp;N202&amp;"-"&amp;P202</f>
        <v>7-DaHall 1-RPP-02-20-19</v>
      </c>
      <c r="I202" s="2029"/>
      <c r="J202" s="2030"/>
      <c r="K202" s="958"/>
      <c r="L202" s="2031"/>
      <c r="M202" s="2032">
        <v>220</v>
      </c>
      <c r="N202" s="2033">
        <v>20</v>
      </c>
      <c r="O202" s="2707" t="s">
        <v>6929</v>
      </c>
      <c r="P202" s="2034">
        <v>19</v>
      </c>
      <c r="Q202" s="958"/>
      <c r="R202" s="1019" t="s">
        <v>994</v>
      </c>
      <c r="S202" s="958"/>
      <c r="T202" s="980" t="s">
        <v>995</v>
      </c>
      <c r="U202" s="958"/>
      <c r="V202" s="980" t="s">
        <v>483</v>
      </c>
      <c r="W202" s="958"/>
      <c r="X202" s="980" t="s">
        <v>484</v>
      </c>
      <c r="Y202" s="958"/>
      <c r="Z202" s="980" t="s">
        <v>485</v>
      </c>
      <c r="AA202" s="958"/>
      <c r="AB202" s="980" t="s">
        <v>37</v>
      </c>
      <c r="AC202" s="958"/>
      <c r="AD202" s="980" t="s">
        <v>38</v>
      </c>
      <c r="AE202" s="992"/>
      <c r="AF202" s="685" t="e">
        <f>SUM(#REF!)</f>
        <v>#REF!</v>
      </c>
      <c r="AG202" s="1401" t="e">
        <f t="shared" si="85"/>
        <v>#REF!</v>
      </c>
      <c r="AH202" s="2725" t="e">
        <f t="shared" si="86"/>
        <v>#REF!</v>
      </c>
      <c r="AI202" s="2759"/>
      <c r="AJ202" s="927" t="s">
        <v>890</v>
      </c>
      <c r="AK202" s="715"/>
      <c r="AM202" s="679" t="str">
        <f t="shared" si="87"/>
        <v>C709</v>
      </c>
      <c r="AN202" s="2620" t="e">
        <f t="shared" si="88"/>
        <v>#REF!</v>
      </c>
    </row>
    <row r="203" spans="1:40" ht="16.2" thickBot="1" x14ac:dyDescent="0.3">
      <c r="A203" s="2998"/>
      <c r="B203" s="680" t="s">
        <v>996</v>
      </c>
      <c r="C203" s="680" t="s">
        <v>997</v>
      </c>
      <c r="D203" s="972" t="s">
        <v>998</v>
      </c>
      <c r="E203" s="981" t="s">
        <v>569</v>
      </c>
      <c r="F203" s="981" t="s">
        <v>569</v>
      </c>
      <c r="G203" s="2149"/>
      <c r="H203" s="2150"/>
      <c r="I203" s="2151"/>
      <c r="J203" s="2152"/>
      <c r="K203" s="970"/>
      <c r="L203" s="2153"/>
      <c r="M203" s="2154"/>
      <c r="N203" s="2152"/>
      <c r="O203" s="970"/>
      <c r="P203" s="2153"/>
      <c r="Q203" s="970"/>
      <c r="R203" s="970"/>
      <c r="S203" s="970"/>
      <c r="T203" s="970"/>
      <c r="U203" s="970"/>
      <c r="V203" s="970"/>
      <c r="W203" s="970"/>
      <c r="X203" s="970"/>
      <c r="Y203" s="970"/>
      <c r="Z203" s="970"/>
      <c r="AA203" s="970"/>
      <c r="AB203" s="970"/>
      <c r="AC203" s="970"/>
      <c r="AD203" s="970"/>
      <c r="AE203" s="1005"/>
      <c r="AF203" s="1145"/>
      <c r="AG203" s="1425"/>
      <c r="AH203" s="2747"/>
      <c r="AI203" s="2764"/>
      <c r="AJ203" s="708" t="s">
        <v>999</v>
      </c>
      <c r="AK203" s="689"/>
      <c r="AM203" s="679" t="str">
        <f t="shared" si="87"/>
        <v>C710</v>
      </c>
      <c r="AN203" s="2620">
        <f t="shared" si="88"/>
        <v>0</v>
      </c>
    </row>
    <row r="204" spans="1:40" x14ac:dyDescent="0.25">
      <c r="A204" s="2996" t="s">
        <v>1000</v>
      </c>
      <c r="B204" s="932" t="s">
        <v>1001</v>
      </c>
      <c r="C204" s="1143"/>
      <c r="D204" s="1137"/>
      <c r="E204" s="1137"/>
      <c r="F204" s="1143"/>
      <c r="G204" s="2155"/>
      <c r="H204" s="2156"/>
      <c r="I204" s="2157"/>
      <c r="J204" s="2138"/>
      <c r="K204" s="1144"/>
      <c r="L204" s="2139"/>
      <c r="M204" s="2158"/>
      <c r="N204" s="2136"/>
      <c r="O204" s="1023"/>
      <c r="P204" s="2069"/>
      <c r="Q204" s="1144"/>
      <c r="R204" s="1023"/>
      <c r="S204" s="1144"/>
      <c r="T204" s="1023"/>
      <c r="U204" s="1144"/>
      <c r="V204" s="1023"/>
      <c r="W204" s="1144"/>
      <c r="X204" s="1023"/>
      <c r="Y204" s="1144"/>
      <c r="Z204" s="1023"/>
      <c r="AA204" s="1144"/>
      <c r="AB204" s="1023"/>
      <c r="AC204" s="1144"/>
      <c r="AD204" s="1023"/>
      <c r="AE204" s="1150"/>
      <c r="AF204" s="1151"/>
      <c r="AG204" s="1424"/>
      <c r="AH204" s="2752"/>
      <c r="AI204" s="2768"/>
      <c r="AJ204" s="1136"/>
      <c r="AK204" s="1116"/>
    </row>
    <row r="205" spans="1:40" ht="40.5" customHeight="1" x14ac:dyDescent="0.25">
      <c r="A205" s="2997"/>
      <c r="B205" s="2999" t="s">
        <v>1002</v>
      </c>
      <c r="C205" s="3000" t="s">
        <v>1003</v>
      </c>
      <c r="D205" s="3001" t="s">
        <v>1004</v>
      </c>
      <c r="E205" s="710" t="s">
        <v>28</v>
      </c>
      <c r="F205" s="710"/>
      <c r="G205" s="2159"/>
      <c r="H205" s="2052" t="str">
        <f>"7-DaHall 1-RPP-"&amp;O205&amp;"-"&amp;N205&amp;"-"&amp;P205</f>
        <v>7-DaHall 1-RPP-01-20-11</v>
      </c>
      <c r="I205" s="2160"/>
      <c r="J205" s="2161"/>
      <c r="K205" s="960"/>
      <c r="L205" s="2162"/>
      <c r="M205" s="2053">
        <v>220</v>
      </c>
      <c r="N205" s="2016">
        <v>20</v>
      </c>
      <c r="O205" s="2702" t="s">
        <v>6933</v>
      </c>
      <c r="P205" s="2017">
        <v>11</v>
      </c>
      <c r="Q205" s="960"/>
      <c r="R205" s="714" t="s">
        <v>1005</v>
      </c>
      <c r="S205" s="746"/>
      <c r="T205" s="948" t="s">
        <v>1006</v>
      </c>
      <c r="U205" s="746"/>
      <c r="V205" s="2978" t="s">
        <v>472</v>
      </c>
      <c r="W205" s="746"/>
      <c r="X205" s="2978" t="s">
        <v>473</v>
      </c>
      <c r="Y205" s="746"/>
      <c r="Z205" s="2978" t="s">
        <v>474</v>
      </c>
      <c r="AA205" s="746"/>
      <c r="AB205" s="2978" t="s">
        <v>32</v>
      </c>
      <c r="AC205" s="958"/>
      <c r="AD205" s="2978" t="s">
        <v>33</v>
      </c>
      <c r="AE205" s="997"/>
      <c r="AF205" s="1134" t="e">
        <f>SUM(#REF!)</f>
        <v>#REF!</v>
      </c>
      <c r="AG205" s="3034" t="e">
        <f>SUM(AE205:AF206)</f>
        <v>#REF!</v>
      </c>
      <c r="AH205" s="2726" t="e">
        <f t="shared" ref="AH205:AH213" si="89">AG205*220</f>
        <v>#REF!</v>
      </c>
      <c r="AI205" s="2766"/>
      <c r="AJ205" s="3092" t="s">
        <v>979</v>
      </c>
      <c r="AK205" s="715"/>
      <c r="AM205" s="679" t="str">
        <f t="shared" ref="AM205:AM208" si="90">B205</f>
        <v>C802</v>
      </c>
      <c r="AN205" s="2620" t="e">
        <f t="shared" ref="AN205:AN208" si="91">AH205</f>
        <v>#REF!</v>
      </c>
    </row>
    <row r="206" spans="1:40" ht="46.8" x14ac:dyDescent="0.25">
      <c r="A206" s="2997"/>
      <c r="B206" s="2999"/>
      <c r="C206" s="3000"/>
      <c r="D206" s="3001"/>
      <c r="E206" s="710" t="s">
        <v>28</v>
      </c>
      <c r="F206" s="710"/>
      <c r="G206" s="2054" t="str">
        <f>"7-DaHall 1-RPP-"&amp;K206&amp;"-"&amp;J206&amp;"-"&amp;L206</f>
        <v>7-DaHall 1-RPP-02-30-32</v>
      </c>
      <c r="H206" s="2052" t="str">
        <f>"7-DaHall 1-RPP-"&amp;O206&amp;"-"&amp;N206&amp;"-"&amp;P206</f>
        <v>7-DaHall 1-RPP-01-30-38</v>
      </c>
      <c r="I206" s="2055">
        <v>220</v>
      </c>
      <c r="J206" s="2023">
        <v>30</v>
      </c>
      <c r="K206" s="2706" t="s">
        <v>6929</v>
      </c>
      <c r="L206" s="2024">
        <v>32</v>
      </c>
      <c r="M206" s="2053">
        <v>220</v>
      </c>
      <c r="N206" s="2016">
        <v>30</v>
      </c>
      <c r="O206" s="2702" t="s">
        <v>6933</v>
      </c>
      <c r="P206" s="2017">
        <v>38</v>
      </c>
      <c r="Q206" s="697" t="s">
        <v>1007</v>
      </c>
      <c r="R206" s="714" t="s">
        <v>1008</v>
      </c>
      <c r="S206" s="949" t="s">
        <v>1009</v>
      </c>
      <c r="T206" s="948" t="s">
        <v>1010</v>
      </c>
      <c r="U206" s="2980" t="s">
        <v>483</v>
      </c>
      <c r="V206" s="2991"/>
      <c r="W206" s="2980" t="s">
        <v>484</v>
      </c>
      <c r="X206" s="2991"/>
      <c r="Y206" s="2980" t="s">
        <v>552</v>
      </c>
      <c r="Z206" s="2991"/>
      <c r="AA206" s="2980" t="s">
        <v>37</v>
      </c>
      <c r="AB206" s="2991"/>
      <c r="AC206" s="2980" t="s">
        <v>38</v>
      </c>
      <c r="AD206" s="2991"/>
      <c r="AE206" s="965" t="e">
        <f>SUM(#REF!)</f>
        <v>#REF!</v>
      </c>
      <c r="AF206" s="1134" t="e">
        <f>SUM(#REF!)</f>
        <v>#REF!</v>
      </c>
      <c r="AG206" s="3035"/>
      <c r="AH206" s="2726">
        <f t="shared" si="89"/>
        <v>0</v>
      </c>
      <c r="AI206" s="2766"/>
      <c r="AJ206" s="3092"/>
      <c r="AK206" s="715"/>
      <c r="AM206" s="679">
        <f t="shared" si="90"/>
        <v>0</v>
      </c>
      <c r="AN206" s="2620">
        <f t="shared" si="91"/>
        <v>0</v>
      </c>
    </row>
    <row r="207" spans="1:40" ht="27" customHeight="1" x14ac:dyDescent="0.25">
      <c r="A207" s="2997"/>
      <c r="B207" s="710" t="s">
        <v>1011</v>
      </c>
      <c r="C207" s="929" t="s">
        <v>1012</v>
      </c>
      <c r="D207" s="929" t="s">
        <v>1013</v>
      </c>
      <c r="E207" s="710" t="s">
        <v>28</v>
      </c>
      <c r="F207" s="710"/>
      <c r="G207" s="2054" t="str">
        <f>"7-DaHall 1-RPP-"&amp;K207&amp;"-"&amp;J207&amp;"-"&amp;L207</f>
        <v>7-DaHall 1-RPP-02-30-28</v>
      </c>
      <c r="H207" s="2052" t="str">
        <f>"7-DaHall 1-RPP-"&amp;O207&amp;"-"&amp;N207&amp;"-"&amp;P207</f>
        <v>7-DaHall 1-RPP-01-30-34</v>
      </c>
      <c r="I207" s="2134">
        <v>220</v>
      </c>
      <c r="J207" s="2033">
        <v>30</v>
      </c>
      <c r="K207" s="2707" t="s">
        <v>6929</v>
      </c>
      <c r="L207" s="2034">
        <v>28</v>
      </c>
      <c r="M207" s="2040">
        <v>220</v>
      </c>
      <c r="N207" s="2030">
        <v>30</v>
      </c>
      <c r="O207" s="2704" t="s">
        <v>6933</v>
      </c>
      <c r="P207" s="2031">
        <v>34</v>
      </c>
      <c r="Q207" s="1019" t="s">
        <v>1014</v>
      </c>
      <c r="R207" s="958" t="s">
        <v>1015</v>
      </c>
      <c r="S207" s="980" t="s">
        <v>1016</v>
      </c>
      <c r="T207" s="979" t="s">
        <v>962</v>
      </c>
      <c r="U207" s="2981"/>
      <c r="V207" s="2979"/>
      <c r="W207" s="2981"/>
      <c r="X207" s="2979"/>
      <c r="Y207" s="2981"/>
      <c r="Z207" s="2979"/>
      <c r="AA207" s="2981"/>
      <c r="AB207" s="2979"/>
      <c r="AC207" s="2981"/>
      <c r="AD207" s="2979"/>
      <c r="AE207" s="965" t="e">
        <f>SUM(#REF!)</f>
        <v>#REF!</v>
      </c>
      <c r="AF207" s="1134" t="e">
        <f>SUM(#REF!)</f>
        <v>#REF!</v>
      </c>
      <c r="AG207" s="1401" t="e">
        <f>AE207+AF207</f>
        <v>#REF!</v>
      </c>
      <c r="AH207" s="2725" t="e">
        <f t="shared" si="89"/>
        <v>#REF!</v>
      </c>
      <c r="AI207" s="2759"/>
      <c r="AJ207" s="927" t="s">
        <v>1017</v>
      </c>
      <c r="AK207" s="715"/>
      <c r="AM207" s="679" t="str">
        <f t="shared" si="90"/>
        <v>C803</v>
      </c>
      <c r="AN207" s="2620" t="e">
        <f t="shared" si="91"/>
        <v>#REF!</v>
      </c>
    </row>
    <row r="208" spans="1:40" ht="39.9" customHeight="1" x14ac:dyDescent="0.25">
      <c r="A208" s="2997"/>
      <c r="B208" s="2999" t="s">
        <v>1018</v>
      </c>
      <c r="C208" s="3000" t="s">
        <v>1019</v>
      </c>
      <c r="D208" s="3001" t="s">
        <v>1020</v>
      </c>
      <c r="E208" s="2999" t="s">
        <v>811</v>
      </c>
      <c r="F208" s="710"/>
      <c r="G208" s="2013" t="str">
        <f>"7-DaHall 1-PDU-"&amp;K208&amp;"-"&amp;J208&amp;"-"&amp;L208</f>
        <v>7-DaHall 1-PDU-01-30-6</v>
      </c>
      <c r="H208" s="2021" t="str">
        <f>"7-DaHall 1-PDU-"&amp;O208&amp;"-"&amp;N208&amp;"-"&amp;P208</f>
        <v>7-DaHall 1-PDU-02-30-6</v>
      </c>
      <c r="I208" s="2015">
        <v>220</v>
      </c>
      <c r="J208" s="2016">
        <v>30</v>
      </c>
      <c r="K208" s="2702" t="s">
        <v>6933</v>
      </c>
      <c r="L208" s="2017">
        <v>6</v>
      </c>
      <c r="M208" s="2022">
        <v>220</v>
      </c>
      <c r="N208" s="2023">
        <v>30</v>
      </c>
      <c r="O208" s="2706" t="s">
        <v>6929</v>
      </c>
      <c r="P208" s="2024">
        <v>6</v>
      </c>
      <c r="Q208" s="714" t="s">
        <v>1021</v>
      </c>
      <c r="R208" s="697" t="s">
        <v>1022</v>
      </c>
      <c r="S208" s="746"/>
      <c r="T208" s="746"/>
      <c r="U208" s="746"/>
      <c r="V208" s="746"/>
      <c r="W208" s="746"/>
      <c r="X208" s="746"/>
      <c r="Y208" s="3096" t="s">
        <v>177</v>
      </c>
      <c r="Z208" s="3036" t="s">
        <v>178</v>
      </c>
      <c r="AA208" s="3096" t="s">
        <v>115</v>
      </c>
      <c r="AB208" s="2980" t="s">
        <v>116</v>
      </c>
      <c r="AC208" s="2978" t="s">
        <v>33</v>
      </c>
      <c r="AD208" s="2980" t="s">
        <v>38</v>
      </c>
      <c r="AE208" s="691" t="e">
        <f>SUM(#REF!)</f>
        <v>#REF!</v>
      </c>
      <c r="AF208" s="1133" t="e">
        <f>SUM(#REF!)</f>
        <v>#REF!</v>
      </c>
      <c r="AG208" s="3034" t="e">
        <f>AE208+AF208+AE209+AF209</f>
        <v>#REF!</v>
      </c>
      <c r="AH208" s="2726" t="e">
        <f t="shared" si="89"/>
        <v>#REF!</v>
      </c>
      <c r="AI208" s="2766"/>
      <c r="AJ208" s="3092" t="s">
        <v>939</v>
      </c>
      <c r="AK208" s="715"/>
      <c r="AM208" s="679" t="str">
        <f t="shared" si="90"/>
        <v>C804</v>
      </c>
      <c r="AN208" s="2620" t="e">
        <f t="shared" si="91"/>
        <v>#REF!</v>
      </c>
    </row>
    <row r="209" spans="1:42" ht="31.2" x14ac:dyDescent="0.25">
      <c r="A209" s="2997"/>
      <c r="B209" s="2999"/>
      <c r="C209" s="3000"/>
      <c r="D209" s="3001"/>
      <c r="E209" s="2999"/>
      <c r="F209" s="710"/>
      <c r="G209" s="2013" t="str">
        <f t="shared" ref="G209" si="92">"7-1-"&amp;K209&amp;"-"&amp;J209&amp;"-"&amp;L209</f>
        <v>7-1-A2-30-54</v>
      </c>
      <c r="H209" s="2021" t="str">
        <f t="shared" ref="H209" si="93">"7-1-"&amp;O209&amp;"-"&amp;N209&amp;"-"&amp;P209</f>
        <v>7-1-B2-30-53</v>
      </c>
      <c r="I209" s="2015">
        <v>220</v>
      </c>
      <c r="J209" s="2016">
        <v>30</v>
      </c>
      <c r="K209" s="714" t="s">
        <v>109</v>
      </c>
      <c r="L209" s="2017">
        <v>54</v>
      </c>
      <c r="M209" s="2022">
        <v>220</v>
      </c>
      <c r="N209" s="2023">
        <v>30</v>
      </c>
      <c r="O209" s="697" t="s">
        <v>110</v>
      </c>
      <c r="P209" s="2024">
        <v>53</v>
      </c>
      <c r="Q209" s="714" t="s">
        <v>1023</v>
      </c>
      <c r="R209" s="697" t="s">
        <v>1024</v>
      </c>
      <c r="S209" s="746"/>
      <c r="T209" s="746"/>
      <c r="U209" s="746"/>
      <c r="V209" s="746"/>
      <c r="W209" s="746"/>
      <c r="X209" s="746"/>
      <c r="Y209" s="3096"/>
      <c r="Z209" s="3036"/>
      <c r="AA209" s="3096"/>
      <c r="AB209" s="2981"/>
      <c r="AC209" s="2991"/>
      <c r="AD209" s="2992"/>
      <c r="AE209" s="691" t="e">
        <f>SUM(#REF!)</f>
        <v>#REF!</v>
      </c>
      <c r="AF209" s="1133" t="e">
        <f>SUM(#REF!)</f>
        <v>#REF!</v>
      </c>
      <c r="AG209" s="3035"/>
      <c r="AH209" s="2726">
        <f t="shared" si="89"/>
        <v>0</v>
      </c>
      <c r="AI209" s="2766"/>
      <c r="AJ209" s="3092"/>
      <c r="AK209" s="715"/>
    </row>
    <row r="210" spans="1:42" ht="39.9" customHeight="1" x14ac:dyDescent="0.25">
      <c r="A210" s="2997"/>
      <c r="B210" s="710" t="s">
        <v>1025</v>
      </c>
      <c r="C210" s="1274" t="s">
        <v>1026</v>
      </c>
      <c r="D210" s="929" t="s">
        <v>1027</v>
      </c>
      <c r="E210" s="710" t="s">
        <v>28</v>
      </c>
      <c r="F210" s="710"/>
      <c r="G210" s="2013" t="str">
        <f>"7-DaHall 1-RPP-"&amp;K210&amp;"-"&amp;J210&amp;"-"&amp;L210</f>
        <v>7-DaHall 1-RPP-03-50-2</v>
      </c>
      <c r="H210" s="2021" t="str">
        <f>"7-DaHall 1-RPP-"&amp;O210&amp;"-"&amp;N210&amp;"-"&amp;P210</f>
        <v>7-DaHall 1-RPP-04-50-2</v>
      </c>
      <c r="I210" s="2015">
        <v>220</v>
      </c>
      <c r="J210" s="2016">
        <v>50</v>
      </c>
      <c r="K210" s="2702" t="s">
        <v>6935</v>
      </c>
      <c r="L210" s="2017">
        <v>2</v>
      </c>
      <c r="M210" s="2022">
        <v>220</v>
      </c>
      <c r="N210" s="2023">
        <v>50</v>
      </c>
      <c r="O210" s="2706" t="s">
        <v>6931</v>
      </c>
      <c r="P210" s="2024">
        <v>2</v>
      </c>
      <c r="Q210" s="714" t="s">
        <v>1028</v>
      </c>
      <c r="R210" s="697" t="s">
        <v>1029</v>
      </c>
      <c r="S210" s="948" t="s">
        <v>1030</v>
      </c>
      <c r="T210" s="949" t="s">
        <v>1031</v>
      </c>
      <c r="U210" s="948" t="s">
        <v>1032</v>
      </c>
      <c r="V210" s="949" t="s">
        <v>1033</v>
      </c>
      <c r="W210" s="948" t="s">
        <v>1034</v>
      </c>
      <c r="X210" s="949" t="s">
        <v>1035</v>
      </c>
      <c r="Y210" s="948" t="s">
        <v>53</v>
      </c>
      <c r="Z210" s="2980" t="s">
        <v>485</v>
      </c>
      <c r="AA210" s="948" t="s">
        <v>32</v>
      </c>
      <c r="AB210" s="2980" t="s">
        <v>37</v>
      </c>
      <c r="AC210" s="2979"/>
      <c r="AD210" s="2992"/>
      <c r="AE210" s="691" t="e">
        <f>SUM(#REF!)</f>
        <v>#REF!</v>
      </c>
      <c r="AF210" s="1133" t="e">
        <f>SUM(#REF!)</f>
        <v>#REF!</v>
      </c>
      <c r="AG210" s="1401" t="e">
        <f>AE210+AF210</f>
        <v>#REF!</v>
      </c>
      <c r="AH210" s="2726" t="e">
        <f t="shared" si="89"/>
        <v>#REF!</v>
      </c>
      <c r="AI210" s="2766"/>
      <c r="AJ210" s="927" t="s">
        <v>1036</v>
      </c>
      <c r="AK210" s="715"/>
      <c r="AM210" s="679" t="str">
        <f t="shared" ref="AM210:AM213" si="94">B210</f>
        <v>C805</v>
      </c>
      <c r="AN210" s="2620" t="e">
        <f t="shared" ref="AN210:AN213" si="95">AH210</f>
        <v>#REF!</v>
      </c>
    </row>
    <row r="211" spans="1:42" ht="62.4" x14ac:dyDescent="0.25">
      <c r="A211" s="2997"/>
      <c r="B211" s="710" t="s">
        <v>1037</v>
      </c>
      <c r="C211" s="1274" t="s">
        <v>1038</v>
      </c>
      <c r="D211" s="929" t="s">
        <v>1039</v>
      </c>
      <c r="E211" s="710" t="s">
        <v>28</v>
      </c>
      <c r="F211" s="710"/>
      <c r="G211" s="2027"/>
      <c r="H211" s="2021" t="str">
        <f>"7-DaHall 1-RPP-"&amp;O211&amp;"-"&amp;N211&amp;"-"&amp;P211</f>
        <v>7-DaHall 1-RPP-02-30-14</v>
      </c>
      <c r="I211" s="2029"/>
      <c r="J211" s="2030"/>
      <c r="K211" s="958"/>
      <c r="L211" s="2031"/>
      <c r="M211" s="2022">
        <v>220</v>
      </c>
      <c r="N211" s="2023">
        <v>30</v>
      </c>
      <c r="O211" s="2706" t="s">
        <v>6929</v>
      </c>
      <c r="P211" s="2024">
        <v>14</v>
      </c>
      <c r="Q211" s="958"/>
      <c r="R211" s="697" t="s">
        <v>1040</v>
      </c>
      <c r="S211" s="958"/>
      <c r="T211" s="949" t="s">
        <v>1041</v>
      </c>
      <c r="U211" s="958"/>
      <c r="V211" s="949" t="s">
        <v>483</v>
      </c>
      <c r="W211" s="958"/>
      <c r="X211" s="949" t="s">
        <v>484</v>
      </c>
      <c r="Y211" s="958"/>
      <c r="Z211" s="2981"/>
      <c r="AA211" s="958"/>
      <c r="AB211" s="2981"/>
      <c r="AC211" s="958"/>
      <c r="AD211" s="2981"/>
      <c r="AE211" s="992"/>
      <c r="AF211" s="1133" t="e">
        <f>SUM(#REF!)</f>
        <v>#REF!</v>
      </c>
      <c r="AG211" s="1401" t="e">
        <f>AE211+AF211</f>
        <v>#REF!</v>
      </c>
      <c r="AH211" s="2726" t="e">
        <f t="shared" si="89"/>
        <v>#REF!</v>
      </c>
      <c r="AI211" s="2766"/>
      <c r="AJ211" s="927" t="s">
        <v>1042</v>
      </c>
      <c r="AK211" s="715"/>
      <c r="AM211" s="679" t="str">
        <f t="shared" si="94"/>
        <v>C806</v>
      </c>
      <c r="AN211" s="2620" t="e">
        <f t="shared" si="95"/>
        <v>#REF!</v>
      </c>
    </row>
    <row r="212" spans="1:42" ht="37.5" customHeight="1" x14ac:dyDescent="0.25">
      <c r="A212" s="2997"/>
      <c r="B212" s="710" t="s">
        <v>1043</v>
      </c>
      <c r="C212" s="929" t="s">
        <v>1044</v>
      </c>
      <c r="D212" s="1008" t="s">
        <v>1045</v>
      </c>
      <c r="E212" s="710" t="s">
        <v>28</v>
      </c>
      <c r="F212" s="2729"/>
      <c r="G212" s="3097"/>
      <c r="H212" s="3098"/>
      <c r="I212" s="2163"/>
      <c r="J212" s="2164"/>
      <c r="K212" s="2165"/>
      <c r="L212" s="2166"/>
      <c r="M212" s="2167"/>
      <c r="N212" s="2164"/>
      <c r="O212" s="2165"/>
      <c r="P212" s="2166"/>
      <c r="Q212" s="3099" t="s">
        <v>1046</v>
      </c>
      <c r="R212" s="3100"/>
      <c r="S212" s="1275"/>
      <c r="T212" s="1275"/>
      <c r="U212" s="1275"/>
      <c r="V212" s="1275"/>
      <c r="W212" s="1275"/>
      <c r="X212" s="1275"/>
      <c r="Y212" s="1275"/>
      <c r="Z212" s="1275"/>
      <c r="AA212" s="1275"/>
      <c r="AB212" s="1275"/>
      <c r="AC212" s="1276"/>
      <c r="AD212" s="1276"/>
      <c r="AE212" s="691"/>
      <c r="AF212" s="1133"/>
      <c r="AG212" s="1401">
        <f>AE212+AF212</f>
        <v>0</v>
      </c>
      <c r="AH212" s="2725">
        <f t="shared" si="89"/>
        <v>0</v>
      </c>
      <c r="AI212" s="2759"/>
      <c r="AJ212" s="927" t="s">
        <v>999</v>
      </c>
      <c r="AK212" s="699" t="s">
        <v>1047</v>
      </c>
      <c r="AM212" s="679" t="str">
        <f t="shared" si="94"/>
        <v>C807</v>
      </c>
      <c r="AN212" s="2620">
        <f t="shared" si="95"/>
        <v>0</v>
      </c>
    </row>
    <row r="213" spans="1:42" ht="46.8" x14ac:dyDescent="0.25">
      <c r="A213" s="2997"/>
      <c r="B213" s="710" t="s">
        <v>1048</v>
      </c>
      <c r="C213" s="929" t="s">
        <v>1049</v>
      </c>
      <c r="D213" s="929" t="s">
        <v>1050</v>
      </c>
      <c r="E213" s="710" t="s">
        <v>28</v>
      </c>
      <c r="F213" s="2729"/>
      <c r="G213" s="2013" t="str">
        <f>"7-DaHall 1-PDU-"&amp;K213&amp;"-"&amp;J213&amp;"-"&amp;L213</f>
        <v>7-DaHall 1-PDU-01-30-4</v>
      </c>
      <c r="H213" s="2021" t="str">
        <f>"7-DaHall 1-PDU-"&amp;O213&amp;"-"&amp;N213&amp;"-"&amp;P213</f>
        <v>7-DaHall 1-PDU-02-30-4</v>
      </c>
      <c r="I213" s="2015">
        <v>220</v>
      </c>
      <c r="J213" s="2016">
        <v>30</v>
      </c>
      <c r="K213" s="2702" t="s">
        <v>6933</v>
      </c>
      <c r="L213" s="2017">
        <v>4</v>
      </c>
      <c r="M213" s="2022">
        <v>220</v>
      </c>
      <c r="N213" s="2023">
        <v>30</v>
      </c>
      <c r="O213" s="2706" t="s">
        <v>6929</v>
      </c>
      <c r="P213" s="2024">
        <v>4</v>
      </c>
      <c r="Q213" s="714" t="s">
        <v>1051</v>
      </c>
      <c r="R213" s="697" t="s">
        <v>1052</v>
      </c>
      <c r="S213" s="929"/>
      <c r="T213" s="929"/>
      <c r="U213" s="929"/>
      <c r="V213" s="929"/>
      <c r="W213" s="929"/>
      <c r="X213" s="929"/>
      <c r="Y213" s="948" t="s">
        <v>1053</v>
      </c>
      <c r="Z213" s="949" t="s">
        <v>178</v>
      </c>
      <c r="AA213" s="948" t="s">
        <v>115</v>
      </c>
      <c r="AB213" s="949" t="s">
        <v>116</v>
      </c>
      <c r="AC213" s="948" t="s">
        <v>33</v>
      </c>
      <c r="AD213" s="949" t="s">
        <v>38</v>
      </c>
      <c r="AE213" s="691" t="e">
        <f>SUM(#REF!)</f>
        <v>#REF!</v>
      </c>
      <c r="AF213" s="1133" t="e">
        <f>SUM(#REF!)</f>
        <v>#REF!</v>
      </c>
      <c r="AG213" s="1401" t="e">
        <f t="shared" ref="AG213" si="96">AE213+AF213</f>
        <v>#REF!</v>
      </c>
      <c r="AH213" s="2725" t="e">
        <f t="shared" si="89"/>
        <v>#REF!</v>
      </c>
      <c r="AI213" s="2759"/>
      <c r="AJ213" s="927" t="s">
        <v>890</v>
      </c>
      <c r="AK213" s="715"/>
      <c r="AM213" s="679" t="str">
        <f t="shared" si="94"/>
        <v>C808</v>
      </c>
      <c r="AN213" s="2620" t="e">
        <f t="shared" si="95"/>
        <v>#REF!</v>
      </c>
    </row>
    <row r="214" spans="1:42" hidden="1" x14ac:dyDescent="0.25">
      <c r="A214" s="2997"/>
      <c r="B214" s="710"/>
      <c r="C214" s="929" t="s">
        <v>1054</v>
      </c>
      <c r="D214" s="710"/>
      <c r="E214" s="710"/>
      <c r="F214" s="710"/>
      <c r="G214" s="2159"/>
      <c r="H214" s="2168"/>
      <c r="I214" s="2160"/>
      <c r="J214" s="2161"/>
      <c r="K214" s="960"/>
      <c r="L214" s="2162"/>
      <c r="M214" s="2169"/>
      <c r="N214" s="2161"/>
      <c r="O214" s="960"/>
      <c r="P214" s="2162"/>
      <c r="Q214" s="960"/>
      <c r="R214" s="960"/>
      <c r="S214" s="960"/>
      <c r="T214" s="960"/>
      <c r="U214" s="960"/>
      <c r="V214" s="960"/>
      <c r="W214" s="960"/>
      <c r="X214" s="960"/>
      <c r="Y214" s="960"/>
      <c r="Z214" s="960"/>
      <c r="AA214" s="960"/>
      <c r="AB214" s="960"/>
      <c r="AC214" s="960"/>
      <c r="AD214" s="960"/>
      <c r="AE214" s="1439"/>
      <c r="AF214" s="1440"/>
      <c r="AG214" s="1441"/>
      <c r="AH214" s="2744"/>
      <c r="AI214" s="2759"/>
      <c r="AJ214" s="926"/>
      <c r="AK214" s="715"/>
    </row>
    <row r="215" spans="1:42" ht="16.2" hidden="1" thickBot="1" x14ac:dyDescent="0.3">
      <c r="A215" s="2998"/>
      <c r="B215" s="680"/>
      <c r="C215" s="716" t="s">
        <v>1054</v>
      </c>
      <c r="D215" s="680"/>
      <c r="E215" s="680"/>
      <c r="F215" s="680"/>
      <c r="G215" s="2170"/>
      <c r="H215" s="2171"/>
      <c r="I215" s="2172"/>
      <c r="J215" s="2173"/>
      <c r="K215" s="978"/>
      <c r="L215" s="2174"/>
      <c r="M215" s="2175"/>
      <c r="N215" s="2173"/>
      <c r="O215" s="978"/>
      <c r="P215" s="2174"/>
      <c r="Q215" s="978"/>
      <c r="R215" s="978"/>
      <c r="S215" s="978"/>
      <c r="T215" s="978"/>
      <c r="U215" s="978"/>
      <c r="V215" s="978"/>
      <c r="W215" s="978"/>
      <c r="X215" s="978"/>
      <c r="Y215" s="978"/>
      <c r="Z215" s="978"/>
      <c r="AA215" s="978"/>
      <c r="AB215" s="978"/>
      <c r="AC215" s="978"/>
      <c r="AD215" s="978"/>
      <c r="AE215" s="1442"/>
      <c r="AF215" s="1443"/>
      <c r="AG215" s="1444"/>
      <c r="AH215" s="2747"/>
      <c r="AI215" s="2764"/>
      <c r="AJ215" s="688"/>
      <c r="AK215" s="689"/>
    </row>
    <row r="216" spans="1:42" hidden="1" x14ac:dyDescent="0.25">
      <c r="A216" s="2996" t="s">
        <v>1055</v>
      </c>
      <c r="B216" s="681" t="s">
        <v>1056</v>
      </c>
      <c r="C216" s="745"/>
      <c r="D216" s="1130"/>
      <c r="E216" s="1130"/>
      <c r="F216" s="1130"/>
      <c r="G216" s="2176"/>
      <c r="H216" s="2177"/>
      <c r="I216" s="2178"/>
      <c r="J216" s="2179"/>
      <c r="K216" s="969"/>
      <c r="L216" s="2180"/>
      <c r="M216" s="2181"/>
      <c r="N216" s="2179"/>
      <c r="O216" s="969"/>
      <c r="P216" s="2180"/>
      <c r="Q216" s="969"/>
      <c r="R216" s="969"/>
      <c r="S216" s="969"/>
      <c r="T216" s="969"/>
      <c r="U216" s="969"/>
      <c r="V216" s="969"/>
      <c r="W216" s="969"/>
      <c r="X216" s="969"/>
      <c r="Y216" s="969"/>
      <c r="Z216" s="969"/>
      <c r="AA216" s="969"/>
      <c r="AB216" s="969"/>
      <c r="AC216" s="969"/>
      <c r="AD216" s="969"/>
      <c r="AE216" s="1158"/>
      <c r="AF216" s="1159"/>
      <c r="AG216" s="1426"/>
      <c r="AH216" s="2752"/>
      <c r="AI216" s="2768"/>
      <c r="AJ216" s="1117"/>
      <c r="AK216" s="1116"/>
    </row>
    <row r="217" spans="1:42" ht="39.9" customHeight="1" x14ac:dyDescent="0.25">
      <c r="A217" s="2997"/>
      <c r="B217" s="710" t="s">
        <v>1057</v>
      </c>
      <c r="C217" s="1274" t="s">
        <v>1058</v>
      </c>
      <c r="D217" s="929" t="s">
        <v>1059</v>
      </c>
      <c r="E217" s="710" t="s">
        <v>28</v>
      </c>
      <c r="F217" s="710"/>
      <c r="G217" s="2013" t="str">
        <f>"7-DaHall 1-RPP-"&amp;K217&amp;"-"&amp;J217&amp;"-"&amp;L217</f>
        <v>7-DaHall 1-RPP-01-20-23</v>
      </c>
      <c r="H217" s="2021" t="str">
        <f>"7-DaHall 1-RPP-"&amp;O217&amp;"-"&amp;N217&amp;"-"&amp;P217</f>
        <v>7-DaHall 1-RPP-02-30-12</v>
      </c>
      <c r="I217" s="2015">
        <v>220</v>
      </c>
      <c r="J217" s="2016">
        <v>20</v>
      </c>
      <c r="K217" s="2702" t="s">
        <v>6933</v>
      </c>
      <c r="L217" s="2017">
        <v>23</v>
      </c>
      <c r="M217" s="2022">
        <v>220</v>
      </c>
      <c r="N217" s="2023">
        <v>30</v>
      </c>
      <c r="O217" s="2706" t="s">
        <v>6929</v>
      </c>
      <c r="P217" s="2024">
        <v>12</v>
      </c>
      <c r="Q217" s="714" t="s">
        <v>1060</v>
      </c>
      <c r="R217" s="697" t="s">
        <v>1061</v>
      </c>
      <c r="S217" s="948" t="s">
        <v>1062</v>
      </c>
      <c r="T217" s="949" t="s">
        <v>1063</v>
      </c>
      <c r="U217" s="2978" t="s">
        <v>472</v>
      </c>
      <c r="V217" s="2980" t="s">
        <v>483</v>
      </c>
      <c r="W217" s="2978" t="s">
        <v>473</v>
      </c>
      <c r="X217" s="2980" t="s">
        <v>484</v>
      </c>
      <c r="Y217" s="2978" t="s">
        <v>1064</v>
      </c>
      <c r="Z217" s="2980" t="s">
        <v>1065</v>
      </c>
      <c r="AA217" s="2978" t="s">
        <v>32</v>
      </c>
      <c r="AB217" s="2980" t="s">
        <v>37</v>
      </c>
      <c r="AC217" s="2978" t="s">
        <v>33</v>
      </c>
      <c r="AD217" s="2980" t="s">
        <v>38</v>
      </c>
      <c r="AE217" s="691" t="e">
        <f>SUM(#REF!)</f>
        <v>#REF!</v>
      </c>
      <c r="AF217" s="1133" t="e">
        <f>SUM(#REF!)</f>
        <v>#REF!</v>
      </c>
      <c r="AG217" s="1420" t="e">
        <f>AE217+AF217</f>
        <v>#REF!</v>
      </c>
      <c r="AH217" s="2726" t="e">
        <f t="shared" ref="AH217:AH220" si="97">AG217*220</f>
        <v>#REF!</v>
      </c>
      <c r="AI217" s="2771"/>
      <c r="AJ217" s="2258" t="s">
        <v>1066</v>
      </c>
      <c r="AK217" s="930"/>
      <c r="AM217" s="679" t="str">
        <f t="shared" ref="AM217:AM220" si="98">B217</f>
        <v>C902</v>
      </c>
      <c r="AN217" s="2620" t="e">
        <f t="shared" ref="AN217:AN220" si="99">AH217</f>
        <v>#REF!</v>
      </c>
    </row>
    <row r="218" spans="1:42" ht="39.9" customHeight="1" x14ac:dyDescent="0.25">
      <c r="A218" s="2997"/>
      <c r="B218" s="710" t="s">
        <v>1067</v>
      </c>
      <c r="C218" s="1274" t="s">
        <v>1068</v>
      </c>
      <c r="D218" s="929" t="s">
        <v>1069</v>
      </c>
      <c r="E218" s="710" t="s">
        <v>28</v>
      </c>
      <c r="F218" s="710"/>
      <c r="G218" s="2013" t="str">
        <f>"7-DaHall 1-RPP-"&amp;K218&amp;"-"&amp;J218&amp;"-"&amp;L218</f>
        <v>7-DaHall 1-RPP-01-20-37</v>
      </c>
      <c r="H218" s="2021" t="str">
        <f>"7-DaHall 1-RPP-"&amp;O218&amp;"-"&amp;N218&amp;"-"&amp;P218</f>
        <v>7-DaHall 1-RPP-02-30-8</v>
      </c>
      <c r="I218" s="2015">
        <v>220</v>
      </c>
      <c r="J218" s="2016">
        <v>20</v>
      </c>
      <c r="K218" s="2702" t="s">
        <v>6933</v>
      </c>
      <c r="L218" s="2017">
        <v>37</v>
      </c>
      <c r="M218" s="2022">
        <v>220</v>
      </c>
      <c r="N218" s="2023">
        <v>30</v>
      </c>
      <c r="O218" s="2706" t="s">
        <v>6929</v>
      </c>
      <c r="P218" s="2024">
        <v>8</v>
      </c>
      <c r="Q218" s="714" t="s">
        <v>1070</v>
      </c>
      <c r="R218" s="714" t="s">
        <v>1071</v>
      </c>
      <c r="S218" s="948" t="s">
        <v>1072</v>
      </c>
      <c r="T218" s="949" t="s">
        <v>1073</v>
      </c>
      <c r="U218" s="2979"/>
      <c r="V218" s="2981"/>
      <c r="W218" s="2979"/>
      <c r="X218" s="2981"/>
      <c r="Y218" s="2979"/>
      <c r="Z218" s="2981"/>
      <c r="AA218" s="2979"/>
      <c r="AB218" s="2981"/>
      <c r="AC218" s="2979"/>
      <c r="AD218" s="2981"/>
      <c r="AE218" s="691" t="e">
        <f>SUM(#REF!)</f>
        <v>#REF!</v>
      </c>
      <c r="AF218" s="1133" t="e">
        <f>SUM(#REF!)</f>
        <v>#REF!</v>
      </c>
      <c r="AG218" s="1401" t="e">
        <f>AE218+AF218</f>
        <v>#REF!</v>
      </c>
      <c r="AH218" s="2726" t="e">
        <f t="shared" si="97"/>
        <v>#REF!</v>
      </c>
      <c r="AI218" s="2771"/>
      <c r="AJ218" s="2258" t="s">
        <v>1066</v>
      </c>
      <c r="AK218" s="715"/>
      <c r="AM218" s="679" t="str">
        <f t="shared" si="98"/>
        <v>C903</v>
      </c>
      <c r="AN218" s="2620" t="e">
        <f t="shared" si="99"/>
        <v>#REF!</v>
      </c>
    </row>
    <row r="219" spans="1:42" ht="48" customHeight="1" x14ac:dyDescent="0.25">
      <c r="A219" s="2997"/>
      <c r="B219" s="710" t="s">
        <v>1074</v>
      </c>
      <c r="C219" s="750" t="s">
        <v>1075</v>
      </c>
      <c r="D219" s="929" t="s">
        <v>1076</v>
      </c>
      <c r="E219" s="710" t="s">
        <v>28</v>
      </c>
      <c r="F219" s="710"/>
      <c r="G219" s="2013" t="str">
        <f>"7-DaHall 1-PDU-"&amp;K219&amp;"-"&amp;J219&amp;"-"&amp;L219</f>
        <v>7-DaHall 1-PDU-01-30-10</v>
      </c>
      <c r="H219" s="2021" t="str">
        <f>"7-DaHall 1-PDU-"&amp;O219&amp;"-"&amp;N219&amp;"-"&amp;P219</f>
        <v>7-DaHall 1-PDU-02-30-10</v>
      </c>
      <c r="I219" s="2053">
        <v>220</v>
      </c>
      <c r="J219" s="2016">
        <v>30</v>
      </c>
      <c r="K219" s="2702" t="s">
        <v>6933</v>
      </c>
      <c r="L219" s="2017">
        <v>10</v>
      </c>
      <c r="M219" s="2055">
        <v>220</v>
      </c>
      <c r="N219" s="2023">
        <v>30</v>
      </c>
      <c r="O219" s="2706" t="s">
        <v>6929</v>
      </c>
      <c r="P219" s="2024">
        <v>10</v>
      </c>
      <c r="Q219" s="714" t="s">
        <v>1077</v>
      </c>
      <c r="R219" s="697" t="s">
        <v>1078</v>
      </c>
      <c r="S219" s="929"/>
      <c r="T219" s="929"/>
      <c r="U219" s="929"/>
      <c r="V219" s="929"/>
      <c r="W219" s="929"/>
      <c r="X219" s="929"/>
      <c r="Y219" s="2978" t="s">
        <v>177</v>
      </c>
      <c r="Z219" s="2980" t="s">
        <v>178</v>
      </c>
      <c r="AA219" s="2978" t="s">
        <v>1079</v>
      </c>
      <c r="AB219" s="2980" t="s">
        <v>116</v>
      </c>
      <c r="AC219" s="2978" t="s">
        <v>33</v>
      </c>
      <c r="AD219" s="2980" t="s">
        <v>38</v>
      </c>
      <c r="AE219" s="691" t="e">
        <f>SUM(#REF!)</f>
        <v>#REF!</v>
      </c>
      <c r="AF219" s="1133" t="e">
        <f>SUM(#REF!)</f>
        <v>#REF!</v>
      </c>
      <c r="AG219" s="1401" t="e">
        <f>AE219+AF219</f>
        <v>#REF!</v>
      </c>
      <c r="AH219" s="2725" t="e">
        <f t="shared" si="97"/>
        <v>#REF!</v>
      </c>
      <c r="AI219" s="2772"/>
      <c r="AJ219" s="2258" t="s">
        <v>1066</v>
      </c>
      <c r="AK219" s="715"/>
      <c r="AM219" s="679" t="str">
        <f t="shared" si="98"/>
        <v>C904</v>
      </c>
      <c r="AN219" s="2620" t="e">
        <f t="shared" si="99"/>
        <v>#REF!</v>
      </c>
      <c r="AP219" s="2017">
        <v>10</v>
      </c>
    </row>
    <row r="220" spans="1:42" ht="31.2" x14ac:dyDescent="0.25">
      <c r="A220" s="2997"/>
      <c r="B220" s="710" t="s">
        <v>1080</v>
      </c>
      <c r="C220" s="750"/>
      <c r="D220" s="929"/>
      <c r="E220" s="710" t="s">
        <v>28</v>
      </c>
      <c r="F220" s="710"/>
      <c r="G220" s="2013" t="str">
        <f>"7-DaHall 1-PDU-"&amp;K220&amp;"-"&amp;J220&amp;"-"&amp;L220</f>
        <v>7-DaHall 1-PDU-01-30-42</v>
      </c>
      <c r="H220" s="2021" t="str">
        <f>"7-DaHall 1-PDU-"&amp;O220&amp;"-"&amp;N220&amp;"-"&amp;P220</f>
        <v>7-DaHall 1-PDU-02-30-42</v>
      </c>
      <c r="I220" s="2053">
        <v>220</v>
      </c>
      <c r="J220" s="2016">
        <v>30</v>
      </c>
      <c r="K220" s="2702" t="s">
        <v>6933</v>
      </c>
      <c r="L220" s="2017">
        <v>42</v>
      </c>
      <c r="M220" s="2055">
        <v>220</v>
      </c>
      <c r="N220" s="2023">
        <v>30</v>
      </c>
      <c r="O220" s="2706" t="s">
        <v>6929</v>
      </c>
      <c r="P220" s="2024">
        <v>42</v>
      </c>
      <c r="Q220" s="714" t="s">
        <v>1081</v>
      </c>
      <c r="R220" s="697" t="s">
        <v>1082</v>
      </c>
      <c r="S220" s="2259"/>
      <c r="T220" s="2259"/>
      <c r="U220" s="2259"/>
      <c r="V220" s="2259"/>
      <c r="W220" s="2259"/>
      <c r="X220" s="2259"/>
      <c r="Y220" s="2979"/>
      <c r="Z220" s="2981"/>
      <c r="AA220" s="2979"/>
      <c r="AB220" s="2981"/>
      <c r="AC220" s="2979"/>
      <c r="AD220" s="2981"/>
      <c r="AE220" s="691" t="e">
        <f>SUM(#REF!)</f>
        <v>#REF!</v>
      </c>
      <c r="AF220" s="1133" t="e">
        <f>SUM(#REF!)</f>
        <v>#REF!</v>
      </c>
      <c r="AG220" s="1401" t="e">
        <f>AE220+AF220</f>
        <v>#REF!</v>
      </c>
      <c r="AH220" s="2725" t="e">
        <f t="shared" si="97"/>
        <v>#REF!</v>
      </c>
      <c r="AI220" s="2772"/>
      <c r="AJ220" s="2258" t="s">
        <v>1066</v>
      </c>
      <c r="AK220" s="715"/>
      <c r="AM220" s="679" t="str">
        <f t="shared" si="98"/>
        <v>C905</v>
      </c>
      <c r="AN220" s="2620" t="e">
        <f t="shared" si="99"/>
        <v>#REF!</v>
      </c>
    </row>
    <row r="221" spans="1:42" hidden="1" x14ac:dyDescent="0.25">
      <c r="A221" s="2997"/>
      <c r="B221" s="710" t="s">
        <v>1083</v>
      </c>
      <c r="C221" s="746" t="s">
        <v>1084</v>
      </c>
      <c r="D221" s="746" t="s">
        <v>1085</v>
      </c>
      <c r="E221" s="982"/>
      <c r="F221" s="982"/>
      <c r="G221" s="2073"/>
      <c r="H221" s="2074"/>
      <c r="I221" s="2075"/>
      <c r="J221" s="975"/>
      <c r="K221" s="975"/>
      <c r="L221" s="2076"/>
      <c r="M221" s="2077"/>
      <c r="N221" s="2078"/>
      <c r="O221" s="975"/>
      <c r="P221" s="2076"/>
      <c r="Q221" s="975"/>
      <c r="R221" s="975"/>
      <c r="S221" s="975"/>
      <c r="T221" s="975"/>
      <c r="U221" s="975"/>
      <c r="V221" s="975"/>
      <c r="W221" s="975"/>
      <c r="X221" s="975"/>
      <c r="Y221" s="975"/>
      <c r="Z221" s="975"/>
      <c r="AA221" s="975"/>
      <c r="AB221" s="975"/>
      <c r="AC221" s="975"/>
      <c r="AD221" s="960"/>
      <c r="AE221" s="1025"/>
      <c r="AF221" s="1160"/>
      <c r="AG221" s="1417"/>
      <c r="AH221" s="2744"/>
      <c r="AI221" s="2759"/>
      <c r="AJ221" s="927" t="s">
        <v>1086</v>
      </c>
      <c r="AK221" s="715"/>
    </row>
    <row r="222" spans="1:42" hidden="1" x14ac:dyDescent="0.25">
      <c r="A222" s="2997"/>
      <c r="B222" s="710" t="s">
        <v>1087</v>
      </c>
      <c r="C222" s="746" t="s">
        <v>1088</v>
      </c>
      <c r="D222" s="746" t="s">
        <v>1089</v>
      </c>
      <c r="E222" s="982"/>
      <c r="F222" s="982"/>
      <c r="G222" s="2073"/>
      <c r="H222" s="2074"/>
      <c r="I222" s="2075"/>
      <c r="J222" s="975"/>
      <c r="K222" s="975"/>
      <c r="L222" s="2076"/>
      <c r="M222" s="2077"/>
      <c r="N222" s="2078"/>
      <c r="O222" s="975"/>
      <c r="P222" s="2076"/>
      <c r="Q222" s="975"/>
      <c r="R222" s="975"/>
      <c r="S222" s="975"/>
      <c r="T222" s="975"/>
      <c r="U222" s="975"/>
      <c r="V222" s="975"/>
      <c r="W222" s="975"/>
      <c r="X222" s="975"/>
      <c r="Y222" s="975"/>
      <c r="Z222" s="975"/>
      <c r="AA222" s="975"/>
      <c r="AB222" s="975"/>
      <c r="AC222" s="975"/>
      <c r="AD222" s="960"/>
      <c r="AE222" s="1025"/>
      <c r="AF222" s="1160"/>
      <c r="AG222" s="1417"/>
      <c r="AH222" s="2744"/>
      <c r="AI222" s="2759"/>
      <c r="AJ222" s="927" t="s">
        <v>1086</v>
      </c>
      <c r="AK222" s="715"/>
    </row>
    <row r="223" spans="1:42" ht="46.8" x14ac:dyDescent="0.25">
      <c r="A223" s="2997"/>
      <c r="B223" s="710" t="s">
        <v>1090</v>
      </c>
      <c r="C223" s="929" t="s">
        <v>1091</v>
      </c>
      <c r="D223" s="929" t="s">
        <v>1092</v>
      </c>
      <c r="E223" s="710" t="s">
        <v>28</v>
      </c>
      <c r="F223" s="710"/>
      <c r="G223" s="2013" t="str">
        <f>"7-DaHall 1-PDU-"&amp;K223&amp;"-"&amp;J223&amp;"-"&amp;L223</f>
        <v>7-DaHall 1-PDU-01-30-34</v>
      </c>
      <c r="H223" s="2021" t="str">
        <f>"7-DaHall 1-PDU-"&amp;O223&amp;"-"&amp;N223&amp;"-"&amp;P223</f>
        <v>7-DaHall 1-PDU-02-30-34</v>
      </c>
      <c r="I223" s="2015">
        <v>220</v>
      </c>
      <c r="J223" s="2016">
        <v>30</v>
      </c>
      <c r="K223" s="2702" t="s">
        <v>6933</v>
      </c>
      <c r="L223" s="2017">
        <v>34</v>
      </c>
      <c r="M223" s="2022">
        <v>220</v>
      </c>
      <c r="N223" s="2023">
        <v>30</v>
      </c>
      <c r="O223" s="2706" t="s">
        <v>6929</v>
      </c>
      <c r="P223" s="2024">
        <v>34</v>
      </c>
      <c r="Q223" s="714" t="s">
        <v>1093</v>
      </c>
      <c r="R223" s="697" t="s">
        <v>1094</v>
      </c>
      <c r="S223" s="975"/>
      <c r="T223" s="975"/>
      <c r="U223" s="975"/>
      <c r="V223" s="975"/>
      <c r="W223" s="975"/>
      <c r="X223" s="975"/>
      <c r="Y223" s="948" t="s">
        <v>177</v>
      </c>
      <c r="Z223" s="949" t="s">
        <v>178</v>
      </c>
      <c r="AA223" s="948" t="s">
        <v>115</v>
      </c>
      <c r="AB223" s="949" t="s">
        <v>116</v>
      </c>
      <c r="AC223" s="2978" t="s">
        <v>33</v>
      </c>
      <c r="AD223" s="2980" t="s">
        <v>38</v>
      </c>
      <c r="AE223" s="691" t="e">
        <f>SUM(#REF!)</f>
        <v>#REF!</v>
      </c>
      <c r="AF223" s="1133" t="e">
        <f>SUM(#REF!)</f>
        <v>#REF!</v>
      </c>
      <c r="AG223" s="1401" t="e">
        <f>AE223+AF223</f>
        <v>#REF!</v>
      </c>
      <c r="AH223" s="2726" t="e">
        <f t="shared" ref="AH223" si="100">AG223*220</f>
        <v>#REF!</v>
      </c>
      <c r="AI223" s="2766"/>
      <c r="AJ223" s="926" t="s">
        <v>1095</v>
      </c>
      <c r="AK223" s="715"/>
      <c r="AM223" s="679" t="str">
        <f>B223</f>
        <v>C909</v>
      </c>
      <c r="AN223" s="2620" t="e">
        <f>AH223</f>
        <v>#REF!</v>
      </c>
    </row>
    <row r="224" spans="1:42" ht="62.4" hidden="1" x14ac:dyDescent="0.25">
      <c r="A224" s="2997"/>
      <c r="B224" s="2999" t="s">
        <v>1096</v>
      </c>
      <c r="C224" s="3000" t="s">
        <v>1097</v>
      </c>
      <c r="D224" s="3001" t="s">
        <v>1098</v>
      </c>
      <c r="E224" s="710"/>
      <c r="F224" s="710" t="s">
        <v>28</v>
      </c>
      <c r="G224" s="1993" t="str">
        <f t="shared" ref="G224" si="101">"7-1-"&amp;K224&amp;"-"&amp;J224&amp;"-"&amp;L224</f>
        <v>7-1-B-5-100-48</v>
      </c>
      <c r="H224" s="2025" t="str">
        <f t="shared" ref="H224" si="102">"7-1-"&amp;O224&amp;"-"&amp;N224&amp;"-"&amp;P224</f>
        <v>7-1-B-1-100-41</v>
      </c>
      <c r="I224" s="1995">
        <v>48</v>
      </c>
      <c r="J224" s="1996">
        <v>100</v>
      </c>
      <c r="K224" s="948" t="s">
        <v>894</v>
      </c>
      <c r="L224" s="1997">
        <v>48</v>
      </c>
      <c r="M224" s="2035">
        <v>48</v>
      </c>
      <c r="N224" s="2036">
        <v>100</v>
      </c>
      <c r="O224" s="949" t="s">
        <v>310</v>
      </c>
      <c r="P224" s="2026">
        <v>41</v>
      </c>
      <c r="Q224" s="948" t="s">
        <v>1099</v>
      </c>
      <c r="R224" s="949" t="s">
        <v>1100</v>
      </c>
      <c r="S224" s="948" t="s">
        <v>898</v>
      </c>
      <c r="T224" s="949" t="s">
        <v>314</v>
      </c>
      <c r="U224" s="948" t="s">
        <v>49</v>
      </c>
      <c r="V224" s="949" t="s">
        <v>457</v>
      </c>
      <c r="W224" s="948" t="s">
        <v>51</v>
      </c>
      <c r="X224" s="949" t="s">
        <v>52</v>
      </c>
      <c r="Y224" s="983" t="s">
        <v>53</v>
      </c>
      <c r="Z224" s="985" t="s">
        <v>54</v>
      </c>
      <c r="AA224" s="983" t="s">
        <v>32</v>
      </c>
      <c r="AB224" s="985" t="s">
        <v>37</v>
      </c>
      <c r="AC224" s="2991"/>
      <c r="AD224" s="2992"/>
      <c r="AE224" s="684">
        <f>SJT설비_7층_IPD!I440</f>
        <v>0</v>
      </c>
      <c r="AF224" s="1133">
        <f>SJT설비_7층_IPD!I51</f>
        <v>0</v>
      </c>
      <c r="AG224" s="1400">
        <f>AE224+AF224</f>
        <v>0</v>
      </c>
      <c r="AH224" s="2727">
        <f t="shared" ref="AH224" si="103">AG224*53.5</f>
        <v>0</v>
      </c>
      <c r="AI224" s="2758"/>
      <c r="AJ224" s="3104" t="s">
        <v>1095</v>
      </c>
      <c r="AK224" s="715" t="s">
        <v>1101</v>
      </c>
    </row>
    <row r="225" spans="1:40" ht="47.4" thickBot="1" x14ac:dyDescent="0.3">
      <c r="A225" s="2998"/>
      <c r="B225" s="3101"/>
      <c r="C225" s="3102"/>
      <c r="D225" s="3103"/>
      <c r="E225" s="680" t="s">
        <v>28</v>
      </c>
      <c r="F225" s="680"/>
      <c r="G225" s="2182" t="str">
        <f>"7-DaHall 1-PDU-"&amp;K225&amp;"-"&amp;J225&amp;"-"&amp;L225</f>
        <v>7-DaHall 1-PDU-01-30-15</v>
      </c>
      <c r="H225" s="2183" t="str">
        <f>"7-DaHall 1-PDU-"&amp;O225&amp;"-"&amp;N225&amp;"-"&amp;P225</f>
        <v>7-DaHall 1-PDU-02-30-15</v>
      </c>
      <c r="I225" s="2184">
        <v>220</v>
      </c>
      <c r="J225" s="2185">
        <v>30</v>
      </c>
      <c r="K225" s="2711" t="s">
        <v>6933</v>
      </c>
      <c r="L225" s="2186">
        <v>15</v>
      </c>
      <c r="M225" s="2187">
        <v>220</v>
      </c>
      <c r="N225" s="2188">
        <v>30</v>
      </c>
      <c r="O225" s="2712" t="s">
        <v>6929</v>
      </c>
      <c r="P225" s="2189">
        <v>15</v>
      </c>
      <c r="Q225" s="956" t="s">
        <v>1102</v>
      </c>
      <c r="R225" s="971" t="s">
        <v>1103</v>
      </c>
      <c r="S225" s="972"/>
      <c r="T225" s="972"/>
      <c r="U225" s="972"/>
      <c r="V225" s="972"/>
      <c r="W225" s="972"/>
      <c r="X225" s="972"/>
      <c r="Y225" s="952" t="s">
        <v>177</v>
      </c>
      <c r="Z225" s="954" t="s">
        <v>178</v>
      </c>
      <c r="AA225" s="952" t="s">
        <v>115</v>
      </c>
      <c r="AB225" s="954" t="s">
        <v>116</v>
      </c>
      <c r="AC225" s="3011"/>
      <c r="AD225" s="3012"/>
      <c r="AE225" s="700" t="e">
        <f>SUM(#REF!)</f>
        <v>#REF!</v>
      </c>
      <c r="AF225" s="1135" t="e">
        <f>SUM(#REF!)</f>
        <v>#REF!</v>
      </c>
      <c r="AG225" s="1401" t="e">
        <f>AE225+AF225</f>
        <v>#REF!</v>
      </c>
      <c r="AH225" s="2726" t="e">
        <f t="shared" ref="AH225" si="104">AG225*220</f>
        <v>#REF!</v>
      </c>
      <c r="AI225" s="2771"/>
      <c r="AJ225" s="3105"/>
      <c r="AK225" s="689"/>
      <c r="AM225" s="679">
        <f>B225</f>
        <v>0</v>
      </c>
      <c r="AN225" s="2620" t="e">
        <f>AH225</f>
        <v>#REF!</v>
      </c>
    </row>
    <row r="226" spans="1:40" hidden="1" x14ac:dyDescent="0.25">
      <c r="A226" s="2996" t="s">
        <v>1104</v>
      </c>
      <c r="B226" s="681" t="s">
        <v>1105</v>
      </c>
      <c r="C226" s="745"/>
      <c r="D226" s="745"/>
      <c r="E226" s="1130"/>
      <c r="F226" s="1130"/>
      <c r="G226" s="2190"/>
      <c r="H226" s="2141"/>
      <c r="I226" s="2191"/>
      <c r="J226" s="2143"/>
      <c r="K226" s="1131"/>
      <c r="L226" s="2144"/>
      <c r="M226" s="2142"/>
      <c r="N226" s="2143"/>
      <c r="O226" s="1131"/>
      <c r="P226" s="2144"/>
      <c r="Q226" s="1131"/>
      <c r="R226" s="1131"/>
      <c r="S226" s="1131"/>
      <c r="T226" s="1131"/>
      <c r="U226" s="1131"/>
      <c r="V226" s="1152"/>
      <c r="W226" s="1131"/>
      <c r="X226" s="1152"/>
      <c r="Y226" s="1131"/>
      <c r="Z226" s="1152"/>
      <c r="AA226" s="1131"/>
      <c r="AB226" s="1152"/>
      <c r="AC226" s="1131"/>
      <c r="AD226" s="1131"/>
      <c r="AE226" s="1153"/>
      <c r="AF226" s="1149"/>
      <c r="AG226" s="1413"/>
      <c r="AH226" s="2752"/>
      <c r="AI226" s="2761"/>
      <c r="AJ226" s="709"/>
      <c r="AK226" s="683"/>
    </row>
    <row r="227" spans="1:40" ht="32.1" customHeight="1" x14ac:dyDescent="0.25">
      <c r="A227" s="2997"/>
      <c r="B227" s="710" t="s">
        <v>1106</v>
      </c>
      <c r="C227" s="1274" t="s">
        <v>1107</v>
      </c>
      <c r="D227" s="929" t="s">
        <v>1108</v>
      </c>
      <c r="E227" s="710" t="s">
        <v>811</v>
      </c>
      <c r="F227" s="710"/>
      <c r="G227" s="2013" t="str">
        <f>"7-DaHall 1-PDU-"&amp;K227&amp;"-"&amp;J227&amp;"-"&amp;L227</f>
        <v>7-DaHall 1-PDU-01-30-35</v>
      </c>
      <c r="H227" s="2021" t="str">
        <f>"7-DaHall 1-PDU-"&amp;O227&amp;"-"&amp;N227&amp;"-"&amp;P227</f>
        <v>7-DaHall 1-PDU-02-30-35</v>
      </c>
      <c r="I227" s="2015">
        <v>220</v>
      </c>
      <c r="J227" s="2016">
        <v>30</v>
      </c>
      <c r="K227" s="2702" t="s">
        <v>6933</v>
      </c>
      <c r="L227" s="2017">
        <v>35</v>
      </c>
      <c r="M227" s="2022">
        <v>220</v>
      </c>
      <c r="N227" s="2023">
        <v>30</v>
      </c>
      <c r="O227" s="2706" t="s">
        <v>6929</v>
      </c>
      <c r="P227" s="2024">
        <v>35</v>
      </c>
      <c r="Q227" s="714" t="s">
        <v>1109</v>
      </c>
      <c r="R227" s="697" t="s">
        <v>1110</v>
      </c>
      <c r="S227" s="746"/>
      <c r="T227" s="746"/>
      <c r="U227" s="746"/>
      <c r="V227" s="746"/>
      <c r="W227" s="746"/>
      <c r="X227" s="746"/>
      <c r="Y227" s="2978" t="s">
        <v>177</v>
      </c>
      <c r="Z227" s="2980" t="s">
        <v>178</v>
      </c>
      <c r="AA227" s="2978" t="s">
        <v>115</v>
      </c>
      <c r="AB227" s="2980" t="s">
        <v>116</v>
      </c>
      <c r="AC227" s="2978" t="s">
        <v>33</v>
      </c>
      <c r="AD227" s="2980" t="s">
        <v>38</v>
      </c>
      <c r="AE227" s="691" t="e">
        <f>SUM(#REF!)</f>
        <v>#REF!</v>
      </c>
      <c r="AF227" s="685" t="e">
        <f>SUM(#REF!)</f>
        <v>#REF!</v>
      </c>
      <c r="AG227" s="1401" t="e">
        <f>AE227+AF227</f>
        <v>#REF!</v>
      </c>
      <c r="AH227" s="2726" t="e">
        <f t="shared" ref="AH227:AH230" si="105">AG227*220</f>
        <v>#REF!</v>
      </c>
      <c r="AI227" s="2766"/>
      <c r="AJ227" s="927" t="s">
        <v>1111</v>
      </c>
      <c r="AK227" s="715" t="s">
        <v>1112</v>
      </c>
      <c r="AM227" s="679" t="str">
        <f t="shared" ref="AM227:AM230" si="106">B227</f>
        <v>C1002</v>
      </c>
      <c r="AN227" s="2620" t="e">
        <f t="shared" ref="AN227:AN230" si="107">AH227</f>
        <v>#REF!</v>
      </c>
    </row>
    <row r="228" spans="1:40" ht="31.2" x14ac:dyDescent="0.25">
      <c r="A228" s="2997"/>
      <c r="B228" s="710" t="s">
        <v>1113</v>
      </c>
      <c r="C228" s="1274" t="s">
        <v>1114</v>
      </c>
      <c r="D228" s="929" t="s">
        <v>1115</v>
      </c>
      <c r="E228" s="710" t="s">
        <v>811</v>
      </c>
      <c r="F228" s="710"/>
      <c r="G228" s="2013" t="str">
        <f>"7-DaHall 1-PDU-"&amp;K228&amp;"-"&amp;J228&amp;"-"&amp;L228</f>
        <v>7-DaHall 1-PDU-01-30-33</v>
      </c>
      <c r="H228" s="2021" t="str">
        <f>"7-DaHall 1-PDU-"&amp;O228&amp;"-"&amp;N228&amp;"-"&amp;P228</f>
        <v>7-DaHall 1-PDU-02-30-33</v>
      </c>
      <c r="I228" s="2015">
        <v>220</v>
      </c>
      <c r="J228" s="2016">
        <v>30</v>
      </c>
      <c r="K228" s="2702" t="s">
        <v>6933</v>
      </c>
      <c r="L228" s="2017">
        <v>33</v>
      </c>
      <c r="M228" s="2022">
        <v>220</v>
      </c>
      <c r="N228" s="2023">
        <v>30</v>
      </c>
      <c r="O228" s="2706" t="s">
        <v>6929</v>
      </c>
      <c r="P228" s="2024">
        <v>33</v>
      </c>
      <c r="Q228" s="714" t="s">
        <v>1116</v>
      </c>
      <c r="R228" s="697" t="s">
        <v>1117</v>
      </c>
      <c r="S228" s="746"/>
      <c r="T228" s="746"/>
      <c r="U228" s="746"/>
      <c r="V228" s="746"/>
      <c r="W228" s="746"/>
      <c r="X228" s="746"/>
      <c r="Y228" s="2991"/>
      <c r="Z228" s="2992"/>
      <c r="AA228" s="2991"/>
      <c r="AB228" s="2992"/>
      <c r="AC228" s="2991"/>
      <c r="AD228" s="2992"/>
      <c r="AE228" s="691" t="e">
        <f>SUM(#REF!)</f>
        <v>#REF!</v>
      </c>
      <c r="AF228" s="685" t="e">
        <f>SUM(#REF!)</f>
        <v>#REF!</v>
      </c>
      <c r="AG228" s="1401" t="e">
        <f>AE228+AF228</f>
        <v>#REF!</v>
      </c>
      <c r="AH228" s="2726" t="e">
        <f t="shared" si="105"/>
        <v>#REF!</v>
      </c>
      <c r="AI228" s="2766"/>
      <c r="AJ228" s="927" t="s">
        <v>1111</v>
      </c>
      <c r="AK228" s="715" t="s">
        <v>1112</v>
      </c>
      <c r="AM228" s="679" t="str">
        <f t="shared" si="106"/>
        <v>C1003</v>
      </c>
      <c r="AN228" s="2620" t="e">
        <f t="shared" si="107"/>
        <v>#REF!</v>
      </c>
    </row>
    <row r="229" spans="1:40" ht="31.2" x14ac:dyDescent="0.25">
      <c r="A229" s="2997"/>
      <c r="B229" s="710" t="s">
        <v>1118</v>
      </c>
      <c r="C229" s="1274" t="s">
        <v>1119</v>
      </c>
      <c r="D229" s="929" t="s">
        <v>1120</v>
      </c>
      <c r="E229" s="710" t="s">
        <v>811</v>
      </c>
      <c r="F229" s="710"/>
      <c r="G229" s="2013" t="str">
        <f>"7-DaHall 1-PDU-"&amp;K229&amp;"-"&amp;J229&amp;"-"&amp;L229</f>
        <v>7-DaHall 1-PDU-01-30-31</v>
      </c>
      <c r="H229" s="2021" t="str">
        <f>"7-DaHall 1-PDU-"&amp;O229&amp;"-"&amp;N229&amp;"-"&amp;P229</f>
        <v>7-DaHall 1-PDU-02-30-31</v>
      </c>
      <c r="I229" s="2015">
        <v>220</v>
      </c>
      <c r="J229" s="2016">
        <v>30</v>
      </c>
      <c r="K229" s="2702" t="s">
        <v>6933</v>
      </c>
      <c r="L229" s="2017">
        <v>31</v>
      </c>
      <c r="M229" s="2022">
        <v>220</v>
      </c>
      <c r="N229" s="2023">
        <v>30</v>
      </c>
      <c r="O229" s="2706" t="s">
        <v>6929</v>
      </c>
      <c r="P229" s="2024">
        <v>31</v>
      </c>
      <c r="Q229" s="714" t="s">
        <v>1121</v>
      </c>
      <c r="R229" s="697" t="s">
        <v>1122</v>
      </c>
      <c r="S229" s="746"/>
      <c r="T229" s="746"/>
      <c r="U229" s="746"/>
      <c r="V229" s="746"/>
      <c r="W229" s="746"/>
      <c r="X229" s="746"/>
      <c r="Y229" s="2991"/>
      <c r="Z229" s="2992"/>
      <c r="AA229" s="2991"/>
      <c r="AB229" s="2992"/>
      <c r="AC229" s="2991"/>
      <c r="AD229" s="2992"/>
      <c r="AE229" s="691" t="e">
        <f>SUM(#REF!)</f>
        <v>#REF!</v>
      </c>
      <c r="AF229" s="685" t="e">
        <f>SUM(#REF!)</f>
        <v>#REF!</v>
      </c>
      <c r="AG229" s="1401" t="e">
        <f>AE229+AF229</f>
        <v>#REF!</v>
      </c>
      <c r="AH229" s="2726" t="e">
        <f t="shared" si="105"/>
        <v>#REF!</v>
      </c>
      <c r="AI229" s="2766"/>
      <c r="AJ229" s="927" t="s">
        <v>1111</v>
      </c>
      <c r="AK229" s="715" t="s">
        <v>1112</v>
      </c>
      <c r="AM229" s="679" t="str">
        <f t="shared" si="106"/>
        <v>C1004</v>
      </c>
      <c r="AN229" s="2620" t="e">
        <f t="shared" si="107"/>
        <v>#REF!</v>
      </c>
    </row>
    <row r="230" spans="1:40" ht="31.2" x14ac:dyDescent="0.25">
      <c r="A230" s="2997"/>
      <c r="B230" s="710" t="s">
        <v>1123</v>
      </c>
      <c r="C230" s="929" t="s">
        <v>1124</v>
      </c>
      <c r="D230" s="929" t="s">
        <v>1125</v>
      </c>
      <c r="E230" s="710" t="s">
        <v>811</v>
      </c>
      <c r="F230" s="710"/>
      <c r="G230" s="2013" t="str">
        <f>"7-DaHall 1-PDU-"&amp;K230&amp;"-"&amp;J230&amp;"-"&amp;L230</f>
        <v>7-DaHall 1-PDU-01-30-39</v>
      </c>
      <c r="H230" s="2021" t="str">
        <f>"7-DaHall 1-PDU-"&amp;O230&amp;"-"&amp;N230&amp;"-"&amp;P230</f>
        <v>7-DaHall 1-PDU-02-30-39</v>
      </c>
      <c r="I230" s="2015">
        <v>220</v>
      </c>
      <c r="J230" s="2016">
        <v>30</v>
      </c>
      <c r="K230" s="2702" t="s">
        <v>6933</v>
      </c>
      <c r="L230" s="2017">
        <v>39</v>
      </c>
      <c r="M230" s="2022">
        <v>220</v>
      </c>
      <c r="N230" s="2023">
        <v>30</v>
      </c>
      <c r="O230" s="2706" t="s">
        <v>6929</v>
      </c>
      <c r="P230" s="2024">
        <v>39</v>
      </c>
      <c r="Q230" s="714" t="s">
        <v>1126</v>
      </c>
      <c r="R230" s="697" t="s">
        <v>1127</v>
      </c>
      <c r="S230" s="746"/>
      <c r="T230" s="746"/>
      <c r="U230" s="746"/>
      <c r="V230" s="746"/>
      <c r="W230" s="746"/>
      <c r="X230" s="746"/>
      <c r="Y230" s="2979"/>
      <c r="Z230" s="2981"/>
      <c r="AA230" s="2979"/>
      <c r="AB230" s="2981"/>
      <c r="AC230" s="2979"/>
      <c r="AD230" s="2981"/>
      <c r="AE230" s="691" t="e">
        <f>SUM(#REF!)</f>
        <v>#REF!</v>
      </c>
      <c r="AF230" s="685" t="e">
        <f>SUM(#REF!)</f>
        <v>#REF!</v>
      </c>
      <c r="AG230" s="1401" t="e">
        <f>AE230+AF230</f>
        <v>#REF!</v>
      </c>
      <c r="AH230" s="2726" t="e">
        <f t="shared" si="105"/>
        <v>#REF!</v>
      </c>
      <c r="AI230" s="2766"/>
      <c r="AJ230" s="927" t="s">
        <v>1111</v>
      </c>
      <c r="AK230" s="715"/>
      <c r="AM230" s="679" t="str">
        <f t="shared" si="106"/>
        <v>C1005</v>
      </c>
      <c r="AN230" s="2620" t="e">
        <f t="shared" si="107"/>
        <v>#REF!</v>
      </c>
    </row>
    <row r="231" spans="1:40" hidden="1" x14ac:dyDescent="0.25">
      <c r="A231" s="2997"/>
      <c r="B231" s="710" t="s">
        <v>1128</v>
      </c>
      <c r="C231" s="746" t="s">
        <v>1129</v>
      </c>
      <c r="D231" s="746" t="s">
        <v>1130</v>
      </c>
      <c r="E231" s="982"/>
      <c r="F231" s="982"/>
      <c r="G231" s="2159"/>
      <c r="H231" s="2168"/>
      <c r="I231" s="2160"/>
      <c r="J231" s="960"/>
      <c r="K231" s="960"/>
      <c r="L231" s="2162"/>
      <c r="M231" s="2169"/>
      <c r="N231" s="2161"/>
      <c r="O231" s="960"/>
      <c r="P231" s="2162"/>
      <c r="Q231" s="960"/>
      <c r="R231" s="960"/>
      <c r="S231" s="960"/>
      <c r="T231" s="960"/>
      <c r="U231" s="960"/>
      <c r="V231" s="960"/>
      <c r="W231" s="960"/>
      <c r="X231" s="960"/>
      <c r="Y231" s="960"/>
      <c r="Z231" s="960"/>
      <c r="AA231" s="960"/>
      <c r="AB231" s="960"/>
      <c r="AC231" s="960"/>
      <c r="AD231" s="960"/>
      <c r="AE231" s="1025"/>
      <c r="AF231" s="1026"/>
      <c r="AG231" s="1417"/>
      <c r="AH231" s="2744"/>
      <c r="AI231" s="2759"/>
      <c r="AJ231" s="927" t="s">
        <v>1086</v>
      </c>
      <c r="AK231" s="715"/>
    </row>
    <row r="232" spans="1:40" hidden="1" x14ac:dyDescent="0.25">
      <c r="A232" s="2997"/>
      <c r="B232" s="710" t="s">
        <v>1131</v>
      </c>
      <c r="C232" s="746" t="s">
        <v>1132</v>
      </c>
      <c r="D232" s="746" t="s">
        <v>1133</v>
      </c>
      <c r="E232" s="982"/>
      <c r="F232" s="982"/>
      <c r="G232" s="2159"/>
      <c r="H232" s="2168"/>
      <c r="I232" s="2160"/>
      <c r="J232" s="960"/>
      <c r="K232" s="960"/>
      <c r="L232" s="2162"/>
      <c r="M232" s="2169"/>
      <c r="N232" s="2161"/>
      <c r="O232" s="960"/>
      <c r="P232" s="2162"/>
      <c r="Q232" s="960"/>
      <c r="R232" s="960"/>
      <c r="S232" s="960"/>
      <c r="T232" s="960"/>
      <c r="U232" s="960"/>
      <c r="V232" s="960"/>
      <c r="W232" s="960"/>
      <c r="X232" s="960"/>
      <c r="Y232" s="960"/>
      <c r="Z232" s="960"/>
      <c r="AA232" s="960"/>
      <c r="AB232" s="960"/>
      <c r="AC232" s="960"/>
      <c r="AD232" s="960"/>
      <c r="AE232" s="1025"/>
      <c r="AF232" s="1026"/>
      <c r="AG232" s="1417"/>
      <c r="AH232" s="2744"/>
      <c r="AI232" s="2759"/>
      <c r="AJ232" s="927" t="s">
        <v>1086</v>
      </c>
      <c r="AK232" s="715"/>
    </row>
    <row r="233" spans="1:40" hidden="1" x14ac:dyDescent="0.25">
      <c r="A233" s="2997"/>
      <c r="B233" s="710" t="s">
        <v>1134</v>
      </c>
      <c r="C233" s="746" t="s">
        <v>1135</v>
      </c>
      <c r="D233" s="746" t="s">
        <v>1136</v>
      </c>
      <c r="E233" s="982"/>
      <c r="F233" s="982"/>
      <c r="G233" s="2159"/>
      <c r="H233" s="2168"/>
      <c r="I233" s="2160"/>
      <c r="J233" s="960"/>
      <c r="K233" s="960"/>
      <c r="L233" s="2162"/>
      <c r="M233" s="2169"/>
      <c r="N233" s="2161"/>
      <c r="O233" s="960"/>
      <c r="P233" s="2162"/>
      <c r="Q233" s="960"/>
      <c r="R233" s="960"/>
      <c r="S233" s="960"/>
      <c r="T233" s="960"/>
      <c r="U233" s="960"/>
      <c r="V233" s="960"/>
      <c r="W233" s="960"/>
      <c r="X233" s="960"/>
      <c r="Y233" s="960"/>
      <c r="Z233" s="960"/>
      <c r="AA233" s="960"/>
      <c r="AB233" s="960"/>
      <c r="AC233" s="960"/>
      <c r="AD233" s="960"/>
      <c r="AE233" s="1025"/>
      <c r="AF233" s="1026"/>
      <c r="AG233" s="1417"/>
      <c r="AH233" s="2744"/>
      <c r="AI233" s="2759"/>
      <c r="AJ233" s="927" t="s">
        <v>1086</v>
      </c>
      <c r="AK233" s="715"/>
    </row>
    <row r="234" spans="1:40" ht="16.2" hidden="1" thickBot="1" x14ac:dyDescent="0.3">
      <c r="A234" s="2998"/>
      <c r="B234" s="680" t="s">
        <v>1137</v>
      </c>
      <c r="C234" s="972" t="s">
        <v>1138</v>
      </c>
      <c r="D234" s="972" t="s">
        <v>1139</v>
      </c>
      <c r="E234" s="981"/>
      <c r="F234" s="981"/>
      <c r="G234" s="2170"/>
      <c r="H234" s="2171"/>
      <c r="I234" s="2172"/>
      <c r="J234" s="978"/>
      <c r="K234" s="978"/>
      <c r="L234" s="2174"/>
      <c r="M234" s="2175"/>
      <c r="N234" s="2173"/>
      <c r="O234" s="978"/>
      <c r="P234" s="2174"/>
      <c r="Q234" s="978"/>
      <c r="R234" s="978"/>
      <c r="S234" s="978"/>
      <c r="T234" s="978"/>
      <c r="U234" s="978"/>
      <c r="V234" s="978"/>
      <c r="W234" s="978"/>
      <c r="X234" s="978"/>
      <c r="Y234" s="978"/>
      <c r="Z234" s="978"/>
      <c r="AA234" s="978"/>
      <c r="AB234" s="978"/>
      <c r="AC234" s="978"/>
      <c r="AD234" s="978"/>
      <c r="AE234" s="1154"/>
      <c r="AF234" s="1155"/>
      <c r="AG234" s="1427"/>
      <c r="AH234" s="2747"/>
      <c r="AI234" s="2764"/>
      <c r="AJ234" s="708" t="s">
        <v>1086</v>
      </c>
      <c r="AK234" s="689"/>
    </row>
    <row r="235" spans="1:40" hidden="1" x14ac:dyDescent="0.25">
      <c r="A235" s="2996" t="s">
        <v>1140</v>
      </c>
      <c r="B235" s="681" t="s">
        <v>1141</v>
      </c>
      <c r="C235" s="745"/>
      <c r="D235" s="745"/>
      <c r="E235" s="1130"/>
      <c r="F235" s="1130"/>
      <c r="G235" s="2009"/>
      <c r="H235" s="2141"/>
      <c r="I235" s="2010"/>
      <c r="J235" s="957"/>
      <c r="K235" s="957"/>
      <c r="L235" s="2012"/>
      <c r="M235" s="2142"/>
      <c r="N235" s="2143"/>
      <c r="O235" s="1131"/>
      <c r="P235" s="2144"/>
      <c r="Q235" s="957"/>
      <c r="R235" s="1131"/>
      <c r="S235" s="745"/>
      <c r="T235" s="745"/>
      <c r="U235" s="745"/>
      <c r="V235" s="745"/>
      <c r="W235" s="745"/>
      <c r="X235" s="745"/>
      <c r="Y235" s="957"/>
      <c r="Z235" s="1131"/>
      <c r="AA235" s="957"/>
      <c r="AB235" s="1131"/>
      <c r="AC235" s="957"/>
      <c r="AD235" s="1131"/>
      <c r="AE235" s="1024"/>
      <c r="AF235" s="1149"/>
      <c r="AG235" s="1413"/>
      <c r="AH235" s="2752"/>
      <c r="AI235" s="2761"/>
      <c r="AJ235" s="709"/>
      <c r="AK235" s="683"/>
    </row>
    <row r="236" spans="1:40" ht="46.8" x14ac:dyDescent="0.25">
      <c r="A236" s="2997"/>
      <c r="B236" s="710" t="s">
        <v>1142</v>
      </c>
      <c r="C236" s="1274" t="s">
        <v>1143</v>
      </c>
      <c r="D236" s="929" t="s">
        <v>1144</v>
      </c>
      <c r="E236" s="710" t="s">
        <v>28</v>
      </c>
      <c r="F236" s="710"/>
      <c r="G236" s="2013" t="str">
        <f>"7-DaHall 1-RPP-"&amp;K236&amp;"-"&amp;J236&amp;"-"&amp;L236</f>
        <v>7-DaHall 1-RPP-03-50-8</v>
      </c>
      <c r="H236" s="2021" t="str">
        <f>"7-DaHall 1-RPP-"&amp;O236&amp;"-"&amp;N236&amp;"-"&amp;P236</f>
        <v>7-DaHall 1-RPP-04-50-8</v>
      </c>
      <c r="I236" s="2015">
        <v>220</v>
      </c>
      <c r="J236" s="2016">
        <v>50</v>
      </c>
      <c r="K236" s="2702" t="s">
        <v>6935</v>
      </c>
      <c r="L236" s="2017">
        <v>8</v>
      </c>
      <c r="M236" s="2022">
        <v>220</v>
      </c>
      <c r="N236" s="2023">
        <v>50</v>
      </c>
      <c r="O236" s="2706" t="s">
        <v>6931</v>
      </c>
      <c r="P236" s="2024">
        <v>8</v>
      </c>
      <c r="Q236" s="714" t="s">
        <v>1145</v>
      </c>
      <c r="R236" s="697" t="s">
        <v>1146</v>
      </c>
      <c r="S236" s="948" t="s">
        <v>1147</v>
      </c>
      <c r="T236" s="949" t="s">
        <v>1148</v>
      </c>
      <c r="U236" s="2978" t="s">
        <v>1032</v>
      </c>
      <c r="V236" s="2980" t="s">
        <v>1033</v>
      </c>
      <c r="W236" s="2978" t="s">
        <v>1034</v>
      </c>
      <c r="X236" s="2980" t="s">
        <v>1035</v>
      </c>
      <c r="Y236" s="2978" t="s">
        <v>53</v>
      </c>
      <c r="Z236" s="2980" t="s">
        <v>54</v>
      </c>
      <c r="AA236" s="2978" t="s">
        <v>32</v>
      </c>
      <c r="AB236" s="2980" t="s">
        <v>37</v>
      </c>
      <c r="AC236" s="2978" t="s">
        <v>33</v>
      </c>
      <c r="AD236" s="2980" t="s">
        <v>38</v>
      </c>
      <c r="AE236" s="691" t="e">
        <f>SUM(#REF!)</f>
        <v>#REF!</v>
      </c>
      <c r="AF236" s="685" t="e">
        <f>SUM(#REF!)</f>
        <v>#REF!</v>
      </c>
      <c r="AG236" s="1401" t="e">
        <f>AE236+AF236</f>
        <v>#REF!</v>
      </c>
      <c r="AH236" s="2726" t="e">
        <f t="shared" ref="AH236:AH239" si="108">AG236*220</f>
        <v>#REF!</v>
      </c>
      <c r="AI236" s="2766"/>
      <c r="AJ236" s="927" t="s">
        <v>1149</v>
      </c>
      <c r="AK236" s="715"/>
      <c r="AM236" s="679" t="str">
        <f t="shared" ref="AM236:AM239" si="109">B236</f>
        <v>C1102</v>
      </c>
      <c r="AN236" s="2620" t="e">
        <f t="shared" ref="AN236:AN239" si="110">AH236</f>
        <v>#REF!</v>
      </c>
    </row>
    <row r="237" spans="1:40" ht="46.8" x14ac:dyDescent="0.25">
      <c r="A237" s="2997"/>
      <c r="B237" s="710" t="s">
        <v>1150</v>
      </c>
      <c r="C237" s="1274" t="s">
        <v>1151</v>
      </c>
      <c r="D237" s="929" t="s">
        <v>1152</v>
      </c>
      <c r="E237" s="710" t="s">
        <v>28</v>
      </c>
      <c r="F237" s="710"/>
      <c r="G237" s="2013" t="str">
        <f>"7-DaHall 1-RPP-"&amp;K237&amp;"-"&amp;J237&amp;"-"&amp;L237</f>
        <v>7-DaHall 1-RPP-03-50-6</v>
      </c>
      <c r="H237" s="2021" t="str">
        <f>"7-DaHall 1-RPP-"&amp;O237&amp;"-"&amp;N237&amp;"-"&amp;P237</f>
        <v>7-DaHall 1-RPP-04-50-6</v>
      </c>
      <c r="I237" s="2015">
        <v>220</v>
      </c>
      <c r="J237" s="2016">
        <v>50</v>
      </c>
      <c r="K237" s="2702" t="s">
        <v>6935</v>
      </c>
      <c r="L237" s="2017">
        <v>6</v>
      </c>
      <c r="M237" s="2022">
        <v>220</v>
      </c>
      <c r="N237" s="2023">
        <v>50</v>
      </c>
      <c r="O237" s="2706" t="s">
        <v>6931</v>
      </c>
      <c r="P237" s="2024">
        <v>6</v>
      </c>
      <c r="Q237" s="714" t="s">
        <v>1153</v>
      </c>
      <c r="R237" s="697" t="s">
        <v>1154</v>
      </c>
      <c r="S237" s="948" t="s">
        <v>1155</v>
      </c>
      <c r="T237" s="949" t="s">
        <v>1156</v>
      </c>
      <c r="U237" s="2991"/>
      <c r="V237" s="2992"/>
      <c r="W237" s="2991"/>
      <c r="X237" s="2992"/>
      <c r="Y237" s="2991"/>
      <c r="Z237" s="2992"/>
      <c r="AA237" s="2991"/>
      <c r="AB237" s="2992"/>
      <c r="AC237" s="2991"/>
      <c r="AD237" s="2992"/>
      <c r="AE237" s="691" t="e">
        <f>SUM(#REF!)</f>
        <v>#REF!</v>
      </c>
      <c r="AF237" s="685" t="e">
        <f>SUM(#REF!)</f>
        <v>#REF!</v>
      </c>
      <c r="AG237" s="1401" t="e">
        <f>AE237+AF237</f>
        <v>#REF!</v>
      </c>
      <c r="AH237" s="2726" t="e">
        <f t="shared" si="108"/>
        <v>#REF!</v>
      </c>
      <c r="AI237" s="2766"/>
      <c r="AJ237" s="927" t="s">
        <v>1149</v>
      </c>
      <c r="AK237" s="715"/>
      <c r="AM237" s="679" t="str">
        <f t="shared" si="109"/>
        <v>C1103</v>
      </c>
      <c r="AN237" s="2620" t="e">
        <f t="shared" si="110"/>
        <v>#REF!</v>
      </c>
    </row>
    <row r="238" spans="1:40" ht="46.8" x14ac:dyDescent="0.25">
      <c r="A238" s="2997"/>
      <c r="B238" s="710" t="s">
        <v>1157</v>
      </c>
      <c r="C238" s="1274" t="s">
        <v>1158</v>
      </c>
      <c r="D238" s="929" t="s">
        <v>1159</v>
      </c>
      <c r="E238" s="710" t="s">
        <v>28</v>
      </c>
      <c r="F238" s="710"/>
      <c r="G238" s="2013" t="str">
        <f>"7-DaHall 1-RPP-"&amp;K238&amp;"-"&amp;J238&amp;"-"&amp;L238</f>
        <v>7-DaHall 1-RPP-03-50-10</v>
      </c>
      <c r="H238" s="2021" t="str">
        <f>"7-DaHall 1-RPP-"&amp;O238&amp;"-"&amp;N238&amp;"-"&amp;P238</f>
        <v>7-DaHall 1-RPP-04-50-10</v>
      </c>
      <c r="I238" s="2015">
        <v>220</v>
      </c>
      <c r="J238" s="2016">
        <v>50</v>
      </c>
      <c r="K238" s="2702" t="s">
        <v>6935</v>
      </c>
      <c r="L238" s="2017">
        <v>10</v>
      </c>
      <c r="M238" s="2022">
        <v>220</v>
      </c>
      <c r="N238" s="2023">
        <v>50</v>
      </c>
      <c r="O238" s="2706" t="s">
        <v>6931</v>
      </c>
      <c r="P238" s="2024">
        <v>10</v>
      </c>
      <c r="Q238" s="714" t="s">
        <v>1160</v>
      </c>
      <c r="R238" s="697" t="s">
        <v>1161</v>
      </c>
      <c r="S238" s="948" t="s">
        <v>1162</v>
      </c>
      <c r="T238" s="949" t="s">
        <v>1163</v>
      </c>
      <c r="U238" s="2991"/>
      <c r="V238" s="2992"/>
      <c r="W238" s="2991"/>
      <c r="X238" s="2992"/>
      <c r="Y238" s="2991"/>
      <c r="Z238" s="2992"/>
      <c r="AA238" s="2991"/>
      <c r="AB238" s="2992"/>
      <c r="AC238" s="2991"/>
      <c r="AD238" s="2992"/>
      <c r="AE238" s="691" t="e">
        <f>SUM(#REF!)</f>
        <v>#REF!</v>
      </c>
      <c r="AF238" s="685" t="e">
        <f>SUM(#REF!)</f>
        <v>#REF!</v>
      </c>
      <c r="AG238" s="1401" t="e">
        <f>AE238+AF238</f>
        <v>#REF!</v>
      </c>
      <c r="AH238" s="2726" t="e">
        <f t="shared" si="108"/>
        <v>#REF!</v>
      </c>
      <c r="AI238" s="2766"/>
      <c r="AJ238" s="927" t="s">
        <v>1149</v>
      </c>
      <c r="AK238" s="715"/>
      <c r="AM238" s="679" t="str">
        <f t="shared" si="109"/>
        <v>C1104</v>
      </c>
      <c r="AN238" s="2620" t="e">
        <f t="shared" si="110"/>
        <v>#REF!</v>
      </c>
    </row>
    <row r="239" spans="1:40" ht="46.8" x14ac:dyDescent="0.25">
      <c r="A239" s="2997"/>
      <c r="B239" s="710" t="s">
        <v>1164</v>
      </c>
      <c r="C239" s="1274" t="s">
        <v>1165</v>
      </c>
      <c r="D239" s="929" t="s">
        <v>1166</v>
      </c>
      <c r="E239" s="710" t="s">
        <v>28</v>
      </c>
      <c r="F239" s="710"/>
      <c r="G239" s="2013" t="str">
        <f>"7-DaHall 1-RPP-"&amp;K239&amp;"-"&amp;J239&amp;"-"&amp;L239</f>
        <v>7-DaHall 1-RPP-03-50-9</v>
      </c>
      <c r="H239" s="2021" t="str">
        <f>"7-DaHall 1-RPP-"&amp;O239&amp;"-"&amp;N239&amp;"-"&amp;P239</f>
        <v>7-DaHall 1-RPP-04-50-9</v>
      </c>
      <c r="I239" s="2015">
        <v>220</v>
      </c>
      <c r="J239" s="2016">
        <v>50</v>
      </c>
      <c r="K239" s="2702" t="s">
        <v>6935</v>
      </c>
      <c r="L239" s="2017">
        <v>9</v>
      </c>
      <c r="M239" s="2022">
        <v>220</v>
      </c>
      <c r="N239" s="2023">
        <v>50</v>
      </c>
      <c r="O239" s="2706" t="s">
        <v>6931</v>
      </c>
      <c r="P239" s="2024">
        <v>9</v>
      </c>
      <c r="Q239" s="714" t="s">
        <v>1167</v>
      </c>
      <c r="R239" s="697" t="s">
        <v>1168</v>
      </c>
      <c r="S239" s="948" t="s">
        <v>1169</v>
      </c>
      <c r="T239" s="949" t="s">
        <v>1170</v>
      </c>
      <c r="U239" s="2979"/>
      <c r="V239" s="2981"/>
      <c r="W239" s="2979"/>
      <c r="X239" s="2981"/>
      <c r="Y239" s="2991"/>
      <c r="Z239" s="2992"/>
      <c r="AA239" s="2991"/>
      <c r="AB239" s="2992"/>
      <c r="AC239" s="2991"/>
      <c r="AD239" s="2992"/>
      <c r="AE239" s="691" t="e">
        <f>SUM(#REF!)</f>
        <v>#REF!</v>
      </c>
      <c r="AF239" s="685" t="e">
        <f>SUM(#REF!)</f>
        <v>#REF!</v>
      </c>
      <c r="AG239" s="1401" t="e">
        <f>AE239+AF239</f>
        <v>#REF!</v>
      </c>
      <c r="AH239" s="2726" t="e">
        <f t="shared" si="108"/>
        <v>#REF!</v>
      </c>
      <c r="AI239" s="2766"/>
      <c r="AJ239" s="927" t="s">
        <v>1149</v>
      </c>
      <c r="AK239" s="715"/>
      <c r="AM239" s="679" t="str">
        <f t="shared" si="109"/>
        <v>C1105</v>
      </c>
      <c r="AN239" s="2620" t="e">
        <f t="shared" si="110"/>
        <v>#REF!</v>
      </c>
    </row>
    <row r="240" spans="1:40" ht="62.4" hidden="1" x14ac:dyDescent="0.25">
      <c r="A240" s="2997"/>
      <c r="B240" s="2999" t="s">
        <v>1171</v>
      </c>
      <c r="C240" s="3000" t="s">
        <v>1172</v>
      </c>
      <c r="D240" s="3001" t="s">
        <v>1173</v>
      </c>
      <c r="E240" s="710"/>
      <c r="F240" s="710" t="s">
        <v>28</v>
      </c>
      <c r="G240" s="1993" t="str">
        <f t="shared" ref="G240:G241" si="111">"7-1-"&amp;K240&amp;"-"&amp;J240&amp;"-"&amp;L240</f>
        <v>7-1-B-5-35-42</v>
      </c>
      <c r="H240" s="2025" t="str">
        <f t="shared" ref="H240:H241" si="112">"7-1-"&amp;O240&amp;"-"&amp;N240&amp;"-"&amp;P240</f>
        <v>7-1-A-5-35-42</v>
      </c>
      <c r="I240" s="1995">
        <v>48</v>
      </c>
      <c r="J240" s="1996">
        <v>35</v>
      </c>
      <c r="K240" s="948" t="s">
        <v>894</v>
      </c>
      <c r="L240" s="1997">
        <v>42</v>
      </c>
      <c r="M240" s="2035">
        <v>48</v>
      </c>
      <c r="N240" s="2036">
        <v>35</v>
      </c>
      <c r="O240" s="949" t="s">
        <v>895</v>
      </c>
      <c r="P240" s="2026">
        <v>42</v>
      </c>
      <c r="Q240" s="948" t="s">
        <v>1174</v>
      </c>
      <c r="R240" s="949" t="s">
        <v>1175</v>
      </c>
      <c r="S240" s="2978" t="s">
        <v>898</v>
      </c>
      <c r="T240" s="2980" t="s">
        <v>899</v>
      </c>
      <c r="U240" s="2978" t="s">
        <v>49</v>
      </c>
      <c r="V240" s="2980" t="s">
        <v>457</v>
      </c>
      <c r="W240" s="2978" t="s">
        <v>51</v>
      </c>
      <c r="X240" s="2980" t="s">
        <v>52</v>
      </c>
      <c r="Y240" s="2991"/>
      <c r="Z240" s="2992"/>
      <c r="AA240" s="2991"/>
      <c r="AB240" s="2992"/>
      <c r="AC240" s="2991"/>
      <c r="AD240" s="2992"/>
      <c r="AE240" s="704">
        <f>SJT설비_7층_IPD!I434</f>
        <v>0</v>
      </c>
      <c r="AF240" s="696">
        <f>SJT설비_7층_IPD!G406</f>
        <v>0</v>
      </c>
      <c r="AG240" s="3106">
        <f>AE240+AF240+AE241+AF241</f>
        <v>0</v>
      </c>
      <c r="AH240" s="3107">
        <f t="shared" ref="AH240" si="113">AG240*53.5</f>
        <v>0</v>
      </c>
      <c r="AI240" s="2762"/>
      <c r="AJ240" s="3092" t="s">
        <v>1149</v>
      </c>
      <c r="AK240" s="3109" t="s">
        <v>1101</v>
      </c>
    </row>
    <row r="241" spans="1:40" ht="62.4" hidden="1" x14ac:dyDescent="0.25">
      <c r="A241" s="2997"/>
      <c r="B241" s="2999"/>
      <c r="C241" s="3000"/>
      <c r="D241" s="3001"/>
      <c r="E241" s="710"/>
      <c r="F241" s="710" t="s">
        <v>28</v>
      </c>
      <c r="G241" s="1993" t="str">
        <f t="shared" si="111"/>
        <v>7-1-B-5-35-43</v>
      </c>
      <c r="H241" s="2025" t="str">
        <f t="shared" si="112"/>
        <v>7-1-A-5-35-43</v>
      </c>
      <c r="I241" s="1995">
        <v>48</v>
      </c>
      <c r="J241" s="1996">
        <v>35</v>
      </c>
      <c r="K241" s="948" t="s">
        <v>894</v>
      </c>
      <c r="L241" s="1997">
        <v>43</v>
      </c>
      <c r="M241" s="2035">
        <v>48</v>
      </c>
      <c r="N241" s="2036">
        <v>35</v>
      </c>
      <c r="O241" s="949" t="s">
        <v>895</v>
      </c>
      <c r="P241" s="2026">
        <v>43</v>
      </c>
      <c r="Q241" s="948" t="s">
        <v>1176</v>
      </c>
      <c r="R241" s="949" t="s">
        <v>1177</v>
      </c>
      <c r="S241" s="2979"/>
      <c r="T241" s="2981"/>
      <c r="U241" s="2979"/>
      <c r="V241" s="2981"/>
      <c r="W241" s="2979"/>
      <c r="X241" s="2981"/>
      <c r="Y241" s="2991"/>
      <c r="Z241" s="2992"/>
      <c r="AA241" s="2991"/>
      <c r="AB241" s="2992"/>
      <c r="AC241" s="2991"/>
      <c r="AD241" s="2992"/>
      <c r="AE241" s="704">
        <f>SJT설비_7층_IPD!I435</f>
        <v>0</v>
      </c>
      <c r="AF241" s="696">
        <f>SJT설비_7층_IPD!G407</f>
        <v>0</v>
      </c>
      <c r="AG241" s="3106"/>
      <c r="AH241" s="3108"/>
      <c r="AI241" s="2765"/>
      <c r="AJ241" s="3092"/>
      <c r="AK241" s="3109"/>
    </row>
    <row r="242" spans="1:40" ht="40.5" customHeight="1" x14ac:dyDescent="0.25">
      <c r="A242" s="2997"/>
      <c r="B242" s="2999"/>
      <c r="C242" s="3000"/>
      <c r="D242" s="3001"/>
      <c r="E242" s="710" t="s">
        <v>28</v>
      </c>
      <c r="F242" s="710"/>
      <c r="G242" s="2013" t="str">
        <f>"7-DaHall 1-RPP-"&amp;K242&amp;"-"&amp;J242&amp;"-"&amp;L242</f>
        <v>7-DaHall 1-RPP-03-50-7</v>
      </c>
      <c r="H242" s="2021" t="str">
        <f>"7-DaHall 1-RPP-"&amp;O242&amp;"-"&amp;N242&amp;"-"&amp;P242</f>
        <v>7-DaHall 1-RPP-04-50-7</v>
      </c>
      <c r="I242" s="2015">
        <v>220</v>
      </c>
      <c r="J242" s="2016">
        <v>50</v>
      </c>
      <c r="K242" s="2702" t="s">
        <v>6935</v>
      </c>
      <c r="L242" s="2017">
        <v>7</v>
      </c>
      <c r="M242" s="2022">
        <v>220</v>
      </c>
      <c r="N242" s="2023">
        <v>50</v>
      </c>
      <c r="O242" s="2706" t="s">
        <v>6931</v>
      </c>
      <c r="P242" s="2024">
        <v>7</v>
      </c>
      <c r="Q242" s="714" t="s">
        <v>1178</v>
      </c>
      <c r="R242" s="697" t="s">
        <v>1179</v>
      </c>
      <c r="S242" s="948" t="s">
        <v>1180</v>
      </c>
      <c r="T242" s="949" t="s">
        <v>1181</v>
      </c>
      <c r="U242" s="2978" t="s">
        <v>1032</v>
      </c>
      <c r="V242" s="2980" t="s">
        <v>1033</v>
      </c>
      <c r="W242" s="2978" t="s">
        <v>1034</v>
      </c>
      <c r="X242" s="2980" t="s">
        <v>1035</v>
      </c>
      <c r="Y242" s="2991"/>
      <c r="Z242" s="2992"/>
      <c r="AA242" s="2991"/>
      <c r="AB242" s="2992"/>
      <c r="AC242" s="2991"/>
      <c r="AD242" s="2992"/>
      <c r="AE242" s="691" t="e">
        <f>SUM(#REF!)</f>
        <v>#REF!</v>
      </c>
      <c r="AF242" s="685" t="e">
        <f>SUM(#REF!)</f>
        <v>#REF!</v>
      </c>
      <c r="AG242" s="1401" t="e">
        <f>AE242+AF242</f>
        <v>#REF!</v>
      </c>
      <c r="AH242" s="2726" t="e">
        <f t="shared" ref="AH242:AH277" si="114">AG242*220</f>
        <v>#REF!</v>
      </c>
      <c r="AI242" s="2766"/>
      <c r="AJ242" s="3092"/>
      <c r="AK242" s="715"/>
      <c r="AM242" s="679">
        <f t="shared" ref="AM242:AM247" si="115">B242</f>
        <v>0</v>
      </c>
      <c r="AN242" s="2620" t="e">
        <f t="shared" ref="AN242:AN247" si="116">AH242</f>
        <v>#REF!</v>
      </c>
    </row>
    <row r="243" spans="1:40" ht="46.8" x14ac:dyDescent="0.25">
      <c r="A243" s="2997"/>
      <c r="B243" s="710" t="s">
        <v>1182</v>
      </c>
      <c r="C243" s="1274" t="s">
        <v>1183</v>
      </c>
      <c r="D243" s="929" t="s">
        <v>1184</v>
      </c>
      <c r="E243" s="710" t="s">
        <v>28</v>
      </c>
      <c r="F243" s="710"/>
      <c r="G243" s="2013" t="str">
        <f>"7-DaHall 1-RPP-"&amp;K243&amp;"-"&amp;J243&amp;"-"&amp;L243</f>
        <v>7-DaHall 1-RPP-03-50-5</v>
      </c>
      <c r="H243" s="2021" t="str">
        <f>"7-DaHall 1-RPP-"&amp;O243&amp;"-"&amp;N243&amp;"-"&amp;P243</f>
        <v>7-DaHall 1-RPP-04-50-5</v>
      </c>
      <c r="I243" s="2015">
        <v>220</v>
      </c>
      <c r="J243" s="2016">
        <v>50</v>
      </c>
      <c r="K243" s="2702" t="s">
        <v>6935</v>
      </c>
      <c r="L243" s="2017">
        <v>5</v>
      </c>
      <c r="M243" s="2022">
        <v>220</v>
      </c>
      <c r="N243" s="2023">
        <v>50</v>
      </c>
      <c r="O243" s="2706" t="s">
        <v>6931</v>
      </c>
      <c r="P243" s="2024">
        <v>5</v>
      </c>
      <c r="Q243" s="714" t="s">
        <v>1185</v>
      </c>
      <c r="R243" s="697" t="s">
        <v>1186</v>
      </c>
      <c r="S243" s="948" t="s">
        <v>1187</v>
      </c>
      <c r="T243" s="949" t="s">
        <v>1188</v>
      </c>
      <c r="U243" s="2991"/>
      <c r="V243" s="2992"/>
      <c r="W243" s="2991"/>
      <c r="X243" s="2992"/>
      <c r="Y243" s="2991"/>
      <c r="Z243" s="2992"/>
      <c r="AA243" s="2991"/>
      <c r="AB243" s="2992"/>
      <c r="AC243" s="2991"/>
      <c r="AD243" s="2992"/>
      <c r="AE243" s="691" t="e">
        <f>SUM(#REF!)</f>
        <v>#REF!</v>
      </c>
      <c r="AF243" s="685" t="e">
        <f>SUM(#REF!)</f>
        <v>#REF!</v>
      </c>
      <c r="AG243" s="1401" t="e">
        <f>AE243+AF243</f>
        <v>#REF!</v>
      </c>
      <c r="AH243" s="2726" t="e">
        <f t="shared" si="114"/>
        <v>#REF!</v>
      </c>
      <c r="AI243" s="2766"/>
      <c r="AJ243" s="927" t="s">
        <v>1149</v>
      </c>
      <c r="AK243" s="715"/>
      <c r="AM243" s="679" t="str">
        <f t="shared" si="115"/>
        <v>C1107</v>
      </c>
      <c r="AN243" s="2620" t="e">
        <f t="shared" si="116"/>
        <v>#REF!</v>
      </c>
    </row>
    <row r="244" spans="1:40" ht="46.8" x14ac:dyDescent="0.25">
      <c r="A244" s="2997"/>
      <c r="B244" s="710" t="s">
        <v>1189</v>
      </c>
      <c r="C244" s="1274" t="s">
        <v>1190</v>
      </c>
      <c r="D244" s="929" t="s">
        <v>1191</v>
      </c>
      <c r="E244" s="710" t="s">
        <v>28</v>
      </c>
      <c r="F244" s="710"/>
      <c r="G244" s="2013" t="str">
        <f>"7-DaHall 1-RPP-"&amp;K244&amp;"-"&amp;J244&amp;"-"&amp;L244</f>
        <v>7-DaHall 1-RPP-03-50-3</v>
      </c>
      <c r="H244" s="2021" t="str">
        <f>"7-DaHall 1-RPP-"&amp;O244&amp;"-"&amp;N244&amp;"-"&amp;P244</f>
        <v>7-DaHall 1-RPP-04-50-3</v>
      </c>
      <c r="I244" s="2015">
        <v>220</v>
      </c>
      <c r="J244" s="2016">
        <v>50</v>
      </c>
      <c r="K244" s="2702" t="s">
        <v>6935</v>
      </c>
      <c r="L244" s="2017">
        <v>3</v>
      </c>
      <c r="M244" s="2022">
        <v>220</v>
      </c>
      <c r="N244" s="2023">
        <v>50</v>
      </c>
      <c r="O244" s="2706" t="s">
        <v>6931</v>
      </c>
      <c r="P244" s="2024">
        <v>3</v>
      </c>
      <c r="Q244" s="714" t="s">
        <v>1192</v>
      </c>
      <c r="R244" s="697" t="s">
        <v>1193</v>
      </c>
      <c r="S244" s="948" t="s">
        <v>1194</v>
      </c>
      <c r="T244" s="949" t="s">
        <v>1195</v>
      </c>
      <c r="U244" s="2991"/>
      <c r="V244" s="2992"/>
      <c r="W244" s="2991"/>
      <c r="X244" s="2992"/>
      <c r="Y244" s="2991"/>
      <c r="Z244" s="2992"/>
      <c r="AA244" s="2991"/>
      <c r="AB244" s="2992"/>
      <c r="AC244" s="2991"/>
      <c r="AD244" s="2992"/>
      <c r="AE244" s="691" t="e">
        <f>SUM(#REF!)</f>
        <v>#REF!</v>
      </c>
      <c r="AF244" s="685" t="e">
        <f>SUM(#REF!)</f>
        <v>#REF!</v>
      </c>
      <c r="AG244" s="1401" t="e">
        <f>AE244+AF244</f>
        <v>#REF!</v>
      </c>
      <c r="AH244" s="2726" t="e">
        <f t="shared" si="114"/>
        <v>#REF!</v>
      </c>
      <c r="AI244" s="2766"/>
      <c r="AJ244" s="927" t="s">
        <v>1149</v>
      </c>
      <c r="AK244" s="715"/>
      <c r="AM244" s="679" t="str">
        <f t="shared" si="115"/>
        <v>C1108</v>
      </c>
      <c r="AN244" s="2620" t="e">
        <f t="shared" si="116"/>
        <v>#REF!</v>
      </c>
    </row>
    <row r="245" spans="1:40" ht="47.4" thickBot="1" x14ac:dyDescent="0.3">
      <c r="A245" s="2998"/>
      <c r="B245" s="680" t="s">
        <v>1196</v>
      </c>
      <c r="C245" s="1277" t="s">
        <v>1197</v>
      </c>
      <c r="D245" s="716" t="s">
        <v>1198</v>
      </c>
      <c r="E245" s="680" t="s">
        <v>28</v>
      </c>
      <c r="F245" s="680"/>
      <c r="G245" s="2182" t="str">
        <f>"7-DaHall 1-RPP-"&amp;K245&amp;"-"&amp;J245&amp;"-"&amp;L245</f>
        <v>7-DaHall 1-RPP-03-50-1</v>
      </c>
      <c r="H245" s="2183" t="str">
        <f>"7-DaHall 1-RPP-"&amp;O245&amp;"-"&amp;N245&amp;"-"&amp;P245</f>
        <v>7-DaHall 1-RPP-04-50-1</v>
      </c>
      <c r="I245" s="2184">
        <v>220</v>
      </c>
      <c r="J245" s="2185">
        <v>50</v>
      </c>
      <c r="K245" s="2711" t="s">
        <v>6935</v>
      </c>
      <c r="L245" s="2186">
        <v>1</v>
      </c>
      <c r="M245" s="2187">
        <v>220</v>
      </c>
      <c r="N245" s="2188">
        <v>50</v>
      </c>
      <c r="O245" s="2712" t="s">
        <v>6931</v>
      </c>
      <c r="P245" s="2189">
        <v>1</v>
      </c>
      <c r="Q245" s="956" t="s">
        <v>1199</v>
      </c>
      <c r="R245" s="971" t="s">
        <v>1200</v>
      </c>
      <c r="S245" s="952" t="s">
        <v>1201</v>
      </c>
      <c r="T245" s="954" t="s">
        <v>1202</v>
      </c>
      <c r="U245" s="3011"/>
      <c r="V245" s="3012"/>
      <c r="W245" s="3011"/>
      <c r="X245" s="3012"/>
      <c r="Y245" s="3011"/>
      <c r="Z245" s="3012"/>
      <c r="AA245" s="3011"/>
      <c r="AB245" s="3012"/>
      <c r="AC245" s="3011"/>
      <c r="AD245" s="3012"/>
      <c r="AE245" s="700" t="e">
        <f>SUM(#REF!)</f>
        <v>#REF!</v>
      </c>
      <c r="AF245" s="687" t="e">
        <f>SUM(#REF!)</f>
        <v>#REF!</v>
      </c>
      <c r="AG245" s="1428" t="e">
        <f t="shared" ref="AG245:AG277" si="117">AE245+AF245</f>
        <v>#REF!</v>
      </c>
      <c r="AH245" s="2750" t="e">
        <f t="shared" si="114"/>
        <v>#REF!</v>
      </c>
      <c r="AI245" s="2773"/>
      <c r="AJ245" s="708" t="s">
        <v>1149</v>
      </c>
      <c r="AK245" s="689"/>
      <c r="AM245" s="679" t="str">
        <f t="shared" si="115"/>
        <v>C1109</v>
      </c>
      <c r="AN245" s="2620" t="e">
        <f t="shared" si="116"/>
        <v>#REF!</v>
      </c>
    </row>
    <row r="246" spans="1:40" ht="31.2" x14ac:dyDescent="0.25">
      <c r="A246" s="2497"/>
      <c r="B246" s="2498"/>
      <c r="C246" s="2499"/>
      <c r="D246" s="705" t="s">
        <v>1203</v>
      </c>
      <c r="E246" s="681" t="s">
        <v>28</v>
      </c>
      <c r="F246" s="681"/>
      <c r="G246" s="2500"/>
      <c r="H246" s="2118" t="str">
        <f>"7-DaHall 1-PDU-"&amp;O246&amp;"-"&amp;N246&amp;"-"&amp;P246</f>
        <v>7-DaHall 1-PDU-02-30-49</v>
      </c>
      <c r="I246" s="2501"/>
      <c r="J246" s="2502"/>
      <c r="K246" s="2503"/>
      <c r="L246" s="2504"/>
      <c r="M246" s="2193">
        <v>220</v>
      </c>
      <c r="N246" s="2123">
        <v>30</v>
      </c>
      <c r="O246" s="2708" t="s">
        <v>6929</v>
      </c>
      <c r="P246" s="2124">
        <v>49</v>
      </c>
      <c r="Q246" s="955"/>
      <c r="R246" s="717" t="s">
        <v>1204</v>
      </c>
      <c r="S246" s="745"/>
      <c r="T246" s="745"/>
      <c r="U246" s="745"/>
      <c r="V246" s="745"/>
      <c r="W246" s="745"/>
      <c r="X246" s="745"/>
      <c r="Y246" s="745"/>
      <c r="Z246" s="3019" t="s">
        <v>822</v>
      </c>
      <c r="AA246" s="745"/>
      <c r="AB246" s="3019" t="s">
        <v>305</v>
      </c>
      <c r="AC246" s="2505"/>
      <c r="AD246" s="3019" t="s">
        <v>38</v>
      </c>
      <c r="AE246" s="2506"/>
      <c r="AF246" s="685" t="e">
        <f>SUM(#REF!)</f>
        <v>#REF!</v>
      </c>
      <c r="AG246" s="1401" t="e">
        <f t="shared" si="117"/>
        <v>#REF!</v>
      </c>
      <c r="AH246" s="2726" t="e">
        <f t="shared" si="114"/>
        <v>#REF!</v>
      </c>
      <c r="AI246" s="2755"/>
      <c r="AJ246" s="709"/>
      <c r="AK246" s="683"/>
      <c r="AM246" s="679">
        <f t="shared" si="115"/>
        <v>0</v>
      </c>
      <c r="AN246" s="2620" t="e">
        <f t="shared" si="116"/>
        <v>#REF!</v>
      </c>
    </row>
    <row r="247" spans="1:40" ht="31.2" x14ac:dyDescent="0.25">
      <c r="A247" s="2507"/>
      <c r="B247" s="2508"/>
      <c r="C247" s="2509"/>
      <c r="D247" s="2465" t="s">
        <v>1205</v>
      </c>
      <c r="E247" s="931" t="s">
        <v>28</v>
      </c>
      <c r="F247" s="931"/>
      <c r="G247" s="2510"/>
      <c r="H247" s="2021" t="str">
        <f>"7-DaHall 1-PDU-"&amp;O247&amp;"-"&amp;N247&amp;"-"&amp;P247</f>
        <v>7-DaHall 1-PDU-02-30-51</v>
      </c>
      <c r="I247" s="2511"/>
      <c r="J247" s="2147"/>
      <c r="K247" s="2512"/>
      <c r="L247" s="2513"/>
      <c r="M247" s="2514">
        <v>220</v>
      </c>
      <c r="N247" s="2115">
        <v>30</v>
      </c>
      <c r="O247" s="2720" t="s">
        <v>6929</v>
      </c>
      <c r="P247" s="2116">
        <v>51</v>
      </c>
      <c r="Q247" s="1140"/>
      <c r="R247" s="1139" t="s">
        <v>1206</v>
      </c>
      <c r="S247" s="1141"/>
      <c r="T247" s="1141"/>
      <c r="U247" s="1141"/>
      <c r="V247" s="1141"/>
      <c r="W247" s="1141"/>
      <c r="X247" s="1141"/>
      <c r="Y247" s="1141"/>
      <c r="Z247" s="2992"/>
      <c r="AA247" s="1141"/>
      <c r="AB247" s="2992"/>
      <c r="AC247" s="2515"/>
      <c r="AD247" s="2992"/>
      <c r="AE247" s="2516"/>
      <c r="AF247" s="1142" t="e">
        <f>SUM(#REF!)</f>
        <v>#REF!</v>
      </c>
      <c r="AG247" s="1420" t="e">
        <f t="shared" si="117"/>
        <v>#REF!</v>
      </c>
      <c r="AH247" s="2728" t="e">
        <f t="shared" si="114"/>
        <v>#REF!</v>
      </c>
      <c r="AI247" s="2771"/>
      <c r="AJ247" s="1132"/>
      <c r="AK247" s="930"/>
      <c r="AM247" s="679">
        <f t="shared" si="115"/>
        <v>0</v>
      </c>
      <c r="AN247" s="2620" t="e">
        <f t="shared" si="116"/>
        <v>#REF!</v>
      </c>
    </row>
    <row r="248" spans="1:40" ht="16.2" thickBot="1" x14ac:dyDescent="0.3">
      <c r="A248" s="2517"/>
      <c r="B248" s="2518"/>
      <c r="C248" s="2519"/>
      <c r="D248" s="747" t="s">
        <v>1207</v>
      </c>
      <c r="E248" s="680"/>
      <c r="F248" s="680"/>
      <c r="G248" s="2182" t="str">
        <f t="shared" ref="G248" si="118">"7-1-"&amp;K248&amp;"-"&amp;J248&amp;"-"&amp;L248</f>
        <v>7-1-A4-225-2</v>
      </c>
      <c r="H248" s="2039"/>
      <c r="I248" s="2184">
        <v>220</v>
      </c>
      <c r="J248" s="2185">
        <v>225</v>
      </c>
      <c r="K248" s="956" t="s">
        <v>29</v>
      </c>
      <c r="L248" s="2186">
        <v>2</v>
      </c>
      <c r="M248" s="2040"/>
      <c r="N248" s="2030"/>
      <c r="O248" s="958"/>
      <c r="P248" s="2031"/>
      <c r="Q248" s="956"/>
      <c r="R248" s="971"/>
      <c r="S248" s="716"/>
      <c r="T248" s="716"/>
      <c r="U248" s="716"/>
      <c r="V248" s="716"/>
      <c r="W248" s="716"/>
      <c r="X248" s="716"/>
      <c r="Y248" s="716"/>
      <c r="Z248" s="954"/>
      <c r="AA248" s="716"/>
      <c r="AB248" s="954"/>
      <c r="AC248" s="2485"/>
      <c r="AD248" s="954"/>
      <c r="AE248" s="700" t="e">
        <f>SUM(#REF!)</f>
        <v>#REF!</v>
      </c>
      <c r="AF248" s="998"/>
      <c r="AG248" s="1428" t="e">
        <f t="shared" si="117"/>
        <v>#REF!</v>
      </c>
      <c r="AH248" s="2750" t="e">
        <f t="shared" si="114"/>
        <v>#REF!</v>
      </c>
      <c r="AI248" s="2773"/>
      <c r="AJ248" s="708"/>
      <c r="AK248" s="689"/>
    </row>
    <row r="249" spans="1:40" ht="27" customHeight="1" x14ac:dyDescent="0.25">
      <c r="A249" s="3110" t="s">
        <v>1208</v>
      </c>
      <c r="B249" s="1127"/>
      <c r="C249" s="932"/>
      <c r="D249" s="932"/>
      <c r="E249" s="932" t="s">
        <v>811</v>
      </c>
      <c r="F249" s="932"/>
      <c r="G249" s="2192" t="str">
        <f t="shared" ref="G249:G261" si="119">"7-DaHall 1-RPP-"&amp;K249&amp;"-"&amp;J249&amp;"-"&amp;L249</f>
        <v>7-DaHall 1-RPP-01-20-1</v>
      </c>
      <c r="H249" s="2156"/>
      <c r="I249" s="2119">
        <v>220</v>
      </c>
      <c r="J249" s="2120">
        <v>20</v>
      </c>
      <c r="K249" s="2703" t="s">
        <v>6933</v>
      </c>
      <c r="L249" s="2121">
        <v>1</v>
      </c>
      <c r="M249" s="2158"/>
      <c r="N249" s="2136"/>
      <c r="O249" s="1023"/>
      <c r="P249" s="2069"/>
      <c r="Q249" s="1125" t="s">
        <v>1209</v>
      </c>
      <c r="R249" s="1023"/>
      <c r="S249" s="983" t="s">
        <v>1210</v>
      </c>
      <c r="T249" s="973"/>
      <c r="U249" s="2991" t="s">
        <v>472</v>
      </c>
      <c r="V249" s="973"/>
      <c r="W249" s="2991" t="s">
        <v>473</v>
      </c>
      <c r="X249" s="973"/>
      <c r="Y249" s="2991" t="s">
        <v>474</v>
      </c>
      <c r="Z249" s="973"/>
      <c r="AA249" s="2991" t="s">
        <v>32</v>
      </c>
      <c r="AB249" s="973"/>
      <c r="AC249" s="2991" t="s">
        <v>33</v>
      </c>
      <c r="AD249" s="973"/>
      <c r="AE249" s="1126" t="e">
        <f>SUM(#REF!)</f>
        <v>#REF!</v>
      </c>
      <c r="AF249" s="1128"/>
      <c r="AG249" s="1429" t="e">
        <f t="shared" si="117"/>
        <v>#REF!</v>
      </c>
      <c r="AH249" s="2742" t="e">
        <f t="shared" si="114"/>
        <v>#REF!</v>
      </c>
      <c r="AI249" s="2755"/>
      <c r="AJ249" s="1398" t="s">
        <v>1211</v>
      </c>
      <c r="AK249" s="1115"/>
      <c r="AM249" s="679">
        <f t="shared" ref="AM249:AM277" si="120">B249</f>
        <v>0</v>
      </c>
      <c r="AN249" s="2620" t="e">
        <f t="shared" ref="AN249:AN277" si="121">AH249</f>
        <v>#REF!</v>
      </c>
    </row>
    <row r="250" spans="1:40" ht="46.8" x14ac:dyDescent="0.25">
      <c r="A250" s="3111"/>
      <c r="B250" s="1118"/>
      <c r="C250" s="710"/>
      <c r="D250" s="710"/>
      <c r="E250" s="710" t="s">
        <v>28</v>
      </c>
      <c r="F250" s="710"/>
      <c r="G250" s="2013" t="str">
        <f t="shared" si="119"/>
        <v>7-DaHall 1-RPP-01-30-2</v>
      </c>
      <c r="H250" s="2039"/>
      <c r="I250" s="2015">
        <v>220</v>
      </c>
      <c r="J250" s="2016">
        <v>30</v>
      </c>
      <c r="K250" s="2702" t="s">
        <v>6933</v>
      </c>
      <c r="L250" s="2017">
        <v>2</v>
      </c>
      <c r="M250" s="2040"/>
      <c r="N250" s="2030"/>
      <c r="O250" s="958"/>
      <c r="P250" s="2031"/>
      <c r="Q250" s="714" t="s">
        <v>1212</v>
      </c>
      <c r="R250" s="958"/>
      <c r="S250" s="948" t="s">
        <v>1213</v>
      </c>
      <c r="T250" s="959"/>
      <c r="U250" s="2991"/>
      <c r="V250" s="959"/>
      <c r="W250" s="2991"/>
      <c r="X250" s="959"/>
      <c r="Y250" s="2991"/>
      <c r="Z250" s="959"/>
      <c r="AA250" s="2991"/>
      <c r="AB250" s="959"/>
      <c r="AC250" s="2991"/>
      <c r="AD250" s="959"/>
      <c r="AE250" s="691" t="e">
        <f>SUM(#REF!)</f>
        <v>#REF!</v>
      </c>
      <c r="AF250" s="998"/>
      <c r="AG250" s="1430" t="e">
        <f t="shared" si="117"/>
        <v>#REF!</v>
      </c>
      <c r="AH250" s="2726" t="e">
        <f t="shared" si="114"/>
        <v>#REF!</v>
      </c>
      <c r="AI250" s="2766"/>
      <c r="AJ250" s="1028" t="s">
        <v>1214</v>
      </c>
      <c r="AK250" s="715"/>
      <c r="AM250" s="679">
        <f t="shared" si="120"/>
        <v>0</v>
      </c>
      <c r="AN250" s="2620" t="e">
        <f t="shared" si="121"/>
        <v>#REF!</v>
      </c>
    </row>
    <row r="251" spans="1:40" ht="46.8" x14ac:dyDescent="0.25">
      <c r="A251" s="3111"/>
      <c r="B251" s="1118"/>
      <c r="C251" s="710"/>
      <c r="D251" s="710"/>
      <c r="E251" s="710" t="s">
        <v>28</v>
      </c>
      <c r="F251" s="710"/>
      <c r="G251" s="2013" t="str">
        <f t="shared" si="119"/>
        <v>7-DaHall 1-RPP-01-20-3</v>
      </c>
      <c r="H251" s="2039"/>
      <c r="I251" s="2015">
        <v>220</v>
      </c>
      <c r="J251" s="2016">
        <v>20</v>
      </c>
      <c r="K251" s="2702" t="s">
        <v>6933</v>
      </c>
      <c r="L251" s="2017">
        <v>3</v>
      </c>
      <c r="M251" s="2040"/>
      <c r="N251" s="2030"/>
      <c r="O251" s="958"/>
      <c r="P251" s="2031"/>
      <c r="Q251" s="714" t="s">
        <v>1215</v>
      </c>
      <c r="R251" s="958"/>
      <c r="S251" s="948" t="s">
        <v>1216</v>
      </c>
      <c r="T251" s="959"/>
      <c r="U251" s="2991"/>
      <c r="V251" s="959"/>
      <c r="W251" s="2991"/>
      <c r="X251" s="959"/>
      <c r="Y251" s="2991"/>
      <c r="Z251" s="959"/>
      <c r="AA251" s="2991"/>
      <c r="AB251" s="959"/>
      <c r="AC251" s="2991"/>
      <c r="AD251" s="959"/>
      <c r="AE251" s="691" t="e">
        <f>SUM(#REF!)</f>
        <v>#REF!</v>
      </c>
      <c r="AF251" s="998"/>
      <c r="AG251" s="1430" t="e">
        <f t="shared" si="117"/>
        <v>#REF!</v>
      </c>
      <c r="AH251" s="2726" t="e">
        <f t="shared" si="114"/>
        <v>#REF!</v>
      </c>
      <c r="AI251" s="2766"/>
      <c r="AJ251" s="926" t="s">
        <v>1217</v>
      </c>
      <c r="AK251" s="715"/>
      <c r="AM251" s="679">
        <f t="shared" si="120"/>
        <v>0</v>
      </c>
      <c r="AN251" s="2620" t="e">
        <f t="shared" si="121"/>
        <v>#REF!</v>
      </c>
    </row>
    <row r="252" spans="1:40" ht="46.8" x14ac:dyDescent="0.25">
      <c r="A252" s="3111"/>
      <c r="B252" s="1118"/>
      <c r="C252" s="710"/>
      <c r="D252" s="710"/>
      <c r="E252" s="710" t="s">
        <v>28</v>
      </c>
      <c r="F252" s="710"/>
      <c r="G252" s="2013" t="str">
        <f t="shared" si="119"/>
        <v>7-DaHall 1-RPP-01-20-5</v>
      </c>
      <c r="H252" s="2039"/>
      <c r="I252" s="2015">
        <v>220</v>
      </c>
      <c r="J252" s="2016">
        <v>20</v>
      </c>
      <c r="K252" s="2702" t="s">
        <v>6933</v>
      </c>
      <c r="L252" s="2017">
        <v>5</v>
      </c>
      <c r="M252" s="2040"/>
      <c r="N252" s="2030"/>
      <c r="O252" s="958"/>
      <c r="P252" s="2031"/>
      <c r="Q252" s="714" t="s">
        <v>1218</v>
      </c>
      <c r="R252" s="958"/>
      <c r="S252" s="948" t="s">
        <v>1219</v>
      </c>
      <c r="T252" s="959"/>
      <c r="U252" s="2991"/>
      <c r="V252" s="959"/>
      <c r="W252" s="2991"/>
      <c r="X252" s="959"/>
      <c r="Y252" s="2991"/>
      <c r="Z252" s="959"/>
      <c r="AA252" s="2991"/>
      <c r="AB252" s="959"/>
      <c r="AC252" s="2991"/>
      <c r="AD252" s="959"/>
      <c r="AE252" s="691" t="e">
        <f>SUM(#REF!)</f>
        <v>#REF!</v>
      </c>
      <c r="AF252" s="998"/>
      <c r="AG252" s="1430" t="e">
        <f t="shared" si="117"/>
        <v>#REF!</v>
      </c>
      <c r="AH252" s="2726" t="e">
        <f t="shared" si="114"/>
        <v>#REF!</v>
      </c>
      <c r="AI252" s="2766"/>
      <c r="AJ252" s="926" t="s">
        <v>1217</v>
      </c>
      <c r="AK252" s="715"/>
      <c r="AM252" s="679">
        <f t="shared" si="120"/>
        <v>0</v>
      </c>
      <c r="AN252" s="2620" t="e">
        <f t="shared" si="121"/>
        <v>#REF!</v>
      </c>
    </row>
    <row r="253" spans="1:40" ht="46.8" x14ac:dyDescent="0.25">
      <c r="A253" s="3111"/>
      <c r="B253" s="1118"/>
      <c r="C253" s="710"/>
      <c r="D253" s="710"/>
      <c r="E253" s="710" t="s">
        <v>28</v>
      </c>
      <c r="F253" s="710"/>
      <c r="G253" s="2013" t="str">
        <f t="shared" si="119"/>
        <v>7-DaHall 1-RPP-01-20-9</v>
      </c>
      <c r="H253" s="2039"/>
      <c r="I253" s="2015">
        <v>220</v>
      </c>
      <c r="J253" s="2016">
        <v>20</v>
      </c>
      <c r="K253" s="2702" t="s">
        <v>6933</v>
      </c>
      <c r="L253" s="2017">
        <v>9</v>
      </c>
      <c r="M253" s="2040"/>
      <c r="N253" s="2030"/>
      <c r="O253" s="958"/>
      <c r="P253" s="2031"/>
      <c r="Q253" s="714" t="s">
        <v>1220</v>
      </c>
      <c r="R253" s="958"/>
      <c r="S253" s="948" t="s">
        <v>1221</v>
      </c>
      <c r="T253" s="959"/>
      <c r="U253" s="2991"/>
      <c r="V253" s="959"/>
      <c r="W253" s="2991"/>
      <c r="X253" s="959"/>
      <c r="Y253" s="2991"/>
      <c r="Z253" s="959"/>
      <c r="AA253" s="2991"/>
      <c r="AB253" s="959"/>
      <c r="AC253" s="2991"/>
      <c r="AD253" s="959"/>
      <c r="AE253" s="691" t="e">
        <f>SUM(#REF!)</f>
        <v>#REF!</v>
      </c>
      <c r="AF253" s="998"/>
      <c r="AG253" s="1430" t="e">
        <f t="shared" si="117"/>
        <v>#REF!</v>
      </c>
      <c r="AH253" s="2726" t="e">
        <f t="shared" si="114"/>
        <v>#REF!</v>
      </c>
      <c r="AI253" s="2766"/>
      <c r="AJ253" s="926" t="s">
        <v>1222</v>
      </c>
      <c r="AK253" s="715"/>
      <c r="AM253" s="679">
        <f t="shared" si="120"/>
        <v>0</v>
      </c>
      <c r="AN253" s="2620" t="e">
        <f t="shared" si="121"/>
        <v>#REF!</v>
      </c>
    </row>
    <row r="254" spans="1:40" ht="46.8" x14ac:dyDescent="0.25">
      <c r="A254" s="3111"/>
      <c r="B254" s="1118"/>
      <c r="C254" s="710"/>
      <c r="D254" s="710"/>
      <c r="E254" s="710" t="s">
        <v>28</v>
      </c>
      <c r="F254" s="710"/>
      <c r="G254" s="2013" t="str">
        <f t="shared" si="119"/>
        <v>7-DaHall 1-RPP-01-20-13</v>
      </c>
      <c r="H254" s="2039"/>
      <c r="I254" s="2015">
        <v>220</v>
      </c>
      <c r="J254" s="2016">
        <v>20</v>
      </c>
      <c r="K254" s="2702" t="s">
        <v>6933</v>
      </c>
      <c r="L254" s="2017">
        <v>13</v>
      </c>
      <c r="M254" s="2040"/>
      <c r="N254" s="2030"/>
      <c r="O254" s="958"/>
      <c r="P254" s="2031"/>
      <c r="Q254" s="714" t="s">
        <v>1223</v>
      </c>
      <c r="R254" s="958"/>
      <c r="S254" s="948" t="s">
        <v>1224</v>
      </c>
      <c r="T254" s="959"/>
      <c r="U254" s="2991"/>
      <c r="V254" s="959"/>
      <c r="W254" s="2991"/>
      <c r="X254" s="959"/>
      <c r="Y254" s="2991"/>
      <c r="Z254" s="959"/>
      <c r="AA254" s="2991"/>
      <c r="AB254" s="959"/>
      <c r="AC254" s="2991"/>
      <c r="AD254" s="959"/>
      <c r="AE254" s="691" t="e">
        <f>SUM(#REF!)</f>
        <v>#REF!</v>
      </c>
      <c r="AF254" s="998"/>
      <c r="AG254" s="1430" t="e">
        <f t="shared" si="117"/>
        <v>#REF!</v>
      </c>
      <c r="AH254" s="2726" t="e">
        <f t="shared" si="114"/>
        <v>#REF!</v>
      </c>
      <c r="AI254" s="2766"/>
      <c r="AJ254" s="926" t="s">
        <v>1225</v>
      </c>
      <c r="AK254" s="715"/>
      <c r="AM254" s="679">
        <f t="shared" si="120"/>
        <v>0</v>
      </c>
      <c r="AN254" s="2620" t="e">
        <f t="shared" si="121"/>
        <v>#REF!</v>
      </c>
    </row>
    <row r="255" spans="1:40" ht="46.8" x14ac:dyDescent="0.25">
      <c r="A255" s="3111"/>
      <c r="B255" s="1118"/>
      <c r="C255" s="710"/>
      <c r="D255" s="710"/>
      <c r="E255" s="710" t="s">
        <v>28</v>
      </c>
      <c r="F255" s="710"/>
      <c r="G255" s="2013" t="str">
        <f t="shared" si="119"/>
        <v>7-DaHall 1-RPP-01-20-15</v>
      </c>
      <c r="H255" s="2039"/>
      <c r="I255" s="2015">
        <v>220</v>
      </c>
      <c r="J255" s="2016">
        <v>20</v>
      </c>
      <c r="K255" s="2702" t="s">
        <v>6933</v>
      </c>
      <c r="L255" s="2017">
        <v>15</v>
      </c>
      <c r="M255" s="2040"/>
      <c r="N255" s="2030"/>
      <c r="O255" s="958"/>
      <c r="P255" s="2031"/>
      <c r="Q255" s="714" t="s">
        <v>1226</v>
      </c>
      <c r="R255" s="958"/>
      <c r="S255" s="948" t="s">
        <v>1227</v>
      </c>
      <c r="T255" s="959"/>
      <c r="U255" s="2991"/>
      <c r="V255" s="959"/>
      <c r="W255" s="2991"/>
      <c r="X255" s="959"/>
      <c r="Y255" s="2991"/>
      <c r="Z255" s="959"/>
      <c r="AA255" s="2991"/>
      <c r="AB255" s="959"/>
      <c r="AC255" s="2991"/>
      <c r="AD255" s="959"/>
      <c r="AE255" s="691" t="e">
        <f>SUM(#REF!)</f>
        <v>#REF!</v>
      </c>
      <c r="AF255" s="998"/>
      <c r="AG255" s="1430" t="e">
        <f t="shared" si="117"/>
        <v>#REF!</v>
      </c>
      <c r="AH255" s="2726" t="e">
        <f t="shared" si="114"/>
        <v>#REF!</v>
      </c>
      <c r="AI255" s="2766"/>
      <c r="AJ255" s="926" t="s">
        <v>1228</v>
      </c>
      <c r="AK255" s="715"/>
      <c r="AM255" s="679">
        <f t="shared" si="120"/>
        <v>0</v>
      </c>
      <c r="AN255" s="2620" t="e">
        <f t="shared" si="121"/>
        <v>#REF!</v>
      </c>
    </row>
    <row r="256" spans="1:40" ht="46.8" x14ac:dyDescent="0.25">
      <c r="A256" s="3111"/>
      <c r="B256" s="1118"/>
      <c r="C256" s="710"/>
      <c r="D256" s="710"/>
      <c r="E256" s="710" t="s">
        <v>28</v>
      </c>
      <c r="F256" s="710"/>
      <c r="G256" s="2013" t="str">
        <f t="shared" si="119"/>
        <v>7-DaHall 1-RPP-01-20-17</v>
      </c>
      <c r="H256" s="2039"/>
      <c r="I256" s="2015">
        <v>220</v>
      </c>
      <c r="J256" s="2016">
        <v>20</v>
      </c>
      <c r="K256" s="2702" t="s">
        <v>6933</v>
      </c>
      <c r="L256" s="2017">
        <v>17</v>
      </c>
      <c r="M256" s="2040"/>
      <c r="N256" s="2030"/>
      <c r="O256" s="958"/>
      <c r="P256" s="2031"/>
      <c r="Q256" s="714" t="s">
        <v>1229</v>
      </c>
      <c r="R256" s="958"/>
      <c r="S256" s="948" t="s">
        <v>1230</v>
      </c>
      <c r="T256" s="959"/>
      <c r="U256" s="2991"/>
      <c r="V256" s="959"/>
      <c r="W256" s="2991"/>
      <c r="X256" s="959"/>
      <c r="Y256" s="2991"/>
      <c r="Z256" s="959"/>
      <c r="AA256" s="2991"/>
      <c r="AB256" s="959"/>
      <c r="AC256" s="2991"/>
      <c r="AD256" s="959"/>
      <c r="AE256" s="691" t="e">
        <f>SUM(#REF!)</f>
        <v>#REF!</v>
      </c>
      <c r="AF256" s="998"/>
      <c r="AG256" s="1430" t="e">
        <f t="shared" si="117"/>
        <v>#REF!</v>
      </c>
      <c r="AH256" s="2726" t="e">
        <f t="shared" si="114"/>
        <v>#REF!</v>
      </c>
      <c r="AI256" s="2766"/>
      <c r="AJ256" s="1435" t="s">
        <v>1231</v>
      </c>
      <c r="AK256" s="715"/>
      <c r="AM256" s="679">
        <f t="shared" si="120"/>
        <v>0</v>
      </c>
      <c r="AN256" s="2620" t="e">
        <f t="shared" si="121"/>
        <v>#REF!</v>
      </c>
    </row>
    <row r="257" spans="1:40" ht="46.8" x14ac:dyDescent="0.25">
      <c r="A257" s="3111"/>
      <c r="B257" s="1118"/>
      <c r="C257" s="710"/>
      <c r="D257" s="710"/>
      <c r="E257" s="710" t="s">
        <v>28</v>
      </c>
      <c r="F257" s="710"/>
      <c r="G257" s="2013" t="str">
        <f t="shared" si="119"/>
        <v>7-DaHall 1-RPP-01-20-27</v>
      </c>
      <c r="H257" s="2039"/>
      <c r="I257" s="2015">
        <v>220</v>
      </c>
      <c r="J257" s="2016">
        <v>20</v>
      </c>
      <c r="K257" s="2702" t="s">
        <v>6933</v>
      </c>
      <c r="L257" s="2017">
        <v>27</v>
      </c>
      <c r="M257" s="2040"/>
      <c r="N257" s="2030"/>
      <c r="O257" s="958"/>
      <c r="P257" s="2031"/>
      <c r="Q257" s="714" t="s">
        <v>1232</v>
      </c>
      <c r="R257" s="958"/>
      <c r="S257" s="948" t="s">
        <v>1233</v>
      </c>
      <c r="T257" s="959"/>
      <c r="U257" s="2991"/>
      <c r="V257" s="959"/>
      <c r="W257" s="2991"/>
      <c r="X257" s="959"/>
      <c r="Y257" s="2991"/>
      <c r="Z257" s="959"/>
      <c r="AA257" s="2991"/>
      <c r="AB257" s="959"/>
      <c r="AC257" s="2991"/>
      <c r="AD257" s="959"/>
      <c r="AE257" s="691" t="e">
        <f>SUM(#REF!)</f>
        <v>#REF!</v>
      </c>
      <c r="AF257" s="998"/>
      <c r="AG257" s="1430" t="e">
        <f t="shared" si="117"/>
        <v>#REF!</v>
      </c>
      <c r="AH257" s="2726" t="e">
        <f t="shared" si="114"/>
        <v>#REF!</v>
      </c>
      <c r="AI257" s="2766"/>
      <c r="AJ257" s="1435" t="s">
        <v>1234</v>
      </c>
      <c r="AK257" s="715"/>
      <c r="AM257" s="679">
        <f t="shared" si="120"/>
        <v>0</v>
      </c>
      <c r="AN257" s="2620" t="e">
        <f t="shared" si="121"/>
        <v>#REF!</v>
      </c>
    </row>
    <row r="258" spans="1:40" ht="46.8" x14ac:dyDescent="0.25">
      <c r="A258" s="3111"/>
      <c r="B258" s="1118"/>
      <c r="C258" s="710"/>
      <c r="D258" s="710"/>
      <c r="E258" s="710" t="s">
        <v>28</v>
      </c>
      <c r="F258" s="710"/>
      <c r="G258" s="2013" t="str">
        <f t="shared" si="119"/>
        <v>7-DaHall 1-RPP-01-30-28</v>
      </c>
      <c r="H258" s="2039"/>
      <c r="I258" s="2015">
        <v>220</v>
      </c>
      <c r="J258" s="2016">
        <v>30</v>
      </c>
      <c r="K258" s="2702" t="s">
        <v>6933</v>
      </c>
      <c r="L258" s="2017">
        <v>28</v>
      </c>
      <c r="M258" s="2040"/>
      <c r="N258" s="2030"/>
      <c r="O258" s="958"/>
      <c r="P258" s="2031"/>
      <c r="Q258" s="714" t="s">
        <v>1235</v>
      </c>
      <c r="R258" s="958"/>
      <c r="S258" s="948" t="s">
        <v>1236</v>
      </c>
      <c r="T258" s="959"/>
      <c r="U258" s="2991"/>
      <c r="V258" s="959"/>
      <c r="W258" s="2991"/>
      <c r="X258" s="959"/>
      <c r="Y258" s="2991"/>
      <c r="Z258" s="959"/>
      <c r="AA258" s="2991"/>
      <c r="AB258" s="959"/>
      <c r="AC258" s="2991"/>
      <c r="AD258" s="959"/>
      <c r="AE258" s="691" t="e">
        <f>SUM(#REF!)</f>
        <v>#REF!</v>
      </c>
      <c r="AF258" s="998"/>
      <c r="AG258" s="1430" t="e">
        <f t="shared" si="117"/>
        <v>#REF!</v>
      </c>
      <c r="AH258" s="2726" t="e">
        <f t="shared" si="114"/>
        <v>#REF!</v>
      </c>
      <c r="AI258" s="2766"/>
      <c r="AJ258" s="1435" t="s">
        <v>1237</v>
      </c>
      <c r="AK258" s="715"/>
      <c r="AM258" s="679">
        <f t="shared" si="120"/>
        <v>0</v>
      </c>
      <c r="AN258" s="2620" t="e">
        <f t="shared" si="121"/>
        <v>#REF!</v>
      </c>
    </row>
    <row r="259" spans="1:40" ht="46.8" x14ac:dyDescent="0.25">
      <c r="A259" s="3111"/>
      <c r="B259" s="1118"/>
      <c r="C259" s="710"/>
      <c r="D259" s="710"/>
      <c r="E259" s="710" t="s">
        <v>28</v>
      </c>
      <c r="F259" s="710"/>
      <c r="G259" s="2013" t="str">
        <f t="shared" si="119"/>
        <v>7-DaHall 1-RPP-01-20-29</v>
      </c>
      <c r="H259" s="2039"/>
      <c r="I259" s="2015">
        <v>220</v>
      </c>
      <c r="J259" s="2016">
        <v>20</v>
      </c>
      <c r="K259" s="2702" t="s">
        <v>6933</v>
      </c>
      <c r="L259" s="2017">
        <v>29</v>
      </c>
      <c r="M259" s="2040"/>
      <c r="N259" s="2030"/>
      <c r="O259" s="958"/>
      <c r="P259" s="2031"/>
      <c r="Q259" s="714" t="s">
        <v>1238</v>
      </c>
      <c r="R259" s="958"/>
      <c r="S259" s="948" t="s">
        <v>1239</v>
      </c>
      <c r="T259" s="959"/>
      <c r="U259" s="2991"/>
      <c r="V259" s="959"/>
      <c r="W259" s="2991"/>
      <c r="X259" s="959"/>
      <c r="Y259" s="2991"/>
      <c r="Z259" s="959"/>
      <c r="AA259" s="2991"/>
      <c r="AB259" s="959"/>
      <c r="AC259" s="2991"/>
      <c r="AD259" s="959"/>
      <c r="AE259" s="691" t="e">
        <f>SUM(#REF!)</f>
        <v>#REF!</v>
      </c>
      <c r="AF259" s="998"/>
      <c r="AG259" s="1430" t="e">
        <f t="shared" si="117"/>
        <v>#REF!</v>
      </c>
      <c r="AH259" s="2726" t="e">
        <f t="shared" si="114"/>
        <v>#REF!</v>
      </c>
      <c r="AI259" s="2766"/>
      <c r="AJ259" s="1435" t="s">
        <v>1240</v>
      </c>
      <c r="AK259" s="715"/>
      <c r="AM259" s="679">
        <f t="shared" si="120"/>
        <v>0</v>
      </c>
      <c r="AN259" s="2620" t="e">
        <f t="shared" si="121"/>
        <v>#REF!</v>
      </c>
    </row>
    <row r="260" spans="1:40" ht="46.8" x14ac:dyDescent="0.25">
      <c r="A260" s="3111"/>
      <c r="B260" s="1118"/>
      <c r="C260" s="710"/>
      <c r="D260" s="710"/>
      <c r="E260" s="710" t="s">
        <v>28</v>
      </c>
      <c r="F260" s="710"/>
      <c r="G260" s="2013" t="str">
        <f t="shared" si="119"/>
        <v>7-DaHall 1-RPP-01-30-30</v>
      </c>
      <c r="H260" s="2039"/>
      <c r="I260" s="2015">
        <v>220</v>
      </c>
      <c r="J260" s="2016">
        <v>30</v>
      </c>
      <c r="K260" s="2702" t="s">
        <v>6933</v>
      </c>
      <c r="L260" s="2017">
        <v>30</v>
      </c>
      <c r="M260" s="2040"/>
      <c r="N260" s="2030"/>
      <c r="O260" s="958"/>
      <c r="P260" s="2031"/>
      <c r="Q260" s="714" t="s">
        <v>1241</v>
      </c>
      <c r="R260" s="958"/>
      <c r="S260" s="948" t="s">
        <v>1242</v>
      </c>
      <c r="T260" s="959"/>
      <c r="U260" s="2991"/>
      <c r="V260" s="959"/>
      <c r="W260" s="2991"/>
      <c r="X260" s="959"/>
      <c r="Y260" s="2991"/>
      <c r="Z260" s="959"/>
      <c r="AA260" s="2991"/>
      <c r="AB260" s="959"/>
      <c r="AC260" s="2991"/>
      <c r="AD260" s="959"/>
      <c r="AE260" s="691" t="e">
        <f>SUM(#REF!)</f>
        <v>#REF!</v>
      </c>
      <c r="AF260" s="998"/>
      <c r="AG260" s="1430" t="e">
        <f t="shared" si="117"/>
        <v>#REF!</v>
      </c>
      <c r="AH260" s="2726" t="e">
        <f t="shared" si="114"/>
        <v>#REF!</v>
      </c>
      <c r="AI260" s="2766"/>
      <c r="AJ260" s="1435" t="s">
        <v>1243</v>
      </c>
      <c r="AK260" s="715"/>
      <c r="AM260" s="679">
        <f t="shared" si="120"/>
        <v>0</v>
      </c>
      <c r="AN260" s="2620" t="e">
        <f t="shared" si="121"/>
        <v>#REF!</v>
      </c>
    </row>
    <row r="261" spans="1:40" ht="47.4" thickBot="1" x14ac:dyDescent="0.3">
      <c r="A261" s="3111"/>
      <c r="B261" s="1118"/>
      <c r="C261" s="710"/>
      <c r="D261" s="710"/>
      <c r="E261" s="710" t="s">
        <v>28</v>
      </c>
      <c r="F261" s="710"/>
      <c r="G261" s="2013" t="str">
        <f t="shared" si="119"/>
        <v>7-DaHall 1-RPP-01-20-31</v>
      </c>
      <c r="H261" s="2039"/>
      <c r="I261" s="2015">
        <v>220</v>
      </c>
      <c r="J261" s="2016">
        <v>20</v>
      </c>
      <c r="K261" s="2702" t="s">
        <v>6933</v>
      </c>
      <c r="L261" s="2017">
        <v>31</v>
      </c>
      <c r="M261" s="2040"/>
      <c r="N261" s="2030"/>
      <c r="O261" s="958"/>
      <c r="P261" s="2031"/>
      <c r="Q261" s="714" t="s">
        <v>1244</v>
      </c>
      <c r="R261" s="958"/>
      <c r="S261" s="948" t="s">
        <v>1245</v>
      </c>
      <c r="T261" s="959"/>
      <c r="U261" s="2991"/>
      <c r="V261" s="959"/>
      <c r="W261" s="2991"/>
      <c r="X261" s="959"/>
      <c r="Y261" s="2991"/>
      <c r="Z261" s="959"/>
      <c r="AA261" s="2991"/>
      <c r="AB261" s="959"/>
      <c r="AC261" s="2991"/>
      <c r="AD261" s="959"/>
      <c r="AE261" s="691" t="e">
        <f>SUM(#REF!)</f>
        <v>#REF!</v>
      </c>
      <c r="AF261" s="998"/>
      <c r="AG261" s="1430" t="e">
        <f t="shared" si="117"/>
        <v>#REF!</v>
      </c>
      <c r="AH261" s="2726" t="e">
        <f t="shared" si="114"/>
        <v>#REF!</v>
      </c>
      <c r="AI261" s="2766"/>
      <c r="AJ261" s="1435" t="s">
        <v>1246</v>
      </c>
      <c r="AK261" s="715"/>
      <c r="AM261" s="679">
        <f t="shared" si="120"/>
        <v>0</v>
      </c>
      <c r="AN261" s="2620" t="e">
        <f t="shared" si="121"/>
        <v>#REF!</v>
      </c>
    </row>
    <row r="262" spans="1:40" ht="27" customHeight="1" x14ac:dyDescent="0.25">
      <c r="A262" s="3111"/>
      <c r="B262" s="1118"/>
      <c r="C262" s="681"/>
      <c r="D262" s="681"/>
      <c r="E262" s="681" t="s">
        <v>28</v>
      </c>
      <c r="F262" s="681"/>
      <c r="G262" s="2176"/>
      <c r="H262" s="2118" t="str">
        <f>"7-DaHall 1-PDU-"&amp;O262&amp;"-"&amp;N262&amp;"-"&amp;P262</f>
        <v>7-DaHall 1-PDU-02-30-50</v>
      </c>
      <c r="I262" s="2178"/>
      <c r="J262" s="2179"/>
      <c r="K262" s="969"/>
      <c r="L262" s="2180"/>
      <c r="M262" s="2193">
        <v>220</v>
      </c>
      <c r="N262" s="2123">
        <v>30</v>
      </c>
      <c r="O262" s="2708" t="s">
        <v>6929</v>
      </c>
      <c r="P262" s="2124">
        <v>50</v>
      </c>
      <c r="Q262" s="969"/>
      <c r="R262" s="717" t="s">
        <v>1247</v>
      </c>
      <c r="S262" s="745"/>
      <c r="T262" s="745"/>
      <c r="U262" s="745"/>
      <c r="V262" s="745"/>
      <c r="W262" s="745"/>
      <c r="X262" s="745"/>
      <c r="Y262" s="745"/>
      <c r="Z262" s="3019" t="s">
        <v>178</v>
      </c>
      <c r="AA262" s="745"/>
      <c r="AB262" s="3019" t="s">
        <v>116</v>
      </c>
      <c r="AC262" s="957"/>
      <c r="AD262" s="3019" t="s">
        <v>38</v>
      </c>
      <c r="AE262" s="1004"/>
      <c r="AF262" s="999" t="e">
        <f>SUM(#REF!)</f>
        <v>#REF!</v>
      </c>
      <c r="AG262" s="1432" t="e">
        <f t="shared" si="117"/>
        <v>#REF!</v>
      </c>
      <c r="AH262" s="2743" t="e">
        <f t="shared" si="114"/>
        <v>#REF!</v>
      </c>
      <c r="AI262" s="2757"/>
      <c r="AJ262" s="1436" t="s">
        <v>1248</v>
      </c>
      <c r="AK262" s="683"/>
      <c r="AM262" s="679">
        <f t="shared" si="120"/>
        <v>0</v>
      </c>
      <c r="AN262" s="2620" t="e">
        <f t="shared" si="121"/>
        <v>#REF!</v>
      </c>
    </row>
    <row r="263" spans="1:40" ht="31.2" x14ac:dyDescent="0.25">
      <c r="A263" s="3111"/>
      <c r="B263" s="1118"/>
      <c r="C263" s="710"/>
      <c r="D263" s="710"/>
      <c r="E263" s="710" t="s">
        <v>28</v>
      </c>
      <c r="F263" s="710"/>
      <c r="G263" s="2073"/>
      <c r="H263" s="2021" t="str">
        <f>"7-DaHall 1-PDU-"&amp;O263&amp;"-"&amp;N263&amp;"-"&amp;P263</f>
        <v>7-DaHall 1-PDU-02-30-52</v>
      </c>
      <c r="I263" s="2075"/>
      <c r="J263" s="2078"/>
      <c r="K263" s="975"/>
      <c r="L263" s="2076"/>
      <c r="M263" s="2022">
        <v>220</v>
      </c>
      <c r="N263" s="2023">
        <v>30</v>
      </c>
      <c r="O263" s="2706" t="s">
        <v>6929</v>
      </c>
      <c r="P263" s="2024">
        <v>52</v>
      </c>
      <c r="Q263" s="975"/>
      <c r="R263" s="697" t="s">
        <v>1249</v>
      </c>
      <c r="S263" s="958"/>
      <c r="T263" s="958"/>
      <c r="U263" s="958"/>
      <c r="V263" s="958"/>
      <c r="W263" s="958"/>
      <c r="X263" s="958"/>
      <c r="Y263" s="958"/>
      <c r="Z263" s="2992"/>
      <c r="AA263" s="958"/>
      <c r="AB263" s="2992"/>
      <c r="AC263" s="958"/>
      <c r="AD263" s="2992"/>
      <c r="AE263" s="1001"/>
      <c r="AF263" s="965" t="e">
        <f>SUM(#REF!)</f>
        <v>#REF!</v>
      </c>
      <c r="AG263" s="1430" t="e">
        <f t="shared" si="117"/>
        <v>#REF!</v>
      </c>
      <c r="AH263" s="2726" t="e">
        <f t="shared" si="114"/>
        <v>#REF!</v>
      </c>
      <c r="AI263" s="2766"/>
      <c r="AJ263" s="926" t="s">
        <v>1250</v>
      </c>
      <c r="AK263" s="715"/>
      <c r="AM263" s="679">
        <f t="shared" si="120"/>
        <v>0</v>
      </c>
      <c r="AN263" s="2620" t="e">
        <f t="shared" si="121"/>
        <v>#REF!</v>
      </c>
    </row>
    <row r="264" spans="1:40" ht="31.8" thickBot="1" x14ac:dyDescent="0.3">
      <c r="A264" s="3111"/>
      <c r="B264" s="1118"/>
      <c r="C264" s="680"/>
      <c r="D264" s="680"/>
      <c r="E264" s="680" t="s">
        <v>28</v>
      </c>
      <c r="F264" s="680"/>
      <c r="G264" s="2149"/>
      <c r="H264" s="2183" t="str">
        <f>"7-DaHall 1-PDU-"&amp;O264&amp;"-"&amp;N264&amp;"-"&amp;P264</f>
        <v>7-DaHall 1-PDU-02-30-54</v>
      </c>
      <c r="I264" s="2151"/>
      <c r="J264" s="2152"/>
      <c r="K264" s="970"/>
      <c r="L264" s="2153"/>
      <c r="M264" s="2187">
        <v>220</v>
      </c>
      <c r="N264" s="2188">
        <v>30</v>
      </c>
      <c r="O264" s="2712" t="s">
        <v>6929</v>
      </c>
      <c r="P264" s="2189">
        <v>54</v>
      </c>
      <c r="Q264" s="970"/>
      <c r="R264" s="971" t="s">
        <v>1251</v>
      </c>
      <c r="S264" s="958"/>
      <c r="T264" s="958"/>
      <c r="U264" s="958"/>
      <c r="V264" s="958"/>
      <c r="W264" s="958"/>
      <c r="X264" s="958"/>
      <c r="Y264" s="974"/>
      <c r="Z264" s="3012"/>
      <c r="AA264" s="974"/>
      <c r="AB264" s="3012"/>
      <c r="AC264" s="974"/>
      <c r="AD264" s="3012"/>
      <c r="AE264" s="1005"/>
      <c r="AF264" s="996" t="e">
        <f>SUM(#REF!)</f>
        <v>#REF!</v>
      </c>
      <c r="AG264" s="1431" t="e">
        <f t="shared" si="117"/>
        <v>#REF!</v>
      </c>
      <c r="AH264" s="2750" t="e">
        <f t="shared" si="114"/>
        <v>#REF!</v>
      </c>
      <c r="AI264" s="2773"/>
      <c r="AJ264" s="688" t="s">
        <v>1252</v>
      </c>
      <c r="AK264" s="689"/>
      <c r="AM264" s="679">
        <f t="shared" si="120"/>
        <v>0</v>
      </c>
      <c r="AN264" s="2620" t="e">
        <f t="shared" si="121"/>
        <v>#REF!</v>
      </c>
    </row>
    <row r="265" spans="1:40" ht="27" customHeight="1" thickBot="1" x14ac:dyDescent="0.3">
      <c r="A265" s="3111"/>
      <c r="B265" s="1118"/>
      <c r="C265" s="681"/>
      <c r="D265" s="681"/>
      <c r="E265" s="681" t="s">
        <v>28</v>
      </c>
      <c r="F265" s="681"/>
      <c r="G265" s="2117" t="str">
        <f>"7-DaHall 1-PDU-"&amp;K265&amp;"-"&amp;J265&amp;"-"&amp;L265</f>
        <v>7-DaHall 1-PDU-01-30-52</v>
      </c>
      <c r="H265" s="2177"/>
      <c r="I265" s="2194">
        <v>220</v>
      </c>
      <c r="J265" s="2195">
        <v>30</v>
      </c>
      <c r="K265" s="2716" t="s">
        <v>6933</v>
      </c>
      <c r="L265" s="2196">
        <v>52</v>
      </c>
      <c r="M265" s="2181"/>
      <c r="N265" s="2179"/>
      <c r="O265" s="969"/>
      <c r="P265" s="2180"/>
      <c r="Q265" s="955" t="s">
        <v>1253</v>
      </c>
      <c r="R265" s="969"/>
      <c r="S265" s="745"/>
      <c r="T265" s="745"/>
      <c r="U265" s="745"/>
      <c r="V265" s="745"/>
      <c r="W265" s="745"/>
      <c r="X265" s="745"/>
      <c r="Y265" s="2460" t="s">
        <v>177</v>
      </c>
      <c r="Z265" s="745"/>
      <c r="AA265" s="2460" t="s">
        <v>115</v>
      </c>
      <c r="AB265" s="745"/>
      <c r="AC265" s="2460" t="s">
        <v>33</v>
      </c>
      <c r="AD265" s="957"/>
      <c r="AE265" s="690" t="e">
        <f>SUM(#REF!)</f>
        <v>#REF!</v>
      </c>
      <c r="AF265" s="1003"/>
      <c r="AG265" s="1432" t="e">
        <f t="shared" si="117"/>
        <v>#REF!</v>
      </c>
      <c r="AH265" s="2743" t="e">
        <f t="shared" si="114"/>
        <v>#REF!</v>
      </c>
      <c r="AI265" s="2757"/>
      <c r="AJ265" s="925" t="s">
        <v>1254</v>
      </c>
      <c r="AK265" s="683"/>
      <c r="AM265" s="679">
        <f t="shared" si="120"/>
        <v>0</v>
      </c>
      <c r="AN265" s="2620" t="e">
        <f t="shared" si="121"/>
        <v>#REF!</v>
      </c>
    </row>
    <row r="266" spans="1:40" ht="27" customHeight="1" x14ac:dyDescent="0.25">
      <c r="A266" s="3111"/>
      <c r="B266" s="1118"/>
      <c r="C266" s="681"/>
      <c r="D266" s="681"/>
      <c r="E266" s="681" t="s">
        <v>28</v>
      </c>
      <c r="F266" s="681"/>
      <c r="G266" s="2176"/>
      <c r="H266" s="2118" t="str">
        <f t="shared" ref="H266:H277" si="122">"7-DaHall 1-RPP-"&amp;O266&amp;"-"&amp;N266&amp;"-"&amp;P266</f>
        <v>7-DaHall 1-RPP-02-20-1</v>
      </c>
      <c r="I266" s="2178"/>
      <c r="J266" s="2179"/>
      <c r="K266" s="969"/>
      <c r="L266" s="2180"/>
      <c r="M266" s="2193">
        <v>220</v>
      </c>
      <c r="N266" s="2123">
        <v>20</v>
      </c>
      <c r="O266" s="2708" t="s">
        <v>6929</v>
      </c>
      <c r="P266" s="2124">
        <v>1</v>
      </c>
      <c r="Q266" s="969"/>
      <c r="R266" s="717" t="s">
        <v>1255</v>
      </c>
      <c r="S266" s="957"/>
      <c r="T266" s="961" t="s">
        <v>1256</v>
      </c>
      <c r="U266" s="957"/>
      <c r="V266" s="3019" t="s">
        <v>483</v>
      </c>
      <c r="W266" s="957"/>
      <c r="X266" s="3019" t="s">
        <v>484</v>
      </c>
      <c r="Y266" s="957"/>
      <c r="Z266" s="3019" t="s">
        <v>485</v>
      </c>
      <c r="AA266" s="957"/>
      <c r="AB266" s="3019" t="s">
        <v>37</v>
      </c>
      <c r="AC266" s="957"/>
      <c r="AD266" s="3019" t="s">
        <v>38</v>
      </c>
      <c r="AE266" s="995"/>
      <c r="AF266" s="999" t="e">
        <f>SUM(#REF!)</f>
        <v>#REF!</v>
      </c>
      <c r="AG266" s="1432" t="e">
        <f t="shared" si="117"/>
        <v>#REF!</v>
      </c>
      <c r="AH266" s="2742" t="e">
        <f t="shared" si="114"/>
        <v>#REF!</v>
      </c>
      <c r="AI266" s="2755"/>
      <c r="AJ266" s="925" t="s">
        <v>1257</v>
      </c>
      <c r="AK266" s="683"/>
      <c r="AM266" s="679">
        <f t="shared" si="120"/>
        <v>0</v>
      </c>
      <c r="AN266" s="2620" t="e">
        <f t="shared" si="121"/>
        <v>#REF!</v>
      </c>
    </row>
    <row r="267" spans="1:40" ht="46.8" x14ac:dyDescent="0.25">
      <c r="A267" s="3111"/>
      <c r="B267" s="1118"/>
      <c r="C267" s="710"/>
      <c r="D267" s="710"/>
      <c r="E267" s="710" t="s">
        <v>28</v>
      </c>
      <c r="F267" s="710"/>
      <c r="G267" s="2073"/>
      <c r="H267" s="2021" t="str">
        <f t="shared" si="122"/>
        <v>7-DaHall 1-RPP-02-30-2</v>
      </c>
      <c r="I267" s="2075"/>
      <c r="J267" s="2078"/>
      <c r="K267" s="975"/>
      <c r="L267" s="2076"/>
      <c r="M267" s="2022">
        <v>220</v>
      </c>
      <c r="N267" s="2023">
        <v>30</v>
      </c>
      <c r="O267" s="2706" t="s">
        <v>6929</v>
      </c>
      <c r="P267" s="2024">
        <v>2</v>
      </c>
      <c r="Q267" s="975"/>
      <c r="R267" s="697" t="s">
        <v>1258</v>
      </c>
      <c r="S267" s="958"/>
      <c r="T267" s="949" t="s">
        <v>1259</v>
      </c>
      <c r="U267" s="958"/>
      <c r="V267" s="2992"/>
      <c r="W267" s="958"/>
      <c r="X267" s="2992"/>
      <c r="Y267" s="958"/>
      <c r="Z267" s="2992"/>
      <c r="AA267" s="958"/>
      <c r="AB267" s="2992"/>
      <c r="AC267" s="958"/>
      <c r="AD267" s="2992"/>
      <c r="AE267" s="1001"/>
      <c r="AF267" s="965" t="e">
        <f>SUM(#REF!)</f>
        <v>#REF!</v>
      </c>
      <c r="AG267" s="1430" t="e">
        <f t="shared" si="117"/>
        <v>#REF!</v>
      </c>
      <c r="AH267" s="2726" t="e">
        <f t="shared" si="114"/>
        <v>#REF!</v>
      </c>
      <c r="AI267" s="2766"/>
      <c r="AJ267" s="926" t="s">
        <v>1260</v>
      </c>
      <c r="AK267" s="715"/>
      <c r="AM267" s="679">
        <f t="shared" si="120"/>
        <v>0</v>
      </c>
      <c r="AN267" s="2620" t="e">
        <f t="shared" si="121"/>
        <v>#REF!</v>
      </c>
    </row>
    <row r="268" spans="1:40" ht="46.8" x14ac:dyDescent="0.25">
      <c r="A268" s="3111"/>
      <c r="B268" s="1118"/>
      <c r="C268" s="710"/>
      <c r="D268" s="710"/>
      <c r="E268" s="710" t="s">
        <v>28</v>
      </c>
      <c r="F268" s="710"/>
      <c r="G268" s="2073"/>
      <c r="H268" s="2021" t="str">
        <f t="shared" si="122"/>
        <v>7-DaHall 1-RPP-02-20-3</v>
      </c>
      <c r="I268" s="2075"/>
      <c r="J268" s="2078"/>
      <c r="K268" s="975"/>
      <c r="L268" s="2076"/>
      <c r="M268" s="2022">
        <v>220</v>
      </c>
      <c r="N268" s="2023">
        <v>20</v>
      </c>
      <c r="O268" s="2706" t="s">
        <v>6929</v>
      </c>
      <c r="P268" s="2024">
        <v>3</v>
      </c>
      <c r="Q268" s="975"/>
      <c r="R268" s="697" t="s">
        <v>1261</v>
      </c>
      <c r="S268" s="958"/>
      <c r="T268" s="949" t="s">
        <v>1262</v>
      </c>
      <c r="U268" s="958"/>
      <c r="V268" s="2992"/>
      <c r="W268" s="958"/>
      <c r="X268" s="2992"/>
      <c r="Y268" s="958"/>
      <c r="Z268" s="2992"/>
      <c r="AA268" s="958"/>
      <c r="AB268" s="2992"/>
      <c r="AC268" s="958"/>
      <c r="AD268" s="2992"/>
      <c r="AE268" s="1001"/>
      <c r="AF268" s="965" t="e">
        <f>SUM(#REF!)</f>
        <v>#REF!</v>
      </c>
      <c r="AG268" s="1430" t="e">
        <f t="shared" si="117"/>
        <v>#REF!</v>
      </c>
      <c r="AH268" s="2726" t="e">
        <f t="shared" si="114"/>
        <v>#REF!</v>
      </c>
      <c r="AI268" s="2766"/>
      <c r="AJ268" s="926" t="s">
        <v>1263</v>
      </c>
      <c r="AK268" s="715"/>
      <c r="AM268" s="679">
        <f t="shared" si="120"/>
        <v>0</v>
      </c>
      <c r="AN268" s="2620" t="e">
        <f t="shared" si="121"/>
        <v>#REF!</v>
      </c>
    </row>
    <row r="269" spans="1:40" ht="46.8" x14ac:dyDescent="0.25">
      <c r="A269" s="3111"/>
      <c r="B269" s="1118"/>
      <c r="C269" s="710"/>
      <c r="D269" s="710"/>
      <c r="E269" s="710" t="s">
        <v>28</v>
      </c>
      <c r="F269" s="710"/>
      <c r="G269" s="2073"/>
      <c r="H269" s="2021" t="str">
        <f t="shared" si="122"/>
        <v>7-DaHall 1-RPP-02-30-6</v>
      </c>
      <c r="I269" s="2075"/>
      <c r="J269" s="2078"/>
      <c r="K269" s="975"/>
      <c r="L269" s="2076"/>
      <c r="M269" s="2022">
        <v>220</v>
      </c>
      <c r="N269" s="2023">
        <v>30</v>
      </c>
      <c r="O269" s="2706" t="s">
        <v>6929</v>
      </c>
      <c r="P269" s="2024">
        <v>6</v>
      </c>
      <c r="Q269" s="975"/>
      <c r="R269" s="697" t="s">
        <v>1264</v>
      </c>
      <c r="S269" s="958"/>
      <c r="T269" s="949" t="s">
        <v>1265</v>
      </c>
      <c r="U269" s="958"/>
      <c r="V269" s="2992"/>
      <c r="W269" s="958"/>
      <c r="X269" s="2992"/>
      <c r="Y269" s="958"/>
      <c r="Z269" s="2992"/>
      <c r="AA269" s="958"/>
      <c r="AB269" s="2992"/>
      <c r="AC269" s="958"/>
      <c r="AD269" s="2992"/>
      <c r="AE269" s="1001"/>
      <c r="AF269" s="965" t="e">
        <f>SUM(#REF!)</f>
        <v>#REF!</v>
      </c>
      <c r="AG269" s="1430" t="e">
        <f t="shared" si="117"/>
        <v>#REF!</v>
      </c>
      <c r="AH269" s="2726" t="e">
        <f t="shared" si="114"/>
        <v>#REF!</v>
      </c>
      <c r="AI269" s="2766"/>
      <c r="AJ269" s="926" t="s">
        <v>1266</v>
      </c>
      <c r="AK269" s="715"/>
      <c r="AM269" s="679">
        <f t="shared" si="120"/>
        <v>0</v>
      </c>
      <c r="AN269" s="2620" t="e">
        <f t="shared" si="121"/>
        <v>#REF!</v>
      </c>
    </row>
    <row r="270" spans="1:40" ht="46.8" x14ac:dyDescent="0.25">
      <c r="A270" s="3111"/>
      <c r="B270" s="1118"/>
      <c r="C270" s="710"/>
      <c r="D270" s="710"/>
      <c r="E270" s="710" t="s">
        <v>28</v>
      </c>
      <c r="F270" s="710"/>
      <c r="G270" s="2027"/>
      <c r="H270" s="2021" t="str">
        <f t="shared" si="122"/>
        <v>7-DaHall 1-RPP-02-20-7</v>
      </c>
      <c r="I270" s="2029"/>
      <c r="J270" s="2030"/>
      <c r="K270" s="958"/>
      <c r="L270" s="2031"/>
      <c r="M270" s="2022">
        <v>220</v>
      </c>
      <c r="N270" s="2023">
        <v>20</v>
      </c>
      <c r="O270" s="2706" t="s">
        <v>6929</v>
      </c>
      <c r="P270" s="2024">
        <v>7</v>
      </c>
      <c r="Q270" s="958"/>
      <c r="R270" s="697" t="s">
        <v>1267</v>
      </c>
      <c r="S270" s="958"/>
      <c r="T270" s="949" t="s">
        <v>1268</v>
      </c>
      <c r="U270" s="958"/>
      <c r="V270" s="2992"/>
      <c r="W270" s="958"/>
      <c r="X270" s="2992"/>
      <c r="Y270" s="958"/>
      <c r="Z270" s="2992"/>
      <c r="AA270" s="958"/>
      <c r="AB270" s="2992"/>
      <c r="AC270" s="958"/>
      <c r="AD270" s="2992"/>
      <c r="AE270" s="992"/>
      <c r="AF270" s="965" t="e">
        <f>SUM(#REF!)</f>
        <v>#REF!</v>
      </c>
      <c r="AG270" s="1430" t="e">
        <f t="shared" si="117"/>
        <v>#REF!</v>
      </c>
      <c r="AH270" s="2726" t="e">
        <f t="shared" si="114"/>
        <v>#REF!</v>
      </c>
      <c r="AI270" s="2766"/>
      <c r="AJ270" s="1435" t="s">
        <v>1269</v>
      </c>
      <c r="AK270" s="715"/>
      <c r="AM270" s="679">
        <f t="shared" si="120"/>
        <v>0</v>
      </c>
      <c r="AN270" s="2620" t="e">
        <f t="shared" si="121"/>
        <v>#REF!</v>
      </c>
    </row>
    <row r="271" spans="1:40" ht="46.8" x14ac:dyDescent="0.25">
      <c r="A271" s="3111"/>
      <c r="B271" s="1118"/>
      <c r="C271" s="710"/>
      <c r="D271" s="710"/>
      <c r="E271" s="710" t="s">
        <v>28</v>
      </c>
      <c r="F271" s="710"/>
      <c r="G271" s="2073"/>
      <c r="H271" s="2021" t="str">
        <f t="shared" si="122"/>
        <v>7-DaHall 1-RPP-02-20-11</v>
      </c>
      <c r="I271" s="2075"/>
      <c r="J271" s="2078"/>
      <c r="K271" s="975"/>
      <c r="L271" s="2076"/>
      <c r="M271" s="2022">
        <v>220</v>
      </c>
      <c r="N271" s="2023">
        <v>20</v>
      </c>
      <c r="O271" s="2706" t="s">
        <v>6929</v>
      </c>
      <c r="P271" s="2024">
        <v>11</v>
      </c>
      <c r="Q271" s="975"/>
      <c r="R271" s="697" t="s">
        <v>1270</v>
      </c>
      <c r="S271" s="958"/>
      <c r="T271" s="949" t="s">
        <v>1271</v>
      </c>
      <c r="U271" s="958"/>
      <c r="V271" s="2992"/>
      <c r="W271" s="958"/>
      <c r="X271" s="2992"/>
      <c r="Y271" s="958"/>
      <c r="Z271" s="2992"/>
      <c r="AA271" s="958"/>
      <c r="AB271" s="2992"/>
      <c r="AC271" s="958"/>
      <c r="AD271" s="2992"/>
      <c r="AE271" s="1001"/>
      <c r="AF271" s="965" t="e">
        <f>SUM(#REF!)</f>
        <v>#REF!</v>
      </c>
      <c r="AG271" s="1430" t="e">
        <f t="shared" si="117"/>
        <v>#REF!</v>
      </c>
      <c r="AH271" s="2726" t="e">
        <f t="shared" si="114"/>
        <v>#REF!</v>
      </c>
      <c r="AI271" s="2766"/>
      <c r="AJ271" s="926" t="s">
        <v>1272</v>
      </c>
      <c r="AK271" s="715"/>
      <c r="AM271" s="679">
        <f t="shared" si="120"/>
        <v>0</v>
      </c>
      <c r="AN271" s="2620" t="e">
        <f t="shared" si="121"/>
        <v>#REF!</v>
      </c>
    </row>
    <row r="272" spans="1:40" ht="46.8" x14ac:dyDescent="0.25">
      <c r="A272" s="3111"/>
      <c r="B272" s="1118"/>
      <c r="C272" s="710"/>
      <c r="D272" s="710"/>
      <c r="E272" s="710" t="s">
        <v>28</v>
      </c>
      <c r="F272" s="710"/>
      <c r="G272" s="2073"/>
      <c r="H272" s="2021" t="str">
        <f t="shared" si="122"/>
        <v>7-DaHall 1-RPP-02-30-22</v>
      </c>
      <c r="I272" s="2075"/>
      <c r="J272" s="2078"/>
      <c r="K272" s="975"/>
      <c r="L272" s="2076"/>
      <c r="M272" s="2022">
        <v>220</v>
      </c>
      <c r="N272" s="2023">
        <v>30</v>
      </c>
      <c r="O272" s="2706" t="s">
        <v>6929</v>
      </c>
      <c r="P272" s="2024">
        <v>22</v>
      </c>
      <c r="Q272" s="975"/>
      <c r="R272" s="697" t="s">
        <v>1273</v>
      </c>
      <c r="S272" s="958"/>
      <c r="T272" s="949" t="s">
        <v>1274</v>
      </c>
      <c r="U272" s="958"/>
      <c r="V272" s="2992"/>
      <c r="W272" s="958"/>
      <c r="X272" s="2992"/>
      <c r="Y272" s="958"/>
      <c r="Z272" s="2992"/>
      <c r="AA272" s="958"/>
      <c r="AB272" s="2992"/>
      <c r="AC272" s="958"/>
      <c r="AD272" s="2992"/>
      <c r="AE272" s="1001"/>
      <c r="AF272" s="965" t="e">
        <f>SUM(#REF!)</f>
        <v>#REF!</v>
      </c>
      <c r="AG272" s="1430" t="e">
        <f t="shared" si="117"/>
        <v>#REF!</v>
      </c>
      <c r="AH272" s="2726" t="e">
        <f t="shared" si="114"/>
        <v>#REF!</v>
      </c>
      <c r="AI272" s="2766"/>
      <c r="AJ272" s="926" t="s">
        <v>1275</v>
      </c>
      <c r="AK272" s="715"/>
      <c r="AM272" s="679">
        <f t="shared" si="120"/>
        <v>0</v>
      </c>
      <c r="AN272" s="2620" t="e">
        <f t="shared" si="121"/>
        <v>#REF!</v>
      </c>
    </row>
    <row r="273" spans="1:40" ht="46.8" x14ac:dyDescent="0.25">
      <c r="A273" s="3111"/>
      <c r="B273" s="1118"/>
      <c r="C273" s="710"/>
      <c r="D273" s="710"/>
      <c r="E273" s="710" t="s">
        <v>28</v>
      </c>
      <c r="F273" s="710"/>
      <c r="G273" s="2027"/>
      <c r="H273" s="2021" t="str">
        <f t="shared" si="122"/>
        <v>7-DaHall 1-RPP-02-30-24</v>
      </c>
      <c r="I273" s="2029"/>
      <c r="J273" s="2030"/>
      <c r="K273" s="958"/>
      <c r="L273" s="2031"/>
      <c r="M273" s="2022">
        <v>220</v>
      </c>
      <c r="N273" s="2023">
        <v>30</v>
      </c>
      <c r="O273" s="2706" t="s">
        <v>6929</v>
      </c>
      <c r="P273" s="2024">
        <v>24</v>
      </c>
      <c r="Q273" s="958"/>
      <c r="R273" s="697" t="s">
        <v>1276</v>
      </c>
      <c r="S273" s="958"/>
      <c r="T273" s="949" t="s">
        <v>1277</v>
      </c>
      <c r="U273" s="958"/>
      <c r="V273" s="2992"/>
      <c r="W273" s="958"/>
      <c r="X273" s="2992"/>
      <c r="Y273" s="958"/>
      <c r="Z273" s="2992"/>
      <c r="AA273" s="958"/>
      <c r="AB273" s="2992"/>
      <c r="AC273" s="958"/>
      <c r="AD273" s="2992"/>
      <c r="AE273" s="992"/>
      <c r="AF273" s="965" t="e">
        <f>SUM(#REF!)</f>
        <v>#REF!</v>
      </c>
      <c r="AG273" s="1430" t="e">
        <f t="shared" si="117"/>
        <v>#REF!</v>
      </c>
      <c r="AH273" s="2726" t="e">
        <f t="shared" si="114"/>
        <v>#REF!</v>
      </c>
      <c r="AI273" s="2766"/>
      <c r="AJ273" s="1435" t="s">
        <v>1278</v>
      </c>
      <c r="AK273" s="715"/>
      <c r="AM273" s="679">
        <f t="shared" si="120"/>
        <v>0</v>
      </c>
      <c r="AN273" s="2620" t="e">
        <f t="shared" si="121"/>
        <v>#REF!</v>
      </c>
    </row>
    <row r="274" spans="1:40" ht="46.8" x14ac:dyDescent="0.25">
      <c r="A274" s="3111"/>
      <c r="B274" s="1118"/>
      <c r="C274" s="710"/>
      <c r="D274" s="710"/>
      <c r="E274" s="710" t="s">
        <v>28</v>
      </c>
      <c r="F274" s="710"/>
      <c r="G274" s="2027"/>
      <c r="H274" s="2021" t="str">
        <f t="shared" si="122"/>
        <v>7-DaHall 1-RPP-02-20-35</v>
      </c>
      <c r="I274" s="2029"/>
      <c r="J274" s="2030"/>
      <c r="K274" s="958"/>
      <c r="L274" s="2031"/>
      <c r="M274" s="2022">
        <v>220</v>
      </c>
      <c r="N274" s="2023">
        <v>20</v>
      </c>
      <c r="O274" s="2706" t="s">
        <v>6929</v>
      </c>
      <c r="P274" s="2024">
        <v>35</v>
      </c>
      <c r="Q274" s="958"/>
      <c r="R274" s="697" t="s">
        <v>1279</v>
      </c>
      <c r="S274" s="958"/>
      <c r="T274" s="949" t="s">
        <v>1280</v>
      </c>
      <c r="U274" s="958"/>
      <c r="V274" s="2992"/>
      <c r="W274" s="958"/>
      <c r="X274" s="2992"/>
      <c r="Y274" s="958"/>
      <c r="Z274" s="2992"/>
      <c r="AA274" s="958"/>
      <c r="AB274" s="2992"/>
      <c r="AC274" s="958"/>
      <c r="AD274" s="2992"/>
      <c r="AE274" s="992"/>
      <c r="AF274" s="965" t="e">
        <f>SUM(#REF!)</f>
        <v>#REF!</v>
      </c>
      <c r="AG274" s="1430" t="e">
        <f t="shared" si="117"/>
        <v>#REF!</v>
      </c>
      <c r="AH274" s="2726" t="e">
        <f t="shared" si="114"/>
        <v>#REF!</v>
      </c>
      <c r="AI274" s="2766"/>
      <c r="AJ274" s="1435" t="s">
        <v>1281</v>
      </c>
      <c r="AK274" s="715"/>
      <c r="AM274" s="679">
        <f t="shared" si="120"/>
        <v>0</v>
      </c>
      <c r="AN274" s="2620" t="e">
        <f t="shared" si="121"/>
        <v>#REF!</v>
      </c>
    </row>
    <row r="275" spans="1:40" ht="46.8" x14ac:dyDescent="0.25">
      <c r="A275" s="3111"/>
      <c r="B275" s="1118"/>
      <c r="C275" s="710"/>
      <c r="D275" s="710"/>
      <c r="E275" s="710" t="s">
        <v>28</v>
      </c>
      <c r="F275" s="710"/>
      <c r="G275" s="2027"/>
      <c r="H275" s="2021" t="str">
        <f t="shared" si="122"/>
        <v>7-DaHall 1-RPP-02-20-37</v>
      </c>
      <c r="I275" s="2029"/>
      <c r="J275" s="2030"/>
      <c r="K275" s="958"/>
      <c r="L275" s="2031"/>
      <c r="M275" s="2022">
        <v>220</v>
      </c>
      <c r="N275" s="2023">
        <v>20</v>
      </c>
      <c r="O275" s="2706" t="s">
        <v>6929</v>
      </c>
      <c r="P275" s="2024">
        <v>37</v>
      </c>
      <c r="Q275" s="958"/>
      <c r="R275" s="697" t="s">
        <v>1282</v>
      </c>
      <c r="S275" s="958"/>
      <c r="T275" s="949" t="s">
        <v>1283</v>
      </c>
      <c r="U275" s="958"/>
      <c r="V275" s="2992"/>
      <c r="W275" s="958"/>
      <c r="X275" s="2992"/>
      <c r="Y275" s="958"/>
      <c r="Z275" s="2992"/>
      <c r="AA275" s="958"/>
      <c r="AB275" s="2992"/>
      <c r="AC275" s="958"/>
      <c r="AD275" s="2992"/>
      <c r="AE275" s="992"/>
      <c r="AF275" s="965" t="e">
        <f>SUM(#REF!)</f>
        <v>#REF!</v>
      </c>
      <c r="AG275" s="1430" t="e">
        <f t="shared" si="117"/>
        <v>#REF!</v>
      </c>
      <c r="AH275" s="2726" t="e">
        <f t="shared" si="114"/>
        <v>#REF!</v>
      </c>
      <c r="AI275" s="2766"/>
      <c r="AJ275" s="1435" t="s">
        <v>1284</v>
      </c>
      <c r="AK275" s="715"/>
      <c r="AM275" s="679">
        <f t="shared" si="120"/>
        <v>0</v>
      </c>
      <c r="AN275" s="2620" t="e">
        <f t="shared" si="121"/>
        <v>#REF!</v>
      </c>
    </row>
    <row r="276" spans="1:40" ht="46.8" x14ac:dyDescent="0.25">
      <c r="A276" s="3111"/>
      <c r="B276" s="1118"/>
      <c r="C276" s="710"/>
      <c r="D276" s="710"/>
      <c r="E276" s="718" t="s">
        <v>28</v>
      </c>
      <c r="F276" s="718"/>
      <c r="G276" s="2197"/>
      <c r="H276" s="2198" t="str">
        <f t="shared" si="122"/>
        <v>7-DaHall 1-RPP-02-20-38</v>
      </c>
      <c r="I276" s="2199"/>
      <c r="J276" s="2200"/>
      <c r="K276" s="976"/>
      <c r="L276" s="2201"/>
      <c r="M276" s="2202">
        <v>220</v>
      </c>
      <c r="N276" s="2203">
        <v>20</v>
      </c>
      <c r="O276" s="2709" t="s">
        <v>6929</v>
      </c>
      <c r="P276" s="2204">
        <v>38</v>
      </c>
      <c r="Q276" s="976"/>
      <c r="R276" s="977" t="s">
        <v>480</v>
      </c>
      <c r="S276" s="958"/>
      <c r="T276" s="949" t="s">
        <v>482</v>
      </c>
      <c r="U276" s="958"/>
      <c r="V276" s="2992"/>
      <c r="W276" s="958"/>
      <c r="X276" s="2992"/>
      <c r="Y276" s="958"/>
      <c r="Z276" s="2992"/>
      <c r="AA276" s="958"/>
      <c r="AB276" s="2992"/>
      <c r="AC276" s="958"/>
      <c r="AD276" s="2992"/>
      <c r="AE276" s="1002"/>
      <c r="AF276" s="1000"/>
      <c r="AG276" s="1433">
        <f t="shared" si="117"/>
        <v>0</v>
      </c>
      <c r="AH276" s="2726">
        <f t="shared" si="114"/>
        <v>0</v>
      </c>
      <c r="AI276" s="2766"/>
      <c r="AJ276" s="1437" t="s">
        <v>1285</v>
      </c>
      <c r="AK276" s="715"/>
      <c r="AM276" s="679">
        <f t="shared" si="120"/>
        <v>0</v>
      </c>
      <c r="AN276" s="2620">
        <f t="shared" si="121"/>
        <v>0</v>
      </c>
    </row>
    <row r="277" spans="1:40" ht="47.4" thickBot="1" x14ac:dyDescent="0.3">
      <c r="A277" s="3112"/>
      <c r="B277" s="1119"/>
      <c r="C277" s="680"/>
      <c r="D277" s="680"/>
      <c r="E277" s="680" t="s">
        <v>28</v>
      </c>
      <c r="F277" s="680"/>
      <c r="G277" s="2205"/>
      <c r="H277" s="2206" t="str">
        <f t="shared" si="122"/>
        <v>7-DaHall 1-RPP-02-20-39</v>
      </c>
      <c r="I277" s="2207"/>
      <c r="J277" s="2208"/>
      <c r="K277" s="2209"/>
      <c r="L277" s="2210"/>
      <c r="M277" s="2114">
        <v>220</v>
      </c>
      <c r="N277" s="2211">
        <v>20</v>
      </c>
      <c r="O277" s="2710" t="s">
        <v>6929</v>
      </c>
      <c r="P277" s="2212">
        <v>39</v>
      </c>
      <c r="Q277" s="968"/>
      <c r="R277" s="971" t="s">
        <v>1286</v>
      </c>
      <c r="S277" s="968"/>
      <c r="T277" s="954" t="s">
        <v>1287</v>
      </c>
      <c r="U277" s="968"/>
      <c r="V277" s="3012"/>
      <c r="W277" s="968"/>
      <c r="X277" s="3012"/>
      <c r="Y277" s="968"/>
      <c r="Z277" s="3012"/>
      <c r="AA277" s="968"/>
      <c r="AB277" s="3012"/>
      <c r="AC277" s="968"/>
      <c r="AD277" s="3012"/>
      <c r="AE277" s="994"/>
      <c r="AF277" s="996" t="e">
        <f>SUM(#REF!)</f>
        <v>#REF!</v>
      </c>
      <c r="AG277" s="1431" t="e">
        <f t="shared" si="117"/>
        <v>#REF!</v>
      </c>
      <c r="AH277" s="2750" t="e">
        <f t="shared" si="114"/>
        <v>#REF!</v>
      </c>
      <c r="AI277" s="2774"/>
      <c r="AJ277" s="1438" t="s">
        <v>1288</v>
      </c>
      <c r="AK277" s="689"/>
      <c r="AM277" s="679">
        <f t="shared" si="120"/>
        <v>0</v>
      </c>
      <c r="AN277" s="2620" t="e">
        <f t="shared" si="121"/>
        <v>#REF!</v>
      </c>
    </row>
    <row r="278" spans="1:40" x14ac:dyDescent="0.25">
      <c r="AG278" s="2610" t="e">
        <f>SUM(AG5:AG277)</f>
        <v>#REF!</v>
      </c>
      <c r="AH278" s="1476" t="e">
        <f>SUM(AH7:AH277)/1000</f>
        <v>#REF!</v>
      </c>
      <c r="AI278" s="1476"/>
    </row>
  </sheetData>
  <mergeCells count="506">
    <mergeCell ref="A5:A6"/>
    <mergeCell ref="B5:B6"/>
    <mergeCell ref="Y18:Y27"/>
    <mergeCell ref="Z18:Z27"/>
    <mergeCell ref="AA18:AA27"/>
    <mergeCell ref="AB18:AB27"/>
    <mergeCell ref="AC18:AC27"/>
    <mergeCell ref="AD18:AD27"/>
    <mergeCell ref="Z246:Z247"/>
    <mergeCell ref="AB246:AB247"/>
    <mergeCell ref="AD246:AD247"/>
    <mergeCell ref="V240:V241"/>
    <mergeCell ref="W240:W241"/>
    <mergeCell ref="X240:X241"/>
    <mergeCell ref="AC236:AC245"/>
    <mergeCell ref="AD236:AD245"/>
    <mergeCell ref="B240:B242"/>
    <mergeCell ref="C240:C242"/>
    <mergeCell ref="D240:D242"/>
    <mergeCell ref="S240:S241"/>
    <mergeCell ref="T240:T241"/>
    <mergeCell ref="U240:U241"/>
    <mergeCell ref="AC208:AC210"/>
    <mergeCell ref="AC195:AC196"/>
    <mergeCell ref="A249:A277"/>
    <mergeCell ref="U249:U261"/>
    <mergeCell ref="W249:W261"/>
    <mergeCell ref="Y249:Y261"/>
    <mergeCell ref="AA249:AA261"/>
    <mergeCell ref="AC249:AC261"/>
    <mergeCell ref="Z262:Z264"/>
    <mergeCell ref="AB262:AB264"/>
    <mergeCell ref="AD262:AD264"/>
    <mergeCell ref="V266:V277"/>
    <mergeCell ref="X266:X277"/>
    <mergeCell ref="Z266:Z277"/>
    <mergeCell ref="AB266:AB277"/>
    <mergeCell ref="AD266:AD277"/>
    <mergeCell ref="AG240:AG241"/>
    <mergeCell ref="AH240:AH241"/>
    <mergeCell ref="AJ240:AJ242"/>
    <mergeCell ref="AK240:AK241"/>
    <mergeCell ref="U242:U245"/>
    <mergeCell ref="V242:V245"/>
    <mergeCell ref="W242:W245"/>
    <mergeCell ref="X242:X245"/>
    <mergeCell ref="A226:A234"/>
    <mergeCell ref="Y227:Y230"/>
    <mergeCell ref="Z227:Z230"/>
    <mergeCell ref="AA227:AA230"/>
    <mergeCell ref="AB227:AB230"/>
    <mergeCell ref="AC227:AC230"/>
    <mergeCell ref="AD227:AD230"/>
    <mergeCell ref="A235:A245"/>
    <mergeCell ref="U236:U239"/>
    <mergeCell ref="V236:V239"/>
    <mergeCell ref="W236:W239"/>
    <mergeCell ref="X236:X239"/>
    <mergeCell ref="Y236:Y245"/>
    <mergeCell ref="Z236:Z245"/>
    <mergeCell ref="AA236:AA245"/>
    <mergeCell ref="AB236:AB245"/>
    <mergeCell ref="AJ208:AJ209"/>
    <mergeCell ref="Z210:Z211"/>
    <mergeCell ref="AB210:AB211"/>
    <mergeCell ref="G212:H212"/>
    <mergeCell ref="Q212:R212"/>
    <mergeCell ref="A216:A225"/>
    <mergeCell ref="U217:U218"/>
    <mergeCell ref="V217:V218"/>
    <mergeCell ref="W217:W218"/>
    <mergeCell ref="X217:X218"/>
    <mergeCell ref="Y219:Y220"/>
    <mergeCell ref="Z219:Z220"/>
    <mergeCell ref="AA219:AA220"/>
    <mergeCell ref="AB219:AB220"/>
    <mergeCell ref="AC219:AC220"/>
    <mergeCell ref="AD219:AD220"/>
    <mergeCell ref="AC223:AC225"/>
    <mergeCell ref="AD223:AD225"/>
    <mergeCell ref="B224:B225"/>
    <mergeCell ref="C224:C225"/>
    <mergeCell ref="D224:D225"/>
    <mergeCell ref="AJ224:AJ225"/>
    <mergeCell ref="B208:B209"/>
    <mergeCell ref="C208:C209"/>
    <mergeCell ref="AD208:AD211"/>
    <mergeCell ref="AG208:AG209"/>
    <mergeCell ref="V205:V207"/>
    <mergeCell ref="X205:X207"/>
    <mergeCell ref="Z205:Z207"/>
    <mergeCell ref="AB205:AB207"/>
    <mergeCell ref="AD205:AD207"/>
    <mergeCell ref="AG205:AG206"/>
    <mergeCell ref="AB208:AB209"/>
    <mergeCell ref="V195:V196"/>
    <mergeCell ref="W195:W196"/>
    <mergeCell ref="X195:X196"/>
    <mergeCell ref="Y195:Y196"/>
    <mergeCell ref="Z195:Z196"/>
    <mergeCell ref="AA195:AA196"/>
    <mergeCell ref="AA200:AA201"/>
    <mergeCell ref="D208:D209"/>
    <mergeCell ref="E208:E209"/>
    <mergeCell ref="Y208:Y209"/>
    <mergeCell ref="AA208:AA209"/>
    <mergeCell ref="AJ178:AJ179"/>
    <mergeCell ref="U180:U182"/>
    <mergeCell ref="W180:W182"/>
    <mergeCell ref="Y180:Y182"/>
    <mergeCell ref="AA180:AA182"/>
    <mergeCell ref="AJ205:AJ206"/>
    <mergeCell ref="U206:U207"/>
    <mergeCell ref="W206:W207"/>
    <mergeCell ref="Y206:Y207"/>
    <mergeCell ref="AA206:AA207"/>
    <mergeCell ref="AC206:AC207"/>
    <mergeCell ref="AD195:AD196"/>
    <mergeCell ref="V197:V199"/>
    <mergeCell ref="X197:X199"/>
    <mergeCell ref="Z197:Z199"/>
    <mergeCell ref="AB197:AB199"/>
    <mergeCell ref="AD197:AD199"/>
    <mergeCell ref="U200:U201"/>
    <mergeCell ref="W200:W201"/>
    <mergeCell ref="Y200:Y201"/>
    <mergeCell ref="AA178:AA179"/>
    <mergeCell ref="AC200:AC201"/>
    <mergeCell ref="U195:U196"/>
    <mergeCell ref="Z184:Z186"/>
    <mergeCell ref="AB184:AB186"/>
    <mergeCell ref="AD184:AD188"/>
    <mergeCell ref="B185:B186"/>
    <mergeCell ref="C185:C186"/>
    <mergeCell ref="D185:D186"/>
    <mergeCell ref="AJ185:AJ186"/>
    <mergeCell ref="AC189:AD189"/>
    <mergeCell ref="S192:S193"/>
    <mergeCell ref="T192:T193"/>
    <mergeCell ref="U192:U193"/>
    <mergeCell ref="V192:V193"/>
    <mergeCell ref="W192:W193"/>
    <mergeCell ref="X192:X193"/>
    <mergeCell ref="Y192:Y193"/>
    <mergeCell ref="Z192:Z193"/>
    <mergeCell ref="AC168:AC169"/>
    <mergeCell ref="AD168:AD169"/>
    <mergeCell ref="A170:A182"/>
    <mergeCell ref="AC170:AC174"/>
    <mergeCell ref="AD170:AD174"/>
    <mergeCell ref="B173:B174"/>
    <mergeCell ref="C173:C174"/>
    <mergeCell ref="D173:D174"/>
    <mergeCell ref="B178:B179"/>
    <mergeCell ref="C178:C179"/>
    <mergeCell ref="D178:D179"/>
    <mergeCell ref="U175:U177"/>
    <mergeCell ref="V175:V177"/>
    <mergeCell ref="W175:W177"/>
    <mergeCell ref="X175:X177"/>
    <mergeCell ref="Y175:Y177"/>
    <mergeCell ref="Z175:Z177"/>
    <mergeCell ref="AA175:AA177"/>
    <mergeCell ref="AB175:AB177"/>
    <mergeCell ref="AC175:AC177"/>
    <mergeCell ref="AD175:AD177"/>
    <mergeCell ref="AC178:AC182"/>
    <mergeCell ref="AD178:AD179"/>
    <mergeCell ref="AB178:AB179"/>
    <mergeCell ref="AK152:AK154"/>
    <mergeCell ref="U155:U167"/>
    <mergeCell ref="V155:V167"/>
    <mergeCell ref="W155:W167"/>
    <mergeCell ref="X155:X167"/>
    <mergeCell ref="Y155:Y167"/>
    <mergeCell ref="Z155:Z167"/>
    <mergeCell ref="AA155:AA167"/>
    <mergeCell ref="AB155:AB167"/>
    <mergeCell ref="AC155:AC167"/>
    <mergeCell ref="AD155:AD167"/>
    <mergeCell ref="AC146:AC150"/>
    <mergeCell ref="AD146:AD148"/>
    <mergeCell ref="B150:B151"/>
    <mergeCell ref="C150:C151"/>
    <mergeCell ref="D150:D151"/>
    <mergeCell ref="AJ150:AJ151"/>
    <mergeCell ref="B152:B154"/>
    <mergeCell ref="C152:C154"/>
    <mergeCell ref="D152:D154"/>
    <mergeCell ref="AJ152:AJ154"/>
    <mergeCell ref="S146:S148"/>
    <mergeCell ref="T146:T148"/>
    <mergeCell ref="U146:U148"/>
    <mergeCell ref="V146:V148"/>
    <mergeCell ref="W146:W148"/>
    <mergeCell ref="X146:X148"/>
    <mergeCell ref="Y146:Y150"/>
    <mergeCell ref="Z146:Z148"/>
    <mergeCell ref="AA146:AA150"/>
    <mergeCell ref="AJ148:AJ149"/>
    <mergeCell ref="B148:B149"/>
    <mergeCell ref="D148:D149"/>
    <mergeCell ref="Y143:Y144"/>
    <mergeCell ref="Z143:Z144"/>
    <mergeCell ref="AA143:AA144"/>
    <mergeCell ref="AB143:AB144"/>
    <mergeCell ref="AC143:AC144"/>
    <mergeCell ref="AD143:AD144"/>
    <mergeCell ref="AG143:AG144"/>
    <mergeCell ref="AJ143:AJ144"/>
    <mergeCell ref="AK143:AK144"/>
    <mergeCell ref="B143:B144"/>
    <mergeCell ref="C143:C144"/>
    <mergeCell ref="D143:D144"/>
    <mergeCell ref="S143:S144"/>
    <mergeCell ref="T143:T144"/>
    <mergeCell ref="U143:U144"/>
    <mergeCell ref="V143:V144"/>
    <mergeCell ref="W143:W144"/>
    <mergeCell ref="X143:X144"/>
    <mergeCell ref="X138:X140"/>
    <mergeCell ref="Y138:Y140"/>
    <mergeCell ref="Z138:Z140"/>
    <mergeCell ref="AA138:AA140"/>
    <mergeCell ref="AG138:AG139"/>
    <mergeCell ref="AJ138:AJ139"/>
    <mergeCell ref="AK118:AK119"/>
    <mergeCell ref="B120:B122"/>
    <mergeCell ref="C120:C122"/>
    <mergeCell ref="D120:D122"/>
    <mergeCell ref="AK120:AK122"/>
    <mergeCell ref="B123:B124"/>
    <mergeCell ref="C123:C124"/>
    <mergeCell ref="D123:D124"/>
    <mergeCell ref="AK123:AK124"/>
    <mergeCell ref="X133:X135"/>
    <mergeCell ref="Y133:Y135"/>
    <mergeCell ref="Z133:Z135"/>
    <mergeCell ref="AA133:AA135"/>
    <mergeCell ref="AK138:AK139"/>
    <mergeCell ref="B140:B141"/>
    <mergeCell ref="C140:C141"/>
    <mergeCell ref="D140:D141"/>
    <mergeCell ref="U138:U140"/>
    <mergeCell ref="AA112:AA113"/>
    <mergeCell ref="B118:B119"/>
    <mergeCell ref="AJ113:AJ114"/>
    <mergeCell ref="G114:H114"/>
    <mergeCell ref="Q114:R114"/>
    <mergeCell ref="S115:S124"/>
    <mergeCell ref="T115:T124"/>
    <mergeCell ref="U115:U127"/>
    <mergeCell ref="V115:V127"/>
    <mergeCell ref="W115:W127"/>
    <mergeCell ref="X115:X127"/>
    <mergeCell ref="Y115:Y127"/>
    <mergeCell ref="Z115:Z127"/>
    <mergeCell ref="AA115:AA127"/>
    <mergeCell ref="AB115:AB127"/>
    <mergeCell ref="AC115:AC127"/>
    <mergeCell ref="AD115:AD127"/>
    <mergeCell ref="T125:T127"/>
    <mergeCell ref="C118:C119"/>
    <mergeCell ref="D118:D119"/>
    <mergeCell ref="S125:S127"/>
    <mergeCell ref="AG126:AG127"/>
    <mergeCell ref="B126:B127"/>
    <mergeCell ref="C126:C127"/>
    <mergeCell ref="B96:B97"/>
    <mergeCell ref="C96:C97"/>
    <mergeCell ref="D96:D97"/>
    <mergeCell ref="AJ96:AJ97"/>
    <mergeCell ref="A98:A132"/>
    <mergeCell ref="Y101:Y105"/>
    <mergeCell ref="Z101:Z105"/>
    <mergeCell ref="AA101:AA105"/>
    <mergeCell ref="AB101:AB105"/>
    <mergeCell ref="AC101:AC105"/>
    <mergeCell ref="AD101:AD105"/>
    <mergeCell ref="B103:B104"/>
    <mergeCell ref="C103:C104"/>
    <mergeCell ref="D103:D104"/>
    <mergeCell ref="U104:U105"/>
    <mergeCell ref="V104:V105"/>
    <mergeCell ref="W104:W105"/>
    <mergeCell ref="X104:X105"/>
    <mergeCell ref="S112:S113"/>
    <mergeCell ref="T112:T113"/>
    <mergeCell ref="U112:U113"/>
    <mergeCell ref="V112:V113"/>
    <mergeCell ref="W112:W113"/>
    <mergeCell ref="Z112:Z113"/>
    <mergeCell ref="D38:D39"/>
    <mergeCell ref="AA3:AB3"/>
    <mergeCell ref="D49:D51"/>
    <mergeCell ref="B3:B4"/>
    <mergeCell ref="AK83:AK84"/>
    <mergeCell ref="S85:S88"/>
    <mergeCell ref="T85:T88"/>
    <mergeCell ref="U85:U88"/>
    <mergeCell ref="V85:V88"/>
    <mergeCell ref="W85:W88"/>
    <mergeCell ref="X85:X88"/>
    <mergeCell ref="Y85:Y88"/>
    <mergeCell ref="Z85:Z88"/>
    <mergeCell ref="AA85:AA88"/>
    <mergeCell ref="AB85:AB88"/>
    <mergeCell ref="AC85:AC88"/>
    <mergeCell ref="AD85:AD90"/>
    <mergeCell ref="S78:S84"/>
    <mergeCell ref="T78:T84"/>
    <mergeCell ref="U78:U84"/>
    <mergeCell ref="V78:V84"/>
    <mergeCell ref="W78:W84"/>
    <mergeCell ref="B90:B91"/>
    <mergeCell ref="C90:C91"/>
    <mergeCell ref="Y3:Z3"/>
    <mergeCell ref="W3:X3"/>
    <mergeCell ref="Y54:Y55"/>
    <mergeCell ref="Y56:Y57"/>
    <mergeCell ref="V35:V53"/>
    <mergeCell ref="W35:W53"/>
    <mergeCell ref="X35:X53"/>
    <mergeCell ref="Y35:Y53"/>
    <mergeCell ref="Y7:Y17"/>
    <mergeCell ref="Z7:Z17"/>
    <mergeCell ref="AJ3:AJ4"/>
    <mergeCell ref="AK3:AK4"/>
    <mergeCell ref="AC28:AC57"/>
    <mergeCell ref="AD28:AD57"/>
    <mergeCell ref="AE3:AG3"/>
    <mergeCell ref="AC3:AD3"/>
    <mergeCell ref="AK38:AK39"/>
    <mergeCell ref="AK49:AK51"/>
    <mergeCell ref="AH3:AH4"/>
    <mergeCell ref="AK52:AK53"/>
    <mergeCell ref="AC7:AC17"/>
    <mergeCell ref="AD7:AD17"/>
    <mergeCell ref="AJ24:AJ25"/>
    <mergeCell ref="AI3:AI4"/>
    <mergeCell ref="A3:A4"/>
    <mergeCell ref="C3:C4"/>
    <mergeCell ref="D3:D4"/>
    <mergeCell ref="U3:V3"/>
    <mergeCell ref="U7:U17"/>
    <mergeCell ref="Z35:Z53"/>
    <mergeCell ref="V7:V17"/>
    <mergeCell ref="E3:F3"/>
    <mergeCell ref="Q3:R3"/>
    <mergeCell ref="S3:T3"/>
    <mergeCell ref="S7:S17"/>
    <mergeCell ref="T7:T17"/>
    <mergeCell ref="C38:C39"/>
    <mergeCell ref="C49:C51"/>
    <mergeCell ref="A7:A17"/>
    <mergeCell ref="A18:A57"/>
    <mergeCell ref="C24:C25"/>
    <mergeCell ref="D24:D25"/>
    <mergeCell ref="B24:B25"/>
    <mergeCell ref="B38:B39"/>
    <mergeCell ref="B49:B51"/>
    <mergeCell ref="I3:P3"/>
    <mergeCell ref="B52:B53"/>
    <mergeCell ref="G3:H3"/>
    <mergeCell ref="AC217:AC218"/>
    <mergeCell ref="AD217:AD218"/>
    <mergeCell ref="AA192:AA193"/>
    <mergeCell ref="AB192:AB193"/>
    <mergeCell ref="AC192:AC193"/>
    <mergeCell ref="AD192:AD193"/>
    <mergeCell ref="Z208:Z209"/>
    <mergeCell ref="AA35:AA53"/>
    <mergeCell ref="AB35:AB53"/>
    <mergeCell ref="Z59:Z64"/>
    <mergeCell ref="AB78:AB84"/>
    <mergeCell ref="AD78:AD84"/>
    <mergeCell ref="AC112:AC113"/>
    <mergeCell ref="AD112:AD113"/>
    <mergeCell ref="Z128:Z129"/>
    <mergeCell ref="AA128:AA129"/>
    <mergeCell ref="AB128:AB129"/>
    <mergeCell ref="AC128:AC129"/>
    <mergeCell ref="AD128:AD129"/>
    <mergeCell ref="AC133:AC135"/>
    <mergeCell ref="AD133:AD135"/>
    <mergeCell ref="AB138:AB140"/>
    <mergeCell ref="AC138:AC140"/>
    <mergeCell ref="AD138:AD140"/>
    <mergeCell ref="Y217:Y218"/>
    <mergeCell ref="X56:X57"/>
    <mergeCell ref="AA56:AA57"/>
    <mergeCell ref="AB56:AB57"/>
    <mergeCell ref="U35:U53"/>
    <mergeCell ref="T59:T64"/>
    <mergeCell ref="Z217:Z218"/>
    <mergeCell ref="AA217:AA218"/>
    <mergeCell ref="AB217:AB218"/>
    <mergeCell ref="Y59:Y64"/>
    <mergeCell ref="X59:X64"/>
    <mergeCell ref="W59:W64"/>
    <mergeCell ref="V59:V64"/>
    <mergeCell ref="X128:X129"/>
    <mergeCell ref="Y128:Y129"/>
    <mergeCell ref="AB195:AB196"/>
    <mergeCell ref="T46:T53"/>
    <mergeCell ref="Z54:Z55"/>
    <mergeCell ref="T36:T45"/>
    <mergeCell ref="Z56:Z57"/>
    <mergeCell ref="AB133:AB135"/>
    <mergeCell ref="AB146:AB148"/>
    <mergeCell ref="Y178:Y179"/>
    <mergeCell ref="Z178:Z179"/>
    <mergeCell ref="AA7:AA17"/>
    <mergeCell ref="W7:W17"/>
    <mergeCell ref="Y33:Y34"/>
    <mergeCell ref="Z33:Z34"/>
    <mergeCell ref="AA33:AA34"/>
    <mergeCell ref="AB33:AB34"/>
    <mergeCell ref="AB7:AB17"/>
    <mergeCell ref="X7:X17"/>
    <mergeCell ref="AG24:AG25"/>
    <mergeCell ref="W133:W135"/>
    <mergeCell ref="C138:C139"/>
    <mergeCell ref="D138:D139"/>
    <mergeCell ref="B113:B114"/>
    <mergeCell ref="C113:C114"/>
    <mergeCell ref="D113:D114"/>
    <mergeCell ref="S133:S135"/>
    <mergeCell ref="T133:T135"/>
    <mergeCell ref="U133:U135"/>
    <mergeCell ref="V133:V135"/>
    <mergeCell ref="S128:S129"/>
    <mergeCell ref="W138:W140"/>
    <mergeCell ref="V138:V140"/>
    <mergeCell ref="C52:C53"/>
    <mergeCell ref="D52:D53"/>
    <mergeCell ref="T128:T129"/>
    <mergeCell ref="AD58:AD64"/>
    <mergeCell ref="AB59:AB64"/>
    <mergeCell ref="Z65:Z73"/>
    <mergeCell ref="AA65:AA73"/>
    <mergeCell ref="AB65:AB73"/>
    <mergeCell ref="AB112:AB113"/>
    <mergeCell ref="AD65:AD73"/>
    <mergeCell ref="AC75:AC84"/>
    <mergeCell ref="Z78:Z84"/>
    <mergeCell ref="AA78:AA84"/>
    <mergeCell ref="AC58:AC64"/>
    <mergeCell ref="AC65:AC73"/>
    <mergeCell ref="AA59:AA64"/>
    <mergeCell ref="AA54:AA55"/>
    <mergeCell ref="AB54:AB55"/>
    <mergeCell ref="T56:T57"/>
    <mergeCell ref="U56:U57"/>
    <mergeCell ref="V56:V57"/>
    <mergeCell ref="C101:C102"/>
    <mergeCell ref="D101:D102"/>
    <mergeCell ref="AC93:AD93"/>
    <mergeCell ref="A194:A203"/>
    <mergeCell ref="A204:A215"/>
    <mergeCell ref="B205:B206"/>
    <mergeCell ref="C205:C206"/>
    <mergeCell ref="D205:D206"/>
    <mergeCell ref="S156:S163"/>
    <mergeCell ref="T156:T163"/>
    <mergeCell ref="A133:A167"/>
    <mergeCell ref="A58:A97"/>
    <mergeCell ref="C88:C89"/>
    <mergeCell ref="D88:D89"/>
    <mergeCell ref="B88:B89"/>
    <mergeCell ref="D90:D91"/>
    <mergeCell ref="S138:S140"/>
    <mergeCell ref="T138:T140"/>
    <mergeCell ref="S164:S167"/>
    <mergeCell ref="T164:T167"/>
    <mergeCell ref="A168:A169"/>
    <mergeCell ref="C168:C169"/>
    <mergeCell ref="D168:D169"/>
    <mergeCell ref="A183:A193"/>
    <mergeCell ref="B101:B102"/>
    <mergeCell ref="C148:C149"/>
    <mergeCell ref="B138:B139"/>
    <mergeCell ref="Y171:Y172"/>
    <mergeCell ref="Z171:Z172"/>
    <mergeCell ref="AA171:AA172"/>
    <mergeCell ref="AB171:AB172"/>
    <mergeCell ref="I4:L4"/>
    <mergeCell ref="M4:P4"/>
    <mergeCell ref="S59:S64"/>
    <mergeCell ref="W56:W57"/>
    <mergeCell ref="Y65:Y73"/>
    <mergeCell ref="X78:X84"/>
    <mergeCell ref="Y78:Y84"/>
    <mergeCell ref="U59:U64"/>
    <mergeCell ref="S46:S53"/>
    <mergeCell ref="U128:U129"/>
    <mergeCell ref="V128:V129"/>
    <mergeCell ref="W128:W129"/>
    <mergeCell ref="S56:S57"/>
    <mergeCell ref="U93:V93"/>
    <mergeCell ref="W93:X93"/>
    <mergeCell ref="Y93:Z93"/>
    <mergeCell ref="AA93:AB93"/>
    <mergeCell ref="X112:X113"/>
    <mergeCell ref="Y112:Y113"/>
    <mergeCell ref="S36:S45"/>
  </mergeCells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345"/>
  <sheetViews>
    <sheetView zoomScaleNormal="100" workbookViewId="0">
      <pane xSplit="2" ySplit="4" topLeftCell="C312" activePane="bottomRight" state="frozen"/>
      <selection activeCell="G28" sqref="G28:G39"/>
      <selection pane="topRight" activeCell="G28" sqref="G28:G39"/>
      <selection pane="bottomLeft" activeCell="G28" sqref="G28:G39"/>
      <selection pane="bottomRight" activeCell="G28" sqref="G28:G39"/>
    </sheetView>
  </sheetViews>
  <sheetFormatPr defaultRowHeight="14.4" x14ac:dyDescent="0.25"/>
  <cols>
    <col min="1" max="1" width="9.796875" style="1161" bestFit="1" customWidth="1"/>
    <col min="2" max="3" width="10.09765625" customWidth="1"/>
    <col min="4" max="7" width="9.59765625" hidden="1" customWidth="1"/>
    <col min="8" max="9" width="24.796875" style="2223" customWidth="1"/>
    <col min="10" max="10" width="6.09765625" hidden="1" customWidth="1"/>
    <col min="11" max="11" width="5.8984375" hidden="1" customWidth="1"/>
    <col min="12" max="12" width="3.3984375" hidden="1" customWidth="1"/>
    <col min="13" max="13" width="3.3984375" style="1590" hidden="1" customWidth="1"/>
    <col min="14" max="14" width="6.09765625" hidden="1" customWidth="1"/>
    <col min="15" max="15" width="5.8984375" hidden="1" customWidth="1"/>
    <col min="16" max="16" width="3.69921875" hidden="1" customWidth="1"/>
    <col min="17" max="17" width="3.3984375" style="1590" hidden="1" customWidth="1"/>
    <col min="18" max="23" width="9.59765625" hidden="1" customWidth="1"/>
    <col min="24" max="25" width="8.69921875" style="250"/>
    <col min="26" max="26" width="8.8984375" style="250" customWidth="1"/>
    <col min="27" max="27" width="11.796875" style="250" bestFit="1" customWidth="1"/>
    <col min="28" max="28" width="16.796875" style="250" customWidth="1"/>
  </cols>
  <sheetData>
    <row r="1" spans="1:30" ht="25.8" x14ac:dyDescent="0.25">
      <c r="B1" s="3161" t="s">
        <v>1289</v>
      </c>
      <c r="C1" s="3161"/>
      <c r="D1" s="3161"/>
      <c r="E1" s="3161"/>
      <c r="F1" s="3161"/>
      <c r="G1" s="3161"/>
      <c r="H1" s="3161"/>
      <c r="I1" s="3161"/>
      <c r="J1" s="3161"/>
      <c r="K1" s="3161"/>
      <c r="L1" s="3161"/>
      <c r="M1" s="3161"/>
      <c r="N1" s="3161"/>
      <c r="O1" s="3161"/>
      <c r="P1" s="3161"/>
      <c r="Q1" s="3161"/>
      <c r="R1" s="3161"/>
      <c r="S1" s="3161"/>
      <c r="T1" s="3161"/>
      <c r="U1" s="3161"/>
      <c r="V1" s="3161"/>
      <c r="W1" s="3161"/>
      <c r="X1" s="3161"/>
      <c r="Y1" s="3161"/>
      <c r="Z1" s="3161"/>
      <c r="AA1" s="3161"/>
      <c r="AB1" s="3161"/>
      <c r="AC1" s="3161"/>
    </row>
    <row r="2" spans="1:30" ht="15" thickBot="1" x14ac:dyDescent="0.3">
      <c r="H2" s="2223" t="s">
        <v>1290</v>
      </c>
      <c r="AC2" s="252"/>
    </row>
    <row r="3" spans="1:30" ht="13.5" customHeight="1" thickTop="1" x14ac:dyDescent="0.25">
      <c r="A3" s="3183" t="s">
        <v>1291</v>
      </c>
      <c r="B3" s="3165" t="s">
        <v>1292</v>
      </c>
      <c r="C3" s="3162" t="s">
        <v>1293</v>
      </c>
      <c r="D3" s="3164" t="s">
        <v>1294</v>
      </c>
      <c r="E3" s="3165"/>
      <c r="F3" s="3166" t="s">
        <v>1295</v>
      </c>
      <c r="G3" s="3167"/>
      <c r="H3" s="3173" t="s">
        <v>7073</v>
      </c>
      <c r="I3" s="3174"/>
      <c r="J3" s="3173" t="s">
        <v>7</v>
      </c>
      <c r="K3" s="3175"/>
      <c r="L3" s="3175"/>
      <c r="M3" s="3175"/>
      <c r="N3" s="3175"/>
      <c r="O3" s="3175"/>
      <c r="P3" s="3175"/>
      <c r="Q3" s="3174"/>
      <c r="R3" s="3166" t="s">
        <v>1296</v>
      </c>
      <c r="S3" s="3167"/>
      <c r="T3" s="3166" t="s">
        <v>13</v>
      </c>
      <c r="U3" s="3167"/>
      <c r="V3" s="3166" t="s">
        <v>14</v>
      </c>
      <c r="W3" s="3167"/>
      <c r="X3" s="3168" t="s">
        <v>7075</v>
      </c>
      <c r="Y3" s="3168"/>
      <c r="Z3" s="3168"/>
      <c r="AA3" s="3169" t="s">
        <v>15</v>
      </c>
      <c r="AB3" s="3181" t="s">
        <v>7074</v>
      </c>
      <c r="AC3" s="3171" t="s">
        <v>1297</v>
      </c>
    </row>
    <row r="4" spans="1:30" ht="15" thickBot="1" x14ac:dyDescent="0.3">
      <c r="A4" s="3184"/>
      <c r="B4" s="3189"/>
      <c r="C4" s="3163"/>
      <c r="D4" s="870" t="s">
        <v>20</v>
      </c>
      <c r="E4" s="870" t="s">
        <v>21</v>
      </c>
      <c r="F4" s="833" t="s">
        <v>20</v>
      </c>
      <c r="G4" s="834" t="s">
        <v>21</v>
      </c>
      <c r="H4" s="1591" t="s">
        <v>20</v>
      </c>
      <c r="I4" s="1592" t="s">
        <v>21</v>
      </c>
      <c r="J4" s="3176" t="s">
        <v>20</v>
      </c>
      <c r="K4" s="3177"/>
      <c r="L4" s="3177"/>
      <c r="M4" s="3178"/>
      <c r="N4" s="3179" t="s">
        <v>21</v>
      </c>
      <c r="O4" s="3179"/>
      <c r="P4" s="3179"/>
      <c r="Q4" s="3180"/>
      <c r="R4" s="833" t="s">
        <v>20</v>
      </c>
      <c r="S4" s="834" t="s">
        <v>21</v>
      </c>
      <c r="T4" s="833" t="s">
        <v>20</v>
      </c>
      <c r="U4" s="834" t="s">
        <v>21</v>
      </c>
      <c r="V4" s="833" t="s">
        <v>20</v>
      </c>
      <c r="W4" s="834" t="s">
        <v>21</v>
      </c>
      <c r="X4" s="871" t="s">
        <v>20</v>
      </c>
      <c r="Y4" s="871" t="s">
        <v>21</v>
      </c>
      <c r="Z4" s="871" t="s">
        <v>24</v>
      </c>
      <c r="AA4" s="3170"/>
      <c r="AB4" s="3182"/>
      <c r="AC4" s="3172"/>
    </row>
    <row r="5" spans="1:30" ht="15.6" hidden="1" thickTop="1" thickBot="1" x14ac:dyDescent="0.3">
      <c r="B5" s="872" t="s">
        <v>1298</v>
      </c>
      <c r="C5" s="873"/>
      <c r="D5" s="332"/>
      <c r="E5" s="332"/>
      <c r="F5" s="843"/>
      <c r="G5" s="844"/>
      <c r="H5" s="2314"/>
      <c r="I5" s="2315"/>
      <c r="J5" s="1593"/>
      <c r="K5" s="1594"/>
      <c r="L5" s="843"/>
      <c r="M5" s="1595"/>
      <c r="N5" s="1596"/>
      <c r="O5" s="1597"/>
      <c r="P5" s="844"/>
      <c r="Q5" s="1598"/>
      <c r="R5" s="843"/>
      <c r="S5" s="844"/>
      <c r="T5" s="843"/>
      <c r="U5" s="844"/>
      <c r="V5" s="843"/>
      <c r="W5" s="844"/>
      <c r="X5" s="874"/>
      <c r="Y5" s="874"/>
      <c r="Z5" s="874">
        <f>SUM(X5:Y5)</f>
        <v>0</v>
      </c>
      <c r="AA5" s="2775">
        <f>Z5*220</f>
        <v>0</v>
      </c>
      <c r="AB5" s="2828"/>
      <c r="AC5" s="2794"/>
      <c r="AD5" s="3143" t="s">
        <v>1299</v>
      </c>
    </row>
    <row r="6" spans="1:30" ht="15" hidden="1" thickBot="1" x14ac:dyDescent="0.3">
      <c r="B6" s="857" t="s">
        <v>1300</v>
      </c>
      <c r="C6" s="858"/>
      <c r="D6" s="251"/>
      <c r="E6" s="251"/>
      <c r="F6" s="273"/>
      <c r="G6" s="842"/>
      <c r="H6" s="2316"/>
      <c r="I6" s="2317"/>
      <c r="J6" s="1599"/>
      <c r="K6" s="1600"/>
      <c r="L6" s="273"/>
      <c r="M6" s="1601"/>
      <c r="N6" s="1602"/>
      <c r="O6" s="1603"/>
      <c r="P6" s="842"/>
      <c r="Q6" s="1604"/>
      <c r="R6" s="273"/>
      <c r="S6" s="842"/>
      <c r="T6" s="273"/>
      <c r="U6" s="842"/>
      <c r="V6" s="273"/>
      <c r="W6" s="842"/>
      <c r="X6" s="254"/>
      <c r="Y6" s="254"/>
      <c r="Z6" s="254">
        <f t="shared" ref="Z6:Z13" si="0">SUM(X6:Y6)</f>
        <v>0</v>
      </c>
      <c r="AA6" s="2776">
        <f t="shared" ref="AA6:AA13" si="1">Z6*220</f>
        <v>0</v>
      </c>
      <c r="AB6" s="2829"/>
      <c r="AC6" s="2795"/>
      <c r="AD6" s="3143"/>
    </row>
    <row r="7" spans="1:30" ht="15" hidden="1" thickBot="1" x14ac:dyDescent="0.3">
      <c r="B7" s="857" t="s">
        <v>1301</v>
      </c>
      <c r="C7" s="858"/>
      <c r="D7" s="251" t="s">
        <v>1302</v>
      </c>
      <c r="E7" s="251" t="s">
        <v>1303</v>
      </c>
      <c r="F7" s="273"/>
      <c r="G7" s="842"/>
      <c r="H7" s="2316"/>
      <c r="I7" s="2317"/>
      <c r="J7" s="1599"/>
      <c r="K7" s="1600"/>
      <c r="L7" s="273"/>
      <c r="M7" s="1601"/>
      <c r="N7" s="1602"/>
      <c r="O7" s="1603"/>
      <c r="P7" s="842"/>
      <c r="Q7" s="1604"/>
      <c r="R7" s="273"/>
      <c r="S7" s="842"/>
      <c r="T7" s="273"/>
      <c r="U7" s="842"/>
      <c r="V7" s="273"/>
      <c r="W7" s="842"/>
      <c r="X7" s="308"/>
      <c r="Y7" s="255"/>
      <c r="Z7" s="255">
        <f t="shared" si="0"/>
        <v>0</v>
      </c>
      <c r="AA7" s="2777">
        <f t="shared" si="1"/>
        <v>0</v>
      </c>
      <c r="AB7" s="2830"/>
      <c r="AC7" s="2796" t="s">
        <v>1304</v>
      </c>
      <c r="AD7" s="3143"/>
    </row>
    <row r="8" spans="1:30" ht="15" hidden="1" thickBot="1" x14ac:dyDescent="0.3">
      <c r="B8" s="857" t="s">
        <v>1305</v>
      </c>
      <c r="C8" s="858"/>
      <c r="D8" s="251" t="s">
        <v>1306</v>
      </c>
      <c r="E8" s="251" t="s">
        <v>1307</v>
      </c>
      <c r="F8" s="273"/>
      <c r="G8" s="842"/>
      <c r="H8" s="2316"/>
      <c r="I8" s="2317"/>
      <c r="J8" s="1599"/>
      <c r="K8" s="1600"/>
      <c r="L8" s="273"/>
      <c r="M8" s="1601"/>
      <c r="N8" s="1602"/>
      <c r="O8" s="1603"/>
      <c r="P8" s="842"/>
      <c r="Q8" s="1604"/>
      <c r="R8" s="273"/>
      <c r="S8" s="842"/>
      <c r="T8" s="273"/>
      <c r="U8" s="842"/>
      <c r="V8" s="273"/>
      <c r="W8" s="842"/>
      <c r="X8" s="308"/>
      <c r="Y8" s="255"/>
      <c r="Z8" s="255">
        <f t="shared" si="0"/>
        <v>0</v>
      </c>
      <c r="AA8" s="2777">
        <f t="shared" si="1"/>
        <v>0</v>
      </c>
      <c r="AB8" s="2830"/>
      <c r="AC8" s="2797"/>
      <c r="AD8" s="3143"/>
    </row>
    <row r="9" spans="1:30" ht="15" hidden="1" thickBot="1" x14ac:dyDescent="0.3">
      <c r="B9" s="857" t="s">
        <v>1308</v>
      </c>
      <c r="C9" s="858"/>
      <c r="D9" s="251" t="s">
        <v>1309</v>
      </c>
      <c r="E9" s="251" t="s">
        <v>1310</v>
      </c>
      <c r="F9" s="273"/>
      <c r="G9" s="842"/>
      <c r="H9" s="2316"/>
      <c r="I9" s="2317"/>
      <c r="J9" s="1599"/>
      <c r="K9" s="1600"/>
      <c r="L9" s="273"/>
      <c r="M9" s="1601"/>
      <c r="N9" s="1602"/>
      <c r="O9" s="1603"/>
      <c r="P9" s="842"/>
      <c r="Q9" s="1604"/>
      <c r="R9" s="273"/>
      <c r="S9" s="842"/>
      <c r="T9" s="273"/>
      <c r="U9" s="842"/>
      <c r="V9" s="273"/>
      <c r="W9" s="842"/>
      <c r="X9" s="308"/>
      <c r="Y9" s="255"/>
      <c r="Z9" s="255">
        <f t="shared" si="0"/>
        <v>0</v>
      </c>
      <c r="AA9" s="2777">
        <f t="shared" si="1"/>
        <v>0</v>
      </c>
      <c r="AB9" s="2830"/>
      <c r="AC9" s="2797"/>
      <c r="AD9" s="3143"/>
    </row>
    <row r="10" spans="1:30" ht="15" hidden="1" thickBot="1" x14ac:dyDescent="0.3">
      <c r="B10" s="857" t="s">
        <v>1311</v>
      </c>
      <c r="C10" s="858"/>
      <c r="D10" s="251" t="s">
        <v>1312</v>
      </c>
      <c r="E10" s="251" t="s">
        <v>1313</v>
      </c>
      <c r="F10" s="273"/>
      <c r="G10" s="842"/>
      <c r="H10" s="2316"/>
      <c r="I10" s="2317"/>
      <c r="J10" s="1599"/>
      <c r="K10" s="1600"/>
      <c r="L10" s="273"/>
      <c r="M10" s="1601"/>
      <c r="N10" s="1602"/>
      <c r="O10" s="1603"/>
      <c r="P10" s="842"/>
      <c r="Q10" s="1604"/>
      <c r="R10" s="273"/>
      <c r="S10" s="842"/>
      <c r="T10" s="273"/>
      <c r="U10" s="842"/>
      <c r="V10" s="273"/>
      <c r="W10" s="842"/>
      <c r="X10" s="308"/>
      <c r="Y10" s="255"/>
      <c r="Z10" s="255">
        <f t="shared" si="0"/>
        <v>0</v>
      </c>
      <c r="AA10" s="2777">
        <f t="shared" si="1"/>
        <v>0</v>
      </c>
      <c r="AB10" s="2830"/>
      <c r="AC10" s="2797"/>
      <c r="AD10" s="3143"/>
    </row>
    <row r="11" spans="1:30" ht="15" hidden="1" thickBot="1" x14ac:dyDescent="0.3">
      <c r="B11" s="857" t="s">
        <v>1314</v>
      </c>
      <c r="C11" s="858"/>
      <c r="D11" s="251" t="s">
        <v>1315</v>
      </c>
      <c r="E11" s="251" t="s">
        <v>1316</v>
      </c>
      <c r="F11" s="273"/>
      <c r="G11" s="842"/>
      <c r="H11" s="2316"/>
      <c r="I11" s="2317"/>
      <c r="J11" s="1599"/>
      <c r="K11" s="1600"/>
      <c r="L11" s="273"/>
      <c r="M11" s="1601"/>
      <c r="N11" s="1602"/>
      <c r="O11" s="1603"/>
      <c r="P11" s="842"/>
      <c r="Q11" s="1604"/>
      <c r="R11" s="273"/>
      <c r="S11" s="842"/>
      <c r="T11" s="273"/>
      <c r="U11" s="842"/>
      <c r="V11" s="273"/>
      <c r="W11" s="842"/>
      <c r="X11" s="308"/>
      <c r="Y11" s="255"/>
      <c r="Z11" s="255">
        <f t="shared" si="0"/>
        <v>0</v>
      </c>
      <c r="AA11" s="2777">
        <f t="shared" si="1"/>
        <v>0</v>
      </c>
      <c r="AB11" s="2830"/>
      <c r="AC11" s="2797"/>
      <c r="AD11" s="3143"/>
    </row>
    <row r="12" spans="1:30" ht="15" hidden="1" thickBot="1" x14ac:dyDescent="0.3">
      <c r="B12" s="857" t="s">
        <v>1317</v>
      </c>
      <c r="C12" s="858"/>
      <c r="D12" s="251" t="s">
        <v>1318</v>
      </c>
      <c r="E12" s="251" t="s">
        <v>1319</v>
      </c>
      <c r="F12" s="273"/>
      <c r="G12" s="842"/>
      <c r="H12" s="2316"/>
      <c r="I12" s="2317"/>
      <c r="J12" s="1599"/>
      <c r="K12" s="1600"/>
      <c r="L12" s="273"/>
      <c r="M12" s="1601"/>
      <c r="N12" s="1602"/>
      <c r="O12" s="1603"/>
      <c r="P12" s="842"/>
      <c r="Q12" s="1604"/>
      <c r="R12" s="273"/>
      <c r="S12" s="842"/>
      <c r="T12" s="273"/>
      <c r="U12" s="842"/>
      <c r="V12" s="273"/>
      <c r="W12" s="842"/>
      <c r="X12" s="308"/>
      <c r="Y12" s="255"/>
      <c r="Z12" s="255">
        <f t="shared" si="0"/>
        <v>0</v>
      </c>
      <c r="AA12" s="2777">
        <f t="shared" si="1"/>
        <v>0</v>
      </c>
      <c r="AB12" s="2830"/>
      <c r="AC12" s="2796"/>
      <c r="AD12" s="3143"/>
    </row>
    <row r="13" spans="1:30" ht="15" hidden="1" thickBot="1" x14ac:dyDescent="0.3">
      <c r="B13" s="859" t="s">
        <v>1320</v>
      </c>
      <c r="C13" s="860"/>
      <c r="D13" s="334" t="s">
        <v>1321</v>
      </c>
      <c r="E13" s="334" t="s">
        <v>1322</v>
      </c>
      <c r="F13" s="845"/>
      <c r="G13" s="846"/>
      <c r="H13" s="2318"/>
      <c r="I13" s="2319"/>
      <c r="J13" s="1605"/>
      <c r="K13" s="1606"/>
      <c r="L13" s="845"/>
      <c r="M13" s="1607"/>
      <c r="N13" s="1608"/>
      <c r="O13" s="1609"/>
      <c r="P13" s="846"/>
      <c r="Q13" s="1610"/>
      <c r="R13" s="845"/>
      <c r="S13" s="846"/>
      <c r="T13" s="845"/>
      <c r="U13" s="846"/>
      <c r="V13" s="845"/>
      <c r="W13" s="846"/>
      <c r="X13" s="340"/>
      <c r="Y13" s="335"/>
      <c r="Z13" s="335">
        <f t="shared" si="0"/>
        <v>0</v>
      </c>
      <c r="AA13" s="2778">
        <f t="shared" si="1"/>
        <v>0</v>
      </c>
      <c r="AB13" s="2831"/>
      <c r="AC13" s="2798"/>
      <c r="AD13" s="3143"/>
    </row>
    <row r="14" spans="1:30" ht="15.6" hidden="1" thickTop="1" thickBot="1" x14ac:dyDescent="0.3">
      <c r="B14" s="872" t="s">
        <v>1323</v>
      </c>
      <c r="C14" s="873"/>
      <c r="D14" s="332"/>
      <c r="E14" s="332"/>
      <c r="F14" s="843"/>
      <c r="G14" s="844"/>
      <c r="H14" s="2314"/>
      <c r="I14" s="2315"/>
      <c r="J14" s="1593"/>
      <c r="K14" s="1594"/>
      <c r="L14" s="843"/>
      <c r="M14" s="1595"/>
      <c r="N14" s="1596"/>
      <c r="O14" s="1597"/>
      <c r="P14" s="844"/>
      <c r="Q14" s="1598"/>
      <c r="R14" s="843"/>
      <c r="S14" s="844"/>
      <c r="T14" s="843"/>
      <c r="U14" s="844"/>
      <c r="V14" s="843"/>
      <c r="W14" s="844"/>
      <c r="X14" s="875"/>
      <c r="Y14" s="874"/>
      <c r="Z14" s="874">
        <f>SUM(X14:Y14)</f>
        <v>0</v>
      </c>
      <c r="AA14" s="2775">
        <f>Z14*220</f>
        <v>0</v>
      </c>
      <c r="AB14" s="2828"/>
      <c r="AC14" s="2794"/>
      <c r="AD14" s="3143" t="s">
        <v>1299</v>
      </c>
    </row>
    <row r="15" spans="1:30" ht="15" hidden="1" thickBot="1" x14ac:dyDescent="0.3">
      <c r="B15" s="857" t="s">
        <v>1324</v>
      </c>
      <c r="C15" s="858"/>
      <c r="D15" s="251"/>
      <c r="E15" s="251"/>
      <c r="F15" s="273"/>
      <c r="G15" s="842"/>
      <c r="H15" s="2316"/>
      <c r="I15" s="2317"/>
      <c r="J15" s="1599"/>
      <c r="K15" s="1600"/>
      <c r="L15" s="273"/>
      <c r="M15" s="1601"/>
      <c r="N15" s="1602"/>
      <c r="O15" s="1603"/>
      <c r="P15" s="842"/>
      <c r="Q15" s="1604"/>
      <c r="R15" s="273"/>
      <c r="S15" s="842"/>
      <c r="T15" s="273"/>
      <c r="U15" s="842"/>
      <c r="V15" s="273"/>
      <c r="W15" s="842"/>
      <c r="X15" s="309"/>
      <c r="Y15" s="254"/>
      <c r="Z15" s="254">
        <f>SUM(X15:Y15)</f>
        <v>0</v>
      </c>
      <c r="AA15" s="2776">
        <f>Z15*220</f>
        <v>0</v>
      </c>
      <c r="AB15" s="2829"/>
      <c r="AC15" s="2795"/>
      <c r="AD15" s="3143"/>
    </row>
    <row r="16" spans="1:30" ht="15" hidden="1" thickBot="1" x14ac:dyDescent="0.3">
      <c r="B16" s="857" t="s">
        <v>1325</v>
      </c>
      <c r="C16" s="858"/>
      <c r="D16" s="251" t="s">
        <v>1326</v>
      </c>
      <c r="E16" s="251" t="s">
        <v>1327</v>
      </c>
      <c r="F16" s="273"/>
      <c r="G16" s="842"/>
      <c r="H16" s="2316"/>
      <c r="I16" s="2317"/>
      <c r="J16" s="1599"/>
      <c r="K16" s="1600"/>
      <c r="L16" s="273"/>
      <c r="M16" s="1601"/>
      <c r="N16" s="1602"/>
      <c r="O16" s="1603"/>
      <c r="P16" s="842"/>
      <c r="Q16" s="1604"/>
      <c r="R16" s="273"/>
      <c r="S16" s="842"/>
      <c r="T16" s="273"/>
      <c r="U16" s="842"/>
      <c r="V16" s="273"/>
      <c r="W16" s="842"/>
      <c r="X16" s="308"/>
      <c r="Y16" s="255"/>
      <c r="Z16" s="255">
        <f t="shared" ref="Z16:Z22" si="2">SUM(X16:Y16)</f>
        <v>0</v>
      </c>
      <c r="AA16" s="2777">
        <f t="shared" ref="AA16:AA22" si="3">Z16*220</f>
        <v>0</v>
      </c>
      <c r="AB16" s="2830"/>
      <c r="AC16" s="2796" t="s">
        <v>1328</v>
      </c>
      <c r="AD16" s="3143"/>
    </row>
    <row r="17" spans="2:30" ht="15" hidden="1" thickBot="1" x14ac:dyDescent="0.3">
      <c r="B17" s="857" t="s">
        <v>1329</v>
      </c>
      <c r="C17" s="858"/>
      <c r="D17" s="251" t="s">
        <v>1330</v>
      </c>
      <c r="E17" s="251" t="s">
        <v>1331</v>
      </c>
      <c r="F17" s="273"/>
      <c r="G17" s="842"/>
      <c r="H17" s="2316"/>
      <c r="I17" s="2317"/>
      <c r="J17" s="1599"/>
      <c r="K17" s="1600"/>
      <c r="L17" s="273"/>
      <c r="M17" s="1601"/>
      <c r="N17" s="1602"/>
      <c r="O17" s="1603"/>
      <c r="P17" s="842"/>
      <c r="Q17" s="1604"/>
      <c r="R17" s="273"/>
      <c r="S17" s="842"/>
      <c r="T17" s="273"/>
      <c r="U17" s="842"/>
      <c r="V17" s="273"/>
      <c r="W17" s="842"/>
      <c r="X17" s="308"/>
      <c r="Y17" s="255"/>
      <c r="Z17" s="255">
        <f t="shared" si="2"/>
        <v>0</v>
      </c>
      <c r="AA17" s="2777">
        <f t="shared" si="3"/>
        <v>0</v>
      </c>
      <c r="AB17" s="2830"/>
      <c r="AC17" s="2797"/>
      <c r="AD17" s="3143"/>
    </row>
    <row r="18" spans="2:30" ht="15" hidden="1" thickBot="1" x14ac:dyDescent="0.3">
      <c r="B18" s="857" t="s">
        <v>1332</v>
      </c>
      <c r="C18" s="858"/>
      <c r="D18" s="251" t="s">
        <v>1333</v>
      </c>
      <c r="E18" s="251" t="s">
        <v>1334</v>
      </c>
      <c r="F18" s="273"/>
      <c r="G18" s="842"/>
      <c r="H18" s="2316"/>
      <c r="I18" s="2317"/>
      <c r="J18" s="1599"/>
      <c r="K18" s="1600"/>
      <c r="L18" s="273"/>
      <c r="M18" s="1601"/>
      <c r="N18" s="1602"/>
      <c r="O18" s="1603"/>
      <c r="P18" s="842"/>
      <c r="Q18" s="1604"/>
      <c r="R18" s="273"/>
      <c r="S18" s="842"/>
      <c r="T18" s="273"/>
      <c r="U18" s="842"/>
      <c r="V18" s="273"/>
      <c r="W18" s="842"/>
      <c r="X18" s="308"/>
      <c r="Y18" s="255"/>
      <c r="Z18" s="255">
        <f t="shared" si="2"/>
        <v>0</v>
      </c>
      <c r="AA18" s="2777">
        <f t="shared" si="3"/>
        <v>0</v>
      </c>
      <c r="AB18" s="2830"/>
      <c r="AC18" s="2797"/>
      <c r="AD18" s="3143"/>
    </row>
    <row r="19" spans="2:30" ht="15" hidden="1" thickBot="1" x14ac:dyDescent="0.3">
      <c r="B19" s="857" t="s">
        <v>1335</v>
      </c>
      <c r="C19" s="858"/>
      <c r="D19" s="251" t="s">
        <v>1336</v>
      </c>
      <c r="E19" s="251" t="s">
        <v>1337</v>
      </c>
      <c r="F19" s="273"/>
      <c r="G19" s="842"/>
      <c r="H19" s="2316"/>
      <c r="I19" s="2317"/>
      <c r="J19" s="1599"/>
      <c r="K19" s="1600"/>
      <c r="L19" s="273"/>
      <c r="M19" s="1601"/>
      <c r="N19" s="1602"/>
      <c r="O19" s="1603"/>
      <c r="P19" s="842"/>
      <c r="Q19" s="1604"/>
      <c r="R19" s="273"/>
      <c r="S19" s="842"/>
      <c r="T19" s="273"/>
      <c r="U19" s="842"/>
      <c r="V19" s="273"/>
      <c r="W19" s="842"/>
      <c r="X19" s="308"/>
      <c r="Y19" s="255"/>
      <c r="Z19" s="255">
        <f t="shared" si="2"/>
        <v>0</v>
      </c>
      <c r="AA19" s="2777">
        <f t="shared" si="3"/>
        <v>0</v>
      </c>
      <c r="AB19" s="2830"/>
      <c r="AC19" s="2797"/>
      <c r="AD19" s="3143"/>
    </row>
    <row r="20" spans="2:30" ht="15" hidden="1" thickBot="1" x14ac:dyDescent="0.3">
      <c r="B20" s="857" t="s">
        <v>1338</v>
      </c>
      <c r="C20" s="858"/>
      <c r="D20" s="251" t="s">
        <v>1339</v>
      </c>
      <c r="E20" s="251" t="s">
        <v>1340</v>
      </c>
      <c r="F20" s="273"/>
      <c r="G20" s="842"/>
      <c r="H20" s="2316"/>
      <c r="I20" s="2317"/>
      <c r="J20" s="1599"/>
      <c r="K20" s="1600"/>
      <c r="L20" s="273"/>
      <c r="M20" s="1601"/>
      <c r="N20" s="1602"/>
      <c r="O20" s="1603"/>
      <c r="P20" s="842"/>
      <c r="Q20" s="1604"/>
      <c r="R20" s="273"/>
      <c r="S20" s="842"/>
      <c r="T20" s="273"/>
      <c r="U20" s="842"/>
      <c r="V20" s="273"/>
      <c r="W20" s="842"/>
      <c r="X20" s="308"/>
      <c r="Y20" s="255"/>
      <c r="Z20" s="255">
        <f t="shared" si="2"/>
        <v>0</v>
      </c>
      <c r="AA20" s="2777">
        <f t="shared" si="3"/>
        <v>0</v>
      </c>
      <c r="AB20" s="2830"/>
      <c r="AC20" s="2797"/>
      <c r="AD20" s="3143"/>
    </row>
    <row r="21" spans="2:30" ht="15" hidden="1" thickBot="1" x14ac:dyDescent="0.3">
      <c r="B21" s="857" t="s">
        <v>1341</v>
      </c>
      <c r="C21" s="858"/>
      <c r="D21" s="251" t="s">
        <v>1342</v>
      </c>
      <c r="E21" s="251" t="s">
        <v>1343</v>
      </c>
      <c r="F21" s="273"/>
      <c r="G21" s="842"/>
      <c r="H21" s="2316"/>
      <c r="I21" s="2317"/>
      <c r="J21" s="1599"/>
      <c r="K21" s="1600"/>
      <c r="L21" s="273"/>
      <c r="M21" s="1601"/>
      <c r="N21" s="1602"/>
      <c r="O21" s="1603"/>
      <c r="P21" s="842"/>
      <c r="Q21" s="1604"/>
      <c r="R21" s="273"/>
      <c r="S21" s="842"/>
      <c r="T21" s="273"/>
      <c r="U21" s="842"/>
      <c r="V21" s="273"/>
      <c r="W21" s="842"/>
      <c r="X21" s="308"/>
      <c r="Y21" s="255"/>
      <c r="Z21" s="255">
        <f t="shared" si="2"/>
        <v>0</v>
      </c>
      <c r="AA21" s="2777">
        <f t="shared" si="3"/>
        <v>0</v>
      </c>
      <c r="AB21" s="2830"/>
      <c r="AC21" s="2797"/>
      <c r="AD21" s="3143"/>
    </row>
    <row r="22" spans="2:30" ht="15" hidden="1" thickBot="1" x14ac:dyDescent="0.3">
      <c r="B22" s="859" t="s">
        <v>1344</v>
      </c>
      <c r="C22" s="860"/>
      <c r="D22" s="334" t="s">
        <v>1345</v>
      </c>
      <c r="E22" s="334" t="s">
        <v>1346</v>
      </c>
      <c r="F22" s="845"/>
      <c r="G22" s="846"/>
      <c r="H22" s="2318"/>
      <c r="I22" s="2319"/>
      <c r="J22" s="1605"/>
      <c r="K22" s="1606"/>
      <c r="L22" s="845"/>
      <c r="M22" s="1607"/>
      <c r="N22" s="1608"/>
      <c r="O22" s="1609"/>
      <c r="P22" s="846"/>
      <c r="Q22" s="1610"/>
      <c r="R22" s="845"/>
      <c r="S22" s="846"/>
      <c r="T22" s="845"/>
      <c r="U22" s="846"/>
      <c r="V22" s="845"/>
      <c r="W22" s="846"/>
      <c r="X22" s="340"/>
      <c r="Y22" s="335"/>
      <c r="Z22" s="335">
        <f t="shared" si="2"/>
        <v>0</v>
      </c>
      <c r="AA22" s="2778">
        <f t="shared" si="3"/>
        <v>0</v>
      </c>
      <c r="AB22" s="2831"/>
      <c r="AC22" s="2799"/>
      <c r="AD22" s="3143"/>
    </row>
    <row r="23" spans="2:30" ht="15.6" hidden="1" thickTop="1" thickBot="1" x14ac:dyDescent="0.3">
      <c r="B23" s="872" t="s">
        <v>1347</v>
      </c>
      <c r="C23" s="873"/>
      <c r="D23" s="332"/>
      <c r="E23" s="332"/>
      <c r="F23" s="843"/>
      <c r="G23" s="844"/>
      <c r="H23" s="2314"/>
      <c r="I23" s="2315"/>
      <c r="J23" s="1593"/>
      <c r="K23" s="1594"/>
      <c r="L23" s="843"/>
      <c r="M23" s="1595"/>
      <c r="N23" s="1596"/>
      <c r="O23" s="1597"/>
      <c r="P23" s="844"/>
      <c r="Q23" s="1598"/>
      <c r="R23" s="843"/>
      <c r="S23" s="844"/>
      <c r="T23" s="843"/>
      <c r="U23" s="844"/>
      <c r="V23" s="843"/>
      <c r="W23" s="844"/>
      <c r="X23" s="874"/>
      <c r="Y23" s="874"/>
      <c r="Z23" s="874">
        <f>SUM(X23:Y23)</f>
        <v>0</v>
      </c>
      <c r="AA23" s="2775">
        <f>Z23*220</f>
        <v>0</v>
      </c>
      <c r="AB23" s="2828"/>
      <c r="AC23" s="2794"/>
      <c r="AD23" s="3143" t="s">
        <v>1299</v>
      </c>
    </row>
    <row r="24" spans="2:30" ht="15" hidden="1" thickBot="1" x14ac:dyDescent="0.3">
      <c r="B24" s="1457"/>
      <c r="C24" s="1458"/>
      <c r="D24" s="1459"/>
      <c r="E24" s="1459"/>
      <c r="F24" s="1460"/>
      <c r="G24" s="1461"/>
      <c r="H24" s="2320"/>
      <c r="I24" s="2321"/>
      <c r="J24" s="1611"/>
      <c r="K24" s="1612"/>
      <c r="L24" s="1460"/>
      <c r="M24" s="1613"/>
      <c r="N24" s="1614"/>
      <c r="O24" s="1615"/>
      <c r="P24" s="1461"/>
      <c r="Q24" s="1616"/>
      <c r="R24" s="1460"/>
      <c r="S24" s="1461"/>
      <c r="T24" s="1460"/>
      <c r="U24" s="1461"/>
      <c r="V24" s="1460"/>
      <c r="W24" s="1461"/>
      <c r="X24" s="254"/>
      <c r="Y24" s="254"/>
      <c r="Z24" s="254"/>
      <c r="AA24" s="2776"/>
      <c r="AB24" s="2829"/>
      <c r="AC24" s="2795"/>
      <c r="AD24" s="3143"/>
    </row>
    <row r="25" spans="2:30" ht="15" hidden="1" thickBot="1" x14ac:dyDescent="0.3">
      <c r="B25" s="857" t="s">
        <v>1348</v>
      </c>
      <c r="C25" s="858"/>
      <c r="D25" s="253" t="s">
        <v>1349</v>
      </c>
      <c r="E25" s="253" t="s">
        <v>1350</v>
      </c>
      <c r="F25" s="876" t="s">
        <v>1351</v>
      </c>
      <c r="G25" s="877"/>
      <c r="H25" s="2322"/>
      <c r="I25" s="2323"/>
      <c r="J25" s="1599"/>
      <c r="K25" s="1600"/>
      <c r="L25" s="876"/>
      <c r="M25" s="1601"/>
      <c r="N25" s="1602"/>
      <c r="O25" s="1603"/>
      <c r="P25" s="877"/>
      <c r="Q25" s="1604"/>
      <c r="R25" s="876"/>
      <c r="S25" s="877"/>
      <c r="T25" s="876"/>
      <c r="U25" s="877"/>
      <c r="V25" s="876"/>
      <c r="W25" s="877"/>
      <c r="X25" s="255" t="e">
        <f>SUM(#REF!)</f>
        <v>#REF!</v>
      </c>
      <c r="Y25" s="255" t="e">
        <f>SUM(#REF!)</f>
        <v>#REF!</v>
      </c>
      <c r="Z25" s="255" t="e">
        <f t="shared" ref="Z25:Z31" si="4">SUM(X25:Y25)</f>
        <v>#REF!</v>
      </c>
      <c r="AA25" s="2777" t="e">
        <f t="shared" ref="AA25:AA31" si="5">Z25*220</f>
        <v>#REF!</v>
      </c>
      <c r="AB25" s="2830"/>
      <c r="AC25" s="2796"/>
      <c r="AD25" s="3143"/>
    </row>
    <row r="26" spans="2:30" ht="15" hidden="1" thickBot="1" x14ac:dyDescent="0.3">
      <c r="B26" s="857" t="s">
        <v>1352</v>
      </c>
      <c r="C26" s="858"/>
      <c r="D26" s="253" t="s">
        <v>1353</v>
      </c>
      <c r="E26" s="253" t="s">
        <v>1354</v>
      </c>
      <c r="F26" s="876" t="s">
        <v>1355</v>
      </c>
      <c r="G26" s="877"/>
      <c r="H26" s="2322"/>
      <c r="I26" s="2323"/>
      <c r="J26" s="1599"/>
      <c r="K26" s="1600"/>
      <c r="L26" s="876"/>
      <c r="M26" s="1601"/>
      <c r="N26" s="1602"/>
      <c r="O26" s="1603"/>
      <c r="P26" s="877"/>
      <c r="Q26" s="1604"/>
      <c r="R26" s="876"/>
      <c r="S26" s="877"/>
      <c r="T26" s="876"/>
      <c r="U26" s="877"/>
      <c r="V26" s="876"/>
      <c r="W26" s="877"/>
      <c r="X26" s="255" t="e">
        <f>SUM(#REF!)</f>
        <v>#REF!</v>
      </c>
      <c r="Y26" s="255" t="e">
        <f>SUM(#REF!)</f>
        <v>#REF!</v>
      </c>
      <c r="Z26" s="255" t="e">
        <f t="shared" si="4"/>
        <v>#REF!</v>
      </c>
      <c r="AA26" s="2777" t="e">
        <f t="shared" si="5"/>
        <v>#REF!</v>
      </c>
      <c r="AB26" s="2830"/>
      <c r="AC26" s="2796"/>
      <c r="AD26" s="3143"/>
    </row>
    <row r="27" spans="2:30" ht="15" hidden="1" thickBot="1" x14ac:dyDescent="0.3">
      <c r="B27" s="857" t="s">
        <v>1356</v>
      </c>
      <c r="C27" s="858"/>
      <c r="D27" s="253" t="s">
        <v>1357</v>
      </c>
      <c r="E27" s="253" t="s">
        <v>1358</v>
      </c>
      <c r="F27" s="876" t="s">
        <v>1359</v>
      </c>
      <c r="G27" s="877"/>
      <c r="H27" s="2322"/>
      <c r="I27" s="2323"/>
      <c r="J27" s="1599"/>
      <c r="K27" s="1600"/>
      <c r="L27" s="876"/>
      <c r="M27" s="1601"/>
      <c r="N27" s="1602"/>
      <c r="O27" s="1603"/>
      <c r="P27" s="877"/>
      <c r="Q27" s="1604"/>
      <c r="R27" s="876"/>
      <c r="S27" s="877"/>
      <c r="T27" s="876"/>
      <c r="U27" s="877"/>
      <c r="V27" s="876"/>
      <c r="W27" s="877"/>
      <c r="X27" s="255" t="e">
        <f>SUM(#REF!)</f>
        <v>#REF!</v>
      </c>
      <c r="Y27" s="255" t="e">
        <f>SUM(#REF!)</f>
        <v>#REF!</v>
      </c>
      <c r="Z27" s="255" t="e">
        <f t="shared" si="4"/>
        <v>#REF!</v>
      </c>
      <c r="AA27" s="2777" t="e">
        <f t="shared" si="5"/>
        <v>#REF!</v>
      </c>
      <c r="AB27" s="2830"/>
      <c r="AC27" s="2796"/>
      <c r="AD27" s="3143"/>
    </row>
    <row r="28" spans="2:30" ht="15" hidden="1" thickBot="1" x14ac:dyDescent="0.3">
      <c r="B28" s="857" t="s">
        <v>1360</v>
      </c>
      <c r="C28" s="858"/>
      <c r="D28" s="253" t="s">
        <v>1361</v>
      </c>
      <c r="E28" s="253" t="s">
        <v>1362</v>
      </c>
      <c r="F28" s="876" t="s">
        <v>1363</v>
      </c>
      <c r="G28" s="877"/>
      <c r="H28" s="2322"/>
      <c r="I28" s="2323"/>
      <c r="J28" s="1599"/>
      <c r="K28" s="1600"/>
      <c r="L28" s="876"/>
      <c r="M28" s="1601"/>
      <c r="N28" s="1602"/>
      <c r="O28" s="1603"/>
      <c r="P28" s="877"/>
      <c r="Q28" s="1604"/>
      <c r="R28" s="876"/>
      <c r="S28" s="877"/>
      <c r="T28" s="876"/>
      <c r="U28" s="877"/>
      <c r="V28" s="876"/>
      <c r="W28" s="877"/>
      <c r="X28" s="255" t="e">
        <f>SUM(#REF!)</f>
        <v>#REF!</v>
      </c>
      <c r="Y28" s="255" t="e">
        <f>SUM(#REF!)</f>
        <v>#REF!</v>
      </c>
      <c r="Z28" s="255" t="e">
        <f t="shared" si="4"/>
        <v>#REF!</v>
      </c>
      <c r="AA28" s="2777" t="e">
        <f t="shared" si="5"/>
        <v>#REF!</v>
      </c>
      <c r="AB28" s="2830"/>
      <c r="AC28" s="2796"/>
      <c r="AD28" s="3143"/>
    </row>
    <row r="29" spans="2:30" ht="15" hidden="1" thickBot="1" x14ac:dyDescent="0.3">
      <c r="B29" s="857" t="s">
        <v>1364</v>
      </c>
      <c r="C29" s="858"/>
      <c r="D29" s="253" t="s">
        <v>1365</v>
      </c>
      <c r="E29" s="253" t="s">
        <v>1366</v>
      </c>
      <c r="F29" s="876" t="s">
        <v>1367</v>
      </c>
      <c r="G29" s="877"/>
      <c r="H29" s="2322"/>
      <c r="I29" s="2323"/>
      <c r="J29" s="1599"/>
      <c r="K29" s="1600"/>
      <c r="L29" s="876"/>
      <c r="M29" s="1601"/>
      <c r="N29" s="1602"/>
      <c r="O29" s="1603"/>
      <c r="P29" s="877"/>
      <c r="Q29" s="1604"/>
      <c r="R29" s="876"/>
      <c r="S29" s="877"/>
      <c r="T29" s="876"/>
      <c r="U29" s="877"/>
      <c r="V29" s="876"/>
      <c r="W29" s="877"/>
      <c r="X29" s="255" t="e">
        <f>SUM(#REF!)</f>
        <v>#REF!</v>
      </c>
      <c r="Y29" s="255" t="e">
        <f>SUM(#REF!)</f>
        <v>#REF!</v>
      </c>
      <c r="Z29" s="255" t="e">
        <f t="shared" si="4"/>
        <v>#REF!</v>
      </c>
      <c r="AA29" s="2777" t="e">
        <f t="shared" si="5"/>
        <v>#REF!</v>
      </c>
      <c r="AB29" s="2830"/>
      <c r="AC29" s="2796"/>
      <c r="AD29" s="3143"/>
    </row>
    <row r="30" spans="2:30" ht="15" hidden="1" thickBot="1" x14ac:dyDescent="0.3">
      <c r="B30" s="857" t="s">
        <v>1368</v>
      </c>
      <c r="C30" s="858"/>
      <c r="D30" s="253" t="s">
        <v>1369</v>
      </c>
      <c r="E30" s="253" t="s">
        <v>1370</v>
      </c>
      <c r="F30" s="876" t="s">
        <v>1371</v>
      </c>
      <c r="G30" s="877"/>
      <c r="H30" s="2322"/>
      <c r="I30" s="2323"/>
      <c r="J30" s="1599"/>
      <c r="K30" s="1600"/>
      <c r="L30" s="876"/>
      <c r="M30" s="1601"/>
      <c r="N30" s="1602"/>
      <c r="O30" s="1603"/>
      <c r="P30" s="877"/>
      <c r="Q30" s="1604"/>
      <c r="R30" s="876"/>
      <c r="S30" s="877"/>
      <c r="T30" s="876"/>
      <c r="U30" s="877"/>
      <c r="V30" s="876"/>
      <c r="W30" s="877"/>
      <c r="X30" s="255" t="e">
        <f>SUM(#REF!)</f>
        <v>#REF!</v>
      </c>
      <c r="Y30" s="255" t="e">
        <f>SUM(#REF!)</f>
        <v>#REF!</v>
      </c>
      <c r="Z30" s="255" t="e">
        <f t="shared" si="4"/>
        <v>#REF!</v>
      </c>
      <c r="AA30" s="2777" t="e">
        <f t="shared" si="5"/>
        <v>#REF!</v>
      </c>
      <c r="AB30" s="2830"/>
      <c r="AC30" s="2796"/>
      <c r="AD30" s="3143"/>
    </row>
    <row r="31" spans="2:30" ht="15" hidden="1" thickBot="1" x14ac:dyDescent="0.3">
      <c r="B31" s="859" t="s">
        <v>1372</v>
      </c>
      <c r="C31" s="860"/>
      <c r="D31" s="878" t="s">
        <v>1373</v>
      </c>
      <c r="E31" s="878" t="s">
        <v>1374</v>
      </c>
      <c r="F31" s="879" t="s">
        <v>1375</v>
      </c>
      <c r="G31" s="880"/>
      <c r="H31" s="2324"/>
      <c r="I31" s="2325"/>
      <c r="J31" s="1605"/>
      <c r="K31" s="1606"/>
      <c r="L31" s="879"/>
      <c r="M31" s="1607"/>
      <c r="N31" s="1608"/>
      <c r="O31" s="1609"/>
      <c r="P31" s="880"/>
      <c r="Q31" s="1610"/>
      <c r="R31" s="879"/>
      <c r="S31" s="880"/>
      <c r="T31" s="879"/>
      <c r="U31" s="880"/>
      <c r="V31" s="879"/>
      <c r="W31" s="880"/>
      <c r="X31" s="335" t="e">
        <f>SUM(#REF!)</f>
        <v>#REF!</v>
      </c>
      <c r="Y31" s="335" t="e">
        <f>SUM(#REF!)</f>
        <v>#REF!</v>
      </c>
      <c r="Z31" s="335" t="e">
        <f t="shared" si="4"/>
        <v>#REF!</v>
      </c>
      <c r="AA31" s="2778" t="e">
        <f t="shared" si="5"/>
        <v>#REF!</v>
      </c>
      <c r="AB31" s="2831"/>
      <c r="AC31" s="2798"/>
      <c r="AD31" s="3143"/>
    </row>
    <row r="32" spans="2:30" ht="15.6" hidden="1" thickTop="1" thickBot="1" x14ac:dyDescent="0.3">
      <c r="B32" s="872" t="s">
        <v>1376</v>
      </c>
      <c r="C32" s="873"/>
      <c r="D32" s="332"/>
      <c r="E32" s="332"/>
      <c r="F32" s="843"/>
      <c r="G32" s="844"/>
      <c r="H32" s="2314"/>
      <c r="I32" s="2315"/>
      <c r="J32" s="1593"/>
      <c r="K32" s="1594"/>
      <c r="L32" s="843"/>
      <c r="M32" s="1595"/>
      <c r="N32" s="1596"/>
      <c r="O32" s="1597"/>
      <c r="P32" s="844"/>
      <c r="Q32" s="1598"/>
      <c r="R32" s="843"/>
      <c r="S32" s="844"/>
      <c r="T32" s="843"/>
      <c r="U32" s="844"/>
      <c r="V32" s="843"/>
      <c r="W32" s="844"/>
      <c r="X32" s="874"/>
      <c r="Y32" s="874"/>
      <c r="Z32" s="874">
        <f>SUM(X32:Y32)</f>
        <v>0</v>
      </c>
      <c r="AA32" s="2775">
        <f>Z32*220</f>
        <v>0</v>
      </c>
      <c r="AB32" s="2828"/>
      <c r="AC32" s="2794"/>
      <c r="AD32" s="3143" t="s">
        <v>1377</v>
      </c>
    </row>
    <row r="33" spans="2:30" ht="15" hidden="1" thickBot="1" x14ac:dyDescent="0.3">
      <c r="B33" s="857" t="s">
        <v>1378</v>
      </c>
      <c r="C33" s="858"/>
      <c r="D33" s="251" t="s">
        <v>1379</v>
      </c>
      <c r="E33" s="251" t="s">
        <v>1380</v>
      </c>
      <c r="F33" s="273" t="s">
        <v>1381</v>
      </c>
      <c r="G33" s="842"/>
      <c r="H33" s="2316"/>
      <c r="I33" s="2317"/>
      <c r="J33" s="1599"/>
      <c r="K33" s="1600"/>
      <c r="L33" s="273"/>
      <c r="M33" s="1601"/>
      <c r="N33" s="1602"/>
      <c r="O33" s="1603"/>
      <c r="P33" s="842"/>
      <c r="Q33" s="1604"/>
      <c r="R33" s="273"/>
      <c r="S33" s="842"/>
      <c r="T33" s="273"/>
      <c r="U33" s="842"/>
      <c r="V33" s="273"/>
      <c r="W33" s="842"/>
      <c r="X33" s="255"/>
      <c r="Y33" s="255"/>
      <c r="Z33" s="255">
        <f t="shared" ref="Z33:Z39" si="6">SUM(X33:Y33)</f>
        <v>0</v>
      </c>
      <c r="AA33" s="2777">
        <f t="shared" ref="AA33:AA39" si="7">Z33*220</f>
        <v>0</v>
      </c>
      <c r="AB33" s="2830"/>
      <c r="AC33" s="2796"/>
      <c r="AD33" s="3143"/>
    </row>
    <row r="34" spans="2:30" ht="15" hidden="1" thickBot="1" x14ac:dyDescent="0.3">
      <c r="B34" s="857" t="s">
        <v>1382</v>
      </c>
      <c r="C34" s="858"/>
      <c r="D34" s="251" t="s">
        <v>1383</v>
      </c>
      <c r="E34" s="251" t="s">
        <v>1384</v>
      </c>
      <c r="F34" s="273" t="s">
        <v>1385</v>
      </c>
      <c r="G34" s="842"/>
      <c r="H34" s="2316"/>
      <c r="I34" s="2317"/>
      <c r="J34" s="1599"/>
      <c r="K34" s="1600"/>
      <c r="L34" s="273"/>
      <c r="M34" s="1601"/>
      <c r="N34" s="1602"/>
      <c r="O34" s="1603"/>
      <c r="P34" s="842"/>
      <c r="Q34" s="1604"/>
      <c r="R34" s="273"/>
      <c r="S34" s="842"/>
      <c r="T34" s="273"/>
      <c r="U34" s="842"/>
      <c r="V34" s="273"/>
      <c r="W34" s="842"/>
      <c r="X34" s="255" t="e">
        <f>SUM(#REF!)</f>
        <v>#REF!</v>
      </c>
      <c r="Y34" s="255" t="e">
        <f>SUM(#REF!)</f>
        <v>#REF!</v>
      </c>
      <c r="Z34" s="255" t="e">
        <f t="shared" si="6"/>
        <v>#REF!</v>
      </c>
      <c r="AA34" s="2777" t="e">
        <f t="shared" si="7"/>
        <v>#REF!</v>
      </c>
      <c r="AB34" s="2830"/>
      <c r="AC34" s="2796"/>
      <c r="AD34" s="3143"/>
    </row>
    <row r="35" spans="2:30" ht="15" hidden="1" thickBot="1" x14ac:dyDescent="0.3">
      <c r="B35" s="857" t="s">
        <v>1386</v>
      </c>
      <c r="C35" s="858"/>
      <c r="D35" s="251" t="s">
        <v>1387</v>
      </c>
      <c r="E35" s="251" t="s">
        <v>1388</v>
      </c>
      <c r="F35" s="273" t="s">
        <v>1389</v>
      </c>
      <c r="G35" s="842"/>
      <c r="H35" s="2316"/>
      <c r="I35" s="2317"/>
      <c r="J35" s="1599"/>
      <c r="K35" s="1600"/>
      <c r="L35" s="273"/>
      <c r="M35" s="1601"/>
      <c r="N35" s="1602"/>
      <c r="O35" s="1603"/>
      <c r="P35" s="842"/>
      <c r="Q35" s="1604"/>
      <c r="R35" s="273"/>
      <c r="S35" s="842"/>
      <c r="T35" s="273"/>
      <c r="U35" s="842"/>
      <c r="V35" s="273"/>
      <c r="W35" s="842"/>
      <c r="X35" s="255" t="e">
        <f>SUM(#REF!)</f>
        <v>#REF!</v>
      </c>
      <c r="Y35" s="255" t="e">
        <f>SUM(#REF!)</f>
        <v>#REF!</v>
      </c>
      <c r="Z35" s="255" t="e">
        <f t="shared" si="6"/>
        <v>#REF!</v>
      </c>
      <c r="AA35" s="2777" t="e">
        <f t="shared" si="7"/>
        <v>#REF!</v>
      </c>
      <c r="AB35" s="2830"/>
      <c r="AC35" s="2796"/>
      <c r="AD35" s="3143"/>
    </row>
    <row r="36" spans="2:30" ht="15" hidden="1" thickBot="1" x14ac:dyDescent="0.3">
      <c r="B36" s="857" t="s">
        <v>1390</v>
      </c>
      <c r="C36" s="858"/>
      <c r="D36" s="251" t="s">
        <v>1391</v>
      </c>
      <c r="E36" s="251" t="s">
        <v>1392</v>
      </c>
      <c r="F36" s="273" t="s">
        <v>1393</v>
      </c>
      <c r="G36" s="842"/>
      <c r="H36" s="2316"/>
      <c r="I36" s="2317"/>
      <c r="J36" s="1599"/>
      <c r="K36" s="1600"/>
      <c r="L36" s="273"/>
      <c r="M36" s="1601"/>
      <c r="N36" s="1602"/>
      <c r="O36" s="1603"/>
      <c r="P36" s="842"/>
      <c r="Q36" s="1604"/>
      <c r="R36" s="273"/>
      <c r="S36" s="842"/>
      <c r="T36" s="273"/>
      <c r="U36" s="842"/>
      <c r="V36" s="273"/>
      <c r="W36" s="842"/>
      <c r="X36" s="255" t="e">
        <f>SUM(#REF!)</f>
        <v>#REF!</v>
      </c>
      <c r="Y36" s="255" t="e">
        <f>SUM(#REF!)</f>
        <v>#REF!</v>
      </c>
      <c r="Z36" s="255" t="e">
        <f t="shared" si="6"/>
        <v>#REF!</v>
      </c>
      <c r="AA36" s="2777" t="e">
        <f t="shared" si="7"/>
        <v>#REF!</v>
      </c>
      <c r="AB36" s="2830"/>
      <c r="AC36" s="2796"/>
      <c r="AD36" s="3143"/>
    </row>
    <row r="37" spans="2:30" ht="15" hidden="1" thickBot="1" x14ac:dyDescent="0.3">
      <c r="B37" s="857" t="s">
        <v>1394</v>
      </c>
      <c r="C37" s="858"/>
      <c r="D37" s="251" t="s">
        <v>1395</v>
      </c>
      <c r="E37" s="251" t="s">
        <v>1396</v>
      </c>
      <c r="F37" s="273" t="s">
        <v>1397</v>
      </c>
      <c r="G37" s="842"/>
      <c r="H37" s="2316"/>
      <c r="I37" s="2317"/>
      <c r="J37" s="1599"/>
      <c r="K37" s="1600"/>
      <c r="L37" s="273"/>
      <c r="M37" s="1601"/>
      <c r="N37" s="1602"/>
      <c r="O37" s="1603"/>
      <c r="P37" s="842"/>
      <c r="Q37" s="1604"/>
      <c r="R37" s="273"/>
      <c r="S37" s="842"/>
      <c r="T37" s="273"/>
      <c r="U37" s="842"/>
      <c r="V37" s="273"/>
      <c r="W37" s="842"/>
      <c r="X37" s="255" t="e">
        <f>SUM(#REF!)</f>
        <v>#REF!</v>
      </c>
      <c r="Y37" s="255" t="e">
        <f>SUM(#REF!)</f>
        <v>#REF!</v>
      </c>
      <c r="Z37" s="255" t="e">
        <f t="shared" si="6"/>
        <v>#REF!</v>
      </c>
      <c r="AA37" s="2777" t="e">
        <f t="shared" si="7"/>
        <v>#REF!</v>
      </c>
      <c r="AB37" s="2830"/>
      <c r="AC37" s="2796"/>
      <c r="AD37" s="3143"/>
    </row>
    <row r="38" spans="2:30" ht="15" hidden="1" thickBot="1" x14ac:dyDescent="0.3">
      <c r="B38" s="857" t="s">
        <v>1398</v>
      </c>
      <c r="C38" s="858"/>
      <c r="D38" s="251" t="s">
        <v>1399</v>
      </c>
      <c r="E38" s="251" t="s">
        <v>1400</v>
      </c>
      <c r="F38" s="273" t="s">
        <v>1401</v>
      </c>
      <c r="G38" s="842"/>
      <c r="H38" s="2316"/>
      <c r="I38" s="2317"/>
      <c r="J38" s="1599"/>
      <c r="K38" s="1600"/>
      <c r="L38" s="273"/>
      <c r="M38" s="1601"/>
      <c r="N38" s="1602"/>
      <c r="O38" s="1603"/>
      <c r="P38" s="842"/>
      <c r="Q38" s="1604"/>
      <c r="R38" s="273"/>
      <c r="S38" s="842"/>
      <c r="T38" s="273"/>
      <c r="U38" s="842"/>
      <c r="V38" s="273"/>
      <c r="W38" s="842"/>
      <c r="X38" s="255" t="e">
        <f>SUM(#REF!)</f>
        <v>#REF!</v>
      </c>
      <c r="Y38" s="255" t="e">
        <f>SUM(#REF!)</f>
        <v>#REF!</v>
      </c>
      <c r="Z38" s="255" t="e">
        <f t="shared" si="6"/>
        <v>#REF!</v>
      </c>
      <c r="AA38" s="2777" t="e">
        <f t="shared" si="7"/>
        <v>#REF!</v>
      </c>
      <c r="AB38" s="2830"/>
      <c r="AC38" s="2796"/>
      <c r="AD38" s="3143"/>
    </row>
    <row r="39" spans="2:30" ht="15" hidden="1" thickBot="1" x14ac:dyDescent="0.3">
      <c r="B39" s="857" t="s">
        <v>1402</v>
      </c>
      <c r="C39" s="858"/>
      <c r="D39" s="251" t="s">
        <v>1403</v>
      </c>
      <c r="E39" s="251" t="s">
        <v>1404</v>
      </c>
      <c r="F39" s="273" t="s">
        <v>1405</v>
      </c>
      <c r="G39" s="842"/>
      <c r="H39" s="2316"/>
      <c r="I39" s="2317"/>
      <c r="J39" s="1599"/>
      <c r="K39" s="1600"/>
      <c r="L39" s="273"/>
      <c r="M39" s="1601"/>
      <c r="N39" s="1602"/>
      <c r="O39" s="1603"/>
      <c r="P39" s="842"/>
      <c r="Q39" s="1604"/>
      <c r="R39" s="273"/>
      <c r="S39" s="842"/>
      <c r="T39" s="273"/>
      <c r="U39" s="842"/>
      <c r="V39" s="273"/>
      <c r="W39" s="842"/>
      <c r="X39" s="255" t="e">
        <f>SUM(#REF!)</f>
        <v>#REF!</v>
      </c>
      <c r="Y39" s="255" t="e">
        <f>SUM(#REF!)</f>
        <v>#REF!</v>
      </c>
      <c r="Z39" s="255" t="e">
        <f t="shared" si="6"/>
        <v>#REF!</v>
      </c>
      <c r="AA39" s="2777" t="e">
        <f t="shared" si="7"/>
        <v>#REF!</v>
      </c>
      <c r="AB39" s="2830"/>
      <c r="AC39" s="2796"/>
      <c r="AD39" s="3143"/>
    </row>
    <row r="40" spans="2:30" ht="15" hidden="1" thickBot="1" x14ac:dyDescent="0.3">
      <c r="B40" s="1462"/>
      <c r="C40" s="1463"/>
      <c r="D40" s="1464"/>
      <c r="E40" s="1464"/>
      <c r="F40" s="1465"/>
      <c r="G40" s="1466"/>
      <c r="H40" s="2326"/>
      <c r="I40" s="2327"/>
      <c r="J40" s="1617"/>
      <c r="K40" s="1618"/>
      <c r="L40" s="1465"/>
      <c r="M40" s="1619"/>
      <c r="N40" s="1620"/>
      <c r="O40" s="1621"/>
      <c r="P40" s="1466"/>
      <c r="Q40" s="1622"/>
      <c r="R40" s="1465"/>
      <c r="S40" s="1466"/>
      <c r="T40" s="1465"/>
      <c r="U40" s="1466"/>
      <c r="V40" s="1465"/>
      <c r="W40" s="1466"/>
      <c r="X40" s="1467"/>
      <c r="Y40" s="1467"/>
      <c r="Z40" s="1467"/>
      <c r="AA40" s="2779"/>
      <c r="AB40" s="2832"/>
      <c r="AC40" s="2800"/>
      <c r="AD40" s="3143"/>
    </row>
    <row r="41" spans="2:30" ht="15.6" hidden="1" thickTop="1" thickBot="1" x14ac:dyDescent="0.3">
      <c r="B41" s="872" t="s">
        <v>1406</v>
      </c>
      <c r="C41" s="873"/>
      <c r="D41" s="332"/>
      <c r="E41" s="332"/>
      <c r="F41" s="843"/>
      <c r="G41" s="844"/>
      <c r="H41" s="2314"/>
      <c r="I41" s="2315"/>
      <c r="J41" s="1593"/>
      <c r="K41" s="1594"/>
      <c r="L41" s="843"/>
      <c r="M41" s="1595"/>
      <c r="N41" s="1596"/>
      <c r="O41" s="1597"/>
      <c r="P41" s="844"/>
      <c r="Q41" s="1598"/>
      <c r="R41" s="843"/>
      <c r="S41" s="844"/>
      <c r="T41" s="843"/>
      <c r="U41" s="844"/>
      <c r="V41" s="843"/>
      <c r="W41" s="844"/>
      <c r="X41" s="874"/>
      <c r="Y41" s="874"/>
      <c r="Z41" s="874">
        <f>SUM(X41:Y41)</f>
        <v>0</v>
      </c>
      <c r="AA41" s="2775">
        <f>Z41*220</f>
        <v>0</v>
      </c>
      <c r="AB41" s="2828"/>
      <c r="AC41" s="2794"/>
      <c r="AD41" s="3143" t="s">
        <v>1377</v>
      </c>
    </row>
    <row r="42" spans="2:30" ht="15" hidden="1" thickBot="1" x14ac:dyDescent="0.3">
      <c r="B42" s="857" t="s">
        <v>1407</v>
      </c>
      <c r="C42" s="858"/>
      <c r="D42" s="251" t="s">
        <v>1408</v>
      </c>
      <c r="E42" s="251" t="s">
        <v>1409</v>
      </c>
      <c r="F42" s="273" t="s">
        <v>1410</v>
      </c>
      <c r="G42" s="842"/>
      <c r="H42" s="2316"/>
      <c r="I42" s="2317"/>
      <c r="J42" s="1599"/>
      <c r="K42" s="1600"/>
      <c r="L42" s="273"/>
      <c r="M42" s="1601"/>
      <c r="N42" s="1602"/>
      <c r="O42" s="1603"/>
      <c r="P42" s="842"/>
      <c r="Q42" s="1604"/>
      <c r="R42" s="273"/>
      <c r="S42" s="842"/>
      <c r="T42" s="273"/>
      <c r="U42" s="842"/>
      <c r="V42" s="273"/>
      <c r="W42" s="842"/>
      <c r="X42" s="255" t="e">
        <f>SUM(#REF!)</f>
        <v>#REF!</v>
      </c>
      <c r="Y42" s="255" t="e">
        <f>SUM(#REF!)</f>
        <v>#REF!</v>
      </c>
      <c r="Z42" s="255" t="e">
        <f t="shared" ref="Z42:Z49" si="8">SUM(X42:Y42)</f>
        <v>#REF!</v>
      </c>
      <c r="AA42" s="2777" t="e">
        <f t="shared" ref="AA42:AA49" si="9">Z42*220</f>
        <v>#REF!</v>
      </c>
      <c r="AB42" s="2830"/>
      <c r="AC42" s="2796"/>
      <c r="AD42" s="3143"/>
    </row>
    <row r="43" spans="2:30" ht="15" hidden="1" thickBot="1" x14ac:dyDescent="0.3">
      <c r="B43" s="857" t="s">
        <v>1411</v>
      </c>
      <c r="C43" s="858"/>
      <c r="D43" s="251" t="s">
        <v>1412</v>
      </c>
      <c r="E43" s="251" t="s">
        <v>1413</v>
      </c>
      <c r="F43" s="273" t="s">
        <v>1414</v>
      </c>
      <c r="G43" s="842"/>
      <c r="H43" s="2316"/>
      <c r="I43" s="2317"/>
      <c r="J43" s="1599"/>
      <c r="K43" s="1600"/>
      <c r="L43" s="273"/>
      <c r="M43" s="1601"/>
      <c r="N43" s="1602"/>
      <c r="O43" s="1603"/>
      <c r="P43" s="842"/>
      <c r="Q43" s="1604"/>
      <c r="R43" s="273"/>
      <c r="S43" s="842"/>
      <c r="T43" s="273"/>
      <c r="U43" s="842"/>
      <c r="V43" s="273"/>
      <c r="W43" s="842"/>
      <c r="X43" s="255" t="e">
        <f>SUM(#REF!)</f>
        <v>#REF!</v>
      </c>
      <c r="Y43" s="255" t="e">
        <f>SUM(#REF!)</f>
        <v>#REF!</v>
      </c>
      <c r="Z43" s="255" t="e">
        <f t="shared" si="8"/>
        <v>#REF!</v>
      </c>
      <c r="AA43" s="2777" t="e">
        <f t="shared" si="9"/>
        <v>#REF!</v>
      </c>
      <c r="AB43" s="2830"/>
      <c r="AC43" s="2796"/>
      <c r="AD43" s="3143"/>
    </row>
    <row r="44" spans="2:30" ht="15" hidden="1" thickBot="1" x14ac:dyDescent="0.3">
      <c r="B44" s="857" t="s">
        <v>1415</v>
      </c>
      <c r="C44" s="858"/>
      <c r="D44" s="251" t="s">
        <v>1416</v>
      </c>
      <c r="E44" s="251" t="s">
        <v>1417</v>
      </c>
      <c r="F44" s="273" t="s">
        <v>1418</v>
      </c>
      <c r="G44" s="842"/>
      <c r="H44" s="2316"/>
      <c r="I44" s="2317"/>
      <c r="J44" s="1599"/>
      <c r="K44" s="1600"/>
      <c r="L44" s="273"/>
      <c r="M44" s="1601"/>
      <c r="N44" s="1602"/>
      <c r="O44" s="1603"/>
      <c r="P44" s="842"/>
      <c r="Q44" s="1604"/>
      <c r="R44" s="273"/>
      <c r="S44" s="842"/>
      <c r="T44" s="273"/>
      <c r="U44" s="842"/>
      <c r="V44" s="273"/>
      <c r="W44" s="842"/>
      <c r="X44" s="255" t="e">
        <f>SUM(#REF!)</f>
        <v>#REF!</v>
      </c>
      <c r="Y44" s="255" t="e">
        <f>SUM(#REF!)</f>
        <v>#REF!</v>
      </c>
      <c r="Z44" s="255" t="e">
        <f t="shared" si="8"/>
        <v>#REF!</v>
      </c>
      <c r="AA44" s="2777" t="e">
        <f t="shared" si="9"/>
        <v>#REF!</v>
      </c>
      <c r="AB44" s="2830"/>
      <c r="AC44" s="2796"/>
      <c r="AD44" s="3143"/>
    </row>
    <row r="45" spans="2:30" ht="15" hidden="1" thickBot="1" x14ac:dyDescent="0.3">
      <c r="B45" s="857" t="s">
        <v>1419</v>
      </c>
      <c r="C45" s="858"/>
      <c r="D45" s="251" t="s">
        <v>1420</v>
      </c>
      <c r="E45" s="251" t="s">
        <v>1421</v>
      </c>
      <c r="F45" s="273" t="s">
        <v>1422</v>
      </c>
      <c r="G45" s="842"/>
      <c r="H45" s="2316"/>
      <c r="I45" s="2317"/>
      <c r="J45" s="1599"/>
      <c r="K45" s="1600"/>
      <c r="L45" s="273"/>
      <c r="M45" s="1601"/>
      <c r="N45" s="1602"/>
      <c r="O45" s="1603"/>
      <c r="P45" s="842"/>
      <c r="Q45" s="1604"/>
      <c r="R45" s="273"/>
      <c r="S45" s="842"/>
      <c r="T45" s="273"/>
      <c r="U45" s="842"/>
      <c r="V45" s="273"/>
      <c r="W45" s="842"/>
      <c r="X45" s="255" t="e">
        <f>SUM(#REF!)</f>
        <v>#REF!</v>
      </c>
      <c r="Y45" s="255" t="e">
        <f>SUM(#REF!)</f>
        <v>#REF!</v>
      </c>
      <c r="Z45" s="255" t="e">
        <f t="shared" si="8"/>
        <v>#REF!</v>
      </c>
      <c r="AA45" s="2777" t="e">
        <f t="shared" si="9"/>
        <v>#REF!</v>
      </c>
      <c r="AB45" s="2830"/>
      <c r="AC45" s="2796"/>
      <c r="AD45" s="3143"/>
    </row>
    <row r="46" spans="2:30" ht="15" hidden="1" thickBot="1" x14ac:dyDescent="0.3">
      <c r="B46" s="857" t="s">
        <v>1423</v>
      </c>
      <c r="C46" s="858"/>
      <c r="D46" s="251" t="s">
        <v>1424</v>
      </c>
      <c r="E46" s="251" t="s">
        <v>1425</v>
      </c>
      <c r="F46" s="273" t="s">
        <v>1426</v>
      </c>
      <c r="G46" s="842"/>
      <c r="H46" s="2316"/>
      <c r="I46" s="2317"/>
      <c r="J46" s="1599"/>
      <c r="K46" s="1600"/>
      <c r="L46" s="273"/>
      <c r="M46" s="1601"/>
      <c r="N46" s="1602"/>
      <c r="O46" s="1603"/>
      <c r="P46" s="842"/>
      <c r="Q46" s="1604"/>
      <c r="R46" s="273"/>
      <c r="S46" s="842"/>
      <c r="T46" s="273"/>
      <c r="U46" s="842"/>
      <c r="V46" s="273"/>
      <c r="W46" s="842"/>
      <c r="X46" s="255" t="e">
        <f>SUM(#REF!)</f>
        <v>#REF!</v>
      </c>
      <c r="Y46" s="255" t="e">
        <f>SUM(#REF!)</f>
        <v>#REF!</v>
      </c>
      <c r="Z46" s="255" t="e">
        <f t="shared" si="8"/>
        <v>#REF!</v>
      </c>
      <c r="AA46" s="2777" t="e">
        <f t="shared" si="9"/>
        <v>#REF!</v>
      </c>
      <c r="AB46" s="2830"/>
      <c r="AC46" s="2796"/>
      <c r="AD46" s="3143"/>
    </row>
    <row r="47" spans="2:30" ht="15" hidden="1" thickBot="1" x14ac:dyDescent="0.3">
      <c r="B47" s="857" t="s">
        <v>1427</v>
      </c>
      <c r="C47" s="858"/>
      <c r="D47" s="251" t="s">
        <v>1428</v>
      </c>
      <c r="E47" s="251" t="s">
        <v>1429</v>
      </c>
      <c r="F47" s="273" t="s">
        <v>1430</v>
      </c>
      <c r="G47" s="842"/>
      <c r="H47" s="2316"/>
      <c r="I47" s="2317"/>
      <c r="J47" s="1599"/>
      <c r="K47" s="1600"/>
      <c r="L47" s="273"/>
      <c r="M47" s="1601"/>
      <c r="N47" s="1602"/>
      <c r="O47" s="1603"/>
      <c r="P47" s="842"/>
      <c r="Q47" s="1604"/>
      <c r="R47" s="273"/>
      <c r="S47" s="842"/>
      <c r="T47" s="273"/>
      <c r="U47" s="842"/>
      <c r="V47" s="273"/>
      <c r="W47" s="842"/>
      <c r="X47" s="255" t="e">
        <f>SUM(#REF!)</f>
        <v>#REF!</v>
      </c>
      <c r="Y47" s="255" t="e">
        <f>SUM(#REF!)</f>
        <v>#REF!</v>
      </c>
      <c r="Z47" s="255" t="e">
        <f t="shared" si="8"/>
        <v>#REF!</v>
      </c>
      <c r="AA47" s="2777" t="e">
        <f t="shared" si="9"/>
        <v>#REF!</v>
      </c>
      <c r="AB47" s="2830"/>
      <c r="AC47" s="2796"/>
      <c r="AD47" s="3143"/>
    </row>
    <row r="48" spans="2:30" ht="15" hidden="1" thickBot="1" x14ac:dyDescent="0.3">
      <c r="B48" s="857" t="s">
        <v>1431</v>
      </c>
      <c r="C48" s="858"/>
      <c r="D48" s="251" t="s">
        <v>1432</v>
      </c>
      <c r="E48" s="251" t="s">
        <v>1433</v>
      </c>
      <c r="F48" s="273" t="s">
        <v>1434</v>
      </c>
      <c r="G48" s="842"/>
      <c r="H48" s="2316"/>
      <c r="I48" s="2317"/>
      <c r="J48" s="1599"/>
      <c r="K48" s="1600"/>
      <c r="L48" s="273"/>
      <c r="M48" s="1601"/>
      <c r="N48" s="1602"/>
      <c r="O48" s="1603"/>
      <c r="P48" s="842"/>
      <c r="Q48" s="1604"/>
      <c r="R48" s="273"/>
      <c r="S48" s="842"/>
      <c r="T48" s="273"/>
      <c r="U48" s="842"/>
      <c r="V48" s="273"/>
      <c r="W48" s="842"/>
      <c r="X48" s="255" t="e">
        <f>SUM(#REF!)</f>
        <v>#REF!</v>
      </c>
      <c r="Y48" s="255" t="e">
        <f>SUM(#REF!)</f>
        <v>#REF!</v>
      </c>
      <c r="Z48" s="255" t="e">
        <f t="shared" si="8"/>
        <v>#REF!</v>
      </c>
      <c r="AA48" s="2777" t="e">
        <f t="shared" si="9"/>
        <v>#REF!</v>
      </c>
      <c r="AB48" s="2830"/>
      <c r="AC48" s="2796"/>
      <c r="AD48" s="3143"/>
    </row>
    <row r="49" spans="2:30" ht="15" hidden="1" thickBot="1" x14ac:dyDescent="0.3">
      <c r="B49" s="859" t="s">
        <v>1435</v>
      </c>
      <c r="C49" s="860"/>
      <c r="D49" s="840"/>
      <c r="E49" s="334" t="s">
        <v>1436</v>
      </c>
      <c r="F49" s="273" t="s">
        <v>1437</v>
      </c>
      <c r="G49" s="846"/>
      <c r="H49" s="2316"/>
      <c r="I49" s="2319"/>
      <c r="J49" s="1599"/>
      <c r="K49" s="1600"/>
      <c r="L49" s="273"/>
      <c r="M49" s="1601"/>
      <c r="N49" s="1608"/>
      <c r="O49" s="1609"/>
      <c r="P49" s="846"/>
      <c r="Q49" s="1610"/>
      <c r="R49" s="845"/>
      <c r="S49" s="846"/>
      <c r="T49" s="845"/>
      <c r="U49" s="846"/>
      <c r="V49" s="845"/>
      <c r="W49" s="846"/>
      <c r="X49" s="335"/>
      <c r="Y49" s="335" t="e">
        <f>SUM(#REF!)</f>
        <v>#REF!</v>
      </c>
      <c r="Z49" s="335" t="e">
        <f t="shared" si="8"/>
        <v>#REF!</v>
      </c>
      <c r="AA49" s="2778" t="e">
        <f t="shared" si="9"/>
        <v>#REF!</v>
      </c>
      <c r="AB49" s="2831"/>
      <c r="AC49" s="2798"/>
      <c r="AD49" s="3143"/>
    </row>
    <row r="50" spans="2:30" ht="15.6" hidden="1" thickTop="1" thickBot="1" x14ac:dyDescent="0.3">
      <c r="B50" s="872" t="s">
        <v>1438</v>
      </c>
      <c r="C50" s="873"/>
      <c r="D50" s="332"/>
      <c r="E50" s="332"/>
      <c r="F50" s="843"/>
      <c r="G50" s="844"/>
      <c r="H50" s="2314"/>
      <c r="I50" s="2315"/>
      <c r="J50" s="1593"/>
      <c r="K50" s="1594"/>
      <c r="L50" s="843"/>
      <c r="M50" s="1595"/>
      <c r="N50" s="1596"/>
      <c r="O50" s="1597"/>
      <c r="P50" s="844"/>
      <c r="Q50" s="1598"/>
      <c r="R50" s="843"/>
      <c r="S50" s="844"/>
      <c r="T50" s="843"/>
      <c r="U50" s="844"/>
      <c r="V50" s="843"/>
      <c r="W50" s="844"/>
      <c r="X50" s="874"/>
      <c r="Y50" s="874"/>
      <c r="Z50" s="874">
        <f>SUM(X50:Y50)</f>
        <v>0</v>
      </c>
      <c r="AA50" s="2775">
        <f>Z50*220</f>
        <v>0</v>
      </c>
      <c r="AB50" s="2828"/>
      <c r="AC50" s="2794"/>
      <c r="AD50" s="3143" t="s">
        <v>1377</v>
      </c>
    </row>
    <row r="51" spans="2:30" ht="15" hidden="1" thickBot="1" x14ac:dyDescent="0.3">
      <c r="B51" s="857" t="s">
        <v>1439</v>
      </c>
      <c r="C51" s="858"/>
      <c r="D51" s="251" t="s">
        <v>1440</v>
      </c>
      <c r="E51" s="251" t="s">
        <v>1441</v>
      </c>
      <c r="F51" s="273" t="s">
        <v>1442</v>
      </c>
      <c r="G51" s="842"/>
      <c r="H51" s="2316"/>
      <c r="I51" s="2317"/>
      <c r="J51" s="1599"/>
      <c r="K51" s="1600"/>
      <c r="L51" s="273"/>
      <c r="M51" s="1601"/>
      <c r="N51" s="1602"/>
      <c r="O51" s="1603"/>
      <c r="P51" s="842"/>
      <c r="Q51" s="1604"/>
      <c r="R51" s="273"/>
      <c r="S51" s="842"/>
      <c r="T51" s="273"/>
      <c r="U51" s="842"/>
      <c r="V51" s="273"/>
      <c r="W51" s="842"/>
      <c r="X51" s="255" t="e">
        <f>SUM(#REF!)</f>
        <v>#REF!</v>
      </c>
      <c r="Y51" s="255" t="e">
        <f>SUM(#REF!)</f>
        <v>#REF!</v>
      </c>
      <c r="Z51" s="255" t="e">
        <f t="shared" ref="Z51:Z58" si="10">SUM(X51:Y51)</f>
        <v>#REF!</v>
      </c>
      <c r="AA51" s="2777" t="e">
        <f t="shared" ref="AA51:AA116" si="11">Z51*220</f>
        <v>#REF!</v>
      </c>
      <c r="AB51" s="2830"/>
      <c r="AC51" s="2796"/>
      <c r="AD51" s="3143"/>
    </row>
    <row r="52" spans="2:30" ht="15" hidden="1" thickBot="1" x14ac:dyDescent="0.3">
      <c r="B52" s="857" t="s">
        <v>1443</v>
      </c>
      <c r="C52" s="858"/>
      <c r="D52" s="251" t="s">
        <v>1444</v>
      </c>
      <c r="E52" s="251" t="s">
        <v>1445</v>
      </c>
      <c r="F52" s="273" t="s">
        <v>1446</v>
      </c>
      <c r="G52" s="842"/>
      <c r="H52" s="2316"/>
      <c r="I52" s="2317"/>
      <c r="J52" s="1599"/>
      <c r="K52" s="1600"/>
      <c r="L52" s="273"/>
      <c r="M52" s="1601"/>
      <c r="N52" s="1602"/>
      <c r="O52" s="1603"/>
      <c r="P52" s="842"/>
      <c r="Q52" s="1604"/>
      <c r="R52" s="273"/>
      <c r="S52" s="842"/>
      <c r="T52" s="273"/>
      <c r="U52" s="842"/>
      <c r="V52" s="273"/>
      <c r="W52" s="842"/>
      <c r="X52" s="255" t="e">
        <f>SUM(#REF!)</f>
        <v>#REF!</v>
      </c>
      <c r="Y52" s="255" t="e">
        <f>SUM(#REF!)</f>
        <v>#REF!</v>
      </c>
      <c r="Z52" s="255" t="e">
        <f t="shared" si="10"/>
        <v>#REF!</v>
      </c>
      <c r="AA52" s="2777" t="e">
        <f t="shared" si="11"/>
        <v>#REF!</v>
      </c>
      <c r="AB52" s="2830"/>
      <c r="AC52" s="2796"/>
      <c r="AD52" s="3143"/>
    </row>
    <row r="53" spans="2:30" ht="15" hidden="1" thickBot="1" x14ac:dyDescent="0.3">
      <c r="B53" s="857" t="s">
        <v>1447</v>
      </c>
      <c r="C53" s="858"/>
      <c r="D53" s="251" t="s">
        <v>1448</v>
      </c>
      <c r="E53" s="251" t="s">
        <v>1449</v>
      </c>
      <c r="F53" s="273" t="s">
        <v>1450</v>
      </c>
      <c r="G53" s="842"/>
      <c r="H53" s="2316"/>
      <c r="I53" s="2317"/>
      <c r="J53" s="1599"/>
      <c r="K53" s="1600"/>
      <c r="L53" s="273"/>
      <c r="M53" s="1601"/>
      <c r="N53" s="1602"/>
      <c r="O53" s="1603"/>
      <c r="P53" s="842"/>
      <c r="Q53" s="1604"/>
      <c r="R53" s="273"/>
      <c r="S53" s="842"/>
      <c r="T53" s="273"/>
      <c r="U53" s="842"/>
      <c r="V53" s="273"/>
      <c r="W53" s="842"/>
      <c r="X53" s="255" t="e">
        <f>SUM(#REF!)</f>
        <v>#REF!</v>
      </c>
      <c r="Y53" s="255" t="e">
        <f>SUM(#REF!)</f>
        <v>#REF!</v>
      </c>
      <c r="Z53" s="255" t="e">
        <f t="shared" si="10"/>
        <v>#REF!</v>
      </c>
      <c r="AA53" s="2777" t="e">
        <f t="shared" si="11"/>
        <v>#REF!</v>
      </c>
      <c r="AB53" s="2830"/>
      <c r="AC53" s="2796"/>
      <c r="AD53" s="3143"/>
    </row>
    <row r="54" spans="2:30" ht="15" hidden="1" thickBot="1" x14ac:dyDescent="0.3">
      <c r="B54" s="857" t="s">
        <v>1451</v>
      </c>
      <c r="C54" s="858"/>
      <c r="D54" s="251" t="s">
        <v>1452</v>
      </c>
      <c r="E54" s="251" t="s">
        <v>1453</v>
      </c>
      <c r="F54" s="273" t="s">
        <v>1454</v>
      </c>
      <c r="G54" s="842"/>
      <c r="H54" s="2316"/>
      <c r="I54" s="2317"/>
      <c r="J54" s="1599"/>
      <c r="K54" s="1600"/>
      <c r="L54" s="273"/>
      <c r="M54" s="1601"/>
      <c r="N54" s="1602"/>
      <c r="O54" s="1603"/>
      <c r="P54" s="842"/>
      <c r="Q54" s="1604"/>
      <c r="R54" s="273"/>
      <c r="S54" s="842"/>
      <c r="T54" s="273"/>
      <c r="U54" s="842"/>
      <c r="V54" s="273"/>
      <c r="W54" s="842"/>
      <c r="X54" s="255" t="e">
        <f>SUM(#REF!)</f>
        <v>#REF!</v>
      </c>
      <c r="Y54" s="255" t="e">
        <f>SUM(#REF!)</f>
        <v>#REF!</v>
      </c>
      <c r="Z54" s="255" t="e">
        <f t="shared" si="10"/>
        <v>#REF!</v>
      </c>
      <c r="AA54" s="2777" t="e">
        <f t="shared" si="11"/>
        <v>#REF!</v>
      </c>
      <c r="AB54" s="2830"/>
      <c r="AC54" s="2796"/>
      <c r="AD54" s="3143"/>
    </row>
    <row r="55" spans="2:30" ht="15" hidden="1" thickBot="1" x14ac:dyDescent="0.3">
      <c r="B55" s="857" t="s">
        <v>1455</v>
      </c>
      <c r="C55" s="858"/>
      <c r="D55" s="251" t="s">
        <v>1456</v>
      </c>
      <c r="E55" s="251" t="s">
        <v>1457</v>
      </c>
      <c r="F55" s="273" t="s">
        <v>1458</v>
      </c>
      <c r="G55" s="842"/>
      <c r="H55" s="2316"/>
      <c r="I55" s="2317"/>
      <c r="J55" s="1599"/>
      <c r="K55" s="1600"/>
      <c r="L55" s="273"/>
      <c r="M55" s="1601"/>
      <c r="N55" s="1602"/>
      <c r="O55" s="1603"/>
      <c r="P55" s="842"/>
      <c r="Q55" s="1604"/>
      <c r="R55" s="273"/>
      <c r="S55" s="842"/>
      <c r="T55" s="273"/>
      <c r="U55" s="842"/>
      <c r="V55" s="273"/>
      <c r="W55" s="842"/>
      <c r="X55" s="255" t="e">
        <f>SUM(#REF!)</f>
        <v>#REF!</v>
      </c>
      <c r="Y55" s="255" t="e">
        <f>SUM(#REF!)</f>
        <v>#REF!</v>
      </c>
      <c r="Z55" s="255" t="e">
        <f t="shared" si="10"/>
        <v>#REF!</v>
      </c>
      <c r="AA55" s="2777" t="e">
        <f t="shared" si="11"/>
        <v>#REF!</v>
      </c>
      <c r="AB55" s="2830"/>
      <c r="AC55" s="2796"/>
      <c r="AD55" s="3143"/>
    </row>
    <row r="56" spans="2:30" ht="15" hidden="1" thickBot="1" x14ac:dyDescent="0.3">
      <c r="B56" s="857" t="s">
        <v>1459</v>
      </c>
      <c r="C56" s="858"/>
      <c r="D56" s="251" t="s">
        <v>1460</v>
      </c>
      <c r="E56" s="251" t="s">
        <v>1461</v>
      </c>
      <c r="F56" s="273" t="s">
        <v>1462</v>
      </c>
      <c r="G56" s="842"/>
      <c r="H56" s="2316"/>
      <c r="I56" s="2317"/>
      <c r="J56" s="1599"/>
      <c r="K56" s="1600"/>
      <c r="L56" s="273"/>
      <c r="M56" s="1601"/>
      <c r="N56" s="1602"/>
      <c r="O56" s="1603"/>
      <c r="P56" s="842"/>
      <c r="Q56" s="1604"/>
      <c r="R56" s="273"/>
      <c r="S56" s="842"/>
      <c r="T56" s="273"/>
      <c r="U56" s="842"/>
      <c r="V56" s="273"/>
      <c r="W56" s="842"/>
      <c r="X56" s="255" t="e">
        <f>SUM(#REF!)</f>
        <v>#REF!</v>
      </c>
      <c r="Y56" s="255" t="e">
        <f>SUM(#REF!)</f>
        <v>#REF!</v>
      </c>
      <c r="Z56" s="255" t="e">
        <f t="shared" si="10"/>
        <v>#REF!</v>
      </c>
      <c r="AA56" s="2777" t="e">
        <f t="shared" si="11"/>
        <v>#REF!</v>
      </c>
      <c r="AB56" s="2830"/>
      <c r="AC56" s="2796"/>
      <c r="AD56" s="3143"/>
    </row>
    <row r="57" spans="2:30" ht="15" hidden="1" thickBot="1" x14ac:dyDescent="0.3">
      <c r="B57" s="857" t="s">
        <v>1463</v>
      </c>
      <c r="C57" s="858"/>
      <c r="D57" s="251" t="s">
        <v>1464</v>
      </c>
      <c r="E57" s="251" t="s">
        <v>1465</v>
      </c>
      <c r="F57" s="273" t="s">
        <v>1466</v>
      </c>
      <c r="G57" s="842"/>
      <c r="H57" s="2316"/>
      <c r="I57" s="2317"/>
      <c r="J57" s="1599"/>
      <c r="K57" s="1600"/>
      <c r="L57" s="273"/>
      <c r="M57" s="1601"/>
      <c r="N57" s="1602"/>
      <c r="O57" s="1603"/>
      <c r="P57" s="842"/>
      <c r="Q57" s="1604"/>
      <c r="R57" s="273"/>
      <c r="S57" s="842"/>
      <c r="T57" s="273"/>
      <c r="U57" s="842"/>
      <c r="V57" s="273"/>
      <c r="W57" s="842"/>
      <c r="X57" s="255" t="e">
        <f>SUM(#REF!)</f>
        <v>#REF!</v>
      </c>
      <c r="Y57" s="255" t="e">
        <f>SUM(#REF!)</f>
        <v>#REF!</v>
      </c>
      <c r="Z57" s="255" t="e">
        <f t="shared" si="10"/>
        <v>#REF!</v>
      </c>
      <c r="AA57" s="2777" t="e">
        <f t="shared" si="11"/>
        <v>#REF!</v>
      </c>
      <c r="AB57" s="2830"/>
      <c r="AC57" s="2796"/>
      <c r="AD57" s="3143"/>
    </row>
    <row r="58" spans="2:30" ht="15" hidden="1" thickBot="1" x14ac:dyDescent="0.3">
      <c r="B58" s="859" t="s">
        <v>1467</v>
      </c>
      <c r="C58" s="860"/>
      <c r="D58" s="334" t="s">
        <v>1468</v>
      </c>
      <c r="E58" s="334" t="s">
        <v>1469</v>
      </c>
      <c r="F58" s="845" t="s">
        <v>1470</v>
      </c>
      <c r="G58" s="846"/>
      <c r="H58" s="2318"/>
      <c r="I58" s="2319"/>
      <c r="J58" s="1605"/>
      <c r="K58" s="1606"/>
      <c r="L58" s="845"/>
      <c r="M58" s="1607"/>
      <c r="N58" s="1608"/>
      <c r="O58" s="1609"/>
      <c r="P58" s="846"/>
      <c r="Q58" s="1610"/>
      <c r="R58" s="845"/>
      <c r="S58" s="846"/>
      <c r="T58" s="845"/>
      <c r="U58" s="846"/>
      <c r="V58" s="845"/>
      <c r="W58" s="846"/>
      <c r="X58" s="335" t="e">
        <f>SUM(#REF!)</f>
        <v>#REF!</v>
      </c>
      <c r="Y58" s="335" t="e">
        <f>SUM(#REF!)</f>
        <v>#REF!</v>
      </c>
      <c r="Z58" s="335" t="e">
        <f t="shared" si="10"/>
        <v>#REF!</v>
      </c>
      <c r="AA58" s="2778" t="e">
        <f t="shared" si="11"/>
        <v>#REF!</v>
      </c>
      <c r="AB58" s="2831"/>
      <c r="AC58" s="2798"/>
      <c r="AD58" s="3143"/>
    </row>
    <row r="59" spans="2:30" ht="15.6" hidden="1" thickTop="1" thickBot="1" x14ac:dyDescent="0.3">
      <c r="B59" s="872" t="s">
        <v>1471</v>
      </c>
      <c r="C59" s="873"/>
      <c r="D59" s="332" t="s">
        <v>1472</v>
      </c>
      <c r="E59" s="332" t="s">
        <v>1473</v>
      </c>
      <c r="F59" s="843"/>
      <c r="G59" s="844"/>
      <c r="H59" s="2314"/>
      <c r="I59" s="2315"/>
      <c r="J59" s="1593"/>
      <c r="K59" s="1594"/>
      <c r="L59" s="843"/>
      <c r="M59" s="1595"/>
      <c r="N59" s="1596"/>
      <c r="O59" s="1597"/>
      <c r="P59" s="844"/>
      <c r="Q59" s="1598"/>
      <c r="R59" s="843"/>
      <c r="S59" s="844"/>
      <c r="T59" s="843"/>
      <c r="U59" s="844"/>
      <c r="V59" s="843"/>
      <c r="W59" s="844"/>
      <c r="X59" s="333" t="e">
        <f>SUM(#REF!)</f>
        <v>#REF!</v>
      </c>
      <c r="Y59" s="333" t="e">
        <f>SUM(#REF!)</f>
        <v>#REF!</v>
      </c>
      <c r="Z59" s="333" t="e">
        <f>SUM(X59:Y59)</f>
        <v>#REF!</v>
      </c>
      <c r="AA59" s="2780" t="e">
        <f t="shared" si="11"/>
        <v>#REF!</v>
      </c>
      <c r="AB59" s="2833"/>
      <c r="AC59" s="2801"/>
      <c r="AD59" s="3143" t="s">
        <v>1377</v>
      </c>
    </row>
    <row r="60" spans="2:30" ht="15" hidden="1" thickBot="1" x14ac:dyDescent="0.3">
      <c r="B60" s="857" t="s">
        <v>1474</v>
      </c>
      <c r="C60" s="858"/>
      <c r="D60" s="251" t="s">
        <v>1475</v>
      </c>
      <c r="E60" s="251" t="s">
        <v>1476</v>
      </c>
      <c r="F60" s="273"/>
      <c r="G60" s="842"/>
      <c r="H60" s="2316"/>
      <c r="I60" s="2317"/>
      <c r="J60" s="1599"/>
      <c r="K60" s="1600"/>
      <c r="L60" s="273"/>
      <c r="M60" s="1601"/>
      <c r="N60" s="1602"/>
      <c r="O60" s="1603"/>
      <c r="P60" s="842"/>
      <c r="Q60" s="1604"/>
      <c r="R60" s="273"/>
      <c r="S60" s="842"/>
      <c r="T60" s="273"/>
      <c r="U60" s="842"/>
      <c r="V60" s="273"/>
      <c r="W60" s="842"/>
      <c r="X60" s="255" t="e">
        <f>SUM(#REF!)</f>
        <v>#REF!</v>
      </c>
      <c r="Y60" s="255" t="e">
        <f>SUM(#REF!)</f>
        <v>#REF!</v>
      </c>
      <c r="Z60" s="255" t="e">
        <f t="shared" ref="Z60:Z74" si="12">SUM(X60:Y60)</f>
        <v>#REF!</v>
      </c>
      <c r="AA60" s="2777" t="e">
        <f t="shared" si="11"/>
        <v>#REF!</v>
      </c>
      <c r="AB60" s="2830"/>
      <c r="AC60" s="2796"/>
      <c r="AD60" s="3143"/>
    </row>
    <row r="61" spans="2:30" ht="15" hidden="1" thickBot="1" x14ac:dyDescent="0.3">
      <c r="B61" s="857" t="s">
        <v>1477</v>
      </c>
      <c r="C61" s="858"/>
      <c r="D61" s="251" t="s">
        <v>1478</v>
      </c>
      <c r="E61" s="251" t="s">
        <v>1479</v>
      </c>
      <c r="F61" s="273"/>
      <c r="G61" s="842"/>
      <c r="H61" s="2316"/>
      <c r="I61" s="2317"/>
      <c r="J61" s="1599"/>
      <c r="K61" s="1600"/>
      <c r="L61" s="273"/>
      <c r="M61" s="1601"/>
      <c r="N61" s="1602"/>
      <c r="O61" s="1603"/>
      <c r="P61" s="842"/>
      <c r="Q61" s="1604"/>
      <c r="R61" s="273"/>
      <c r="S61" s="842"/>
      <c r="T61" s="273"/>
      <c r="U61" s="842"/>
      <c r="V61" s="273"/>
      <c r="W61" s="842"/>
      <c r="X61" s="255" t="e">
        <f>SUM(#REF!)</f>
        <v>#REF!</v>
      </c>
      <c r="Y61" s="255" t="e">
        <f>SUM(#REF!)</f>
        <v>#REF!</v>
      </c>
      <c r="Z61" s="255" t="e">
        <f t="shared" si="12"/>
        <v>#REF!</v>
      </c>
      <c r="AA61" s="2777" t="e">
        <f t="shared" si="11"/>
        <v>#REF!</v>
      </c>
      <c r="AB61" s="2830"/>
      <c r="AC61" s="2796"/>
      <c r="AD61" s="3143"/>
    </row>
    <row r="62" spans="2:30" ht="15" hidden="1" thickBot="1" x14ac:dyDescent="0.3">
      <c r="B62" s="857" t="s">
        <v>1480</v>
      </c>
      <c r="C62" s="858"/>
      <c r="D62" s="251" t="s">
        <v>1481</v>
      </c>
      <c r="E62" s="251" t="s">
        <v>1482</v>
      </c>
      <c r="F62" s="273"/>
      <c r="G62" s="842"/>
      <c r="H62" s="2316"/>
      <c r="I62" s="2317"/>
      <c r="J62" s="1599"/>
      <c r="K62" s="1600"/>
      <c r="L62" s="273"/>
      <c r="M62" s="1601"/>
      <c r="N62" s="1602"/>
      <c r="O62" s="1603"/>
      <c r="P62" s="842"/>
      <c r="Q62" s="1604"/>
      <c r="R62" s="273"/>
      <c r="S62" s="842"/>
      <c r="T62" s="273"/>
      <c r="U62" s="842"/>
      <c r="V62" s="273"/>
      <c r="W62" s="842"/>
      <c r="X62" s="255" t="e">
        <f>SUM(#REF!)</f>
        <v>#REF!</v>
      </c>
      <c r="Y62" s="255" t="e">
        <f>SUM(#REF!)</f>
        <v>#REF!</v>
      </c>
      <c r="Z62" s="255" t="e">
        <f t="shared" si="12"/>
        <v>#REF!</v>
      </c>
      <c r="AA62" s="2777" t="e">
        <f t="shared" si="11"/>
        <v>#REF!</v>
      </c>
      <c r="AB62" s="2830"/>
      <c r="AC62" s="2796"/>
      <c r="AD62" s="3143"/>
    </row>
    <row r="63" spans="2:30" ht="15" hidden="1" thickBot="1" x14ac:dyDescent="0.3">
      <c r="B63" s="857" t="s">
        <v>1483</v>
      </c>
      <c r="C63" s="858"/>
      <c r="D63" s="251" t="s">
        <v>1484</v>
      </c>
      <c r="E63" s="251" t="s">
        <v>1485</v>
      </c>
      <c r="F63" s="273"/>
      <c r="G63" s="842"/>
      <c r="H63" s="2316"/>
      <c r="I63" s="2317"/>
      <c r="J63" s="1599"/>
      <c r="K63" s="1600"/>
      <c r="L63" s="273"/>
      <c r="M63" s="1601"/>
      <c r="N63" s="1602"/>
      <c r="O63" s="1603"/>
      <c r="P63" s="842"/>
      <c r="Q63" s="1604"/>
      <c r="R63" s="273"/>
      <c r="S63" s="842"/>
      <c r="T63" s="273"/>
      <c r="U63" s="842"/>
      <c r="V63" s="273"/>
      <c r="W63" s="842"/>
      <c r="X63" s="255" t="e">
        <f>SUM(#REF!)</f>
        <v>#REF!</v>
      </c>
      <c r="Y63" s="255" t="e">
        <f>SUM(#REF!)</f>
        <v>#REF!</v>
      </c>
      <c r="Z63" s="255" t="e">
        <f t="shared" si="12"/>
        <v>#REF!</v>
      </c>
      <c r="AA63" s="2777" t="e">
        <f t="shared" si="11"/>
        <v>#REF!</v>
      </c>
      <c r="AB63" s="2830"/>
      <c r="AC63" s="2796"/>
      <c r="AD63" s="3143"/>
    </row>
    <row r="64" spans="2:30" ht="15" hidden="1" thickBot="1" x14ac:dyDescent="0.3">
      <c r="B64" s="857" t="s">
        <v>1486</v>
      </c>
      <c r="C64" s="858"/>
      <c r="D64" s="273" t="s">
        <v>1487</v>
      </c>
      <c r="E64" s="273" t="s">
        <v>1488</v>
      </c>
      <c r="F64" s="273" t="s">
        <v>1489</v>
      </c>
      <c r="G64" s="842"/>
      <c r="H64" s="2316"/>
      <c r="I64" s="2317"/>
      <c r="J64" s="1599"/>
      <c r="K64" s="1600"/>
      <c r="L64" s="273"/>
      <c r="M64" s="1601"/>
      <c r="N64" s="1602"/>
      <c r="O64" s="1603"/>
      <c r="P64" s="842"/>
      <c r="Q64" s="1604"/>
      <c r="R64" s="273"/>
      <c r="S64" s="842"/>
      <c r="T64" s="273"/>
      <c r="U64" s="842"/>
      <c r="V64" s="273"/>
      <c r="W64" s="842"/>
      <c r="X64" s="255" t="e">
        <f>SUM(#REF!)</f>
        <v>#REF!</v>
      </c>
      <c r="Y64" s="255" t="e">
        <f>SUM(#REF!)</f>
        <v>#REF!</v>
      </c>
      <c r="Z64" s="255" t="e">
        <f t="shared" si="12"/>
        <v>#REF!</v>
      </c>
      <c r="AA64" s="2777" t="e">
        <f t="shared" si="11"/>
        <v>#REF!</v>
      </c>
      <c r="AB64" s="2830"/>
      <c r="AC64" s="2797"/>
      <c r="AD64" s="3143"/>
    </row>
    <row r="65" spans="2:30" ht="15" hidden="1" thickBot="1" x14ac:dyDescent="0.3">
      <c r="B65" s="857" t="s">
        <v>1490</v>
      </c>
      <c r="C65" s="858"/>
      <c r="D65" s="251" t="s">
        <v>1491</v>
      </c>
      <c r="E65" s="251" t="s">
        <v>1492</v>
      </c>
      <c r="F65" s="273"/>
      <c r="G65" s="842"/>
      <c r="H65" s="2316"/>
      <c r="I65" s="2317"/>
      <c r="J65" s="1599"/>
      <c r="K65" s="1600"/>
      <c r="L65" s="273"/>
      <c r="M65" s="1601"/>
      <c r="N65" s="1602"/>
      <c r="O65" s="1603"/>
      <c r="P65" s="842"/>
      <c r="Q65" s="1604"/>
      <c r="R65" s="273"/>
      <c r="S65" s="842"/>
      <c r="T65" s="273"/>
      <c r="U65" s="842"/>
      <c r="V65" s="273"/>
      <c r="W65" s="842"/>
      <c r="X65" s="255" t="e">
        <f>SUM(#REF!)</f>
        <v>#REF!</v>
      </c>
      <c r="Y65" s="255" t="e">
        <f>SUM(#REF!)</f>
        <v>#REF!</v>
      </c>
      <c r="Z65" s="255" t="e">
        <f t="shared" si="12"/>
        <v>#REF!</v>
      </c>
      <c r="AA65" s="2777" t="e">
        <f t="shared" si="11"/>
        <v>#REF!</v>
      </c>
      <c r="AB65" s="2830"/>
      <c r="AC65" s="2796"/>
      <c r="AD65" s="3143"/>
    </row>
    <row r="66" spans="2:30" ht="15" hidden="1" thickBot="1" x14ac:dyDescent="0.3">
      <c r="B66" s="857" t="s">
        <v>1493</v>
      </c>
      <c r="C66" s="858"/>
      <c r="D66" s="251" t="s">
        <v>1494</v>
      </c>
      <c r="E66" s="251" t="s">
        <v>1495</v>
      </c>
      <c r="F66" s="273"/>
      <c r="G66" s="842"/>
      <c r="H66" s="2316"/>
      <c r="I66" s="2317"/>
      <c r="J66" s="1599"/>
      <c r="K66" s="1600"/>
      <c r="L66" s="273"/>
      <c r="M66" s="1601"/>
      <c r="N66" s="1602"/>
      <c r="O66" s="1603"/>
      <c r="P66" s="842"/>
      <c r="Q66" s="1604"/>
      <c r="R66" s="273"/>
      <c r="S66" s="842"/>
      <c r="T66" s="273"/>
      <c r="U66" s="842"/>
      <c r="V66" s="273"/>
      <c r="W66" s="842"/>
      <c r="X66" s="255" t="e">
        <f>SUM(#REF!)</f>
        <v>#REF!</v>
      </c>
      <c r="Y66" s="255" t="e">
        <f>SUM(#REF!)</f>
        <v>#REF!</v>
      </c>
      <c r="Z66" s="255" t="e">
        <f t="shared" si="12"/>
        <v>#REF!</v>
      </c>
      <c r="AA66" s="2777" t="e">
        <f t="shared" si="11"/>
        <v>#REF!</v>
      </c>
      <c r="AB66" s="2830"/>
      <c r="AC66" s="2797"/>
      <c r="AD66" s="3143"/>
    </row>
    <row r="67" spans="2:30" ht="15" hidden="1" thickBot="1" x14ac:dyDescent="0.3">
      <c r="B67" s="859" t="s">
        <v>1496</v>
      </c>
      <c r="C67" s="860"/>
      <c r="D67" s="334" t="s">
        <v>1497</v>
      </c>
      <c r="E67" s="334" t="s">
        <v>1498</v>
      </c>
      <c r="F67" s="845"/>
      <c r="G67" s="846"/>
      <c r="H67" s="2318"/>
      <c r="I67" s="2319"/>
      <c r="J67" s="1605"/>
      <c r="K67" s="1606"/>
      <c r="L67" s="845"/>
      <c r="M67" s="1607"/>
      <c r="N67" s="1608"/>
      <c r="O67" s="1609"/>
      <c r="P67" s="846"/>
      <c r="Q67" s="1610"/>
      <c r="R67" s="845"/>
      <c r="S67" s="846"/>
      <c r="T67" s="845"/>
      <c r="U67" s="846"/>
      <c r="V67" s="845"/>
      <c r="W67" s="846"/>
      <c r="X67" s="335" t="e">
        <f>SUM(#REF!)</f>
        <v>#REF!</v>
      </c>
      <c r="Y67" s="335" t="e">
        <f>SUM(#REF!)</f>
        <v>#REF!</v>
      </c>
      <c r="Z67" s="335" t="e">
        <f t="shared" si="12"/>
        <v>#REF!</v>
      </c>
      <c r="AA67" s="2778" t="e">
        <f t="shared" si="11"/>
        <v>#REF!</v>
      </c>
      <c r="AB67" s="2831"/>
      <c r="AC67" s="2799"/>
      <c r="AD67" s="3143"/>
    </row>
    <row r="68" spans="2:30" ht="15.6" hidden="1" thickTop="1" thickBot="1" x14ac:dyDescent="0.3">
      <c r="B68" s="872" t="s">
        <v>1499</v>
      </c>
      <c r="C68" s="873"/>
      <c r="D68" s="332" t="s">
        <v>1500</v>
      </c>
      <c r="E68" s="332" t="s">
        <v>1501</v>
      </c>
      <c r="F68" s="843"/>
      <c r="G68" s="844"/>
      <c r="H68" s="2314"/>
      <c r="I68" s="2315"/>
      <c r="J68" s="1593"/>
      <c r="K68" s="1594"/>
      <c r="L68" s="843"/>
      <c r="M68" s="1595"/>
      <c r="N68" s="1596"/>
      <c r="O68" s="1597"/>
      <c r="P68" s="844"/>
      <c r="Q68" s="1598"/>
      <c r="R68" s="843"/>
      <c r="S68" s="844"/>
      <c r="T68" s="843"/>
      <c r="U68" s="844"/>
      <c r="V68" s="843"/>
      <c r="W68" s="844"/>
      <c r="X68" s="333" t="e">
        <f>SUM(#REF!)</f>
        <v>#REF!</v>
      </c>
      <c r="Y68" s="333" t="e">
        <f>SUM(#REF!)</f>
        <v>#REF!</v>
      </c>
      <c r="Z68" s="333" t="e">
        <f t="shared" si="12"/>
        <v>#REF!</v>
      </c>
      <c r="AA68" s="2780" t="e">
        <f t="shared" si="11"/>
        <v>#REF!</v>
      </c>
      <c r="AB68" s="2833"/>
      <c r="AC68" s="2801"/>
      <c r="AD68" s="3143" t="s">
        <v>1377</v>
      </c>
    </row>
    <row r="69" spans="2:30" ht="15" hidden="1" thickBot="1" x14ac:dyDescent="0.3">
      <c r="B69" s="857" t="s">
        <v>1502</v>
      </c>
      <c r="C69" s="858"/>
      <c r="D69" s="251" t="s">
        <v>1503</v>
      </c>
      <c r="E69" s="251" t="s">
        <v>1504</v>
      </c>
      <c r="F69" s="273"/>
      <c r="G69" s="842"/>
      <c r="H69" s="2316"/>
      <c r="I69" s="2317"/>
      <c r="J69" s="1599"/>
      <c r="K69" s="1600"/>
      <c r="L69" s="273"/>
      <c r="M69" s="1601"/>
      <c r="N69" s="1602"/>
      <c r="O69" s="1603"/>
      <c r="P69" s="842"/>
      <c r="Q69" s="1604"/>
      <c r="R69" s="273"/>
      <c r="S69" s="842"/>
      <c r="T69" s="273"/>
      <c r="U69" s="842"/>
      <c r="V69" s="273"/>
      <c r="W69" s="842"/>
      <c r="X69" s="255" t="e">
        <f>SUM(#REF!)</f>
        <v>#REF!</v>
      </c>
      <c r="Y69" s="255" t="e">
        <f>SUM(#REF!)</f>
        <v>#REF!</v>
      </c>
      <c r="Z69" s="255" t="e">
        <f t="shared" si="12"/>
        <v>#REF!</v>
      </c>
      <c r="AA69" s="2777" t="e">
        <f t="shared" si="11"/>
        <v>#REF!</v>
      </c>
      <c r="AB69" s="2830"/>
      <c r="AC69" s="2796"/>
      <c r="AD69" s="3143"/>
    </row>
    <row r="70" spans="2:30" ht="15" hidden="1" thickBot="1" x14ac:dyDescent="0.3">
      <c r="B70" s="857" t="s">
        <v>1505</v>
      </c>
      <c r="C70" s="858"/>
      <c r="D70" s="251" t="s">
        <v>1506</v>
      </c>
      <c r="E70" s="251" t="s">
        <v>1507</v>
      </c>
      <c r="F70" s="273"/>
      <c r="G70" s="842"/>
      <c r="H70" s="2316"/>
      <c r="I70" s="2317"/>
      <c r="J70" s="1599"/>
      <c r="K70" s="1600"/>
      <c r="L70" s="273"/>
      <c r="M70" s="1601"/>
      <c r="N70" s="1602"/>
      <c r="O70" s="1603"/>
      <c r="P70" s="842"/>
      <c r="Q70" s="1604"/>
      <c r="R70" s="273"/>
      <c r="S70" s="842"/>
      <c r="T70" s="273"/>
      <c r="U70" s="842"/>
      <c r="V70" s="273"/>
      <c r="W70" s="842"/>
      <c r="X70" s="255" t="e">
        <f>SUM(#REF!)</f>
        <v>#REF!</v>
      </c>
      <c r="Y70" s="255" t="e">
        <f>SUM(#REF!)</f>
        <v>#REF!</v>
      </c>
      <c r="Z70" s="255" t="e">
        <f t="shared" si="12"/>
        <v>#REF!</v>
      </c>
      <c r="AA70" s="2777" t="e">
        <f t="shared" si="11"/>
        <v>#REF!</v>
      </c>
      <c r="AB70" s="2830"/>
      <c r="AC70" s="2796"/>
      <c r="AD70" s="3143"/>
    </row>
    <row r="71" spans="2:30" ht="15" hidden="1" thickBot="1" x14ac:dyDescent="0.3">
      <c r="B71" s="857" t="s">
        <v>1508</v>
      </c>
      <c r="C71" s="858"/>
      <c r="D71" s="251" t="s">
        <v>1509</v>
      </c>
      <c r="E71" s="251" t="s">
        <v>1510</v>
      </c>
      <c r="F71" s="273"/>
      <c r="G71" s="842"/>
      <c r="H71" s="2316"/>
      <c r="I71" s="2317"/>
      <c r="J71" s="1599"/>
      <c r="K71" s="1600"/>
      <c r="L71" s="273"/>
      <c r="M71" s="1601"/>
      <c r="N71" s="1602"/>
      <c r="O71" s="1603"/>
      <c r="P71" s="842"/>
      <c r="Q71" s="1604"/>
      <c r="R71" s="273"/>
      <c r="S71" s="842"/>
      <c r="T71" s="273"/>
      <c r="U71" s="842"/>
      <c r="V71" s="273"/>
      <c r="W71" s="842"/>
      <c r="X71" s="255" t="e">
        <f>SUM(#REF!)</f>
        <v>#REF!</v>
      </c>
      <c r="Y71" s="255" t="e">
        <f>SUM(#REF!)</f>
        <v>#REF!</v>
      </c>
      <c r="Z71" s="255" t="e">
        <f t="shared" si="12"/>
        <v>#REF!</v>
      </c>
      <c r="AA71" s="2777" t="e">
        <f t="shared" si="11"/>
        <v>#REF!</v>
      </c>
      <c r="AB71" s="2830"/>
      <c r="AC71" s="2796"/>
      <c r="AD71" s="3143"/>
    </row>
    <row r="72" spans="2:30" ht="15" hidden="1" thickBot="1" x14ac:dyDescent="0.3">
      <c r="B72" s="857" t="s">
        <v>1511</v>
      </c>
      <c r="C72" s="858"/>
      <c r="D72" s="251" t="s">
        <v>1512</v>
      </c>
      <c r="E72" s="251" t="s">
        <v>1513</v>
      </c>
      <c r="F72" s="273"/>
      <c r="G72" s="842"/>
      <c r="H72" s="2316"/>
      <c r="I72" s="2317"/>
      <c r="J72" s="1599"/>
      <c r="K72" s="1600"/>
      <c r="L72" s="273"/>
      <c r="M72" s="1601"/>
      <c r="N72" s="1602"/>
      <c r="O72" s="1603"/>
      <c r="P72" s="842"/>
      <c r="Q72" s="1604"/>
      <c r="R72" s="273"/>
      <c r="S72" s="842"/>
      <c r="T72" s="273"/>
      <c r="U72" s="842"/>
      <c r="V72" s="273"/>
      <c r="W72" s="842"/>
      <c r="X72" s="255" t="e">
        <f>SUM(#REF!)</f>
        <v>#REF!</v>
      </c>
      <c r="Y72" s="255" t="e">
        <f>SUM(#REF!)</f>
        <v>#REF!</v>
      </c>
      <c r="Z72" s="255" t="e">
        <f t="shared" si="12"/>
        <v>#REF!</v>
      </c>
      <c r="AA72" s="2777" t="e">
        <f t="shared" si="11"/>
        <v>#REF!</v>
      </c>
      <c r="AB72" s="2830"/>
      <c r="AC72" s="2796"/>
      <c r="AD72" s="3143"/>
    </row>
    <row r="73" spans="2:30" ht="15" hidden="1" thickBot="1" x14ac:dyDescent="0.3">
      <c r="B73" s="857" t="s">
        <v>1514</v>
      </c>
      <c r="C73" s="858"/>
      <c r="D73" s="273" t="s">
        <v>1515</v>
      </c>
      <c r="E73" s="273" t="s">
        <v>1516</v>
      </c>
      <c r="F73" s="273" t="s">
        <v>1517</v>
      </c>
      <c r="G73" s="842"/>
      <c r="H73" s="2316"/>
      <c r="I73" s="2317"/>
      <c r="J73" s="1599"/>
      <c r="K73" s="1600"/>
      <c r="L73" s="273"/>
      <c r="M73" s="1601"/>
      <c r="N73" s="1602"/>
      <c r="O73" s="1603"/>
      <c r="P73" s="842"/>
      <c r="Q73" s="1604"/>
      <c r="R73" s="273"/>
      <c r="S73" s="842"/>
      <c r="T73" s="273"/>
      <c r="U73" s="842"/>
      <c r="V73" s="273"/>
      <c r="W73" s="842"/>
      <c r="X73" s="255" t="e">
        <f>SUM(#REF!)</f>
        <v>#REF!</v>
      </c>
      <c r="Y73" s="255" t="e">
        <f>SUM(#REF!)</f>
        <v>#REF!</v>
      </c>
      <c r="Z73" s="255" t="e">
        <f t="shared" si="12"/>
        <v>#REF!</v>
      </c>
      <c r="AA73" s="2777" t="e">
        <f t="shared" si="11"/>
        <v>#REF!</v>
      </c>
      <c r="AB73" s="2830"/>
      <c r="AC73" s="2797"/>
      <c r="AD73" s="3143"/>
    </row>
    <row r="74" spans="2:30" ht="15" hidden="1" thickBot="1" x14ac:dyDescent="0.3">
      <c r="B74" s="857" t="s">
        <v>1518</v>
      </c>
      <c r="C74" s="858"/>
      <c r="D74" s="251" t="s">
        <v>1519</v>
      </c>
      <c r="E74" s="251" t="s">
        <v>1520</v>
      </c>
      <c r="F74" s="273"/>
      <c r="G74" s="842"/>
      <c r="H74" s="2316"/>
      <c r="I74" s="2317"/>
      <c r="J74" s="1599"/>
      <c r="K74" s="1600"/>
      <c r="L74" s="273"/>
      <c r="M74" s="1601"/>
      <c r="N74" s="1602"/>
      <c r="O74" s="1603"/>
      <c r="P74" s="842"/>
      <c r="Q74" s="1604"/>
      <c r="R74" s="273"/>
      <c r="S74" s="842"/>
      <c r="T74" s="273"/>
      <c r="U74" s="842"/>
      <c r="V74" s="273"/>
      <c r="W74" s="842"/>
      <c r="X74" s="255" t="e">
        <f>SUM(#REF!)</f>
        <v>#REF!</v>
      </c>
      <c r="Y74" s="255" t="e">
        <f>SUM(#REF!)</f>
        <v>#REF!</v>
      </c>
      <c r="Z74" s="255" t="e">
        <f t="shared" si="12"/>
        <v>#REF!</v>
      </c>
      <c r="AA74" s="2777" t="e">
        <f t="shared" si="11"/>
        <v>#REF!</v>
      </c>
      <c r="AB74" s="2830"/>
      <c r="AC74" s="2796"/>
      <c r="AD74" s="3143"/>
    </row>
    <row r="75" spans="2:30" ht="15" hidden="1" thickBot="1" x14ac:dyDescent="0.3">
      <c r="B75" s="3190" t="s">
        <v>1521</v>
      </c>
      <c r="C75" s="881"/>
      <c r="D75" s="251" t="s">
        <v>1522</v>
      </c>
      <c r="E75" s="251" t="s">
        <v>1523</v>
      </c>
      <c r="F75" s="273"/>
      <c r="G75" s="842"/>
      <c r="H75" s="2316"/>
      <c r="I75" s="2317"/>
      <c r="J75" s="1599"/>
      <c r="K75" s="1600"/>
      <c r="L75" s="273"/>
      <c r="M75" s="1601"/>
      <c r="N75" s="1602"/>
      <c r="O75" s="1603"/>
      <c r="P75" s="842"/>
      <c r="Q75" s="1604"/>
      <c r="R75" s="273"/>
      <c r="S75" s="842"/>
      <c r="T75" s="273"/>
      <c r="U75" s="842"/>
      <c r="V75" s="273"/>
      <c r="W75" s="842"/>
      <c r="X75" s="255" t="e">
        <f>SUM(#REF!)</f>
        <v>#REF!</v>
      </c>
      <c r="Y75" s="255" t="e">
        <f>SUM(#REF!)</f>
        <v>#REF!</v>
      </c>
      <c r="Z75" s="3146" t="e">
        <f>SUM(X75:Y76)</f>
        <v>#REF!</v>
      </c>
      <c r="AA75" s="2777" t="e">
        <f t="shared" si="11"/>
        <v>#REF!</v>
      </c>
      <c r="AB75" s="2830"/>
      <c r="AC75" s="2797"/>
      <c r="AD75" s="3143"/>
    </row>
    <row r="76" spans="2:30" ht="15" hidden="1" thickBot="1" x14ac:dyDescent="0.3">
      <c r="B76" s="3191"/>
      <c r="C76" s="882"/>
      <c r="D76" s="251" t="s">
        <v>1524</v>
      </c>
      <c r="E76" s="251" t="s">
        <v>1525</v>
      </c>
      <c r="F76" s="273" t="s">
        <v>1526</v>
      </c>
      <c r="G76" s="842"/>
      <c r="H76" s="2316"/>
      <c r="I76" s="2317"/>
      <c r="J76" s="1599"/>
      <c r="K76" s="1600"/>
      <c r="L76" s="273"/>
      <c r="M76" s="1601"/>
      <c r="N76" s="1602"/>
      <c r="O76" s="1603"/>
      <c r="P76" s="842"/>
      <c r="Q76" s="1604"/>
      <c r="R76" s="273"/>
      <c r="S76" s="842"/>
      <c r="T76" s="273"/>
      <c r="U76" s="842"/>
      <c r="V76" s="273"/>
      <c r="W76" s="842"/>
      <c r="X76" s="255" t="e">
        <f>SUM(#REF!)</f>
        <v>#REF!</v>
      </c>
      <c r="Y76" s="255" t="e">
        <f>SUM(#REF!)</f>
        <v>#REF!</v>
      </c>
      <c r="Z76" s="3148"/>
      <c r="AA76" s="2777"/>
      <c r="AB76" s="2830"/>
      <c r="AC76" s="2797"/>
      <c r="AD76" s="3143"/>
    </row>
    <row r="77" spans="2:30" ht="15" hidden="1" thickBot="1" x14ac:dyDescent="0.3">
      <c r="B77" s="3190" t="s">
        <v>1527</v>
      </c>
      <c r="C77" s="881"/>
      <c r="D77" s="251" t="s">
        <v>1528</v>
      </c>
      <c r="E77" s="251" t="s">
        <v>1529</v>
      </c>
      <c r="F77" s="273"/>
      <c r="G77" s="842"/>
      <c r="H77" s="2316"/>
      <c r="I77" s="2317"/>
      <c r="J77" s="1599"/>
      <c r="K77" s="1600"/>
      <c r="L77" s="273"/>
      <c r="M77" s="1601"/>
      <c r="N77" s="1602"/>
      <c r="O77" s="1603"/>
      <c r="P77" s="842"/>
      <c r="Q77" s="1604"/>
      <c r="R77" s="273"/>
      <c r="S77" s="842"/>
      <c r="T77" s="273"/>
      <c r="U77" s="842"/>
      <c r="V77" s="273"/>
      <c r="W77" s="842"/>
      <c r="X77" s="255" t="e">
        <f>SUM(#REF!)</f>
        <v>#REF!</v>
      </c>
      <c r="Y77" s="255" t="e">
        <f>SUM(#REF!)</f>
        <v>#REF!</v>
      </c>
      <c r="Z77" s="3146" t="e">
        <f>SUM(X77:Y78)</f>
        <v>#REF!</v>
      </c>
      <c r="AA77" s="2777" t="e">
        <f t="shared" si="11"/>
        <v>#REF!</v>
      </c>
      <c r="AB77" s="2830"/>
      <c r="AC77" s="2797"/>
      <c r="AD77" s="3143"/>
    </row>
    <row r="78" spans="2:30" ht="15" hidden="1" thickBot="1" x14ac:dyDescent="0.3">
      <c r="B78" s="3192"/>
      <c r="C78" s="883"/>
      <c r="D78" s="334" t="s">
        <v>1530</v>
      </c>
      <c r="E78" s="334" t="s">
        <v>1531</v>
      </c>
      <c r="F78" s="845" t="s">
        <v>1532</v>
      </c>
      <c r="G78" s="846"/>
      <c r="H78" s="2318"/>
      <c r="I78" s="2319"/>
      <c r="J78" s="1605"/>
      <c r="K78" s="1606"/>
      <c r="L78" s="845"/>
      <c r="M78" s="1607"/>
      <c r="N78" s="1608"/>
      <c r="O78" s="1609"/>
      <c r="P78" s="846"/>
      <c r="Q78" s="1610"/>
      <c r="R78" s="845"/>
      <c r="S78" s="846"/>
      <c r="T78" s="845"/>
      <c r="U78" s="846"/>
      <c r="V78" s="845"/>
      <c r="W78" s="846"/>
      <c r="X78" s="335" t="e">
        <f>SUM(#REF!)</f>
        <v>#REF!</v>
      </c>
      <c r="Y78" s="335" t="e">
        <f>SUM(#REF!)</f>
        <v>#REF!</v>
      </c>
      <c r="Z78" s="3160"/>
      <c r="AA78" s="2778"/>
      <c r="AB78" s="2831"/>
      <c r="AC78" s="2799"/>
      <c r="AD78" s="3143"/>
    </row>
    <row r="79" spans="2:30" ht="15.6" hidden="1" thickTop="1" thickBot="1" x14ac:dyDescent="0.3">
      <c r="B79" s="872" t="s">
        <v>1533</v>
      </c>
      <c r="C79" s="873"/>
      <c r="D79" s="332" t="s">
        <v>1534</v>
      </c>
      <c r="E79" s="332" t="s">
        <v>1535</v>
      </c>
      <c r="F79" s="843"/>
      <c r="G79" s="844"/>
      <c r="H79" s="2314"/>
      <c r="I79" s="2315"/>
      <c r="J79" s="1593"/>
      <c r="K79" s="1594"/>
      <c r="L79" s="843"/>
      <c r="M79" s="1595"/>
      <c r="N79" s="1596"/>
      <c r="O79" s="1597"/>
      <c r="P79" s="844"/>
      <c r="Q79" s="1598"/>
      <c r="R79" s="843"/>
      <c r="S79" s="844"/>
      <c r="T79" s="843"/>
      <c r="U79" s="844"/>
      <c r="V79" s="843"/>
      <c r="W79" s="844"/>
      <c r="X79" s="333" t="e">
        <f>SUM(#REF!)</f>
        <v>#REF!</v>
      </c>
      <c r="Y79" s="333" t="e">
        <f>SUM(#REF!)</f>
        <v>#REF!</v>
      </c>
      <c r="Z79" s="333" t="e">
        <f t="shared" ref="Z79:Z147" si="13">SUM(X79:Y79)</f>
        <v>#REF!</v>
      </c>
      <c r="AA79" s="2780" t="e">
        <f t="shared" si="11"/>
        <v>#REF!</v>
      </c>
      <c r="AB79" s="2833"/>
      <c r="AC79" s="2801"/>
      <c r="AD79" s="3143" t="s">
        <v>1377</v>
      </c>
    </row>
    <row r="80" spans="2:30" ht="15" hidden="1" thickBot="1" x14ac:dyDescent="0.3">
      <c r="B80" s="857" t="s">
        <v>1536</v>
      </c>
      <c r="C80" s="858"/>
      <c r="D80" s="251" t="s">
        <v>1537</v>
      </c>
      <c r="E80" s="251" t="s">
        <v>1538</v>
      </c>
      <c r="F80" s="273"/>
      <c r="G80" s="842"/>
      <c r="H80" s="2316"/>
      <c r="I80" s="2317"/>
      <c r="J80" s="1599"/>
      <c r="K80" s="1600"/>
      <c r="L80" s="273"/>
      <c r="M80" s="1601"/>
      <c r="N80" s="1602"/>
      <c r="O80" s="1603"/>
      <c r="P80" s="842"/>
      <c r="Q80" s="1604"/>
      <c r="R80" s="273"/>
      <c r="S80" s="842"/>
      <c r="T80" s="273"/>
      <c r="U80" s="842"/>
      <c r="V80" s="273"/>
      <c r="W80" s="842"/>
      <c r="X80" s="255" t="e">
        <f>SUM(#REF!)</f>
        <v>#REF!</v>
      </c>
      <c r="Y80" s="255" t="e">
        <f>SUM(#REF!)</f>
        <v>#REF!</v>
      </c>
      <c r="Z80" s="255" t="e">
        <f t="shared" si="13"/>
        <v>#REF!</v>
      </c>
      <c r="AA80" s="2777" t="e">
        <f t="shared" si="11"/>
        <v>#REF!</v>
      </c>
      <c r="AB80" s="2830"/>
      <c r="AC80" s="2796"/>
      <c r="AD80" s="3143"/>
    </row>
    <row r="81" spans="2:30" ht="15" hidden="1" thickBot="1" x14ac:dyDescent="0.3">
      <c r="B81" s="857" t="s">
        <v>1539</v>
      </c>
      <c r="C81" s="858"/>
      <c r="D81" s="251" t="s">
        <v>1540</v>
      </c>
      <c r="E81" s="251" t="s">
        <v>1541</v>
      </c>
      <c r="F81" s="273"/>
      <c r="G81" s="842"/>
      <c r="H81" s="2316"/>
      <c r="I81" s="2317"/>
      <c r="J81" s="1599"/>
      <c r="K81" s="1600"/>
      <c r="L81" s="273"/>
      <c r="M81" s="1601"/>
      <c r="N81" s="1602"/>
      <c r="O81" s="1603"/>
      <c r="P81" s="842"/>
      <c r="Q81" s="1604"/>
      <c r="R81" s="273"/>
      <c r="S81" s="842"/>
      <c r="T81" s="273"/>
      <c r="U81" s="842"/>
      <c r="V81" s="273"/>
      <c r="W81" s="842"/>
      <c r="X81" s="255" t="e">
        <f>SUM(#REF!)</f>
        <v>#REF!</v>
      </c>
      <c r="Y81" s="255" t="e">
        <f>SUM(#REF!)</f>
        <v>#REF!</v>
      </c>
      <c r="Z81" s="255" t="e">
        <f t="shared" si="13"/>
        <v>#REF!</v>
      </c>
      <c r="AA81" s="2777" t="e">
        <f t="shared" si="11"/>
        <v>#REF!</v>
      </c>
      <c r="AB81" s="2830"/>
      <c r="AC81" s="2796"/>
      <c r="AD81" s="3143"/>
    </row>
    <row r="82" spans="2:30" ht="15" hidden="1" thickBot="1" x14ac:dyDescent="0.3">
      <c r="B82" s="857" t="s">
        <v>1542</v>
      </c>
      <c r="C82" s="858"/>
      <c r="D82" s="251" t="s">
        <v>1543</v>
      </c>
      <c r="E82" s="251" t="s">
        <v>1544</v>
      </c>
      <c r="F82" s="273"/>
      <c r="G82" s="842"/>
      <c r="H82" s="2316"/>
      <c r="I82" s="2317"/>
      <c r="J82" s="1599"/>
      <c r="K82" s="1600"/>
      <c r="L82" s="273"/>
      <c r="M82" s="1601"/>
      <c r="N82" s="1602"/>
      <c r="O82" s="1603"/>
      <c r="P82" s="842"/>
      <c r="Q82" s="1604"/>
      <c r="R82" s="273"/>
      <c r="S82" s="842"/>
      <c r="T82" s="273"/>
      <c r="U82" s="842"/>
      <c r="V82" s="273"/>
      <c r="W82" s="842"/>
      <c r="X82" s="255" t="e">
        <f>SUM(#REF!)</f>
        <v>#REF!</v>
      </c>
      <c r="Y82" s="255" t="e">
        <f>SUM(#REF!)</f>
        <v>#REF!</v>
      </c>
      <c r="Z82" s="255" t="e">
        <f t="shared" si="13"/>
        <v>#REF!</v>
      </c>
      <c r="AA82" s="2777" t="e">
        <f t="shared" si="11"/>
        <v>#REF!</v>
      </c>
      <c r="AB82" s="2830"/>
      <c r="AC82" s="2796"/>
      <c r="AD82" s="3143"/>
    </row>
    <row r="83" spans="2:30" ht="15" hidden="1" thickBot="1" x14ac:dyDescent="0.3">
      <c r="B83" s="857" t="s">
        <v>1545</v>
      </c>
      <c r="C83" s="858"/>
      <c r="D83" s="251" t="s">
        <v>1546</v>
      </c>
      <c r="E83" s="251" t="s">
        <v>1547</v>
      </c>
      <c r="F83" s="273"/>
      <c r="G83" s="842"/>
      <c r="H83" s="2316"/>
      <c r="I83" s="2317"/>
      <c r="J83" s="1599"/>
      <c r="K83" s="1600"/>
      <c r="L83" s="273"/>
      <c r="M83" s="1601"/>
      <c r="N83" s="1602"/>
      <c r="O83" s="1603"/>
      <c r="P83" s="842"/>
      <c r="Q83" s="1604"/>
      <c r="R83" s="273"/>
      <c r="S83" s="842"/>
      <c r="T83" s="273"/>
      <c r="U83" s="842"/>
      <c r="V83" s="273"/>
      <c r="W83" s="842"/>
      <c r="X83" s="255" t="e">
        <f>SUM(#REF!)</f>
        <v>#REF!</v>
      </c>
      <c r="Y83" s="255" t="e">
        <f>SUM(#REF!)</f>
        <v>#REF!</v>
      </c>
      <c r="Z83" s="255" t="e">
        <f t="shared" si="13"/>
        <v>#REF!</v>
      </c>
      <c r="AA83" s="2777" t="e">
        <f t="shared" si="11"/>
        <v>#REF!</v>
      </c>
      <c r="AB83" s="2830"/>
      <c r="AC83" s="2796"/>
      <c r="AD83" s="3143"/>
    </row>
    <row r="84" spans="2:30" ht="15" hidden="1" thickBot="1" x14ac:dyDescent="0.3">
      <c r="B84" s="857" t="s">
        <v>1548</v>
      </c>
      <c r="C84" s="858"/>
      <c r="D84" s="251" t="s">
        <v>1549</v>
      </c>
      <c r="E84" s="251" t="s">
        <v>1550</v>
      </c>
      <c r="F84" s="273"/>
      <c r="G84" s="842"/>
      <c r="H84" s="2316"/>
      <c r="I84" s="2317"/>
      <c r="J84" s="1599"/>
      <c r="K84" s="1600"/>
      <c r="L84" s="273"/>
      <c r="M84" s="1601"/>
      <c r="N84" s="1602"/>
      <c r="O84" s="1603"/>
      <c r="P84" s="842"/>
      <c r="Q84" s="1604"/>
      <c r="R84" s="273"/>
      <c r="S84" s="842"/>
      <c r="T84" s="273"/>
      <c r="U84" s="842"/>
      <c r="V84" s="273"/>
      <c r="W84" s="842"/>
      <c r="X84" s="255" t="e">
        <f>SUM(#REF!)</f>
        <v>#REF!</v>
      </c>
      <c r="Y84" s="255" t="e">
        <f>SUM(#REF!)</f>
        <v>#REF!</v>
      </c>
      <c r="Z84" s="255" t="e">
        <f t="shared" si="13"/>
        <v>#REF!</v>
      </c>
      <c r="AA84" s="2777" t="e">
        <f t="shared" si="11"/>
        <v>#REF!</v>
      </c>
      <c r="AB84" s="2830"/>
      <c r="AC84" s="2796"/>
      <c r="AD84" s="3143"/>
    </row>
    <row r="85" spans="2:30" ht="15" hidden="1" thickBot="1" x14ac:dyDescent="0.3">
      <c r="B85" s="857" t="s">
        <v>1551</v>
      </c>
      <c r="C85" s="858"/>
      <c r="D85" s="251" t="s">
        <v>1552</v>
      </c>
      <c r="E85" s="251" t="s">
        <v>1553</v>
      </c>
      <c r="F85" s="273"/>
      <c r="G85" s="842"/>
      <c r="H85" s="2316"/>
      <c r="I85" s="2317"/>
      <c r="J85" s="1599"/>
      <c r="K85" s="1600"/>
      <c r="L85" s="273"/>
      <c r="M85" s="1601"/>
      <c r="N85" s="1602"/>
      <c r="O85" s="1603"/>
      <c r="P85" s="842"/>
      <c r="Q85" s="1604"/>
      <c r="R85" s="273"/>
      <c r="S85" s="842"/>
      <c r="T85" s="273"/>
      <c r="U85" s="842"/>
      <c r="V85" s="273"/>
      <c r="W85" s="842"/>
      <c r="X85" s="255" t="e">
        <f>SUM(#REF!)</f>
        <v>#REF!</v>
      </c>
      <c r="Y85" s="255" t="e">
        <f>SUM(#REF!)</f>
        <v>#REF!</v>
      </c>
      <c r="Z85" s="255" t="e">
        <f t="shared" si="13"/>
        <v>#REF!</v>
      </c>
      <c r="AA85" s="2777" t="e">
        <f t="shared" si="11"/>
        <v>#REF!</v>
      </c>
      <c r="AB85" s="2830"/>
      <c r="AC85" s="2796"/>
      <c r="AD85" s="3143"/>
    </row>
    <row r="86" spans="2:30" ht="15" hidden="1" thickBot="1" x14ac:dyDescent="0.3">
      <c r="B86" s="857" t="s">
        <v>1554</v>
      </c>
      <c r="C86" s="858"/>
      <c r="D86" s="251" t="s">
        <v>1555</v>
      </c>
      <c r="E86" s="251" t="s">
        <v>1556</v>
      </c>
      <c r="F86" s="273"/>
      <c r="G86" s="842"/>
      <c r="H86" s="2316"/>
      <c r="I86" s="2317"/>
      <c r="J86" s="1599"/>
      <c r="K86" s="1600"/>
      <c r="L86" s="273"/>
      <c r="M86" s="1601"/>
      <c r="N86" s="1602"/>
      <c r="O86" s="1603"/>
      <c r="P86" s="842"/>
      <c r="Q86" s="1604"/>
      <c r="R86" s="273"/>
      <c r="S86" s="842"/>
      <c r="T86" s="273"/>
      <c r="U86" s="842"/>
      <c r="V86" s="273"/>
      <c r="W86" s="842"/>
      <c r="X86" s="255" t="e">
        <f>SUM(#REF!)</f>
        <v>#REF!</v>
      </c>
      <c r="Y86" s="255" t="e">
        <f>SUM(#REF!)</f>
        <v>#REF!</v>
      </c>
      <c r="Z86" s="255" t="e">
        <f t="shared" si="13"/>
        <v>#REF!</v>
      </c>
      <c r="AA86" s="2777" t="e">
        <f t="shared" si="11"/>
        <v>#REF!</v>
      </c>
      <c r="AB86" s="2830"/>
      <c r="AC86" s="2796"/>
      <c r="AD86" s="3143"/>
    </row>
    <row r="87" spans="2:30" ht="15" hidden="1" thickBot="1" x14ac:dyDescent="0.3">
      <c r="B87" s="859" t="s">
        <v>1557</v>
      </c>
      <c r="C87" s="860"/>
      <c r="D87" s="334" t="s">
        <v>1558</v>
      </c>
      <c r="E87" s="334" t="s">
        <v>1559</v>
      </c>
      <c r="F87" s="845"/>
      <c r="G87" s="846"/>
      <c r="H87" s="2318"/>
      <c r="I87" s="2319"/>
      <c r="J87" s="1605"/>
      <c r="K87" s="1606"/>
      <c r="L87" s="845"/>
      <c r="M87" s="1607"/>
      <c r="N87" s="1608"/>
      <c r="O87" s="1609"/>
      <c r="P87" s="846"/>
      <c r="Q87" s="1610"/>
      <c r="R87" s="845"/>
      <c r="S87" s="846"/>
      <c r="T87" s="845"/>
      <c r="U87" s="846"/>
      <c r="V87" s="845"/>
      <c r="W87" s="846"/>
      <c r="X87" s="335" t="e">
        <f>SUM(#REF!)</f>
        <v>#REF!</v>
      </c>
      <c r="Y87" s="335" t="e">
        <f>SUM(#REF!)</f>
        <v>#REF!</v>
      </c>
      <c r="Z87" s="335" t="e">
        <f t="shared" si="13"/>
        <v>#REF!</v>
      </c>
      <c r="AA87" s="2778" t="e">
        <f t="shared" si="11"/>
        <v>#REF!</v>
      </c>
      <c r="AB87" s="2831"/>
      <c r="AC87" s="2798"/>
      <c r="AD87" s="3143"/>
    </row>
    <row r="88" spans="2:30" ht="15.6" hidden="1" thickTop="1" thickBot="1" x14ac:dyDescent="0.3">
      <c r="B88" s="872" t="s">
        <v>1560</v>
      </c>
      <c r="C88" s="873"/>
      <c r="D88" s="332" t="s">
        <v>1561</v>
      </c>
      <c r="E88" s="332" t="s">
        <v>1562</v>
      </c>
      <c r="F88" s="843"/>
      <c r="G88" s="844"/>
      <c r="H88" s="2314"/>
      <c r="I88" s="2315"/>
      <c r="J88" s="1593"/>
      <c r="K88" s="1594"/>
      <c r="L88" s="843"/>
      <c r="M88" s="1595"/>
      <c r="N88" s="1596"/>
      <c r="O88" s="1597"/>
      <c r="P88" s="844"/>
      <c r="Q88" s="1598"/>
      <c r="R88" s="843"/>
      <c r="S88" s="844"/>
      <c r="T88" s="843"/>
      <c r="U88" s="844"/>
      <c r="V88" s="843"/>
      <c r="W88" s="844"/>
      <c r="X88" s="333" t="e">
        <f>SUM(#REF!)</f>
        <v>#REF!</v>
      </c>
      <c r="Y88" s="333" t="e">
        <f>SUM(#REF!)</f>
        <v>#REF!</v>
      </c>
      <c r="Z88" s="333" t="e">
        <f t="shared" si="13"/>
        <v>#REF!</v>
      </c>
      <c r="AA88" s="2780" t="e">
        <f t="shared" si="11"/>
        <v>#REF!</v>
      </c>
      <c r="AB88" s="2833"/>
      <c r="AC88" s="2801"/>
    </row>
    <row r="89" spans="2:30" ht="15" hidden="1" thickBot="1" x14ac:dyDescent="0.3">
      <c r="B89" s="857" t="s">
        <v>1563</v>
      </c>
      <c r="C89" s="858"/>
      <c r="D89" s="251" t="s">
        <v>1564</v>
      </c>
      <c r="E89" s="251" t="s">
        <v>1565</v>
      </c>
      <c r="F89" s="273"/>
      <c r="G89" s="842"/>
      <c r="H89" s="2316"/>
      <c r="I89" s="2317"/>
      <c r="J89" s="1599"/>
      <c r="K89" s="1600"/>
      <c r="L89" s="273"/>
      <c r="M89" s="1601"/>
      <c r="N89" s="1602"/>
      <c r="O89" s="1603"/>
      <c r="P89" s="842"/>
      <c r="Q89" s="1604"/>
      <c r="R89" s="273"/>
      <c r="S89" s="842"/>
      <c r="T89" s="273"/>
      <c r="U89" s="842"/>
      <c r="V89" s="273"/>
      <c r="W89" s="842"/>
      <c r="X89" s="255" t="e">
        <f>SUM(#REF!)</f>
        <v>#REF!</v>
      </c>
      <c r="Y89" s="255" t="e">
        <f>SUM(#REF!)</f>
        <v>#REF!</v>
      </c>
      <c r="Z89" s="255" t="e">
        <f t="shared" si="13"/>
        <v>#REF!</v>
      </c>
      <c r="AA89" s="2777" t="e">
        <f t="shared" si="11"/>
        <v>#REF!</v>
      </c>
      <c r="AB89" s="2830"/>
      <c r="AC89" s="2796"/>
    </row>
    <row r="90" spans="2:30" ht="15" hidden="1" thickBot="1" x14ac:dyDescent="0.3">
      <c r="B90" s="857" t="s">
        <v>1566</v>
      </c>
      <c r="C90" s="858"/>
      <c r="D90" s="251" t="s">
        <v>1567</v>
      </c>
      <c r="E90" s="251" t="s">
        <v>1568</v>
      </c>
      <c r="F90" s="273"/>
      <c r="G90" s="842"/>
      <c r="H90" s="2316"/>
      <c r="I90" s="2317"/>
      <c r="J90" s="1599"/>
      <c r="K90" s="1600"/>
      <c r="L90" s="273"/>
      <c r="M90" s="1601"/>
      <c r="N90" s="1602"/>
      <c r="O90" s="1603"/>
      <c r="P90" s="842"/>
      <c r="Q90" s="1604"/>
      <c r="R90" s="273"/>
      <c r="S90" s="842"/>
      <c r="T90" s="273"/>
      <c r="U90" s="842"/>
      <c r="V90" s="273"/>
      <c r="W90" s="842"/>
      <c r="X90" s="255" t="e">
        <f>SUM(#REF!)</f>
        <v>#REF!</v>
      </c>
      <c r="Y90" s="255" t="e">
        <f>SUM(#REF!)</f>
        <v>#REF!</v>
      </c>
      <c r="Z90" s="255" t="e">
        <f t="shared" si="13"/>
        <v>#REF!</v>
      </c>
      <c r="AA90" s="2777" t="e">
        <f t="shared" si="11"/>
        <v>#REF!</v>
      </c>
      <c r="AB90" s="2830"/>
      <c r="AC90" s="2796"/>
    </row>
    <row r="91" spans="2:30" ht="15" hidden="1" thickBot="1" x14ac:dyDescent="0.3">
      <c r="B91" s="857" t="s">
        <v>1569</v>
      </c>
      <c r="C91" s="858"/>
      <c r="D91" s="251" t="s">
        <v>1570</v>
      </c>
      <c r="E91" s="251" t="s">
        <v>1571</v>
      </c>
      <c r="F91" s="273"/>
      <c r="G91" s="842"/>
      <c r="H91" s="2316"/>
      <c r="I91" s="2317"/>
      <c r="J91" s="1599"/>
      <c r="K91" s="1600"/>
      <c r="L91" s="273"/>
      <c r="M91" s="1601"/>
      <c r="N91" s="1602"/>
      <c r="O91" s="1603"/>
      <c r="P91" s="842"/>
      <c r="Q91" s="1604"/>
      <c r="R91" s="273"/>
      <c r="S91" s="842"/>
      <c r="T91" s="273"/>
      <c r="U91" s="842"/>
      <c r="V91" s="273"/>
      <c r="W91" s="842"/>
      <c r="X91" s="255" t="e">
        <f>SUM(#REF!)</f>
        <v>#REF!</v>
      </c>
      <c r="Y91" s="255" t="e">
        <f>SUM(#REF!)</f>
        <v>#REF!</v>
      </c>
      <c r="Z91" s="255" t="e">
        <f t="shared" si="13"/>
        <v>#REF!</v>
      </c>
      <c r="AA91" s="2777" t="e">
        <f t="shared" si="11"/>
        <v>#REF!</v>
      </c>
      <c r="AB91" s="2830"/>
      <c r="AC91" s="2796"/>
    </row>
    <row r="92" spans="2:30" ht="15" hidden="1" thickBot="1" x14ac:dyDescent="0.3">
      <c r="B92" s="857" t="s">
        <v>1572</v>
      </c>
      <c r="C92" s="858"/>
      <c r="D92" s="251" t="s">
        <v>1573</v>
      </c>
      <c r="E92" s="251" t="s">
        <v>1574</v>
      </c>
      <c r="F92" s="273"/>
      <c r="G92" s="842"/>
      <c r="H92" s="2316"/>
      <c r="I92" s="2317"/>
      <c r="J92" s="1599"/>
      <c r="K92" s="1600"/>
      <c r="L92" s="273"/>
      <c r="M92" s="1601"/>
      <c r="N92" s="1602"/>
      <c r="O92" s="1603"/>
      <c r="P92" s="842"/>
      <c r="Q92" s="1604"/>
      <c r="R92" s="273"/>
      <c r="S92" s="842"/>
      <c r="T92" s="273"/>
      <c r="U92" s="842"/>
      <c r="V92" s="273"/>
      <c r="W92" s="842"/>
      <c r="X92" s="255" t="e">
        <f>SUM(#REF!)</f>
        <v>#REF!</v>
      </c>
      <c r="Y92" s="255" t="e">
        <f>SUM(#REF!)</f>
        <v>#REF!</v>
      </c>
      <c r="Z92" s="255" t="e">
        <f t="shared" si="13"/>
        <v>#REF!</v>
      </c>
      <c r="AA92" s="2777" t="e">
        <f t="shared" si="11"/>
        <v>#REF!</v>
      </c>
      <c r="AB92" s="2830"/>
      <c r="AC92" s="2796"/>
    </row>
    <row r="93" spans="2:30" ht="15" hidden="1" thickBot="1" x14ac:dyDescent="0.3">
      <c r="B93" s="857" t="s">
        <v>1575</v>
      </c>
      <c r="C93" s="858"/>
      <c r="D93" s="251" t="s">
        <v>1576</v>
      </c>
      <c r="E93" s="251" t="s">
        <v>1577</v>
      </c>
      <c r="F93" s="273"/>
      <c r="G93" s="842"/>
      <c r="H93" s="2316"/>
      <c r="I93" s="2317"/>
      <c r="J93" s="1599"/>
      <c r="K93" s="1600"/>
      <c r="L93" s="273"/>
      <c r="M93" s="1601"/>
      <c r="N93" s="1602"/>
      <c r="O93" s="1603"/>
      <c r="P93" s="842"/>
      <c r="Q93" s="1604"/>
      <c r="R93" s="273"/>
      <c r="S93" s="842"/>
      <c r="T93" s="273"/>
      <c r="U93" s="842"/>
      <c r="V93" s="273"/>
      <c r="W93" s="842"/>
      <c r="X93" s="255" t="e">
        <f>SUM(#REF!)</f>
        <v>#REF!</v>
      </c>
      <c r="Y93" s="262" t="e">
        <f>SUM(#REF!)</f>
        <v>#REF!</v>
      </c>
      <c r="Z93" s="255" t="e">
        <f t="shared" si="13"/>
        <v>#REF!</v>
      </c>
      <c r="AA93" s="2777" t="e">
        <f t="shared" si="11"/>
        <v>#REF!</v>
      </c>
      <c r="AB93" s="2830"/>
      <c r="AC93" s="2796"/>
    </row>
    <row r="94" spans="2:30" ht="15" hidden="1" thickBot="1" x14ac:dyDescent="0.3">
      <c r="B94" s="857" t="s">
        <v>1578</v>
      </c>
      <c r="C94" s="858"/>
      <c r="D94" s="251" t="s">
        <v>1579</v>
      </c>
      <c r="E94" s="251" t="s">
        <v>1580</v>
      </c>
      <c r="F94" s="273"/>
      <c r="G94" s="842"/>
      <c r="H94" s="2316"/>
      <c r="I94" s="2317"/>
      <c r="J94" s="1599"/>
      <c r="K94" s="1600"/>
      <c r="L94" s="273"/>
      <c r="M94" s="1601"/>
      <c r="N94" s="1602"/>
      <c r="O94" s="1603"/>
      <c r="P94" s="842"/>
      <c r="Q94" s="1604"/>
      <c r="R94" s="273"/>
      <c r="S94" s="842"/>
      <c r="T94" s="273"/>
      <c r="U94" s="842"/>
      <c r="V94" s="273"/>
      <c r="W94" s="842"/>
      <c r="X94" s="255" t="e">
        <f>SUM(#REF!)</f>
        <v>#REF!</v>
      </c>
      <c r="Y94" s="255" t="e">
        <f>SUM(#REF!)</f>
        <v>#REF!</v>
      </c>
      <c r="Z94" s="255" t="e">
        <f t="shared" si="13"/>
        <v>#REF!</v>
      </c>
      <c r="AA94" s="2777" t="e">
        <f t="shared" si="11"/>
        <v>#REF!</v>
      </c>
      <c r="AB94" s="2830"/>
      <c r="AC94" s="2796"/>
    </row>
    <row r="95" spans="2:30" ht="15" hidden="1" thickBot="1" x14ac:dyDescent="0.3">
      <c r="B95" s="857" t="s">
        <v>1581</v>
      </c>
      <c r="C95" s="858"/>
      <c r="D95" s="251" t="s">
        <v>1582</v>
      </c>
      <c r="E95" s="251" t="s">
        <v>1583</v>
      </c>
      <c r="F95" s="273"/>
      <c r="G95" s="842"/>
      <c r="H95" s="2316"/>
      <c r="I95" s="2317"/>
      <c r="J95" s="1599"/>
      <c r="K95" s="1600"/>
      <c r="L95" s="273"/>
      <c r="M95" s="1601"/>
      <c r="N95" s="1602"/>
      <c r="O95" s="1603"/>
      <c r="P95" s="842"/>
      <c r="Q95" s="1604"/>
      <c r="R95" s="273"/>
      <c r="S95" s="842"/>
      <c r="T95" s="273"/>
      <c r="U95" s="842"/>
      <c r="V95" s="273"/>
      <c r="W95" s="842"/>
      <c r="X95" s="255" t="e">
        <f>SUM(#REF!)</f>
        <v>#REF!</v>
      </c>
      <c r="Y95" s="255" t="e">
        <f>SUM(#REF!)</f>
        <v>#REF!</v>
      </c>
      <c r="Z95" s="255" t="e">
        <f t="shared" si="13"/>
        <v>#REF!</v>
      </c>
      <c r="AA95" s="2777" t="e">
        <f t="shared" si="11"/>
        <v>#REF!</v>
      </c>
      <c r="AB95" s="2830"/>
      <c r="AC95" s="2796"/>
    </row>
    <row r="96" spans="2:30" ht="15" hidden="1" thickBot="1" x14ac:dyDescent="0.3">
      <c r="B96" s="1121" t="s">
        <v>1584</v>
      </c>
      <c r="C96" s="881"/>
      <c r="D96" s="1124" t="s">
        <v>1585</v>
      </c>
      <c r="E96" s="1124" t="s">
        <v>1586</v>
      </c>
      <c r="F96" s="1122"/>
      <c r="G96" s="1123"/>
      <c r="H96" s="2328"/>
      <c r="I96" s="2329"/>
      <c r="J96" s="1623"/>
      <c r="K96" s="1624"/>
      <c r="L96" s="1122"/>
      <c r="M96" s="1625"/>
      <c r="N96" s="1626"/>
      <c r="O96" s="1627"/>
      <c r="P96" s="1123"/>
      <c r="Q96" s="1628"/>
      <c r="R96" s="1122"/>
      <c r="S96" s="1123"/>
      <c r="T96" s="1122"/>
      <c r="U96" s="1123"/>
      <c r="V96" s="1122"/>
      <c r="W96" s="1123"/>
      <c r="X96" s="336" t="e">
        <f>SUM(#REF!)</f>
        <v>#REF!</v>
      </c>
      <c r="Y96" s="336" t="e">
        <f>SUM(#REF!)</f>
        <v>#REF!</v>
      </c>
      <c r="Z96" s="336" t="e">
        <f t="shared" si="13"/>
        <v>#REF!</v>
      </c>
      <c r="AA96" s="2781" t="e">
        <f t="shared" si="11"/>
        <v>#REF!</v>
      </c>
      <c r="AB96" s="2834"/>
      <c r="AC96" s="2802"/>
    </row>
    <row r="97" spans="1:30" ht="15" thickTop="1" x14ac:dyDescent="0.25">
      <c r="A97" s="1162" t="s">
        <v>808</v>
      </c>
      <c r="B97" s="847"/>
      <c r="C97" s="847"/>
      <c r="D97" s="847"/>
      <c r="E97" s="847"/>
      <c r="F97" s="939"/>
      <c r="G97" s="940"/>
      <c r="H97" s="2330"/>
      <c r="I97" s="2331"/>
      <c r="J97" s="1629"/>
      <c r="K97" s="1630"/>
      <c r="L97" s="939"/>
      <c r="M97" s="1631"/>
      <c r="N97" s="1632"/>
      <c r="O97" s="1633"/>
      <c r="P97" s="940"/>
      <c r="Q97" s="1634"/>
      <c r="R97" s="848"/>
      <c r="S97" s="849"/>
      <c r="T97" s="848"/>
      <c r="U97" s="849"/>
      <c r="V97" s="848"/>
      <c r="W97" s="849"/>
      <c r="X97" s="850"/>
      <c r="Y97" s="850"/>
      <c r="Z97" s="850"/>
      <c r="AA97" s="2782"/>
      <c r="AB97" s="2835"/>
      <c r="AC97" s="2803" t="s">
        <v>1587</v>
      </c>
    </row>
    <row r="98" spans="1:30" ht="28.8" x14ac:dyDescent="0.25">
      <c r="A98" s="1163" t="s">
        <v>1588</v>
      </c>
      <c r="B98" s="251" t="s">
        <v>1589</v>
      </c>
      <c r="C98" s="251"/>
      <c r="D98" s="251" t="s">
        <v>1590</v>
      </c>
      <c r="E98" s="251" t="s">
        <v>1591</v>
      </c>
      <c r="F98" s="941" t="s">
        <v>1592</v>
      </c>
      <c r="G98" s="942" t="s">
        <v>1593</v>
      </c>
      <c r="H98" s="2332" t="str">
        <f t="shared" ref="H98:H106" si="14">"6-DaHall 1-PDU-"&amp;L98&amp;"-"&amp;K98&amp;"-"&amp;M98</f>
        <v>6-DaHall 1-PDU-09-30-20</v>
      </c>
      <c r="I98" s="2333" t="str">
        <f t="shared" ref="I98:I106" si="15">"6-DaHall 1-PDU-"&amp;P98&amp;"-"&amp;O98&amp;"-"&amp;Q98</f>
        <v>6-DaHall 1-PDU-10-30-20</v>
      </c>
      <c r="J98" s="1637">
        <v>220</v>
      </c>
      <c r="K98" s="1638">
        <v>30</v>
      </c>
      <c r="L98" s="2690" t="s">
        <v>7020</v>
      </c>
      <c r="M98" s="1639">
        <v>20</v>
      </c>
      <c r="N98" s="1640">
        <v>220</v>
      </c>
      <c r="O98" s="1641">
        <v>30</v>
      </c>
      <c r="P98" s="2696" t="s">
        <v>7021</v>
      </c>
      <c r="Q98" s="1642">
        <v>20</v>
      </c>
      <c r="R98" s="3125" t="s">
        <v>1594</v>
      </c>
      <c r="S98" s="3117" t="s">
        <v>1595</v>
      </c>
      <c r="T98" s="3125" t="s">
        <v>1596</v>
      </c>
      <c r="U98" s="3117" t="s">
        <v>1597</v>
      </c>
      <c r="V98" s="3125" t="s">
        <v>1598</v>
      </c>
      <c r="W98" s="3117" t="s">
        <v>1599</v>
      </c>
      <c r="X98" s="255" t="e">
        <f>SUM(#REF!)</f>
        <v>#REF!</v>
      </c>
      <c r="Y98" s="255" t="e">
        <f>SUM(#REF!)</f>
        <v>#REF!</v>
      </c>
      <c r="Z98" s="255" t="e">
        <f t="shared" si="13"/>
        <v>#REF!</v>
      </c>
      <c r="AA98" s="2777" t="e">
        <f t="shared" si="11"/>
        <v>#REF!</v>
      </c>
      <c r="AB98" s="2830"/>
      <c r="AC98" s="2796"/>
    </row>
    <row r="99" spans="1:30" ht="28.8" x14ac:dyDescent="0.25">
      <c r="A99" s="1163" t="s">
        <v>1600</v>
      </c>
      <c r="B99" s="251" t="s">
        <v>1601</v>
      </c>
      <c r="C99" s="251"/>
      <c r="D99" s="251" t="s">
        <v>1602</v>
      </c>
      <c r="E99" s="251" t="s">
        <v>1603</v>
      </c>
      <c r="F99" s="941" t="s">
        <v>1604</v>
      </c>
      <c r="G99" s="942" t="s">
        <v>1605</v>
      </c>
      <c r="H99" s="2332" t="str">
        <f t="shared" si="14"/>
        <v>6-DaHall 1-PDU-09-30-22</v>
      </c>
      <c r="I99" s="2333" t="str">
        <f t="shared" si="15"/>
        <v>6-DaHall 1-PDU-10-30-22</v>
      </c>
      <c r="J99" s="1637">
        <v>220</v>
      </c>
      <c r="K99" s="1638">
        <v>30</v>
      </c>
      <c r="L99" s="2690" t="s">
        <v>7020</v>
      </c>
      <c r="M99" s="1639">
        <v>22</v>
      </c>
      <c r="N99" s="1640">
        <v>220</v>
      </c>
      <c r="O99" s="1641">
        <v>30</v>
      </c>
      <c r="P99" s="2696" t="s">
        <v>7021</v>
      </c>
      <c r="Q99" s="1642">
        <v>22</v>
      </c>
      <c r="R99" s="3125"/>
      <c r="S99" s="3136"/>
      <c r="T99" s="3135"/>
      <c r="U99" s="3136"/>
      <c r="V99" s="3135"/>
      <c r="W99" s="3136"/>
      <c r="X99" s="255" t="e">
        <f>SUM(#REF!)</f>
        <v>#REF!</v>
      </c>
      <c r="Y99" s="255" t="e">
        <f>SUM(#REF!)</f>
        <v>#REF!</v>
      </c>
      <c r="Z99" s="255" t="e">
        <f t="shared" si="13"/>
        <v>#REF!</v>
      </c>
      <c r="AA99" s="2777" t="e">
        <f t="shared" si="11"/>
        <v>#REF!</v>
      </c>
      <c r="AB99" s="2830"/>
      <c r="AC99" s="2796"/>
    </row>
    <row r="100" spans="1:30" ht="28.8" x14ac:dyDescent="0.25">
      <c r="A100" s="1163" t="s">
        <v>1606</v>
      </c>
      <c r="B100" s="251" t="s">
        <v>1607</v>
      </c>
      <c r="C100" s="251"/>
      <c r="D100" s="251" t="s">
        <v>1608</v>
      </c>
      <c r="E100" s="251" t="s">
        <v>1609</v>
      </c>
      <c r="F100" s="941" t="s">
        <v>1610</v>
      </c>
      <c r="G100" s="942" t="s">
        <v>1611</v>
      </c>
      <c r="H100" s="2332" t="str">
        <f t="shared" si="14"/>
        <v>6-DaHall 1-PDU-09-30-24</v>
      </c>
      <c r="I100" s="2333" t="str">
        <f t="shared" si="15"/>
        <v>6-DaHall 1-PDU-10-30-48</v>
      </c>
      <c r="J100" s="1637">
        <v>220</v>
      </c>
      <c r="K100" s="1638">
        <v>30</v>
      </c>
      <c r="L100" s="2690" t="s">
        <v>7020</v>
      </c>
      <c r="M100" s="1639">
        <v>24</v>
      </c>
      <c r="N100" s="1643">
        <v>220</v>
      </c>
      <c r="O100" s="1644">
        <v>30</v>
      </c>
      <c r="P100" s="2696" t="s">
        <v>7021</v>
      </c>
      <c r="Q100" s="1642">
        <v>48</v>
      </c>
      <c r="R100" s="3125"/>
      <c r="S100" s="3136"/>
      <c r="T100" s="3135"/>
      <c r="U100" s="3136"/>
      <c r="V100" s="3135"/>
      <c r="W100" s="3136"/>
      <c r="X100" s="255" t="e">
        <f>SUM(#REF!)</f>
        <v>#REF!</v>
      </c>
      <c r="Y100" s="262" t="e">
        <f>SUM(#REF!)</f>
        <v>#REF!</v>
      </c>
      <c r="Z100" s="255" t="e">
        <f t="shared" si="13"/>
        <v>#REF!</v>
      </c>
      <c r="AA100" s="2777" t="e">
        <f t="shared" si="11"/>
        <v>#REF!</v>
      </c>
      <c r="AB100" s="2830"/>
      <c r="AC100" s="2804"/>
    </row>
    <row r="101" spans="1:30" ht="28.8" x14ac:dyDescent="0.25">
      <c r="A101" s="1163" t="s">
        <v>1612</v>
      </c>
      <c r="B101" s="251" t="s">
        <v>1613</v>
      </c>
      <c r="C101" s="251"/>
      <c r="D101" s="251" t="s">
        <v>1614</v>
      </c>
      <c r="E101" s="251" t="s">
        <v>1615</v>
      </c>
      <c r="F101" s="941" t="s">
        <v>1616</v>
      </c>
      <c r="G101" s="942" t="s">
        <v>1617</v>
      </c>
      <c r="H101" s="2332" t="str">
        <f t="shared" si="14"/>
        <v>6-DaHall 1-PDU-09-30-26</v>
      </c>
      <c r="I101" s="2333" t="str">
        <f t="shared" si="15"/>
        <v>6-DaHall 1-PDU-10-30-26</v>
      </c>
      <c r="J101" s="1637">
        <v>220</v>
      </c>
      <c r="K101" s="1638">
        <v>30</v>
      </c>
      <c r="L101" s="2690" t="s">
        <v>7020</v>
      </c>
      <c r="M101" s="1639">
        <v>26</v>
      </c>
      <c r="N101" s="1640">
        <v>220</v>
      </c>
      <c r="O101" s="1641">
        <v>30</v>
      </c>
      <c r="P101" s="2696" t="s">
        <v>7021</v>
      </c>
      <c r="Q101" s="1642">
        <v>26</v>
      </c>
      <c r="R101" s="3125"/>
      <c r="S101" s="3136"/>
      <c r="T101" s="3135"/>
      <c r="U101" s="3136"/>
      <c r="V101" s="3135"/>
      <c r="W101" s="3136"/>
      <c r="X101" s="255" t="e">
        <f>SUM(#REF!)</f>
        <v>#REF!</v>
      </c>
      <c r="Y101" s="255" t="e">
        <f>SUM(#REF!)</f>
        <v>#REF!</v>
      </c>
      <c r="Z101" s="255" t="e">
        <f t="shared" si="13"/>
        <v>#REF!</v>
      </c>
      <c r="AA101" s="2777" t="e">
        <f t="shared" si="11"/>
        <v>#REF!</v>
      </c>
      <c r="AB101" s="2830"/>
      <c r="AC101" s="2805"/>
    </row>
    <row r="102" spans="1:30" ht="28.8" x14ac:dyDescent="0.25">
      <c r="A102" s="1163" t="s">
        <v>1618</v>
      </c>
      <c r="B102" s="251" t="s">
        <v>1619</v>
      </c>
      <c r="C102" s="251"/>
      <c r="D102" s="251" t="s">
        <v>1620</v>
      </c>
      <c r="E102" s="251" t="s">
        <v>1621</v>
      </c>
      <c r="F102" s="941" t="s">
        <v>1622</v>
      </c>
      <c r="G102" s="942" t="s">
        <v>1623</v>
      </c>
      <c r="H102" s="2332" t="str">
        <f t="shared" si="14"/>
        <v>6-DaHall 1-PDU-09-30-28</v>
      </c>
      <c r="I102" s="2333" t="str">
        <f t="shared" si="15"/>
        <v>6-DaHall 1-PDU-10-30-28</v>
      </c>
      <c r="J102" s="1637">
        <v>220</v>
      </c>
      <c r="K102" s="1638">
        <v>30</v>
      </c>
      <c r="L102" s="2690" t="s">
        <v>7020</v>
      </c>
      <c r="M102" s="1639">
        <v>28</v>
      </c>
      <c r="N102" s="1640">
        <v>220</v>
      </c>
      <c r="O102" s="1641">
        <v>30</v>
      </c>
      <c r="P102" s="2696" t="s">
        <v>7021</v>
      </c>
      <c r="Q102" s="1642">
        <v>28</v>
      </c>
      <c r="R102" s="3125"/>
      <c r="S102" s="3136"/>
      <c r="T102" s="3135"/>
      <c r="U102" s="3136"/>
      <c r="V102" s="3135"/>
      <c r="W102" s="3136"/>
      <c r="X102" s="255" t="e">
        <f>SUM(#REF!)</f>
        <v>#REF!</v>
      </c>
      <c r="Y102" s="255" t="e">
        <f>SUM(#REF!)</f>
        <v>#REF!</v>
      </c>
      <c r="Z102" s="255" t="e">
        <f t="shared" si="13"/>
        <v>#REF!</v>
      </c>
      <c r="AA102" s="2777" t="e">
        <f t="shared" si="11"/>
        <v>#REF!</v>
      </c>
      <c r="AB102" s="2830"/>
      <c r="AC102" s="2806"/>
    </row>
    <row r="103" spans="1:30" ht="28.8" x14ac:dyDescent="0.25">
      <c r="A103" s="1163" t="s">
        <v>1624</v>
      </c>
      <c r="B103" s="251" t="s">
        <v>1625</v>
      </c>
      <c r="C103" s="251"/>
      <c r="D103" s="251" t="s">
        <v>1626</v>
      </c>
      <c r="E103" s="251" t="s">
        <v>1627</v>
      </c>
      <c r="F103" s="941" t="s">
        <v>1628</v>
      </c>
      <c r="G103" s="942" t="s">
        <v>1629</v>
      </c>
      <c r="H103" s="2332" t="str">
        <f t="shared" si="14"/>
        <v>6-DaHall 1-PDU-09-30-30</v>
      </c>
      <c r="I103" s="2333" t="str">
        <f t="shared" si="15"/>
        <v>6-DaHall 1-PDU-10-30-30</v>
      </c>
      <c r="J103" s="1637">
        <v>220</v>
      </c>
      <c r="K103" s="1638">
        <v>30</v>
      </c>
      <c r="L103" s="2690" t="s">
        <v>7020</v>
      </c>
      <c r="M103" s="1639">
        <v>30</v>
      </c>
      <c r="N103" s="1640">
        <v>220</v>
      </c>
      <c r="O103" s="1641">
        <v>30</v>
      </c>
      <c r="P103" s="2696" t="s">
        <v>7021</v>
      </c>
      <c r="Q103" s="1642">
        <v>30</v>
      </c>
      <c r="R103" s="3125"/>
      <c r="S103" s="3136"/>
      <c r="T103" s="3135"/>
      <c r="U103" s="3136"/>
      <c r="V103" s="3135"/>
      <c r="W103" s="3136"/>
      <c r="X103" s="255" t="e">
        <f>SUM(#REF!)</f>
        <v>#REF!</v>
      </c>
      <c r="Y103" s="255" t="e">
        <f>SUM(#REF!)</f>
        <v>#REF!</v>
      </c>
      <c r="Z103" s="255" t="e">
        <f t="shared" si="13"/>
        <v>#REF!</v>
      </c>
      <c r="AA103" s="2777" t="e">
        <f t="shared" si="11"/>
        <v>#REF!</v>
      </c>
      <c r="AB103" s="2830"/>
      <c r="AC103" s="2807"/>
    </row>
    <row r="104" spans="1:30" ht="28.8" x14ac:dyDescent="0.25">
      <c r="A104" s="1163" t="s">
        <v>1630</v>
      </c>
      <c r="B104" s="251" t="s">
        <v>1631</v>
      </c>
      <c r="C104" s="251"/>
      <c r="D104" s="251" t="s">
        <v>1632</v>
      </c>
      <c r="E104" s="251" t="s">
        <v>1633</v>
      </c>
      <c r="F104" s="941" t="s">
        <v>1634</v>
      </c>
      <c r="G104" s="942" t="s">
        <v>1635</v>
      </c>
      <c r="H104" s="2332" t="str">
        <f t="shared" si="14"/>
        <v>6-DaHall 1-PDU-09-30-32</v>
      </c>
      <c r="I104" s="2333" t="str">
        <f t="shared" si="15"/>
        <v>6-DaHall 1-PDU-10-30-32</v>
      </c>
      <c r="J104" s="1637">
        <v>220</v>
      </c>
      <c r="K104" s="1638">
        <v>30</v>
      </c>
      <c r="L104" s="2690" t="s">
        <v>7020</v>
      </c>
      <c r="M104" s="1639">
        <v>32</v>
      </c>
      <c r="N104" s="1640">
        <v>220</v>
      </c>
      <c r="O104" s="1641">
        <v>30</v>
      </c>
      <c r="P104" s="2696" t="s">
        <v>7021</v>
      </c>
      <c r="Q104" s="1642">
        <v>32</v>
      </c>
      <c r="R104" s="3125"/>
      <c r="S104" s="3136"/>
      <c r="T104" s="3135"/>
      <c r="U104" s="3136"/>
      <c r="V104" s="3135"/>
      <c r="W104" s="3136"/>
      <c r="X104" s="255" t="e">
        <f>SUM(#REF!)</f>
        <v>#REF!</v>
      </c>
      <c r="Y104" s="255" t="e">
        <f>SUM(#REF!)</f>
        <v>#REF!</v>
      </c>
      <c r="Z104" s="255" t="e">
        <f t="shared" si="13"/>
        <v>#REF!</v>
      </c>
      <c r="AA104" s="2777" t="e">
        <f t="shared" si="11"/>
        <v>#REF!</v>
      </c>
      <c r="AB104" s="2830"/>
      <c r="AC104" s="2796"/>
    </row>
    <row r="105" spans="1:30" ht="28.8" x14ac:dyDescent="0.25">
      <c r="A105" s="1163" t="s">
        <v>1636</v>
      </c>
      <c r="B105" s="251" t="s">
        <v>1637</v>
      </c>
      <c r="C105" s="251"/>
      <c r="D105" s="251" t="s">
        <v>1638</v>
      </c>
      <c r="E105" s="251" t="s">
        <v>1639</v>
      </c>
      <c r="F105" s="941" t="s">
        <v>1640</v>
      </c>
      <c r="G105" s="942" t="s">
        <v>1641</v>
      </c>
      <c r="H105" s="2332" t="str">
        <f t="shared" si="14"/>
        <v>6-DaHall 1-PDU-09-30-34</v>
      </c>
      <c r="I105" s="2333" t="str">
        <f t="shared" si="15"/>
        <v>6-DaHall 1-PDU-10-30-34</v>
      </c>
      <c r="J105" s="1637">
        <v>220</v>
      </c>
      <c r="K105" s="1638">
        <v>30</v>
      </c>
      <c r="L105" s="2690" t="s">
        <v>7020</v>
      </c>
      <c r="M105" s="1639">
        <v>34</v>
      </c>
      <c r="N105" s="1640">
        <v>220</v>
      </c>
      <c r="O105" s="1641">
        <v>30</v>
      </c>
      <c r="P105" s="2696" t="s">
        <v>7021</v>
      </c>
      <c r="Q105" s="1642">
        <v>34</v>
      </c>
      <c r="R105" s="3125"/>
      <c r="S105" s="3136"/>
      <c r="T105" s="3135"/>
      <c r="U105" s="3136"/>
      <c r="V105" s="3135"/>
      <c r="W105" s="3136"/>
      <c r="X105" s="255" t="e">
        <f>SUM(#REF!)</f>
        <v>#REF!</v>
      </c>
      <c r="Y105" s="255" t="e">
        <f>SUM(#REF!)</f>
        <v>#REF!</v>
      </c>
      <c r="Z105" s="255" t="e">
        <f t="shared" si="13"/>
        <v>#REF!</v>
      </c>
      <c r="AA105" s="2777" t="e">
        <f t="shared" si="11"/>
        <v>#REF!</v>
      </c>
      <c r="AB105" s="2830"/>
      <c r="AC105" s="2796"/>
    </row>
    <row r="106" spans="1:30" ht="29.4" thickBot="1" x14ac:dyDescent="0.3">
      <c r="A106" s="1164" t="s">
        <v>1642</v>
      </c>
      <c r="B106" s="334" t="s">
        <v>1643</v>
      </c>
      <c r="C106" s="334"/>
      <c r="D106" s="334" t="s">
        <v>1644</v>
      </c>
      <c r="E106" s="334" t="s">
        <v>1645</v>
      </c>
      <c r="F106" s="923" t="s">
        <v>1646</v>
      </c>
      <c r="G106" s="924" t="s">
        <v>1647</v>
      </c>
      <c r="H106" s="2332" t="str">
        <f t="shared" si="14"/>
        <v>6-DaHall 1-PDU-09-30-36</v>
      </c>
      <c r="I106" s="2333" t="str">
        <f t="shared" si="15"/>
        <v>6-DaHall 1-PDU-10-30-36</v>
      </c>
      <c r="J106" s="1645">
        <v>220</v>
      </c>
      <c r="K106" s="1646">
        <v>30</v>
      </c>
      <c r="L106" s="2693" t="s">
        <v>7020</v>
      </c>
      <c r="M106" s="1647">
        <v>36</v>
      </c>
      <c r="N106" s="1648">
        <v>220</v>
      </c>
      <c r="O106" s="1649">
        <v>30</v>
      </c>
      <c r="P106" s="2699" t="s">
        <v>7021</v>
      </c>
      <c r="Q106" s="1650">
        <v>36</v>
      </c>
      <c r="R106" s="3129"/>
      <c r="S106" s="3142"/>
      <c r="T106" s="3141"/>
      <c r="U106" s="3142"/>
      <c r="V106" s="3141"/>
      <c r="W106" s="3142"/>
      <c r="X106" s="335" t="e">
        <f>SUM(#REF!)</f>
        <v>#REF!</v>
      </c>
      <c r="Y106" s="335" t="e">
        <f>SUM(#REF!)</f>
        <v>#REF!</v>
      </c>
      <c r="Z106" s="335" t="e">
        <f t="shared" si="13"/>
        <v>#REF!</v>
      </c>
      <c r="AA106" s="2778" t="e">
        <f t="shared" si="11"/>
        <v>#REF!</v>
      </c>
      <c r="AB106" s="2831"/>
      <c r="AC106" s="2798"/>
    </row>
    <row r="107" spans="1:30" ht="15" thickTop="1" x14ac:dyDescent="0.25">
      <c r="A107" s="1162" t="s">
        <v>157</v>
      </c>
      <c r="B107" s="847"/>
      <c r="C107" s="847"/>
      <c r="D107" s="847"/>
      <c r="E107" s="847"/>
      <c r="F107" s="939"/>
      <c r="G107" s="940"/>
      <c r="H107" s="2330"/>
      <c r="I107" s="2331"/>
      <c r="J107" s="1629"/>
      <c r="K107" s="1630"/>
      <c r="L107" s="939"/>
      <c r="M107" s="1631"/>
      <c r="N107" s="1632"/>
      <c r="O107" s="1633"/>
      <c r="P107" s="940"/>
      <c r="Q107" s="1634"/>
      <c r="R107" s="848"/>
      <c r="S107" s="849"/>
      <c r="T107" s="848"/>
      <c r="U107" s="849"/>
      <c r="V107" s="848"/>
      <c r="W107" s="849"/>
      <c r="X107" s="850"/>
      <c r="Y107" s="850"/>
      <c r="Z107" s="850"/>
      <c r="AA107" s="2782"/>
      <c r="AB107" s="2835"/>
      <c r="AC107" s="2803" t="s">
        <v>1587</v>
      </c>
    </row>
    <row r="108" spans="1:30" ht="28.8" x14ac:dyDescent="0.25">
      <c r="A108" s="1163" t="s">
        <v>1648</v>
      </c>
      <c r="B108" s="251" t="s">
        <v>1649</v>
      </c>
      <c r="C108" s="251"/>
      <c r="D108" s="251" t="s">
        <v>1650</v>
      </c>
      <c r="E108" s="251" t="s">
        <v>1651</v>
      </c>
      <c r="F108" s="941" t="s">
        <v>1652</v>
      </c>
      <c r="G108" s="942" t="s">
        <v>1653</v>
      </c>
      <c r="H108" s="2332" t="str">
        <f t="shared" ref="H108:H116" si="16">"6-DaHall 1-PDU-"&amp;L108&amp;"-"&amp;K108&amp;"-"&amp;M108</f>
        <v>6-DaHall 1-PDU-09-30-2</v>
      </c>
      <c r="I108" s="2333" t="str">
        <f t="shared" ref="I108:I116" si="17">"6-DaHall 1-PDU-"&amp;P108&amp;"-"&amp;O108&amp;"-"&amp;Q108</f>
        <v>6-DaHall 1-PDU-10-30-2</v>
      </c>
      <c r="J108" s="1637">
        <v>220</v>
      </c>
      <c r="K108" s="1638">
        <v>30</v>
      </c>
      <c r="L108" s="2690" t="s">
        <v>7020</v>
      </c>
      <c r="M108" s="1639">
        <v>2</v>
      </c>
      <c r="N108" s="1640">
        <v>220</v>
      </c>
      <c r="O108" s="1641">
        <v>30</v>
      </c>
      <c r="P108" s="2696" t="s">
        <v>7021</v>
      </c>
      <c r="Q108" s="1642">
        <v>2</v>
      </c>
      <c r="R108" s="3125" t="s">
        <v>1594</v>
      </c>
      <c r="S108" s="3117" t="s">
        <v>1595</v>
      </c>
      <c r="T108" s="3125" t="s">
        <v>1596</v>
      </c>
      <c r="U108" s="3117" t="s">
        <v>1597</v>
      </c>
      <c r="V108" s="3125" t="s">
        <v>1598</v>
      </c>
      <c r="W108" s="3117" t="s">
        <v>1599</v>
      </c>
      <c r="X108" s="255" t="e">
        <f>SUM(#REF!)</f>
        <v>#REF!</v>
      </c>
      <c r="Y108" s="255" t="e">
        <f>SUM(#REF!)</f>
        <v>#REF!</v>
      </c>
      <c r="Z108" s="255" t="e">
        <f t="shared" si="13"/>
        <v>#REF!</v>
      </c>
      <c r="AA108" s="2777" t="e">
        <f t="shared" si="11"/>
        <v>#REF!</v>
      </c>
      <c r="AB108" s="2830"/>
      <c r="AC108" s="2796"/>
    </row>
    <row r="109" spans="1:30" ht="28.8" x14ac:dyDescent="0.25">
      <c r="A109" s="1163" t="s">
        <v>1654</v>
      </c>
      <c r="B109" s="251" t="s">
        <v>1655</v>
      </c>
      <c r="C109" s="251"/>
      <c r="D109" s="251" t="s">
        <v>1656</v>
      </c>
      <c r="E109" s="251" t="s">
        <v>1657</v>
      </c>
      <c r="F109" s="941" t="s">
        <v>1658</v>
      </c>
      <c r="G109" s="942" t="s">
        <v>1659</v>
      </c>
      <c r="H109" s="2332" t="str">
        <f t="shared" si="16"/>
        <v>6-DaHall 1-PDU-09-30-4</v>
      </c>
      <c r="I109" s="2333" t="str">
        <f t="shared" si="17"/>
        <v>6-DaHall 1-PDU-10-30-4</v>
      </c>
      <c r="J109" s="1637">
        <v>220</v>
      </c>
      <c r="K109" s="1638">
        <v>30</v>
      </c>
      <c r="L109" s="2690" t="s">
        <v>7020</v>
      </c>
      <c r="M109" s="1639">
        <v>4</v>
      </c>
      <c r="N109" s="1640">
        <v>220</v>
      </c>
      <c r="O109" s="1641">
        <v>30</v>
      </c>
      <c r="P109" s="2696" t="s">
        <v>7021</v>
      </c>
      <c r="Q109" s="1642">
        <v>4</v>
      </c>
      <c r="R109" s="3125"/>
      <c r="S109" s="3136"/>
      <c r="T109" s="3135"/>
      <c r="U109" s="3136"/>
      <c r="V109" s="3135"/>
      <c r="W109" s="3136"/>
      <c r="X109" s="255" t="e">
        <f>SUM(#REF!)</f>
        <v>#REF!</v>
      </c>
      <c r="Y109" s="255" t="e">
        <f>SUM(#REF!)</f>
        <v>#REF!</v>
      </c>
      <c r="Z109" s="255" t="e">
        <f t="shared" si="13"/>
        <v>#REF!</v>
      </c>
      <c r="AA109" s="2777" t="e">
        <f t="shared" si="11"/>
        <v>#REF!</v>
      </c>
      <c r="AB109" s="2830"/>
      <c r="AC109" s="2796"/>
    </row>
    <row r="110" spans="1:30" ht="28.8" x14ac:dyDescent="0.25">
      <c r="A110" s="1163" t="s">
        <v>1660</v>
      </c>
      <c r="B110" s="251" t="s">
        <v>1661</v>
      </c>
      <c r="C110" s="251"/>
      <c r="D110" s="251" t="s">
        <v>1662</v>
      </c>
      <c r="E110" s="251" t="s">
        <v>1663</v>
      </c>
      <c r="F110" s="941" t="s">
        <v>1664</v>
      </c>
      <c r="G110" s="942" t="s">
        <v>1665</v>
      </c>
      <c r="H110" s="2332" t="str">
        <f t="shared" si="16"/>
        <v>6-DaHall 1-PDU-09-30-6</v>
      </c>
      <c r="I110" s="2333" t="str">
        <f t="shared" si="17"/>
        <v>6-DaHall 1-PDU-10-30-6</v>
      </c>
      <c r="J110" s="1637">
        <v>220</v>
      </c>
      <c r="K110" s="1638">
        <v>30</v>
      </c>
      <c r="L110" s="2690" t="s">
        <v>7020</v>
      </c>
      <c r="M110" s="1639">
        <v>6</v>
      </c>
      <c r="N110" s="1640">
        <v>220</v>
      </c>
      <c r="O110" s="1641">
        <v>30</v>
      </c>
      <c r="P110" s="2696" t="s">
        <v>7021</v>
      </c>
      <c r="Q110" s="1642">
        <v>6</v>
      </c>
      <c r="R110" s="3125"/>
      <c r="S110" s="3136"/>
      <c r="T110" s="3135"/>
      <c r="U110" s="3136"/>
      <c r="V110" s="3135"/>
      <c r="W110" s="3136"/>
      <c r="X110" s="255" t="e">
        <f>SUM(#REF!)</f>
        <v>#REF!</v>
      </c>
      <c r="Y110" s="255" t="e">
        <f>SUM(#REF!)</f>
        <v>#REF!</v>
      </c>
      <c r="Z110" s="255" t="e">
        <f t="shared" si="13"/>
        <v>#REF!</v>
      </c>
      <c r="AA110" s="2777" t="e">
        <f t="shared" si="11"/>
        <v>#REF!</v>
      </c>
      <c r="AB110" s="2830"/>
      <c r="AC110" s="2796"/>
    </row>
    <row r="111" spans="1:30" ht="28.8" x14ac:dyDescent="0.25">
      <c r="A111" s="1163" t="s">
        <v>1666</v>
      </c>
      <c r="B111" s="839" t="s">
        <v>1667</v>
      </c>
      <c r="C111" s="251" t="s">
        <v>1668</v>
      </c>
      <c r="D111" s="251" t="s">
        <v>1669</v>
      </c>
      <c r="E111" s="251" t="s">
        <v>1670</v>
      </c>
      <c r="F111" s="941" t="s">
        <v>1671</v>
      </c>
      <c r="G111" s="942" t="s">
        <v>1672</v>
      </c>
      <c r="H111" s="2332" t="str">
        <f t="shared" si="16"/>
        <v>6-DaHall 1-PDU-09-30-8</v>
      </c>
      <c r="I111" s="2333" t="str">
        <f t="shared" si="17"/>
        <v>6-DaHall 1-PDU-10-30-8</v>
      </c>
      <c r="J111" s="1637">
        <v>220</v>
      </c>
      <c r="K111" s="1638">
        <v>30</v>
      </c>
      <c r="L111" s="2690" t="s">
        <v>7020</v>
      </c>
      <c r="M111" s="1639">
        <v>8</v>
      </c>
      <c r="N111" s="1640">
        <v>220</v>
      </c>
      <c r="O111" s="1641">
        <v>30</v>
      </c>
      <c r="P111" s="2696" t="s">
        <v>7021</v>
      </c>
      <c r="Q111" s="1642">
        <v>8</v>
      </c>
      <c r="R111" s="3125"/>
      <c r="S111" s="3136"/>
      <c r="T111" s="3135"/>
      <c r="U111" s="3136"/>
      <c r="V111" s="3135"/>
      <c r="W111" s="3136"/>
      <c r="X111" s="255" t="e">
        <f>SUM(#REF!)</f>
        <v>#REF!</v>
      </c>
      <c r="Y111" s="255" t="e">
        <f>SUM(#REF!)</f>
        <v>#REF!</v>
      </c>
      <c r="Z111" s="255" t="e">
        <f t="shared" si="13"/>
        <v>#REF!</v>
      </c>
      <c r="AA111" s="2777" t="e">
        <f t="shared" si="11"/>
        <v>#REF!</v>
      </c>
      <c r="AB111" s="2830"/>
      <c r="AC111" s="2796"/>
      <c r="AD111" s="2250" t="s">
        <v>1673</v>
      </c>
    </row>
    <row r="112" spans="1:30" ht="28.8" x14ac:dyDescent="0.25">
      <c r="A112" s="1163" t="s">
        <v>1674</v>
      </c>
      <c r="B112" s="839" t="s">
        <v>1675</v>
      </c>
      <c r="C112" s="251" t="s">
        <v>1668</v>
      </c>
      <c r="D112" s="251" t="s">
        <v>1676</v>
      </c>
      <c r="E112" s="251" t="s">
        <v>1677</v>
      </c>
      <c r="F112" s="941" t="s">
        <v>1678</v>
      </c>
      <c r="G112" s="942" t="s">
        <v>1679</v>
      </c>
      <c r="H112" s="2332" t="str">
        <f t="shared" si="16"/>
        <v>6-DaHall 1-PDU-09-30-10</v>
      </c>
      <c r="I112" s="2333" t="str">
        <f t="shared" si="17"/>
        <v>6-DaHall 1-PDU-10-30-10</v>
      </c>
      <c r="J112" s="1637">
        <v>220</v>
      </c>
      <c r="K112" s="1638">
        <v>30</v>
      </c>
      <c r="L112" s="2690" t="s">
        <v>7020</v>
      </c>
      <c r="M112" s="1639">
        <v>10</v>
      </c>
      <c r="N112" s="1640">
        <v>220</v>
      </c>
      <c r="O112" s="1641">
        <v>30</v>
      </c>
      <c r="P112" s="2696" t="s">
        <v>7021</v>
      </c>
      <c r="Q112" s="1642">
        <v>10</v>
      </c>
      <c r="R112" s="3125"/>
      <c r="S112" s="3136"/>
      <c r="T112" s="3135"/>
      <c r="U112" s="3136"/>
      <c r="V112" s="3135"/>
      <c r="W112" s="3136"/>
      <c r="X112" s="255" t="e">
        <f>SUM(#REF!)</f>
        <v>#REF!</v>
      </c>
      <c r="Y112" s="255" t="e">
        <f>SUM(#REF!)</f>
        <v>#REF!</v>
      </c>
      <c r="Z112" s="255" t="e">
        <f t="shared" si="13"/>
        <v>#REF!</v>
      </c>
      <c r="AA112" s="2777" t="e">
        <f t="shared" si="11"/>
        <v>#REF!</v>
      </c>
      <c r="AB112" s="2830"/>
      <c r="AC112" s="2796"/>
      <c r="AD112" s="2250" t="s">
        <v>1673</v>
      </c>
    </row>
    <row r="113" spans="1:30" ht="28.8" x14ac:dyDescent="0.25">
      <c r="A113" s="1163" t="s">
        <v>1680</v>
      </c>
      <c r="B113" s="839" t="s">
        <v>1681</v>
      </c>
      <c r="C113" s="251" t="s">
        <v>1668</v>
      </c>
      <c r="D113" s="251" t="s">
        <v>1682</v>
      </c>
      <c r="E113" s="251" t="s">
        <v>1683</v>
      </c>
      <c r="F113" s="941" t="s">
        <v>1684</v>
      </c>
      <c r="G113" s="942" t="s">
        <v>1685</v>
      </c>
      <c r="H113" s="2332" t="str">
        <f t="shared" si="16"/>
        <v>6-DaHall 1-PDU-09-30-12</v>
      </c>
      <c r="I113" s="2333" t="str">
        <f t="shared" si="17"/>
        <v>6-DaHall 1-PDU-10-30-12</v>
      </c>
      <c r="J113" s="1637">
        <v>220</v>
      </c>
      <c r="K113" s="1638">
        <v>30</v>
      </c>
      <c r="L113" s="2690" t="s">
        <v>7020</v>
      </c>
      <c r="M113" s="1639">
        <v>12</v>
      </c>
      <c r="N113" s="1640">
        <v>220</v>
      </c>
      <c r="O113" s="1641">
        <v>30</v>
      </c>
      <c r="P113" s="2696" t="s">
        <v>7021</v>
      </c>
      <c r="Q113" s="1642">
        <v>12</v>
      </c>
      <c r="R113" s="3125"/>
      <c r="S113" s="3136"/>
      <c r="T113" s="3135"/>
      <c r="U113" s="3136"/>
      <c r="V113" s="3135"/>
      <c r="W113" s="3136"/>
      <c r="X113" s="255" t="e">
        <f>SUM(#REF!)</f>
        <v>#REF!</v>
      </c>
      <c r="Y113" s="255" t="e">
        <f>SUM(#REF!)</f>
        <v>#REF!</v>
      </c>
      <c r="Z113" s="255" t="e">
        <f t="shared" si="13"/>
        <v>#REF!</v>
      </c>
      <c r="AA113" s="2777" t="e">
        <f t="shared" si="11"/>
        <v>#REF!</v>
      </c>
      <c r="AB113" s="2830"/>
      <c r="AC113" s="2796"/>
      <c r="AD113" s="2250" t="s">
        <v>1673</v>
      </c>
    </row>
    <row r="114" spans="1:30" ht="28.8" x14ac:dyDescent="0.25">
      <c r="A114" s="1163" t="s">
        <v>1686</v>
      </c>
      <c r="B114" s="251" t="s">
        <v>1687</v>
      </c>
      <c r="C114" s="251"/>
      <c r="D114" s="251" t="s">
        <v>1688</v>
      </c>
      <c r="E114" s="251" t="s">
        <v>1689</v>
      </c>
      <c r="F114" s="941" t="s">
        <v>1690</v>
      </c>
      <c r="G114" s="942" t="s">
        <v>1691</v>
      </c>
      <c r="H114" s="2332" t="str">
        <f t="shared" si="16"/>
        <v>6-DaHall 1-PDU-09-30-14</v>
      </c>
      <c r="I114" s="2333" t="str">
        <f t="shared" si="17"/>
        <v>6-DaHall 1-PDU-10-30-14</v>
      </c>
      <c r="J114" s="1637">
        <v>220</v>
      </c>
      <c r="K114" s="1638">
        <v>30</v>
      </c>
      <c r="L114" s="2690" t="s">
        <v>7020</v>
      </c>
      <c r="M114" s="1639">
        <v>14</v>
      </c>
      <c r="N114" s="1640">
        <v>220</v>
      </c>
      <c r="O114" s="1641">
        <v>30</v>
      </c>
      <c r="P114" s="2696" t="s">
        <v>7021</v>
      </c>
      <c r="Q114" s="1642">
        <v>14</v>
      </c>
      <c r="R114" s="3125"/>
      <c r="S114" s="3136"/>
      <c r="T114" s="3135"/>
      <c r="U114" s="3136"/>
      <c r="V114" s="3135"/>
      <c r="W114" s="3136"/>
      <c r="X114" s="255" t="e">
        <f>SUM(#REF!)</f>
        <v>#REF!</v>
      </c>
      <c r="Y114" s="255" t="e">
        <f>SUM(#REF!)</f>
        <v>#REF!</v>
      </c>
      <c r="Z114" s="255" t="e">
        <f t="shared" si="13"/>
        <v>#REF!</v>
      </c>
      <c r="AA114" s="2777" t="e">
        <f t="shared" si="11"/>
        <v>#REF!</v>
      </c>
      <c r="AB114" s="2830"/>
      <c r="AC114" s="2796"/>
    </row>
    <row r="115" spans="1:30" ht="28.8" x14ac:dyDescent="0.25">
      <c r="A115" s="1163" t="s">
        <v>1692</v>
      </c>
      <c r="B115" s="251" t="s">
        <v>1693</v>
      </c>
      <c r="C115" s="251"/>
      <c r="D115" s="251" t="s">
        <v>1694</v>
      </c>
      <c r="E115" s="251" t="s">
        <v>1695</v>
      </c>
      <c r="F115" s="941" t="s">
        <v>1696</v>
      </c>
      <c r="G115" s="942" t="s">
        <v>1697</v>
      </c>
      <c r="H115" s="2332" t="str">
        <f t="shared" si="16"/>
        <v>6-DaHall 1-PDU-09-30-16</v>
      </c>
      <c r="I115" s="2333" t="str">
        <f t="shared" si="17"/>
        <v>6-DaHall 1-PDU-10-30-16</v>
      </c>
      <c r="J115" s="1637">
        <v>220</v>
      </c>
      <c r="K115" s="1638">
        <v>30</v>
      </c>
      <c r="L115" s="2690" t="s">
        <v>7020</v>
      </c>
      <c r="M115" s="1639">
        <v>16</v>
      </c>
      <c r="N115" s="1640">
        <v>220</v>
      </c>
      <c r="O115" s="1641">
        <v>30</v>
      </c>
      <c r="P115" s="2696" t="s">
        <v>7021</v>
      </c>
      <c r="Q115" s="1642">
        <v>16</v>
      </c>
      <c r="R115" s="3125"/>
      <c r="S115" s="3136"/>
      <c r="T115" s="3135"/>
      <c r="U115" s="3136"/>
      <c r="V115" s="3135"/>
      <c r="W115" s="3136"/>
      <c r="X115" s="270" t="e">
        <f>SUM(#REF!)</f>
        <v>#REF!</v>
      </c>
      <c r="Y115" s="270" t="e">
        <f>SUM(#REF!)</f>
        <v>#REF!</v>
      </c>
      <c r="Z115" s="255" t="e">
        <f t="shared" si="13"/>
        <v>#REF!</v>
      </c>
      <c r="AA115" s="2777" t="e">
        <f t="shared" si="11"/>
        <v>#REF!</v>
      </c>
      <c r="AB115" s="2830"/>
      <c r="AC115" s="2796" t="s">
        <v>1698</v>
      </c>
    </row>
    <row r="116" spans="1:30" ht="29.4" thickBot="1" x14ac:dyDescent="0.3">
      <c r="A116" s="1164" t="s">
        <v>1699</v>
      </c>
      <c r="B116" s="334" t="s">
        <v>1700</v>
      </c>
      <c r="C116" s="334"/>
      <c r="D116" s="334" t="s">
        <v>1701</v>
      </c>
      <c r="E116" s="334" t="s">
        <v>1702</v>
      </c>
      <c r="F116" s="923" t="s">
        <v>1703</v>
      </c>
      <c r="G116" s="924" t="s">
        <v>1704</v>
      </c>
      <c r="H116" s="2332" t="str">
        <f t="shared" si="16"/>
        <v>6-DaHall 1-PDU-09-30-18</v>
      </c>
      <c r="I116" s="2333" t="str">
        <f t="shared" si="17"/>
        <v>6-DaHall 1-PDU-10-30-18</v>
      </c>
      <c r="J116" s="1645">
        <v>220</v>
      </c>
      <c r="K116" s="1646">
        <v>30</v>
      </c>
      <c r="L116" s="2693" t="s">
        <v>7020</v>
      </c>
      <c r="M116" s="1647">
        <v>18</v>
      </c>
      <c r="N116" s="1648">
        <v>220</v>
      </c>
      <c r="O116" s="1649">
        <v>30</v>
      </c>
      <c r="P116" s="2699" t="s">
        <v>7021</v>
      </c>
      <c r="Q116" s="1650">
        <v>18</v>
      </c>
      <c r="R116" s="3129"/>
      <c r="S116" s="3142"/>
      <c r="T116" s="3141"/>
      <c r="U116" s="3142"/>
      <c r="V116" s="3141"/>
      <c r="W116" s="3142"/>
      <c r="X116" s="337" t="e">
        <f>SUM(#REF!)</f>
        <v>#REF!</v>
      </c>
      <c r="Y116" s="337" t="e">
        <f>SUM(#REF!)</f>
        <v>#REF!</v>
      </c>
      <c r="Z116" s="335" t="e">
        <f t="shared" si="13"/>
        <v>#REF!</v>
      </c>
      <c r="AA116" s="2778" t="e">
        <f t="shared" si="11"/>
        <v>#REF!</v>
      </c>
      <c r="AB116" s="2831"/>
      <c r="AC116" s="2798" t="s">
        <v>1698</v>
      </c>
    </row>
    <row r="117" spans="1:30" ht="15" thickTop="1" x14ac:dyDescent="0.25">
      <c r="A117" s="1162" t="s">
        <v>1705</v>
      </c>
      <c r="B117" s="847"/>
      <c r="C117" s="847"/>
      <c r="D117" s="847"/>
      <c r="E117" s="847"/>
      <c r="F117" s="939"/>
      <c r="G117" s="940"/>
      <c r="H117" s="2330"/>
      <c r="I117" s="2331"/>
      <c r="J117" s="1629"/>
      <c r="K117" s="1630"/>
      <c r="L117" s="939"/>
      <c r="M117" s="1631"/>
      <c r="N117" s="1632"/>
      <c r="O117" s="1633"/>
      <c r="P117" s="940"/>
      <c r="Q117" s="1634"/>
      <c r="R117" s="848"/>
      <c r="S117" s="849"/>
      <c r="T117" s="848"/>
      <c r="U117" s="849"/>
      <c r="V117" s="848"/>
      <c r="W117" s="849"/>
      <c r="X117" s="855"/>
      <c r="Y117" s="855"/>
      <c r="Z117" s="850"/>
      <c r="AA117" s="2782"/>
      <c r="AB117" s="2835"/>
      <c r="AC117" s="2803" t="s">
        <v>1587</v>
      </c>
    </row>
    <row r="118" spans="1:30" ht="28.8" x14ac:dyDescent="0.25">
      <c r="A118" s="1163" t="s">
        <v>1706</v>
      </c>
      <c r="B118" s="251" t="s">
        <v>1707</v>
      </c>
      <c r="C118" s="251"/>
      <c r="D118" s="251" t="s">
        <v>1708</v>
      </c>
      <c r="E118" s="251" t="s">
        <v>1709</v>
      </c>
      <c r="F118" s="941" t="s">
        <v>1710</v>
      </c>
      <c r="G118" s="942" t="s">
        <v>1711</v>
      </c>
      <c r="H118" s="2332" t="str">
        <f t="shared" ref="H118:H130" si="18">"6-DaHall 1-PDU-"&amp;L118&amp;"-"&amp;K118&amp;"-"&amp;M118</f>
        <v>6-DaHall 1-PDU-09-30-1</v>
      </c>
      <c r="I118" s="2333" t="str">
        <f t="shared" ref="I118:I130" si="19">"6-DaHall 1-PDU-"&amp;P118&amp;"-"&amp;O118&amp;"-"&amp;Q118</f>
        <v>6-DaHall 1-PDU-10-30-1</v>
      </c>
      <c r="J118" s="1637">
        <v>220</v>
      </c>
      <c r="K118" s="1638">
        <v>30</v>
      </c>
      <c r="L118" s="2690" t="s">
        <v>7020</v>
      </c>
      <c r="M118" s="1639">
        <v>1</v>
      </c>
      <c r="N118" s="1640">
        <v>220</v>
      </c>
      <c r="O118" s="1641">
        <v>30</v>
      </c>
      <c r="P118" s="2696" t="s">
        <v>7021</v>
      </c>
      <c r="Q118" s="1642">
        <v>1</v>
      </c>
      <c r="R118" s="3125" t="s">
        <v>1594</v>
      </c>
      <c r="S118" s="3117" t="s">
        <v>1595</v>
      </c>
      <c r="T118" s="3125" t="s">
        <v>1596</v>
      </c>
      <c r="U118" s="3117" t="s">
        <v>1597</v>
      </c>
      <c r="V118" s="3125" t="s">
        <v>1598</v>
      </c>
      <c r="W118" s="3117" t="s">
        <v>1599</v>
      </c>
      <c r="X118" s="270" t="e">
        <f>SUM(#REF!)</f>
        <v>#REF!</v>
      </c>
      <c r="Y118" s="270" t="e">
        <f>SUM(#REF!)</f>
        <v>#REF!</v>
      </c>
      <c r="Z118" s="255" t="e">
        <f t="shared" si="13"/>
        <v>#REF!</v>
      </c>
      <c r="AA118" s="2777" t="e">
        <f t="shared" ref="AA118:AA123" si="20">Z118*220</f>
        <v>#REF!</v>
      </c>
      <c r="AB118" s="2830"/>
      <c r="AC118" s="2796"/>
    </row>
    <row r="119" spans="1:30" ht="28.8" x14ac:dyDescent="0.25">
      <c r="A119" s="1163" t="s">
        <v>1712</v>
      </c>
      <c r="B119" s="251" t="s">
        <v>1713</v>
      </c>
      <c r="C119" s="251"/>
      <c r="D119" s="251" t="s">
        <v>1714</v>
      </c>
      <c r="E119" s="251" t="s">
        <v>1715</v>
      </c>
      <c r="F119" s="941" t="s">
        <v>1716</v>
      </c>
      <c r="G119" s="942" t="s">
        <v>1717</v>
      </c>
      <c r="H119" s="2332" t="str">
        <f t="shared" si="18"/>
        <v>6-DaHall 1-PDU-09-30-3</v>
      </c>
      <c r="I119" s="2333" t="str">
        <f t="shared" si="19"/>
        <v>6-DaHall 1-PDU-10-30-3</v>
      </c>
      <c r="J119" s="1637">
        <v>220</v>
      </c>
      <c r="K119" s="1638">
        <v>30</v>
      </c>
      <c r="L119" s="2690" t="s">
        <v>7020</v>
      </c>
      <c r="M119" s="1639">
        <v>3</v>
      </c>
      <c r="N119" s="1640">
        <v>220</v>
      </c>
      <c r="O119" s="1641">
        <v>30</v>
      </c>
      <c r="P119" s="2696" t="s">
        <v>7021</v>
      </c>
      <c r="Q119" s="1642">
        <v>3</v>
      </c>
      <c r="R119" s="3135"/>
      <c r="S119" s="3136"/>
      <c r="T119" s="3135"/>
      <c r="U119" s="3136"/>
      <c r="V119" s="3125"/>
      <c r="W119" s="3117"/>
      <c r="X119" s="270" t="e">
        <f>SUM(#REF!)</f>
        <v>#REF!</v>
      </c>
      <c r="Y119" s="270" t="e">
        <f>SUM(#REF!)</f>
        <v>#REF!</v>
      </c>
      <c r="Z119" s="255" t="e">
        <f t="shared" si="13"/>
        <v>#REF!</v>
      </c>
      <c r="AA119" s="2777" t="e">
        <f t="shared" si="20"/>
        <v>#REF!</v>
      </c>
      <c r="AB119" s="2830"/>
      <c r="AC119" s="2796"/>
    </row>
    <row r="120" spans="1:30" ht="28.8" x14ac:dyDescent="0.25">
      <c r="A120" s="3186" t="s">
        <v>1718</v>
      </c>
      <c r="B120" s="3140" t="s">
        <v>1719</v>
      </c>
      <c r="C120" s="3140"/>
      <c r="D120" s="251" t="s">
        <v>1720</v>
      </c>
      <c r="E120" s="251" t="s">
        <v>1721</v>
      </c>
      <c r="F120" s="941" t="s">
        <v>1722</v>
      </c>
      <c r="G120" s="942" t="s">
        <v>1723</v>
      </c>
      <c r="H120" s="2332" t="str">
        <f t="shared" si="18"/>
        <v>6-DaHall 1-PDU-09-30-5</v>
      </c>
      <c r="I120" s="2333" t="str">
        <f t="shared" si="19"/>
        <v>6-DaHall 1-PDU-10-30-5</v>
      </c>
      <c r="J120" s="1637">
        <v>220</v>
      </c>
      <c r="K120" s="1638">
        <v>30</v>
      </c>
      <c r="L120" s="2690" t="s">
        <v>7020</v>
      </c>
      <c r="M120" s="1639">
        <v>5</v>
      </c>
      <c r="N120" s="1640">
        <v>220</v>
      </c>
      <c r="O120" s="1641">
        <v>30</v>
      </c>
      <c r="P120" s="2696" t="s">
        <v>7021</v>
      </c>
      <c r="Q120" s="1642">
        <v>5</v>
      </c>
      <c r="R120" s="3135"/>
      <c r="S120" s="3136"/>
      <c r="T120" s="3135"/>
      <c r="U120" s="3136"/>
      <c r="V120" s="3125"/>
      <c r="W120" s="3117"/>
      <c r="X120" s="270" t="e">
        <f>SUM(#REF!)</f>
        <v>#REF!</v>
      </c>
      <c r="Y120" s="270" t="e">
        <f>SUM(#REF!)</f>
        <v>#REF!</v>
      </c>
      <c r="Z120" s="3144" t="e">
        <f>SUM(X120:Y122)</f>
        <v>#REF!</v>
      </c>
      <c r="AA120" s="3145" t="e">
        <f t="shared" si="20"/>
        <v>#REF!</v>
      </c>
      <c r="AB120" s="2836"/>
      <c r="AC120" s="2796"/>
    </row>
    <row r="121" spans="1:30" ht="26.25" customHeight="1" x14ac:dyDescent="0.25">
      <c r="A121" s="3187"/>
      <c r="B121" s="3140"/>
      <c r="C121" s="3140"/>
      <c r="D121" s="251" t="s">
        <v>1724</v>
      </c>
      <c r="E121" s="251" t="s">
        <v>1725</v>
      </c>
      <c r="F121" s="941" t="s">
        <v>1726</v>
      </c>
      <c r="G121" s="942" t="s">
        <v>1727</v>
      </c>
      <c r="H121" s="2332" t="str">
        <f t="shared" si="18"/>
        <v>6-DaHall 1-PDU-13-30-32</v>
      </c>
      <c r="I121" s="2333" t="str">
        <f t="shared" si="19"/>
        <v>6-DaHall 1-PDU-14-30-34</v>
      </c>
      <c r="J121" s="1637">
        <v>220</v>
      </c>
      <c r="K121" s="1638">
        <v>30</v>
      </c>
      <c r="L121" s="2690" t="s">
        <v>6978</v>
      </c>
      <c r="M121" s="1639">
        <v>32</v>
      </c>
      <c r="N121" s="1643">
        <v>220</v>
      </c>
      <c r="O121" s="1644">
        <v>30</v>
      </c>
      <c r="P121" s="2696" t="s">
        <v>6985</v>
      </c>
      <c r="Q121" s="1642">
        <v>34</v>
      </c>
      <c r="R121" s="3125" t="s">
        <v>1728</v>
      </c>
      <c r="S121" s="3117" t="s">
        <v>1729</v>
      </c>
      <c r="T121" s="3125" t="s">
        <v>1730</v>
      </c>
      <c r="U121" s="3117" t="s">
        <v>1731</v>
      </c>
      <c r="V121" s="3125"/>
      <c r="W121" s="3117"/>
      <c r="X121" s="270" t="e">
        <f>SUM(#REF!)</f>
        <v>#REF!</v>
      </c>
      <c r="Y121" s="270" t="e">
        <f>SUM(#REF!)</f>
        <v>#REF!</v>
      </c>
      <c r="Z121" s="3144"/>
      <c r="AA121" s="3145"/>
      <c r="AB121" s="2836"/>
      <c r="AC121" s="2796"/>
    </row>
    <row r="122" spans="1:30" ht="26.25" customHeight="1" x14ac:dyDescent="0.25">
      <c r="A122" s="3188"/>
      <c r="B122" s="3140"/>
      <c r="C122" s="3140"/>
      <c r="D122" s="251" t="s">
        <v>1732</v>
      </c>
      <c r="E122" s="251" t="s">
        <v>1733</v>
      </c>
      <c r="F122" s="941" t="s">
        <v>1734</v>
      </c>
      <c r="G122" s="942" t="s">
        <v>1735</v>
      </c>
      <c r="H122" s="2332" t="str">
        <f t="shared" si="18"/>
        <v>6-DaHall 1-PDU-13-30-30</v>
      </c>
      <c r="I122" s="2333" t="str">
        <f t="shared" si="19"/>
        <v>6-DaHall 1-PDU-14-30-30</v>
      </c>
      <c r="J122" s="1637">
        <v>220</v>
      </c>
      <c r="K122" s="1638">
        <v>30</v>
      </c>
      <c r="L122" s="2690" t="s">
        <v>6978</v>
      </c>
      <c r="M122" s="1639">
        <v>30</v>
      </c>
      <c r="N122" s="1640">
        <v>220</v>
      </c>
      <c r="O122" s="1641">
        <v>30</v>
      </c>
      <c r="P122" s="2696" t="s">
        <v>6985</v>
      </c>
      <c r="Q122" s="1642">
        <v>30</v>
      </c>
      <c r="R122" s="3135"/>
      <c r="S122" s="3136"/>
      <c r="T122" s="3135"/>
      <c r="U122" s="3136"/>
      <c r="V122" s="3125"/>
      <c r="W122" s="3117"/>
      <c r="X122" s="270" t="e">
        <f>SUM(#REF!)</f>
        <v>#REF!</v>
      </c>
      <c r="Y122" s="270" t="e">
        <f>SUM(#REF!)</f>
        <v>#REF!</v>
      </c>
      <c r="Z122" s="3144"/>
      <c r="AA122" s="3145"/>
      <c r="AB122" s="2836"/>
      <c r="AC122" s="2796"/>
    </row>
    <row r="123" spans="1:30" ht="57.6" x14ac:dyDescent="0.25">
      <c r="A123" s="3185" t="s">
        <v>332</v>
      </c>
      <c r="B123" s="3140" t="s">
        <v>1736</v>
      </c>
      <c r="C123" s="3140"/>
      <c r="D123" s="251" t="s">
        <v>1737</v>
      </c>
      <c r="E123" s="251" t="s">
        <v>1738</v>
      </c>
      <c r="F123" s="941" t="s">
        <v>1739</v>
      </c>
      <c r="G123" s="942" t="s">
        <v>1740</v>
      </c>
      <c r="H123" s="2332" t="str">
        <f t="shared" si="18"/>
        <v>6-DaHall 1-PDU-09-30-7</v>
      </c>
      <c r="I123" s="2333" t="str">
        <f t="shared" si="19"/>
        <v>6-DaHall 1-PDU-10-30-7</v>
      </c>
      <c r="J123" s="1637">
        <v>220</v>
      </c>
      <c r="K123" s="1638">
        <v>30</v>
      </c>
      <c r="L123" s="2690" t="s">
        <v>7020</v>
      </c>
      <c r="M123" s="1639">
        <v>7</v>
      </c>
      <c r="N123" s="1640">
        <v>220</v>
      </c>
      <c r="O123" s="1641">
        <v>30</v>
      </c>
      <c r="P123" s="2696" t="s">
        <v>7021</v>
      </c>
      <c r="Q123" s="1642">
        <v>7</v>
      </c>
      <c r="R123" s="941" t="s">
        <v>1594</v>
      </c>
      <c r="S123" s="942" t="s">
        <v>1595</v>
      </c>
      <c r="T123" s="941" t="s">
        <v>1596</v>
      </c>
      <c r="U123" s="942" t="s">
        <v>1597</v>
      </c>
      <c r="V123" s="3125"/>
      <c r="W123" s="3117"/>
      <c r="X123" s="270" t="e">
        <f>SUM(#REF!)</f>
        <v>#REF!</v>
      </c>
      <c r="Y123" s="270" t="e">
        <f>SUM(#REF!)</f>
        <v>#REF!</v>
      </c>
      <c r="Z123" s="3144" t="e">
        <f>SUM(X123:Y125)</f>
        <v>#REF!</v>
      </c>
      <c r="AA123" s="3145" t="e">
        <f t="shared" si="20"/>
        <v>#REF!</v>
      </c>
      <c r="AB123" s="2836"/>
      <c r="AC123" s="2796"/>
    </row>
    <row r="124" spans="1:30" ht="28.8" x14ac:dyDescent="0.25">
      <c r="A124" s="3185"/>
      <c r="B124" s="3140"/>
      <c r="C124" s="3140"/>
      <c r="D124" s="251" t="s">
        <v>1741</v>
      </c>
      <c r="E124" s="251" t="s">
        <v>1742</v>
      </c>
      <c r="F124" s="941" t="s">
        <v>1743</v>
      </c>
      <c r="G124" s="942" t="s">
        <v>1744</v>
      </c>
      <c r="H124" s="2332" t="str">
        <f t="shared" si="18"/>
        <v>6-DaHall 1-PDU-13-30-34</v>
      </c>
      <c r="I124" s="2333" t="str">
        <f t="shared" si="19"/>
        <v>6-DaHall 1-PDU-14-30-32</v>
      </c>
      <c r="J124" s="1637">
        <v>220</v>
      </c>
      <c r="K124" s="1638">
        <v>30</v>
      </c>
      <c r="L124" s="2690" t="s">
        <v>6978</v>
      </c>
      <c r="M124" s="1639">
        <v>34</v>
      </c>
      <c r="N124" s="1640">
        <v>220</v>
      </c>
      <c r="O124" s="1641">
        <v>30</v>
      </c>
      <c r="P124" s="2696" t="s">
        <v>6985</v>
      </c>
      <c r="Q124" s="1642">
        <v>32</v>
      </c>
      <c r="R124" s="3125" t="s">
        <v>1728</v>
      </c>
      <c r="S124" s="3117" t="s">
        <v>1729</v>
      </c>
      <c r="T124" s="3125" t="s">
        <v>1730</v>
      </c>
      <c r="U124" s="3117" t="s">
        <v>1731</v>
      </c>
      <c r="V124" s="3125"/>
      <c r="W124" s="3117"/>
      <c r="X124" s="270" t="e">
        <f>SUM(#REF!)</f>
        <v>#REF!</v>
      </c>
      <c r="Y124" s="270" t="e">
        <f>SUM(#REF!)</f>
        <v>#REF!</v>
      </c>
      <c r="Z124" s="3144"/>
      <c r="AA124" s="3145"/>
      <c r="AB124" s="2836"/>
      <c r="AC124" s="2796"/>
    </row>
    <row r="125" spans="1:30" ht="28.8" x14ac:dyDescent="0.25">
      <c r="A125" s="3185"/>
      <c r="B125" s="3140"/>
      <c r="C125" s="3140"/>
      <c r="D125" s="251" t="s">
        <v>1745</v>
      </c>
      <c r="E125" s="251" t="s">
        <v>1746</v>
      </c>
      <c r="F125" s="941" t="s">
        <v>1747</v>
      </c>
      <c r="G125" s="942" t="s">
        <v>1748</v>
      </c>
      <c r="H125" s="2332" t="str">
        <f t="shared" si="18"/>
        <v>6-DaHall 1-PDU-13-30-28</v>
      </c>
      <c r="I125" s="2333" t="str">
        <f t="shared" si="19"/>
        <v>6-DaHall 1-PDU-14-30-28</v>
      </c>
      <c r="J125" s="1637">
        <v>220</v>
      </c>
      <c r="K125" s="1638">
        <v>30</v>
      </c>
      <c r="L125" s="2690" t="s">
        <v>6978</v>
      </c>
      <c r="M125" s="1639">
        <v>28</v>
      </c>
      <c r="N125" s="1640">
        <v>220</v>
      </c>
      <c r="O125" s="1641">
        <v>30</v>
      </c>
      <c r="P125" s="2696" t="s">
        <v>6985</v>
      </c>
      <c r="Q125" s="1642">
        <v>28</v>
      </c>
      <c r="R125" s="3135"/>
      <c r="S125" s="3136"/>
      <c r="T125" s="3135"/>
      <c r="U125" s="3136"/>
      <c r="V125" s="3125"/>
      <c r="W125" s="3117"/>
      <c r="X125" s="270" t="e">
        <f>SUM(#REF!)</f>
        <v>#REF!</v>
      </c>
      <c r="Y125" s="270" t="e">
        <f>SUM(#REF!)</f>
        <v>#REF!</v>
      </c>
      <c r="Z125" s="3144"/>
      <c r="AA125" s="3145"/>
      <c r="AB125" s="2836"/>
      <c r="AC125" s="2796"/>
    </row>
    <row r="126" spans="1:30" ht="28.8" x14ac:dyDescent="0.25">
      <c r="A126" s="1163" t="s">
        <v>326</v>
      </c>
      <c r="B126" s="251" t="s">
        <v>1749</v>
      </c>
      <c r="C126" s="251"/>
      <c r="D126" s="251" t="s">
        <v>1750</v>
      </c>
      <c r="E126" s="251" t="s">
        <v>1751</v>
      </c>
      <c r="F126" s="941" t="s">
        <v>1752</v>
      </c>
      <c r="G126" s="942" t="s">
        <v>1753</v>
      </c>
      <c r="H126" s="2332" t="str">
        <f t="shared" si="18"/>
        <v>6-DaHall 1-PDU-09-30-9</v>
      </c>
      <c r="I126" s="2333" t="str">
        <f t="shared" si="19"/>
        <v>6-DaHall 1-PDU-10-30-9</v>
      </c>
      <c r="J126" s="1637">
        <v>220</v>
      </c>
      <c r="K126" s="1638">
        <v>30</v>
      </c>
      <c r="L126" s="2690" t="s">
        <v>7020</v>
      </c>
      <c r="M126" s="1639">
        <v>9</v>
      </c>
      <c r="N126" s="1640">
        <v>220</v>
      </c>
      <c r="O126" s="1641">
        <v>30</v>
      </c>
      <c r="P126" s="2696" t="s">
        <v>7021</v>
      </c>
      <c r="Q126" s="1642">
        <v>9</v>
      </c>
      <c r="R126" s="3125" t="s">
        <v>1594</v>
      </c>
      <c r="S126" s="3117" t="s">
        <v>1595</v>
      </c>
      <c r="T126" s="3125" t="s">
        <v>1596</v>
      </c>
      <c r="U126" s="3117" t="s">
        <v>1597</v>
      </c>
      <c r="V126" s="3125"/>
      <c r="W126" s="3117"/>
      <c r="X126" s="270" t="e">
        <f>SUM(#REF!)</f>
        <v>#REF!</v>
      </c>
      <c r="Y126" s="270" t="e">
        <f>SUM(#REF!)</f>
        <v>#REF!</v>
      </c>
      <c r="Z126" s="255" t="e">
        <f t="shared" si="13"/>
        <v>#REF!</v>
      </c>
      <c r="AA126" s="2777" t="e">
        <f>Z126*220</f>
        <v>#REF!</v>
      </c>
      <c r="AB126" s="2830"/>
      <c r="AC126" s="2804" t="s">
        <v>1754</v>
      </c>
    </row>
    <row r="127" spans="1:30" ht="28.8" x14ac:dyDescent="0.25">
      <c r="A127" s="1163" t="s">
        <v>1755</v>
      </c>
      <c r="B127" s="251" t="s">
        <v>1756</v>
      </c>
      <c r="C127" s="251"/>
      <c r="D127" s="251" t="s">
        <v>1757</v>
      </c>
      <c r="E127" s="251" t="s">
        <v>1758</v>
      </c>
      <c r="F127" s="941" t="s">
        <v>1759</v>
      </c>
      <c r="G127" s="942" t="s">
        <v>1760</v>
      </c>
      <c r="H127" s="2332" t="str">
        <f t="shared" si="18"/>
        <v>6-DaHall 1-PDU-09-30-11</v>
      </c>
      <c r="I127" s="2333" t="str">
        <f t="shared" si="19"/>
        <v>6-DaHall 1-PDU-10-30-11</v>
      </c>
      <c r="J127" s="1637">
        <v>220</v>
      </c>
      <c r="K127" s="1638">
        <v>30</v>
      </c>
      <c r="L127" s="2690" t="s">
        <v>7020</v>
      </c>
      <c r="M127" s="1639">
        <v>11</v>
      </c>
      <c r="N127" s="1640">
        <v>220</v>
      </c>
      <c r="O127" s="1641">
        <v>30</v>
      </c>
      <c r="P127" s="2696" t="s">
        <v>7021</v>
      </c>
      <c r="Q127" s="1642">
        <v>11</v>
      </c>
      <c r="R127" s="3135"/>
      <c r="S127" s="3136"/>
      <c r="T127" s="3135"/>
      <c r="U127" s="3117"/>
      <c r="V127" s="3125"/>
      <c r="W127" s="3117"/>
      <c r="X127" s="270" t="e">
        <f>SUM(#REF!)</f>
        <v>#REF!</v>
      </c>
      <c r="Y127" s="270" t="e">
        <f>SUM(#REF!)</f>
        <v>#REF!</v>
      </c>
      <c r="Z127" s="255" t="e">
        <f t="shared" si="13"/>
        <v>#REF!</v>
      </c>
      <c r="AA127" s="2777" t="e">
        <f>Z127*220</f>
        <v>#REF!</v>
      </c>
      <c r="AB127" s="2830"/>
      <c r="AC127" s="2796"/>
    </row>
    <row r="128" spans="1:30" ht="28.8" x14ac:dyDescent="0.25">
      <c r="A128" s="1163" t="s">
        <v>1761</v>
      </c>
      <c r="B128" s="251" t="s">
        <v>1762</v>
      </c>
      <c r="C128" s="251"/>
      <c r="D128" s="251" t="s">
        <v>1763</v>
      </c>
      <c r="E128" s="251" t="s">
        <v>1764</v>
      </c>
      <c r="F128" s="941" t="s">
        <v>1765</v>
      </c>
      <c r="G128" s="942" t="s">
        <v>1766</v>
      </c>
      <c r="H128" s="2332" t="str">
        <f t="shared" si="18"/>
        <v>6-DaHall 1-PDU-09-30-13</v>
      </c>
      <c r="I128" s="2333" t="str">
        <f t="shared" si="19"/>
        <v>6-DaHall 1-PDU-10-30-13</v>
      </c>
      <c r="J128" s="1637">
        <v>220</v>
      </c>
      <c r="K128" s="1638">
        <v>30</v>
      </c>
      <c r="L128" s="2690" t="s">
        <v>7020</v>
      </c>
      <c r="M128" s="1639">
        <v>13</v>
      </c>
      <c r="N128" s="1640">
        <v>220</v>
      </c>
      <c r="O128" s="1641">
        <v>30</v>
      </c>
      <c r="P128" s="2696" t="s">
        <v>7021</v>
      </c>
      <c r="Q128" s="1642">
        <v>13</v>
      </c>
      <c r="R128" s="3135"/>
      <c r="S128" s="3136"/>
      <c r="T128" s="3135"/>
      <c r="U128" s="3117"/>
      <c r="V128" s="3125"/>
      <c r="W128" s="3117"/>
      <c r="X128" s="270" t="e">
        <f>SUM(#REF!)</f>
        <v>#REF!</v>
      </c>
      <c r="Y128" s="270" t="e">
        <f>SUM(#REF!)</f>
        <v>#REF!</v>
      </c>
      <c r="Z128" s="255" t="e">
        <f t="shared" si="13"/>
        <v>#REF!</v>
      </c>
      <c r="AA128" s="2777" t="e">
        <f>Z128*220</f>
        <v>#REF!</v>
      </c>
      <c r="AB128" s="2830"/>
      <c r="AC128" s="2796"/>
    </row>
    <row r="129" spans="1:29" ht="28.8" x14ac:dyDescent="0.25">
      <c r="A129" s="1163" t="s">
        <v>1767</v>
      </c>
      <c r="B129" s="251" t="s">
        <v>1768</v>
      </c>
      <c r="C129" s="251"/>
      <c r="D129" s="251" t="s">
        <v>1769</v>
      </c>
      <c r="E129" s="251" t="s">
        <v>1770</v>
      </c>
      <c r="F129" s="941" t="s">
        <v>1771</v>
      </c>
      <c r="G129" s="942" t="s">
        <v>1772</v>
      </c>
      <c r="H129" s="2332" t="str">
        <f t="shared" si="18"/>
        <v>6-DaHall 1-PDU-09-30-15</v>
      </c>
      <c r="I129" s="2333" t="str">
        <f t="shared" si="19"/>
        <v>6-DaHall 1-PDU-10-30-15</v>
      </c>
      <c r="J129" s="1637">
        <v>220</v>
      </c>
      <c r="K129" s="1638">
        <v>30</v>
      </c>
      <c r="L129" s="2690" t="s">
        <v>7020</v>
      </c>
      <c r="M129" s="1639">
        <v>15</v>
      </c>
      <c r="N129" s="1640">
        <v>220</v>
      </c>
      <c r="O129" s="1641">
        <v>30</v>
      </c>
      <c r="P129" s="2696" t="s">
        <v>7021</v>
      </c>
      <c r="Q129" s="1642">
        <v>15</v>
      </c>
      <c r="R129" s="3135"/>
      <c r="S129" s="3136"/>
      <c r="T129" s="3135"/>
      <c r="U129" s="3117"/>
      <c r="V129" s="3125"/>
      <c r="W129" s="3117"/>
      <c r="X129" s="270" t="e">
        <f>SUM(#REF!)</f>
        <v>#REF!</v>
      </c>
      <c r="Y129" s="270" t="e">
        <f>SUM(#REF!)</f>
        <v>#REF!</v>
      </c>
      <c r="Z129" s="255" t="e">
        <f t="shared" si="13"/>
        <v>#REF!</v>
      </c>
      <c r="AA129" s="2777" t="e">
        <f>Z129*220</f>
        <v>#REF!</v>
      </c>
      <c r="AB129" s="2830"/>
      <c r="AC129" s="2796"/>
    </row>
    <row r="130" spans="1:29" ht="29.4" thickBot="1" x14ac:dyDescent="0.3">
      <c r="A130" s="1164" t="s">
        <v>1773</v>
      </c>
      <c r="B130" s="334" t="s">
        <v>1774</v>
      </c>
      <c r="C130" s="334"/>
      <c r="D130" s="334" t="s">
        <v>1775</v>
      </c>
      <c r="E130" s="334" t="s">
        <v>1776</v>
      </c>
      <c r="F130" s="923" t="s">
        <v>1777</v>
      </c>
      <c r="G130" s="924" t="s">
        <v>1778</v>
      </c>
      <c r="H130" s="2332" t="str">
        <f t="shared" si="18"/>
        <v>6-DaHall 1-PDU-09-30-17</v>
      </c>
      <c r="I130" s="2333" t="str">
        <f t="shared" si="19"/>
        <v>6-DaHall 1-PDU-10-30-17</v>
      </c>
      <c r="J130" s="1645">
        <v>220</v>
      </c>
      <c r="K130" s="1646">
        <v>30</v>
      </c>
      <c r="L130" s="2693" t="s">
        <v>7020</v>
      </c>
      <c r="M130" s="1647">
        <v>17</v>
      </c>
      <c r="N130" s="1648">
        <v>220</v>
      </c>
      <c r="O130" s="1649">
        <v>30</v>
      </c>
      <c r="P130" s="2699" t="s">
        <v>7021</v>
      </c>
      <c r="Q130" s="1650">
        <v>17</v>
      </c>
      <c r="R130" s="3141"/>
      <c r="S130" s="3142"/>
      <c r="T130" s="3141"/>
      <c r="U130" s="3118"/>
      <c r="V130" s="3129"/>
      <c r="W130" s="3118"/>
      <c r="X130" s="337" t="e">
        <f>SUM(#REF!)</f>
        <v>#REF!</v>
      </c>
      <c r="Y130" s="337" t="e">
        <f>SUM(#REF!)</f>
        <v>#REF!</v>
      </c>
      <c r="Z130" s="335" t="e">
        <f t="shared" si="13"/>
        <v>#REF!</v>
      </c>
      <c r="AA130" s="2778" t="e">
        <f>Z130*220</f>
        <v>#REF!</v>
      </c>
      <c r="AB130" s="2831"/>
      <c r="AC130" s="2798"/>
    </row>
    <row r="131" spans="1:29" ht="15" thickTop="1" x14ac:dyDescent="0.25">
      <c r="A131" s="1162" t="s">
        <v>545</v>
      </c>
      <c r="B131" s="847"/>
      <c r="C131" s="847"/>
      <c r="D131" s="847"/>
      <c r="E131" s="847"/>
      <c r="F131" s="939"/>
      <c r="G131" s="940"/>
      <c r="H131" s="2330"/>
      <c r="I131" s="2331"/>
      <c r="J131" s="1629"/>
      <c r="K131" s="1630"/>
      <c r="L131" s="939"/>
      <c r="M131" s="1631"/>
      <c r="N131" s="1632"/>
      <c r="O131" s="1633"/>
      <c r="P131" s="940"/>
      <c r="Q131" s="1634"/>
      <c r="R131" s="848"/>
      <c r="S131" s="849"/>
      <c r="T131" s="848"/>
      <c r="U131" s="849"/>
      <c r="V131" s="848"/>
      <c r="W131" s="849"/>
      <c r="X131" s="855"/>
      <c r="Y131" s="855"/>
      <c r="Z131" s="850"/>
      <c r="AA131" s="2782"/>
      <c r="AB131" s="2835"/>
      <c r="AC131" s="2803" t="s">
        <v>1587</v>
      </c>
    </row>
    <row r="132" spans="1:29" ht="27.75" customHeight="1" x14ac:dyDescent="0.25">
      <c r="A132" s="1163" t="s">
        <v>1779</v>
      </c>
      <c r="B132" s="251" t="s">
        <v>1780</v>
      </c>
      <c r="C132" s="251"/>
      <c r="D132" s="251" t="s">
        <v>1781</v>
      </c>
      <c r="E132" s="251" t="s">
        <v>1782</v>
      </c>
      <c r="F132" s="941" t="s">
        <v>1783</v>
      </c>
      <c r="G132" s="942" t="s">
        <v>1784</v>
      </c>
      <c r="H132" s="2332" t="str">
        <f t="shared" ref="H132:H140" si="21">"6-DaHall 1-PDU-"&amp;L132&amp;"-"&amp;K132&amp;"-"&amp;M132</f>
        <v>6-DaHall 1-PDU-11-30-2</v>
      </c>
      <c r="I132" s="2333" t="str">
        <f t="shared" ref="I132:I140" si="22">"6-DaHall 1-PDU-"&amp;P132&amp;"-"&amp;O132&amp;"-"&amp;Q132</f>
        <v>6-DaHall 1-PDU-12-30-2</v>
      </c>
      <c r="J132" s="1637">
        <v>220</v>
      </c>
      <c r="K132" s="1638">
        <v>30</v>
      </c>
      <c r="L132" s="2690" t="s">
        <v>6977</v>
      </c>
      <c r="M132" s="1639">
        <v>2</v>
      </c>
      <c r="N132" s="1640">
        <v>220</v>
      </c>
      <c r="O132" s="1641">
        <v>30</v>
      </c>
      <c r="P132" s="2696" t="s">
        <v>6984</v>
      </c>
      <c r="Q132" s="1642">
        <v>2</v>
      </c>
      <c r="R132" s="3125" t="s">
        <v>1785</v>
      </c>
      <c r="S132" s="3117" t="s">
        <v>1786</v>
      </c>
      <c r="T132" s="3125" t="s">
        <v>1787</v>
      </c>
      <c r="U132" s="3117" t="s">
        <v>1788</v>
      </c>
      <c r="V132" s="3125" t="s">
        <v>1598</v>
      </c>
      <c r="W132" s="3117" t="s">
        <v>1599</v>
      </c>
      <c r="X132" s="1545" t="e">
        <f>SUM(#REF!)</f>
        <v>#REF!</v>
      </c>
      <c r="Y132" s="1545" t="e">
        <f>SUM(#REF!)</f>
        <v>#REF!</v>
      </c>
      <c r="Z132" s="254" t="e">
        <f t="shared" si="13"/>
        <v>#REF!</v>
      </c>
      <c r="AA132" s="2776" t="e">
        <f t="shared" ref="AA132:AA206" si="23">Z132*220</f>
        <v>#REF!</v>
      </c>
      <c r="AB132" s="2830"/>
      <c r="AC132" s="2796" t="s">
        <v>1789</v>
      </c>
    </row>
    <row r="133" spans="1:29" ht="28.8" x14ac:dyDescent="0.25">
      <c r="A133" s="1163" t="s">
        <v>1790</v>
      </c>
      <c r="B133" s="251" t="s">
        <v>1791</v>
      </c>
      <c r="C133" s="251"/>
      <c r="D133" s="251" t="s">
        <v>1792</v>
      </c>
      <c r="E133" s="251" t="s">
        <v>1793</v>
      </c>
      <c r="F133" s="941" t="s">
        <v>1794</v>
      </c>
      <c r="G133" s="942" t="s">
        <v>1795</v>
      </c>
      <c r="H133" s="2332" t="str">
        <f t="shared" si="21"/>
        <v>6-DaHall 1-PDU-11-30-4</v>
      </c>
      <c r="I133" s="2333" t="str">
        <f t="shared" si="22"/>
        <v>6-DaHall 1-PDU-12-30-4</v>
      </c>
      <c r="J133" s="1637">
        <v>220</v>
      </c>
      <c r="K133" s="1638">
        <v>30</v>
      </c>
      <c r="L133" s="2690" t="s">
        <v>6977</v>
      </c>
      <c r="M133" s="1639">
        <v>4</v>
      </c>
      <c r="N133" s="1640">
        <v>220</v>
      </c>
      <c r="O133" s="1641">
        <v>30</v>
      </c>
      <c r="P133" s="2696" t="s">
        <v>6984</v>
      </c>
      <c r="Q133" s="1642">
        <v>4</v>
      </c>
      <c r="R133" s="3135"/>
      <c r="S133" s="3117"/>
      <c r="T133" s="3135"/>
      <c r="U133" s="3117"/>
      <c r="V133" s="3135"/>
      <c r="W133" s="3136"/>
      <c r="X133" s="1545" t="e">
        <f>SUM(#REF!)</f>
        <v>#REF!</v>
      </c>
      <c r="Y133" s="1545" t="e">
        <f>SUM(#REF!)</f>
        <v>#REF!</v>
      </c>
      <c r="Z133" s="254" t="e">
        <f t="shared" si="13"/>
        <v>#REF!</v>
      </c>
      <c r="AA133" s="2776" t="e">
        <f t="shared" si="23"/>
        <v>#REF!</v>
      </c>
      <c r="AB133" s="2830"/>
      <c r="AC133" s="2796" t="s">
        <v>1796</v>
      </c>
    </row>
    <row r="134" spans="1:29" ht="28.8" x14ac:dyDescent="0.25">
      <c r="A134" s="1163" t="s">
        <v>1797</v>
      </c>
      <c r="B134" s="251" t="s">
        <v>1798</v>
      </c>
      <c r="C134" s="251"/>
      <c r="D134" s="251" t="s">
        <v>1799</v>
      </c>
      <c r="E134" s="251" t="s">
        <v>1800</v>
      </c>
      <c r="F134" s="941" t="s">
        <v>1801</v>
      </c>
      <c r="G134" s="942" t="s">
        <v>1802</v>
      </c>
      <c r="H134" s="2332" t="str">
        <f t="shared" si="21"/>
        <v>6-DaHall 1-PDU-11-30-6</v>
      </c>
      <c r="I134" s="2333" t="str">
        <f t="shared" si="22"/>
        <v>6-DaHall 1-PDU-12-30-6</v>
      </c>
      <c r="J134" s="1637">
        <v>220</v>
      </c>
      <c r="K134" s="1638">
        <v>30</v>
      </c>
      <c r="L134" s="2690" t="s">
        <v>6977</v>
      </c>
      <c r="M134" s="1639">
        <v>6</v>
      </c>
      <c r="N134" s="1640">
        <v>220</v>
      </c>
      <c r="O134" s="1641">
        <v>30</v>
      </c>
      <c r="P134" s="2696" t="s">
        <v>6984</v>
      </c>
      <c r="Q134" s="1642">
        <v>6</v>
      </c>
      <c r="R134" s="3135"/>
      <c r="S134" s="3117"/>
      <c r="T134" s="3135"/>
      <c r="U134" s="3117"/>
      <c r="V134" s="3135"/>
      <c r="W134" s="3136"/>
      <c r="X134" s="1545" t="e">
        <f>SUM(#REF!)</f>
        <v>#REF!</v>
      </c>
      <c r="Y134" s="1545" t="e">
        <f>SUM(#REF!)</f>
        <v>#REF!</v>
      </c>
      <c r="Z134" s="254" t="e">
        <f t="shared" si="13"/>
        <v>#REF!</v>
      </c>
      <c r="AA134" s="2776" t="e">
        <f t="shared" si="23"/>
        <v>#REF!</v>
      </c>
      <c r="AB134" s="2830"/>
      <c r="AC134" s="2796" t="s">
        <v>1796</v>
      </c>
    </row>
    <row r="135" spans="1:29" ht="28.8" x14ac:dyDescent="0.25">
      <c r="A135" s="1163" t="s">
        <v>1803</v>
      </c>
      <c r="B135" s="251" t="s">
        <v>1804</v>
      </c>
      <c r="C135" s="251"/>
      <c r="D135" s="251" t="s">
        <v>1805</v>
      </c>
      <c r="E135" s="251" t="s">
        <v>1806</v>
      </c>
      <c r="F135" s="941" t="s">
        <v>1807</v>
      </c>
      <c r="G135" s="942" t="s">
        <v>1808</v>
      </c>
      <c r="H135" s="2332" t="str">
        <f t="shared" si="21"/>
        <v>6-DaHall 1-PDU-11-30-8</v>
      </c>
      <c r="I135" s="2333" t="str">
        <f t="shared" si="22"/>
        <v>6-DaHall 1-PDU-12-30-8</v>
      </c>
      <c r="J135" s="1637">
        <v>220</v>
      </c>
      <c r="K135" s="1638">
        <v>30</v>
      </c>
      <c r="L135" s="2690" t="s">
        <v>6977</v>
      </c>
      <c r="M135" s="1639">
        <v>8</v>
      </c>
      <c r="N135" s="1640">
        <v>220</v>
      </c>
      <c r="O135" s="1641">
        <v>30</v>
      </c>
      <c r="P135" s="2696" t="s">
        <v>6984</v>
      </c>
      <c r="Q135" s="1642">
        <v>8</v>
      </c>
      <c r="R135" s="3135"/>
      <c r="S135" s="3117"/>
      <c r="T135" s="3135"/>
      <c r="U135" s="3117"/>
      <c r="V135" s="3135"/>
      <c r="W135" s="3136"/>
      <c r="X135" s="1545" t="e">
        <f>SUM(#REF!)</f>
        <v>#REF!</v>
      </c>
      <c r="Y135" s="1545" t="e">
        <f>SUM(#REF!)</f>
        <v>#REF!</v>
      </c>
      <c r="Z135" s="254" t="e">
        <f t="shared" si="13"/>
        <v>#REF!</v>
      </c>
      <c r="AA135" s="2776" t="e">
        <f t="shared" si="23"/>
        <v>#REF!</v>
      </c>
      <c r="AB135" s="2830"/>
      <c r="AC135" s="2796" t="s">
        <v>1796</v>
      </c>
    </row>
    <row r="136" spans="1:29" ht="28.8" x14ac:dyDescent="0.25">
      <c r="A136" s="1163" t="s">
        <v>1809</v>
      </c>
      <c r="B136" s="251" t="s">
        <v>1810</v>
      </c>
      <c r="C136" s="1040"/>
      <c r="D136" s="251" t="s">
        <v>1811</v>
      </c>
      <c r="E136" s="251" t="s">
        <v>1812</v>
      </c>
      <c r="F136" s="941" t="s">
        <v>1813</v>
      </c>
      <c r="G136" s="942" t="s">
        <v>1814</v>
      </c>
      <c r="H136" s="2332" t="str">
        <f t="shared" si="21"/>
        <v>6-DaHall 1-PDU-11-30-10</v>
      </c>
      <c r="I136" s="2333" t="str">
        <f t="shared" si="22"/>
        <v>6-DaHall 1-PDU-12-30-10</v>
      </c>
      <c r="J136" s="1637">
        <v>220</v>
      </c>
      <c r="K136" s="1638">
        <v>30</v>
      </c>
      <c r="L136" s="2690" t="s">
        <v>6977</v>
      </c>
      <c r="M136" s="1639">
        <v>10</v>
      </c>
      <c r="N136" s="1640">
        <v>220</v>
      </c>
      <c r="O136" s="1641">
        <v>30</v>
      </c>
      <c r="P136" s="2696" t="s">
        <v>6984</v>
      </c>
      <c r="Q136" s="1642">
        <v>10</v>
      </c>
      <c r="R136" s="3135"/>
      <c r="S136" s="3117"/>
      <c r="T136" s="3135"/>
      <c r="U136" s="3117"/>
      <c r="V136" s="3135"/>
      <c r="W136" s="3136"/>
      <c r="X136" s="270" t="e">
        <f>SUM(#REF!)</f>
        <v>#REF!</v>
      </c>
      <c r="Y136" s="270" t="e">
        <f>SUM(#REF!)</f>
        <v>#REF!</v>
      </c>
      <c r="Z136" s="255" t="e">
        <f t="shared" si="13"/>
        <v>#REF!</v>
      </c>
      <c r="AA136" s="2777" t="e">
        <f t="shared" si="23"/>
        <v>#REF!</v>
      </c>
      <c r="AB136" s="2830"/>
      <c r="AC136" s="2808" t="s">
        <v>1815</v>
      </c>
    </row>
    <row r="137" spans="1:29" ht="28.8" x14ac:dyDescent="0.25">
      <c r="A137" s="1163" t="s">
        <v>1816</v>
      </c>
      <c r="B137" s="251" t="s">
        <v>1817</v>
      </c>
      <c r="C137" s="1040"/>
      <c r="D137" s="251" t="s">
        <v>1818</v>
      </c>
      <c r="E137" s="251" t="s">
        <v>1819</v>
      </c>
      <c r="F137" s="941" t="s">
        <v>1820</v>
      </c>
      <c r="G137" s="942" t="s">
        <v>1821</v>
      </c>
      <c r="H137" s="2332" t="str">
        <f t="shared" si="21"/>
        <v>6-DaHall 1-PDU-11-30-12</v>
      </c>
      <c r="I137" s="2333" t="str">
        <f t="shared" si="22"/>
        <v>6-DaHall 1-PDU-12-30-12</v>
      </c>
      <c r="J137" s="1637">
        <v>220</v>
      </c>
      <c r="K137" s="1638">
        <v>30</v>
      </c>
      <c r="L137" s="2690" t="s">
        <v>6977</v>
      </c>
      <c r="M137" s="1639">
        <v>12</v>
      </c>
      <c r="N137" s="1640">
        <v>220</v>
      </c>
      <c r="O137" s="1641">
        <v>30</v>
      </c>
      <c r="P137" s="2696" t="s">
        <v>6984</v>
      </c>
      <c r="Q137" s="1642">
        <v>12</v>
      </c>
      <c r="R137" s="3135"/>
      <c r="S137" s="3117"/>
      <c r="T137" s="3135"/>
      <c r="U137" s="3117"/>
      <c r="V137" s="3135"/>
      <c r="W137" s="3136"/>
      <c r="X137" s="270" t="e">
        <f>SUM(#REF!)</f>
        <v>#REF!</v>
      </c>
      <c r="Y137" s="270" t="e">
        <f>SUM(#REF!)</f>
        <v>#REF!</v>
      </c>
      <c r="Z137" s="255" t="e">
        <f t="shared" si="13"/>
        <v>#REF!</v>
      </c>
      <c r="AA137" s="2777" t="e">
        <f t="shared" si="23"/>
        <v>#REF!</v>
      </c>
      <c r="AB137" s="2830"/>
      <c r="AC137" s="2796"/>
    </row>
    <row r="138" spans="1:29" ht="57.6" x14ac:dyDescent="0.25">
      <c r="A138" s="1163" t="s">
        <v>1822</v>
      </c>
      <c r="B138" s="251" t="s">
        <v>1823</v>
      </c>
      <c r="C138" s="251"/>
      <c r="D138" s="251" t="s">
        <v>1824</v>
      </c>
      <c r="E138" s="273" t="s">
        <v>1825</v>
      </c>
      <c r="F138" s="941" t="s">
        <v>1826</v>
      </c>
      <c r="G138" s="942" t="s">
        <v>1827</v>
      </c>
      <c r="H138" s="2332" t="str">
        <f t="shared" si="21"/>
        <v>6-DaHall 1-PDU-11-30-14</v>
      </c>
      <c r="I138" s="2333" t="str">
        <f t="shared" si="22"/>
        <v>6-DaHall 1-PDU-10-30-21</v>
      </c>
      <c r="J138" s="1637">
        <v>220</v>
      </c>
      <c r="K138" s="1638">
        <v>30</v>
      </c>
      <c r="L138" s="2690" t="s">
        <v>6977</v>
      </c>
      <c r="M138" s="1639">
        <v>14</v>
      </c>
      <c r="N138" s="1640">
        <v>220</v>
      </c>
      <c r="O138" s="1641">
        <v>30</v>
      </c>
      <c r="P138" s="2696" t="s">
        <v>7021</v>
      </c>
      <c r="Q138" s="1642">
        <v>21</v>
      </c>
      <c r="R138" s="3135"/>
      <c r="S138" s="942" t="s">
        <v>1595</v>
      </c>
      <c r="T138" s="3135"/>
      <c r="U138" s="942" t="s">
        <v>1597</v>
      </c>
      <c r="V138" s="3135"/>
      <c r="W138" s="3136"/>
      <c r="X138" s="270" t="e">
        <f>SUM(#REF!)</f>
        <v>#REF!</v>
      </c>
      <c r="Y138" s="270" t="e">
        <f>SUM(#REF!)</f>
        <v>#REF!</v>
      </c>
      <c r="Z138" s="255" t="e">
        <f t="shared" si="13"/>
        <v>#REF!</v>
      </c>
      <c r="AA138" s="2777" t="e">
        <f t="shared" si="23"/>
        <v>#REF!</v>
      </c>
      <c r="AB138" s="2830"/>
      <c r="AC138" s="2796"/>
    </row>
    <row r="139" spans="1:29" ht="28.8" x14ac:dyDescent="0.25">
      <c r="A139" s="1163" t="s">
        <v>1828</v>
      </c>
      <c r="B139" s="251" t="s">
        <v>1829</v>
      </c>
      <c r="C139" s="251"/>
      <c r="D139" s="251" t="s">
        <v>1830</v>
      </c>
      <c r="E139" s="251" t="s">
        <v>1831</v>
      </c>
      <c r="F139" s="941" t="s">
        <v>1832</v>
      </c>
      <c r="G139" s="942" t="s">
        <v>1833</v>
      </c>
      <c r="H139" s="2332" t="str">
        <f t="shared" si="21"/>
        <v>6-DaHall 1-PDU-11-30-16</v>
      </c>
      <c r="I139" s="2333" t="str">
        <f t="shared" si="22"/>
        <v>6-DaHall 1-PDU-12-30-16</v>
      </c>
      <c r="J139" s="1637">
        <v>220</v>
      </c>
      <c r="K139" s="1638">
        <v>30</v>
      </c>
      <c r="L139" s="2690" t="s">
        <v>6977</v>
      </c>
      <c r="M139" s="1639">
        <v>16</v>
      </c>
      <c r="N139" s="1640">
        <v>220</v>
      </c>
      <c r="O139" s="1641">
        <v>30</v>
      </c>
      <c r="P139" s="2696" t="s">
        <v>6984</v>
      </c>
      <c r="Q139" s="1642">
        <v>16</v>
      </c>
      <c r="R139" s="3135"/>
      <c r="S139" s="3117" t="s">
        <v>1834</v>
      </c>
      <c r="T139" s="3135"/>
      <c r="U139" s="3117" t="s">
        <v>1835</v>
      </c>
      <c r="V139" s="3135"/>
      <c r="W139" s="3136"/>
      <c r="X139" s="270" t="e">
        <f>SUM(#REF!)</f>
        <v>#REF!</v>
      </c>
      <c r="Y139" s="270" t="e">
        <f>SUM(#REF!)</f>
        <v>#REF!</v>
      </c>
      <c r="Z139" s="255" t="e">
        <f t="shared" si="13"/>
        <v>#REF!</v>
      </c>
      <c r="AA139" s="2777" t="e">
        <f t="shared" si="23"/>
        <v>#REF!</v>
      </c>
      <c r="AB139" s="2830"/>
      <c r="AC139" s="2796"/>
    </row>
    <row r="140" spans="1:29" ht="29.4" thickBot="1" x14ac:dyDescent="0.3">
      <c r="A140" s="1164" t="s">
        <v>1836</v>
      </c>
      <c r="B140" s="334" t="s">
        <v>1837</v>
      </c>
      <c r="C140" s="334"/>
      <c r="D140" s="334" t="s">
        <v>1838</v>
      </c>
      <c r="E140" s="334" t="s">
        <v>1839</v>
      </c>
      <c r="F140" s="923" t="s">
        <v>1840</v>
      </c>
      <c r="G140" s="924" t="s">
        <v>1841</v>
      </c>
      <c r="H140" s="2334" t="str">
        <f t="shared" si="21"/>
        <v>6-DaHall 1-PDU-11-30-18</v>
      </c>
      <c r="I140" s="2335" t="str">
        <f t="shared" si="22"/>
        <v>6-DaHall 1-PDU-12-30-18</v>
      </c>
      <c r="J140" s="1645">
        <v>220</v>
      </c>
      <c r="K140" s="1646">
        <v>30</v>
      </c>
      <c r="L140" s="2693" t="s">
        <v>6977</v>
      </c>
      <c r="M140" s="1647">
        <v>18</v>
      </c>
      <c r="N140" s="1648">
        <v>220</v>
      </c>
      <c r="O140" s="1649">
        <v>30</v>
      </c>
      <c r="P140" s="2699" t="s">
        <v>6984</v>
      </c>
      <c r="Q140" s="1650">
        <v>18</v>
      </c>
      <c r="R140" s="3141"/>
      <c r="S140" s="3118"/>
      <c r="T140" s="3141"/>
      <c r="U140" s="3118"/>
      <c r="V140" s="3141"/>
      <c r="W140" s="3142"/>
      <c r="X140" s="337" t="e">
        <f>SUM(#REF!)</f>
        <v>#REF!</v>
      </c>
      <c r="Y140" s="337" t="e">
        <f>SUM(#REF!)</f>
        <v>#REF!</v>
      </c>
      <c r="Z140" s="335" t="e">
        <f t="shared" si="13"/>
        <v>#REF!</v>
      </c>
      <c r="AA140" s="2778" t="e">
        <f t="shared" si="23"/>
        <v>#REF!</v>
      </c>
      <c r="AB140" s="2831"/>
      <c r="AC140" s="2798"/>
    </row>
    <row r="141" spans="1:29" ht="15" thickTop="1" x14ac:dyDescent="0.25">
      <c r="A141" s="1162" t="s">
        <v>1842</v>
      </c>
      <c r="B141" s="847"/>
      <c r="C141" s="847"/>
      <c r="D141" s="847"/>
      <c r="E141" s="847"/>
      <c r="F141" s="939"/>
      <c r="G141" s="940"/>
      <c r="H141" s="2330"/>
      <c r="I141" s="2331"/>
      <c r="J141" s="1629"/>
      <c r="K141" s="1630"/>
      <c r="L141" s="939"/>
      <c r="M141" s="1631"/>
      <c r="N141" s="1632"/>
      <c r="O141" s="1633"/>
      <c r="P141" s="940"/>
      <c r="Q141" s="1634"/>
      <c r="R141" s="848"/>
      <c r="S141" s="849"/>
      <c r="T141" s="848"/>
      <c r="U141" s="849"/>
      <c r="V141" s="848"/>
      <c r="W141" s="849"/>
      <c r="X141" s="855"/>
      <c r="Y141" s="855"/>
      <c r="Z141" s="850"/>
      <c r="AA141" s="2782"/>
      <c r="AB141" s="2835"/>
      <c r="AC141" s="2803" t="s">
        <v>1587</v>
      </c>
    </row>
    <row r="142" spans="1:29" ht="43.2" x14ac:dyDescent="0.25">
      <c r="A142" s="1163" t="s">
        <v>1843</v>
      </c>
      <c r="B142" s="251" t="s">
        <v>1844</v>
      </c>
      <c r="C142" s="251"/>
      <c r="D142" s="251" t="s">
        <v>1845</v>
      </c>
      <c r="E142" s="251" t="s">
        <v>1846</v>
      </c>
      <c r="F142" s="941" t="s">
        <v>1847</v>
      </c>
      <c r="G142" s="942" t="s">
        <v>1848</v>
      </c>
      <c r="H142" s="2332" t="str">
        <f t="shared" ref="H142:H150" si="24">"6-DaHall 1-PDU-"&amp;L142&amp;"-"&amp;K142&amp;"-"&amp;M142</f>
        <v>6-DaHall 1-PDU-13-30-52</v>
      </c>
      <c r="I142" s="2333" t="str">
        <f t="shared" ref="I142:I150" si="25">"6-DaHall 1-PDU-"&amp;P142&amp;"-"&amp;O142&amp;"-"&amp;Q142</f>
        <v>6-DaHall 1-PDU-14-30-52</v>
      </c>
      <c r="J142" s="1651">
        <v>220</v>
      </c>
      <c r="K142" s="1652">
        <v>30</v>
      </c>
      <c r="L142" s="2690" t="s">
        <v>6978</v>
      </c>
      <c r="M142" s="1639">
        <v>52</v>
      </c>
      <c r="N142" s="1643">
        <v>220</v>
      </c>
      <c r="O142" s="1644">
        <v>30</v>
      </c>
      <c r="P142" s="2696" t="s">
        <v>6985</v>
      </c>
      <c r="Q142" s="1642">
        <v>52</v>
      </c>
      <c r="R142" s="941" t="s">
        <v>1728</v>
      </c>
      <c r="S142" s="942" t="s">
        <v>1729</v>
      </c>
      <c r="T142" s="941" t="s">
        <v>1730</v>
      </c>
      <c r="U142" s="942" t="s">
        <v>1731</v>
      </c>
      <c r="V142" s="3125" t="s">
        <v>1598</v>
      </c>
      <c r="W142" s="3117" t="s">
        <v>1599</v>
      </c>
      <c r="X142" s="270" t="e">
        <f>SUM(#REF!)</f>
        <v>#REF!</v>
      </c>
      <c r="Y142" s="270" t="e">
        <f>SUM(#REF!)</f>
        <v>#REF!</v>
      </c>
      <c r="Z142" s="255" t="e">
        <f t="shared" si="13"/>
        <v>#REF!</v>
      </c>
      <c r="AA142" s="2777" t="e">
        <f t="shared" si="23"/>
        <v>#REF!</v>
      </c>
      <c r="AB142" s="2830"/>
      <c r="AC142" s="2797"/>
    </row>
    <row r="143" spans="1:29" ht="28.8" x14ac:dyDescent="0.25">
      <c r="A143" s="1163" t="s">
        <v>1849</v>
      </c>
      <c r="B143" s="251" t="s">
        <v>1850</v>
      </c>
      <c r="C143" s="251"/>
      <c r="D143" s="251" t="s">
        <v>1851</v>
      </c>
      <c r="E143" s="251" t="s">
        <v>1852</v>
      </c>
      <c r="F143" s="941" t="s">
        <v>1853</v>
      </c>
      <c r="G143" s="942" t="s">
        <v>1854</v>
      </c>
      <c r="H143" s="2332" t="str">
        <f t="shared" si="24"/>
        <v>6-DaHall 1-PDU-11-30-3</v>
      </c>
      <c r="I143" s="2333" t="str">
        <f t="shared" si="25"/>
        <v>6-DaHall 1-PDU-12-30-3</v>
      </c>
      <c r="J143" s="1637">
        <v>220</v>
      </c>
      <c r="K143" s="1638">
        <v>30</v>
      </c>
      <c r="L143" s="2690" t="s">
        <v>6977</v>
      </c>
      <c r="M143" s="1639">
        <v>3</v>
      </c>
      <c r="N143" s="1640">
        <v>220</v>
      </c>
      <c r="O143" s="1641">
        <v>30</v>
      </c>
      <c r="P143" s="2696" t="s">
        <v>6984</v>
      </c>
      <c r="Q143" s="1642">
        <v>3</v>
      </c>
      <c r="R143" s="3125" t="s">
        <v>1785</v>
      </c>
      <c r="S143" s="3117" t="s">
        <v>1786</v>
      </c>
      <c r="T143" s="3125" t="s">
        <v>1787</v>
      </c>
      <c r="U143" s="3117" t="s">
        <v>1788</v>
      </c>
      <c r="V143" s="3135"/>
      <c r="W143" s="3136"/>
      <c r="X143" s="270" t="e">
        <f>SUM(#REF!)</f>
        <v>#REF!</v>
      </c>
      <c r="Y143" s="270" t="e">
        <f>SUM(#REF!)</f>
        <v>#REF!</v>
      </c>
      <c r="Z143" s="255" t="e">
        <f t="shared" si="13"/>
        <v>#REF!</v>
      </c>
      <c r="AA143" s="2777" t="e">
        <f t="shared" si="23"/>
        <v>#REF!</v>
      </c>
      <c r="AB143" s="2830"/>
      <c r="AC143" s="2796" t="s">
        <v>1855</v>
      </c>
    </row>
    <row r="144" spans="1:29" ht="28.8" x14ac:dyDescent="0.25">
      <c r="A144" s="1163" t="s">
        <v>1856</v>
      </c>
      <c r="B144" s="251" t="s">
        <v>1857</v>
      </c>
      <c r="C144" s="251"/>
      <c r="D144" s="251" t="s">
        <v>1858</v>
      </c>
      <c r="E144" s="251" t="s">
        <v>1859</v>
      </c>
      <c r="F144" s="941" t="s">
        <v>1860</v>
      </c>
      <c r="G144" s="942" t="s">
        <v>1861</v>
      </c>
      <c r="H144" s="2332" t="str">
        <f t="shared" si="24"/>
        <v>6-DaHall 1-PDU-11-30-5</v>
      </c>
      <c r="I144" s="2333" t="str">
        <f t="shared" si="25"/>
        <v>6-DaHall 1-PDU-12-30-5</v>
      </c>
      <c r="J144" s="1637">
        <v>220</v>
      </c>
      <c r="K144" s="1638">
        <v>30</v>
      </c>
      <c r="L144" s="2690" t="s">
        <v>6977</v>
      </c>
      <c r="M144" s="1639">
        <v>5</v>
      </c>
      <c r="N144" s="1640">
        <v>220</v>
      </c>
      <c r="O144" s="1641">
        <v>30</v>
      </c>
      <c r="P144" s="2696" t="s">
        <v>6984</v>
      </c>
      <c r="Q144" s="1642">
        <v>5</v>
      </c>
      <c r="R144" s="3135"/>
      <c r="S144" s="3136"/>
      <c r="T144" s="3125"/>
      <c r="U144" s="3136"/>
      <c r="V144" s="3135"/>
      <c r="W144" s="3136"/>
      <c r="X144" s="270" t="e">
        <f>SUM(#REF!)</f>
        <v>#REF!</v>
      </c>
      <c r="Y144" s="270" t="e">
        <f>SUM(#REF!)</f>
        <v>#REF!</v>
      </c>
      <c r="Z144" s="255" t="e">
        <f t="shared" si="13"/>
        <v>#REF!</v>
      </c>
      <c r="AA144" s="2777" t="e">
        <f t="shared" si="23"/>
        <v>#REF!</v>
      </c>
      <c r="AB144" s="2830"/>
      <c r="AC144" s="2796"/>
    </row>
    <row r="145" spans="1:29" ht="28.8" x14ac:dyDescent="0.25">
      <c r="A145" s="1163" t="s">
        <v>1862</v>
      </c>
      <c r="B145" s="251" t="s">
        <v>1863</v>
      </c>
      <c r="C145" s="251"/>
      <c r="D145" s="251" t="s">
        <v>1864</v>
      </c>
      <c r="E145" s="251" t="s">
        <v>1865</v>
      </c>
      <c r="F145" s="941" t="s">
        <v>1866</v>
      </c>
      <c r="G145" s="942" t="s">
        <v>1867</v>
      </c>
      <c r="H145" s="2332" t="str">
        <f t="shared" si="24"/>
        <v>6-DaHall 1-PDU-11-30-7</v>
      </c>
      <c r="I145" s="2333" t="str">
        <f t="shared" si="25"/>
        <v>6-DaHall 1-PDU-12-30-7</v>
      </c>
      <c r="J145" s="1637">
        <v>220</v>
      </c>
      <c r="K145" s="1638">
        <v>30</v>
      </c>
      <c r="L145" s="2690" t="s">
        <v>6977</v>
      </c>
      <c r="M145" s="1639">
        <v>7</v>
      </c>
      <c r="N145" s="1640">
        <v>220</v>
      </c>
      <c r="O145" s="1641">
        <v>30</v>
      </c>
      <c r="P145" s="2696" t="s">
        <v>6984</v>
      </c>
      <c r="Q145" s="1642">
        <v>7</v>
      </c>
      <c r="R145" s="3135"/>
      <c r="S145" s="3136"/>
      <c r="T145" s="3125"/>
      <c r="U145" s="3136"/>
      <c r="V145" s="3135"/>
      <c r="W145" s="3136"/>
      <c r="X145" s="270" t="e">
        <f>SUM(#REF!)</f>
        <v>#REF!</v>
      </c>
      <c r="Y145" s="270" t="e">
        <f>SUM(#REF!)</f>
        <v>#REF!</v>
      </c>
      <c r="Z145" s="255" t="e">
        <f t="shared" si="13"/>
        <v>#REF!</v>
      </c>
      <c r="AA145" s="2777" t="e">
        <f t="shared" si="23"/>
        <v>#REF!</v>
      </c>
      <c r="AB145" s="2830"/>
      <c r="AC145" s="2796"/>
    </row>
    <row r="146" spans="1:29" ht="28.8" x14ac:dyDescent="0.25">
      <c r="A146" s="1163" t="s">
        <v>1868</v>
      </c>
      <c r="B146" s="251" t="s">
        <v>1869</v>
      </c>
      <c r="C146" s="251"/>
      <c r="D146" s="251" t="s">
        <v>1870</v>
      </c>
      <c r="E146" s="251" t="s">
        <v>1871</v>
      </c>
      <c r="F146" s="941" t="s">
        <v>1872</v>
      </c>
      <c r="G146" s="942" t="s">
        <v>1873</v>
      </c>
      <c r="H146" s="2332" t="str">
        <f t="shared" si="24"/>
        <v>6-DaHall 1-PDU-11-30-9</v>
      </c>
      <c r="I146" s="2333" t="str">
        <f t="shared" si="25"/>
        <v>6-DaHall 1-PDU-12-30-9</v>
      </c>
      <c r="J146" s="1637">
        <v>220</v>
      </c>
      <c r="K146" s="1638">
        <v>30</v>
      </c>
      <c r="L146" s="2690" t="s">
        <v>6977</v>
      </c>
      <c r="M146" s="1639">
        <v>9</v>
      </c>
      <c r="N146" s="1640">
        <v>220</v>
      </c>
      <c r="O146" s="1641">
        <v>30</v>
      </c>
      <c r="P146" s="2696" t="s">
        <v>6984</v>
      </c>
      <c r="Q146" s="1642">
        <v>9</v>
      </c>
      <c r="R146" s="3135"/>
      <c r="S146" s="3136"/>
      <c r="T146" s="3125"/>
      <c r="U146" s="3136"/>
      <c r="V146" s="3135"/>
      <c r="W146" s="3136"/>
      <c r="X146" s="270" t="e">
        <f>SUM(#REF!)</f>
        <v>#REF!</v>
      </c>
      <c r="Y146" s="270" t="e">
        <f>SUM(#REF!)</f>
        <v>#REF!</v>
      </c>
      <c r="Z146" s="255" t="e">
        <f t="shared" si="13"/>
        <v>#REF!</v>
      </c>
      <c r="AA146" s="2777" t="e">
        <f t="shared" si="23"/>
        <v>#REF!</v>
      </c>
      <c r="AB146" s="2830"/>
      <c r="AC146" s="2796" t="s">
        <v>1698</v>
      </c>
    </row>
    <row r="147" spans="1:29" ht="28.8" x14ac:dyDescent="0.25">
      <c r="A147" s="1163" t="s">
        <v>1874</v>
      </c>
      <c r="B147" s="251" t="s">
        <v>1875</v>
      </c>
      <c r="C147" s="251"/>
      <c r="D147" s="251" t="s">
        <v>1876</v>
      </c>
      <c r="E147" s="251" t="s">
        <v>1877</v>
      </c>
      <c r="F147" s="941" t="s">
        <v>1878</v>
      </c>
      <c r="G147" s="942" t="s">
        <v>1879</v>
      </c>
      <c r="H147" s="2332" t="str">
        <f t="shared" si="24"/>
        <v>6-DaHall 1-PDU-11-30-11</v>
      </c>
      <c r="I147" s="2333" t="str">
        <f t="shared" si="25"/>
        <v>6-DaHall 1-PDU-12-30-11</v>
      </c>
      <c r="J147" s="1637">
        <v>220</v>
      </c>
      <c r="K147" s="1638">
        <v>30</v>
      </c>
      <c r="L147" s="2690" t="s">
        <v>6977</v>
      </c>
      <c r="M147" s="1639">
        <v>11</v>
      </c>
      <c r="N147" s="1640">
        <v>220</v>
      </c>
      <c r="O147" s="1641">
        <v>30</v>
      </c>
      <c r="P147" s="2696" t="s">
        <v>6984</v>
      </c>
      <c r="Q147" s="1642">
        <v>11</v>
      </c>
      <c r="R147" s="3135"/>
      <c r="S147" s="3136"/>
      <c r="T147" s="3125"/>
      <c r="U147" s="3136"/>
      <c r="V147" s="3135"/>
      <c r="W147" s="3136"/>
      <c r="X147" s="270" t="e">
        <f>SUM(#REF!)</f>
        <v>#REF!</v>
      </c>
      <c r="Y147" s="270" t="e">
        <f>SUM(#REF!)</f>
        <v>#REF!</v>
      </c>
      <c r="Z147" s="255" t="e">
        <f t="shared" si="13"/>
        <v>#REF!</v>
      </c>
      <c r="AA147" s="2777" t="e">
        <f t="shared" si="23"/>
        <v>#REF!</v>
      </c>
      <c r="AB147" s="2830"/>
      <c r="AC147" s="2796" t="s">
        <v>1698</v>
      </c>
    </row>
    <row r="148" spans="1:29" ht="57.6" x14ac:dyDescent="0.25">
      <c r="A148" s="1163" t="s">
        <v>1880</v>
      </c>
      <c r="B148" s="251" t="s">
        <v>1881</v>
      </c>
      <c r="C148" s="251"/>
      <c r="D148" s="251" t="s">
        <v>1882</v>
      </c>
      <c r="E148" s="251" t="s">
        <v>1883</v>
      </c>
      <c r="F148" s="941" t="s">
        <v>1884</v>
      </c>
      <c r="G148" s="941" t="s">
        <v>1885</v>
      </c>
      <c r="H148" s="2332" t="str">
        <f t="shared" si="24"/>
        <v>6-DaHall 1-PDU-11-30-13</v>
      </c>
      <c r="I148" s="2336" t="str">
        <f t="shared" si="25"/>
        <v>6-DaHall 1-PDU-09-30-31</v>
      </c>
      <c r="J148" s="1637">
        <v>220</v>
      </c>
      <c r="K148" s="1638">
        <v>30</v>
      </c>
      <c r="L148" s="2690" t="s">
        <v>6977</v>
      </c>
      <c r="M148" s="1639">
        <v>13</v>
      </c>
      <c r="N148" s="1653">
        <v>220</v>
      </c>
      <c r="O148" s="1638">
        <v>30</v>
      </c>
      <c r="P148" s="2690" t="s">
        <v>7020</v>
      </c>
      <c r="Q148" s="1639">
        <v>31</v>
      </c>
      <c r="R148" s="3135"/>
      <c r="S148" s="941" t="s">
        <v>1594</v>
      </c>
      <c r="T148" s="3125"/>
      <c r="U148" s="941" t="s">
        <v>1596</v>
      </c>
      <c r="V148" s="3135"/>
      <c r="W148" s="941" t="s">
        <v>1598</v>
      </c>
      <c r="X148" s="270" t="e">
        <f>SUM(#REF!)</f>
        <v>#REF!</v>
      </c>
      <c r="Y148" s="1546" t="e">
        <f>SUM(#REF!)</f>
        <v>#REF!</v>
      </c>
      <c r="Z148" s="255" t="e">
        <f t="shared" ref="Z148:Z246" si="26">SUM(X148:Y148)</f>
        <v>#REF!</v>
      </c>
      <c r="AA148" s="2777" t="e">
        <f t="shared" si="23"/>
        <v>#REF!</v>
      </c>
      <c r="AB148" s="2830"/>
      <c r="AC148" s="2797" t="s">
        <v>1698</v>
      </c>
    </row>
    <row r="149" spans="1:29" ht="30.75" customHeight="1" x14ac:dyDescent="0.25">
      <c r="A149" s="1163" t="s">
        <v>1886</v>
      </c>
      <c r="B149" s="251" t="s">
        <v>1887</v>
      </c>
      <c r="C149" s="251"/>
      <c r="D149" s="251" t="s">
        <v>1888</v>
      </c>
      <c r="E149" s="251" t="s">
        <v>1889</v>
      </c>
      <c r="F149" s="941" t="s">
        <v>1890</v>
      </c>
      <c r="G149" s="942" t="s">
        <v>1891</v>
      </c>
      <c r="H149" s="2332" t="str">
        <f t="shared" si="24"/>
        <v>6-DaHall 1-PDU-11-30-15</v>
      </c>
      <c r="I149" s="2333" t="str">
        <f t="shared" si="25"/>
        <v>6-DaHall 1-PDU-12-30-15</v>
      </c>
      <c r="J149" s="1637">
        <v>220</v>
      </c>
      <c r="K149" s="1638">
        <v>30</v>
      </c>
      <c r="L149" s="2690" t="s">
        <v>6977</v>
      </c>
      <c r="M149" s="1639">
        <v>15</v>
      </c>
      <c r="N149" s="1640">
        <v>220</v>
      </c>
      <c r="O149" s="1641">
        <v>30</v>
      </c>
      <c r="P149" s="2696" t="s">
        <v>6984</v>
      </c>
      <c r="Q149" s="1642">
        <v>15</v>
      </c>
      <c r="R149" s="3135"/>
      <c r="S149" s="3117" t="s">
        <v>1786</v>
      </c>
      <c r="T149" s="3125"/>
      <c r="U149" s="3117" t="s">
        <v>1788</v>
      </c>
      <c r="V149" s="3135"/>
      <c r="W149" s="3117" t="s">
        <v>1599</v>
      </c>
      <c r="X149" s="270" t="e">
        <f>SUM(#REF!)</f>
        <v>#REF!</v>
      </c>
      <c r="Y149" s="270" t="e">
        <f>SUM(#REF!)</f>
        <v>#REF!</v>
      </c>
      <c r="Z149" s="255" t="e">
        <f t="shared" si="26"/>
        <v>#REF!</v>
      </c>
      <c r="AA149" s="2777" t="e">
        <f t="shared" si="23"/>
        <v>#REF!</v>
      </c>
      <c r="AB149" s="2830"/>
      <c r="AC149" s="2796" t="s">
        <v>1698</v>
      </c>
    </row>
    <row r="150" spans="1:29" ht="37.5" customHeight="1" thickBot="1" x14ac:dyDescent="0.3">
      <c r="A150" s="1164" t="s">
        <v>1892</v>
      </c>
      <c r="B150" s="334" t="s">
        <v>1893</v>
      </c>
      <c r="C150" s="334"/>
      <c r="D150" s="334" t="s">
        <v>1894</v>
      </c>
      <c r="E150" s="334" t="s">
        <v>1895</v>
      </c>
      <c r="F150" s="923" t="s">
        <v>1896</v>
      </c>
      <c r="G150" s="924" t="s">
        <v>1897</v>
      </c>
      <c r="H150" s="2334" t="str">
        <f t="shared" si="24"/>
        <v>6-DaHall 1-PDU-11-30-17</v>
      </c>
      <c r="I150" s="2335" t="str">
        <f t="shared" si="25"/>
        <v>6-DaHall 1-PDU-12-30-17</v>
      </c>
      <c r="J150" s="1645">
        <v>220</v>
      </c>
      <c r="K150" s="1646">
        <v>30</v>
      </c>
      <c r="L150" s="2693" t="s">
        <v>6977</v>
      </c>
      <c r="M150" s="1647">
        <v>17</v>
      </c>
      <c r="N150" s="1648">
        <v>220</v>
      </c>
      <c r="O150" s="1649">
        <v>30</v>
      </c>
      <c r="P150" s="2699" t="s">
        <v>6984</v>
      </c>
      <c r="Q150" s="1650">
        <v>17</v>
      </c>
      <c r="R150" s="3141"/>
      <c r="S150" s="3142"/>
      <c r="T150" s="3129"/>
      <c r="U150" s="3142"/>
      <c r="V150" s="3141"/>
      <c r="W150" s="3142"/>
      <c r="X150" s="337" t="e">
        <f>SUM(#REF!)</f>
        <v>#REF!</v>
      </c>
      <c r="Y150" s="337" t="e">
        <f>SUM(#REF!)</f>
        <v>#REF!</v>
      </c>
      <c r="Z150" s="335" t="e">
        <f t="shared" si="26"/>
        <v>#REF!</v>
      </c>
      <c r="AA150" s="2778" t="e">
        <f t="shared" si="23"/>
        <v>#REF!</v>
      </c>
      <c r="AB150" s="2831"/>
      <c r="AC150" s="2798"/>
    </row>
    <row r="151" spans="1:29" ht="15" thickTop="1" x14ac:dyDescent="0.25">
      <c r="A151" s="1162" t="s">
        <v>382</v>
      </c>
      <c r="B151" s="847"/>
      <c r="C151" s="847"/>
      <c r="D151" s="847"/>
      <c r="E151" s="847"/>
      <c r="F151" s="939"/>
      <c r="G151" s="940"/>
      <c r="H151" s="2330"/>
      <c r="I151" s="2331"/>
      <c r="J151" s="1629"/>
      <c r="K151" s="1630"/>
      <c r="L151" s="939"/>
      <c r="M151" s="1631"/>
      <c r="N151" s="1632"/>
      <c r="O151" s="1633"/>
      <c r="P151" s="940"/>
      <c r="Q151" s="1634"/>
      <c r="R151" s="848"/>
      <c r="S151" s="849"/>
      <c r="T151" s="848"/>
      <c r="U151" s="849"/>
      <c r="V151" s="848"/>
      <c r="W151" s="849"/>
      <c r="X151" s="855"/>
      <c r="Y151" s="855"/>
      <c r="Z151" s="850"/>
      <c r="AA151" s="2782"/>
      <c r="AB151" s="2835"/>
      <c r="AC151" s="2803" t="s">
        <v>1587</v>
      </c>
    </row>
    <row r="152" spans="1:29" ht="28.8" x14ac:dyDescent="0.25">
      <c r="A152" s="1163" t="s">
        <v>1898</v>
      </c>
      <c r="B152" s="251" t="s">
        <v>1899</v>
      </c>
      <c r="C152" s="251"/>
      <c r="D152" s="251" t="s">
        <v>1900</v>
      </c>
      <c r="E152" s="251" t="s">
        <v>1901</v>
      </c>
      <c r="F152" s="941" t="s">
        <v>1902</v>
      </c>
      <c r="G152" s="942" t="s">
        <v>1903</v>
      </c>
      <c r="H152" s="2332" t="str">
        <f t="shared" ref="H152:H160" si="27">"6-DaHall 1-PDU-"&amp;L152&amp;"-"&amp;K152&amp;"-"&amp;M152</f>
        <v>6-DaHall 1-PDU-05-30-38</v>
      </c>
      <c r="I152" s="2333" t="str">
        <f t="shared" ref="I152:I160" si="28">"6-DaHall 1-PDU-"&amp;P152&amp;"-"&amp;O152&amp;"-"&amp;Q152</f>
        <v>6-DaHall 1-PDU-06-30-38</v>
      </c>
      <c r="J152" s="1651">
        <v>220</v>
      </c>
      <c r="K152" s="1652">
        <v>30</v>
      </c>
      <c r="L152" s="2690" t="s">
        <v>6927</v>
      </c>
      <c r="M152" s="1639">
        <v>38</v>
      </c>
      <c r="N152" s="1643">
        <v>220</v>
      </c>
      <c r="O152" s="1644">
        <v>30</v>
      </c>
      <c r="P152" s="2696" t="s">
        <v>6937</v>
      </c>
      <c r="Q152" s="1642">
        <v>38</v>
      </c>
      <c r="R152" s="3125" t="s">
        <v>1904</v>
      </c>
      <c r="S152" s="3117" t="s">
        <v>1905</v>
      </c>
      <c r="T152" s="3125" t="s">
        <v>1906</v>
      </c>
      <c r="U152" s="3117" t="s">
        <v>1907</v>
      </c>
      <c r="V152" s="3125" t="s">
        <v>1598</v>
      </c>
      <c r="W152" s="3117" t="s">
        <v>1599</v>
      </c>
      <c r="X152" s="270" t="e">
        <f>SUM(#REF!)</f>
        <v>#REF!</v>
      </c>
      <c r="Y152" s="270" t="e">
        <f>SUM(#REF!)</f>
        <v>#REF!</v>
      </c>
      <c r="Z152" s="255" t="e">
        <f t="shared" si="26"/>
        <v>#REF!</v>
      </c>
      <c r="AA152" s="2777" t="e">
        <f t="shared" si="23"/>
        <v>#REF!</v>
      </c>
      <c r="AB152" s="2830"/>
      <c r="AC152" s="2809" t="s">
        <v>1908</v>
      </c>
    </row>
    <row r="153" spans="1:29" ht="28.8" x14ac:dyDescent="0.25">
      <c r="A153" s="1163" t="s">
        <v>1909</v>
      </c>
      <c r="B153" s="251" t="s">
        <v>1910</v>
      </c>
      <c r="C153" s="251"/>
      <c r="D153" s="251" t="s">
        <v>1911</v>
      </c>
      <c r="E153" s="251" t="s">
        <v>1912</v>
      </c>
      <c r="F153" s="941" t="s">
        <v>1913</v>
      </c>
      <c r="G153" s="942" t="s">
        <v>1914</v>
      </c>
      <c r="H153" s="2332" t="str">
        <f t="shared" si="27"/>
        <v>6-DaHall 1-PDU-05-30-40</v>
      </c>
      <c r="I153" s="2333" t="str">
        <f t="shared" si="28"/>
        <v>6-DaHall 1-PDU-06-30-40</v>
      </c>
      <c r="J153" s="1651">
        <v>220</v>
      </c>
      <c r="K153" s="1652">
        <v>30</v>
      </c>
      <c r="L153" s="2690" t="s">
        <v>6927</v>
      </c>
      <c r="M153" s="1639">
        <v>40</v>
      </c>
      <c r="N153" s="1643">
        <v>220</v>
      </c>
      <c r="O153" s="1644">
        <v>30</v>
      </c>
      <c r="P153" s="2696" t="s">
        <v>6937</v>
      </c>
      <c r="Q153" s="1642">
        <v>40</v>
      </c>
      <c r="R153" s="3135"/>
      <c r="S153" s="3136"/>
      <c r="T153" s="3135"/>
      <c r="U153" s="3136"/>
      <c r="V153" s="3135"/>
      <c r="W153" s="3136"/>
      <c r="X153" s="270" t="e">
        <f>SUM(#REF!)</f>
        <v>#REF!</v>
      </c>
      <c r="Y153" s="270" t="e">
        <f>SUM(#REF!)</f>
        <v>#REF!</v>
      </c>
      <c r="Z153" s="255" t="e">
        <f t="shared" si="26"/>
        <v>#REF!</v>
      </c>
      <c r="AA153" s="2777" t="e">
        <f t="shared" si="23"/>
        <v>#REF!</v>
      </c>
      <c r="AB153" s="2830"/>
      <c r="AC153" s="2809" t="s">
        <v>1587</v>
      </c>
    </row>
    <row r="154" spans="1:29" ht="28.8" x14ac:dyDescent="0.25">
      <c r="A154" s="1163" t="s">
        <v>1915</v>
      </c>
      <c r="B154" s="251" t="s">
        <v>1916</v>
      </c>
      <c r="C154" s="251"/>
      <c r="D154" s="251" t="s">
        <v>1917</v>
      </c>
      <c r="E154" s="251" t="s">
        <v>1918</v>
      </c>
      <c r="F154" s="941" t="s">
        <v>1919</v>
      </c>
      <c r="G154" s="942" t="s">
        <v>1920</v>
      </c>
      <c r="H154" s="2332" t="str">
        <f t="shared" si="27"/>
        <v>6-DaHall 1-PDU-05-30-42</v>
      </c>
      <c r="I154" s="2333" t="str">
        <f t="shared" si="28"/>
        <v>6-DaHall 1-PDU-06-30-42</v>
      </c>
      <c r="J154" s="1651">
        <v>220</v>
      </c>
      <c r="K154" s="1652">
        <v>30</v>
      </c>
      <c r="L154" s="2690" t="s">
        <v>6927</v>
      </c>
      <c r="M154" s="1639">
        <v>42</v>
      </c>
      <c r="N154" s="1643">
        <v>220</v>
      </c>
      <c r="O154" s="1644">
        <v>30</v>
      </c>
      <c r="P154" s="2696" t="s">
        <v>6937</v>
      </c>
      <c r="Q154" s="1642">
        <v>42</v>
      </c>
      <c r="R154" s="3135"/>
      <c r="S154" s="3136"/>
      <c r="T154" s="3135"/>
      <c r="U154" s="3136"/>
      <c r="V154" s="3135"/>
      <c r="W154" s="3136"/>
      <c r="X154" s="270" t="e">
        <f>SUM(#REF!)</f>
        <v>#REF!</v>
      </c>
      <c r="Y154" s="270" t="e">
        <f>SUM(#REF!)</f>
        <v>#REF!</v>
      </c>
      <c r="Z154" s="255" t="e">
        <f t="shared" si="26"/>
        <v>#REF!</v>
      </c>
      <c r="AA154" s="2777" t="e">
        <f t="shared" si="23"/>
        <v>#REF!</v>
      </c>
      <c r="AB154" s="2830"/>
      <c r="AC154" s="2809" t="s">
        <v>1587</v>
      </c>
    </row>
    <row r="155" spans="1:29" ht="28.8" x14ac:dyDescent="0.25">
      <c r="A155" s="1163" t="s">
        <v>1921</v>
      </c>
      <c r="B155" s="251" t="s">
        <v>1922</v>
      </c>
      <c r="C155" s="251"/>
      <c r="D155" s="251" t="s">
        <v>1923</v>
      </c>
      <c r="E155" s="251" t="s">
        <v>1924</v>
      </c>
      <c r="F155" s="941" t="s">
        <v>1925</v>
      </c>
      <c r="G155" s="942" t="s">
        <v>1926</v>
      </c>
      <c r="H155" s="2332" t="str">
        <f t="shared" si="27"/>
        <v>6-DaHall 1-PDU-05-30-44</v>
      </c>
      <c r="I155" s="2333" t="str">
        <f t="shared" si="28"/>
        <v>6-DaHall 1-PDU-06-30-44</v>
      </c>
      <c r="J155" s="1651">
        <v>220</v>
      </c>
      <c r="K155" s="1652">
        <v>30</v>
      </c>
      <c r="L155" s="2690" t="s">
        <v>6927</v>
      </c>
      <c r="M155" s="1639">
        <v>44</v>
      </c>
      <c r="N155" s="1643">
        <v>220</v>
      </c>
      <c r="O155" s="1644">
        <v>30</v>
      </c>
      <c r="P155" s="2696" t="s">
        <v>6937</v>
      </c>
      <c r="Q155" s="1642">
        <v>44</v>
      </c>
      <c r="R155" s="3135"/>
      <c r="S155" s="3136"/>
      <c r="T155" s="3135"/>
      <c r="U155" s="3136"/>
      <c r="V155" s="3135"/>
      <c r="W155" s="3136"/>
      <c r="X155" s="270" t="e">
        <f>SUM(#REF!)</f>
        <v>#REF!</v>
      </c>
      <c r="Y155" s="270" t="e">
        <f>SUM(#REF!)</f>
        <v>#REF!</v>
      </c>
      <c r="Z155" s="255" t="e">
        <f t="shared" si="26"/>
        <v>#REF!</v>
      </c>
      <c r="AA155" s="2777" t="e">
        <f t="shared" si="23"/>
        <v>#REF!</v>
      </c>
      <c r="AB155" s="2830"/>
      <c r="AC155" s="2809" t="s">
        <v>1587</v>
      </c>
    </row>
    <row r="156" spans="1:29" ht="28.8" x14ac:dyDescent="0.25">
      <c r="A156" s="1163" t="s">
        <v>1927</v>
      </c>
      <c r="B156" s="251" t="s">
        <v>1928</v>
      </c>
      <c r="C156" s="251"/>
      <c r="D156" s="251" t="s">
        <v>1929</v>
      </c>
      <c r="E156" s="251" t="s">
        <v>1930</v>
      </c>
      <c r="F156" s="941" t="s">
        <v>1931</v>
      </c>
      <c r="G156" s="942" t="s">
        <v>1932</v>
      </c>
      <c r="H156" s="2332" t="str">
        <f t="shared" si="27"/>
        <v>6-DaHall 1-PDU-05-30-46</v>
      </c>
      <c r="I156" s="2333" t="str">
        <f t="shared" si="28"/>
        <v>6-DaHall 1-PDU-06-30-46</v>
      </c>
      <c r="J156" s="1651">
        <v>220</v>
      </c>
      <c r="K156" s="1652">
        <v>30</v>
      </c>
      <c r="L156" s="2690" t="s">
        <v>6927</v>
      </c>
      <c r="M156" s="1639">
        <v>46</v>
      </c>
      <c r="N156" s="1643">
        <v>220</v>
      </c>
      <c r="O156" s="1644">
        <v>30</v>
      </c>
      <c r="P156" s="2696" t="s">
        <v>6937</v>
      </c>
      <c r="Q156" s="1642">
        <v>46</v>
      </c>
      <c r="R156" s="3135"/>
      <c r="S156" s="3136"/>
      <c r="T156" s="3135"/>
      <c r="U156" s="3136"/>
      <c r="V156" s="3135"/>
      <c r="W156" s="3136"/>
      <c r="X156" s="270" t="e">
        <f>SUM(#REF!)</f>
        <v>#REF!</v>
      </c>
      <c r="Y156" s="270" t="e">
        <f>SUM(#REF!)</f>
        <v>#REF!</v>
      </c>
      <c r="Z156" s="255" t="e">
        <f t="shared" si="26"/>
        <v>#REF!</v>
      </c>
      <c r="AA156" s="2777" t="e">
        <f t="shared" si="23"/>
        <v>#REF!</v>
      </c>
      <c r="AB156" s="2830"/>
      <c r="AC156" s="2809" t="s">
        <v>1587</v>
      </c>
    </row>
    <row r="157" spans="1:29" ht="28.8" x14ac:dyDescent="0.25">
      <c r="A157" s="1163" t="s">
        <v>1933</v>
      </c>
      <c r="B157" s="251" t="s">
        <v>1934</v>
      </c>
      <c r="C157" s="251"/>
      <c r="D157" s="251" t="s">
        <v>1935</v>
      </c>
      <c r="E157" s="251" t="s">
        <v>1936</v>
      </c>
      <c r="F157" s="941" t="s">
        <v>1937</v>
      </c>
      <c r="G157" s="942" t="s">
        <v>1938</v>
      </c>
      <c r="H157" s="2332" t="str">
        <f t="shared" si="27"/>
        <v>6-DaHall 1-PDU-13-30-1</v>
      </c>
      <c r="I157" s="2333" t="str">
        <f t="shared" si="28"/>
        <v>6-DaHall 1-PDU-14-30-1</v>
      </c>
      <c r="J157" s="1651">
        <v>220</v>
      </c>
      <c r="K157" s="1652">
        <v>30</v>
      </c>
      <c r="L157" s="2690" t="s">
        <v>6978</v>
      </c>
      <c r="M157" s="1639">
        <v>1</v>
      </c>
      <c r="N157" s="1643">
        <v>220</v>
      </c>
      <c r="O157" s="1644">
        <v>30</v>
      </c>
      <c r="P157" s="2696" t="s">
        <v>6985</v>
      </c>
      <c r="Q157" s="1642">
        <v>1</v>
      </c>
      <c r="R157" s="3125" t="s">
        <v>1728</v>
      </c>
      <c r="S157" s="3117" t="s">
        <v>1729</v>
      </c>
      <c r="T157" s="3125" t="s">
        <v>1730</v>
      </c>
      <c r="U157" s="3117" t="s">
        <v>1731</v>
      </c>
      <c r="V157" s="3135"/>
      <c r="W157" s="3136"/>
      <c r="X157" s="270" t="e">
        <f>SUM(#REF!)</f>
        <v>#REF!</v>
      </c>
      <c r="Y157" s="270" t="e">
        <f>SUM(#REF!)</f>
        <v>#REF!</v>
      </c>
      <c r="Z157" s="255" t="e">
        <f t="shared" si="26"/>
        <v>#REF!</v>
      </c>
      <c r="AA157" s="2777" t="e">
        <f t="shared" si="23"/>
        <v>#REF!</v>
      </c>
      <c r="AB157" s="2830"/>
      <c r="AC157" s="2809" t="s">
        <v>1587</v>
      </c>
    </row>
    <row r="158" spans="1:29" ht="28.8" x14ac:dyDescent="0.25">
      <c r="A158" s="1163" t="s">
        <v>350</v>
      </c>
      <c r="B158" s="251" t="s">
        <v>1939</v>
      </c>
      <c r="C158" s="251"/>
      <c r="D158" s="251" t="s">
        <v>1940</v>
      </c>
      <c r="E158" s="251" t="s">
        <v>1941</v>
      </c>
      <c r="F158" s="941" t="s">
        <v>1942</v>
      </c>
      <c r="G158" s="942" t="s">
        <v>1943</v>
      </c>
      <c r="H158" s="2332" t="str">
        <f t="shared" si="27"/>
        <v>6-DaHall 1-PDU-13-30-3</v>
      </c>
      <c r="I158" s="2333" t="str">
        <f t="shared" si="28"/>
        <v>6-DaHall 1-PDU-14-30-3</v>
      </c>
      <c r="J158" s="1651">
        <v>220</v>
      </c>
      <c r="K158" s="1652">
        <v>30</v>
      </c>
      <c r="L158" s="2690" t="s">
        <v>6978</v>
      </c>
      <c r="M158" s="1639">
        <v>3</v>
      </c>
      <c r="N158" s="1643">
        <v>220</v>
      </c>
      <c r="O158" s="1644">
        <v>30</v>
      </c>
      <c r="P158" s="2696" t="s">
        <v>6985</v>
      </c>
      <c r="Q158" s="1642">
        <v>3</v>
      </c>
      <c r="R158" s="3135"/>
      <c r="S158" s="3136"/>
      <c r="T158" s="3135"/>
      <c r="U158" s="3136"/>
      <c r="V158" s="3135"/>
      <c r="W158" s="3136"/>
      <c r="X158" s="270" t="e">
        <f>SUM(#REF!)</f>
        <v>#REF!</v>
      </c>
      <c r="Y158" s="270" t="e">
        <f>SUM(#REF!)</f>
        <v>#REF!</v>
      </c>
      <c r="Z158" s="255" t="e">
        <f t="shared" si="26"/>
        <v>#REF!</v>
      </c>
      <c r="AA158" s="2777" t="e">
        <f t="shared" si="23"/>
        <v>#REF!</v>
      </c>
      <c r="AB158" s="2830"/>
      <c r="AC158" s="2809" t="s">
        <v>1587</v>
      </c>
    </row>
    <row r="159" spans="1:29" ht="28.8" x14ac:dyDescent="0.25">
      <c r="A159" s="1163" t="s">
        <v>348</v>
      </c>
      <c r="B159" s="251" t="s">
        <v>1944</v>
      </c>
      <c r="C159" s="251"/>
      <c r="D159" s="251" t="s">
        <v>1945</v>
      </c>
      <c r="E159" s="251" t="s">
        <v>1946</v>
      </c>
      <c r="F159" s="941" t="s">
        <v>1947</v>
      </c>
      <c r="G159" s="942" t="s">
        <v>1948</v>
      </c>
      <c r="H159" s="2332" t="str">
        <f t="shared" si="27"/>
        <v>6-DaHall 1-PDU-13-30-5</v>
      </c>
      <c r="I159" s="2333" t="str">
        <f t="shared" si="28"/>
        <v>6-DaHall 1-PDU-14-30-5</v>
      </c>
      <c r="J159" s="1651">
        <v>220</v>
      </c>
      <c r="K159" s="1652">
        <v>30</v>
      </c>
      <c r="L159" s="2690" t="s">
        <v>6978</v>
      </c>
      <c r="M159" s="1639">
        <v>5</v>
      </c>
      <c r="N159" s="1643">
        <v>220</v>
      </c>
      <c r="O159" s="1644">
        <v>30</v>
      </c>
      <c r="P159" s="2696" t="s">
        <v>6985</v>
      </c>
      <c r="Q159" s="1642">
        <v>5</v>
      </c>
      <c r="R159" s="3135"/>
      <c r="S159" s="3136"/>
      <c r="T159" s="3135"/>
      <c r="U159" s="3136"/>
      <c r="V159" s="3135"/>
      <c r="W159" s="3136"/>
      <c r="X159" s="270" t="e">
        <f>SUM(#REF!)</f>
        <v>#REF!</v>
      </c>
      <c r="Y159" s="270" t="e">
        <f>SUM(#REF!)</f>
        <v>#REF!</v>
      </c>
      <c r="Z159" s="255" t="e">
        <f t="shared" si="26"/>
        <v>#REF!</v>
      </c>
      <c r="AA159" s="2777" t="e">
        <f t="shared" si="23"/>
        <v>#REF!</v>
      </c>
      <c r="AB159" s="2830"/>
      <c r="AC159" s="2809" t="s">
        <v>1587</v>
      </c>
    </row>
    <row r="160" spans="1:29" ht="28.8" x14ac:dyDescent="0.25">
      <c r="A160" s="1163" t="s">
        <v>344</v>
      </c>
      <c r="B160" s="251" t="s">
        <v>1949</v>
      </c>
      <c r="C160" s="251"/>
      <c r="D160" s="251" t="s">
        <v>1950</v>
      </c>
      <c r="E160" s="251" t="s">
        <v>1951</v>
      </c>
      <c r="F160" s="941" t="s">
        <v>1952</v>
      </c>
      <c r="G160" s="942" t="s">
        <v>1953</v>
      </c>
      <c r="H160" s="2332" t="str">
        <f t="shared" si="27"/>
        <v>6-DaHall 1-PDU-13-30-7</v>
      </c>
      <c r="I160" s="2333" t="str">
        <f t="shared" si="28"/>
        <v>6-DaHall 1-PDU-14-30-7</v>
      </c>
      <c r="J160" s="1651">
        <v>220</v>
      </c>
      <c r="K160" s="1652">
        <v>30</v>
      </c>
      <c r="L160" s="2690" t="s">
        <v>6978</v>
      </c>
      <c r="M160" s="1639">
        <v>7</v>
      </c>
      <c r="N160" s="1643">
        <v>220</v>
      </c>
      <c r="O160" s="1644">
        <v>30</v>
      </c>
      <c r="P160" s="2696" t="s">
        <v>6985</v>
      </c>
      <c r="Q160" s="1642">
        <v>7</v>
      </c>
      <c r="R160" s="3135"/>
      <c r="S160" s="3136"/>
      <c r="T160" s="3135"/>
      <c r="U160" s="3136"/>
      <c r="V160" s="3135"/>
      <c r="W160" s="3136"/>
      <c r="X160" s="270" t="e">
        <f>SUM(#REF!)</f>
        <v>#REF!</v>
      </c>
      <c r="Y160" s="270" t="e">
        <f>SUM(#REF!)</f>
        <v>#REF!</v>
      </c>
      <c r="Z160" s="255" t="e">
        <f t="shared" si="26"/>
        <v>#REF!</v>
      </c>
      <c r="AA160" s="2777" t="e">
        <f t="shared" si="23"/>
        <v>#REF!</v>
      </c>
      <c r="AB160" s="2830"/>
      <c r="AC160" s="2809" t="s">
        <v>1587</v>
      </c>
    </row>
    <row r="161" spans="1:29" ht="15" thickBot="1" x14ac:dyDescent="0.3">
      <c r="A161" s="1164" t="s">
        <v>1954</v>
      </c>
      <c r="B161" s="862"/>
      <c r="C161" s="862"/>
      <c r="D161" s="862"/>
      <c r="E161" s="862"/>
      <c r="F161" s="937"/>
      <c r="G161" s="938"/>
      <c r="H161" s="2337"/>
      <c r="I161" s="2338"/>
      <c r="J161" s="1654"/>
      <c r="K161" s="1655"/>
      <c r="L161" s="937"/>
      <c r="M161" s="1656"/>
      <c r="N161" s="1657"/>
      <c r="O161" s="1658"/>
      <c r="P161" s="938"/>
      <c r="Q161" s="1659"/>
      <c r="R161" s="863"/>
      <c r="S161" s="884"/>
      <c r="T161" s="863"/>
      <c r="U161" s="884"/>
      <c r="V161" s="863"/>
      <c r="W161" s="884"/>
      <c r="X161" s="1186"/>
      <c r="Y161" s="1186"/>
      <c r="Z161" s="885"/>
      <c r="AA161" s="2783"/>
      <c r="AB161" s="2837"/>
      <c r="AC161" s="2810" t="s">
        <v>1587</v>
      </c>
    </row>
    <row r="162" spans="1:29" ht="15" thickTop="1" x14ac:dyDescent="0.25">
      <c r="A162" s="1162" t="s">
        <v>586</v>
      </c>
      <c r="B162" s="847"/>
      <c r="C162" s="847"/>
      <c r="D162" s="847"/>
      <c r="E162" s="847"/>
      <c r="F162" s="939"/>
      <c r="G162" s="940"/>
      <c r="H162" s="2330"/>
      <c r="I162" s="2331"/>
      <c r="J162" s="1629"/>
      <c r="K162" s="1630"/>
      <c r="L162" s="939"/>
      <c r="M162" s="1631"/>
      <c r="N162" s="1632"/>
      <c r="O162" s="1633"/>
      <c r="P162" s="940"/>
      <c r="Q162" s="1634"/>
      <c r="R162" s="848"/>
      <c r="S162" s="849"/>
      <c r="T162" s="848"/>
      <c r="U162" s="849"/>
      <c r="V162" s="848"/>
      <c r="W162" s="849"/>
      <c r="X162" s="855"/>
      <c r="Y162" s="855"/>
      <c r="Z162" s="850"/>
      <c r="AA162" s="2782"/>
      <c r="AB162" s="2835"/>
      <c r="AC162" s="2803" t="s">
        <v>1587</v>
      </c>
    </row>
    <row r="163" spans="1:29" ht="28.8" x14ac:dyDescent="0.25">
      <c r="A163" s="1163" t="s">
        <v>1955</v>
      </c>
      <c r="B163" s="251" t="s">
        <v>1956</v>
      </c>
      <c r="C163" s="251"/>
      <c r="D163" s="251" t="s">
        <v>1957</v>
      </c>
      <c r="E163" s="251" t="s">
        <v>1958</v>
      </c>
      <c r="F163" s="941" t="s">
        <v>1959</v>
      </c>
      <c r="G163" s="942" t="s">
        <v>1960</v>
      </c>
      <c r="H163" s="2332" t="str">
        <f t="shared" ref="H163:H171" si="29">"6-DaHall 1-PDU-"&amp;L163&amp;"-"&amp;K163&amp;"-"&amp;M163</f>
        <v>6-DaHall 1-PDU-05-30-20</v>
      </c>
      <c r="I163" s="2333" t="str">
        <f t="shared" ref="I163:I171" si="30">"6-DaHall 1-PDU-"&amp;P163&amp;"-"&amp;O163&amp;"-"&amp;Q163</f>
        <v>6-DaHall 1-PDU-06-30-20</v>
      </c>
      <c r="J163" s="1637">
        <v>220</v>
      </c>
      <c r="K163" s="1638">
        <v>30</v>
      </c>
      <c r="L163" s="2690" t="s">
        <v>6927</v>
      </c>
      <c r="M163" s="1639">
        <v>20</v>
      </c>
      <c r="N163" s="1640">
        <v>220</v>
      </c>
      <c r="O163" s="1641">
        <v>30</v>
      </c>
      <c r="P163" s="2696" t="s">
        <v>6937</v>
      </c>
      <c r="Q163" s="1642">
        <v>20</v>
      </c>
      <c r="R163" s="3125" t="s">
        <v>1904</v>
      </c>
      <c r="S163" s="3117" t="s">
        <v>1905</v>
      </c>
      <c r="T163" s="3125" t="s">
        <v>1906</v>
      </c>
      <c r="U163" s="3117" t="s">
        <v>1907</v>
      </c>
      <c r="V163" s="3125" t="s">
        <v>1598</v>
      </c>
      <c r="W163" s="3117" t="s">
        <v>1599</v>
      </c>
      <c r="X163" s="270" t="e">
        <f>SUM(#REF!)</f>
        <v>#REF!</v>
      </c>
      <c r="Y163" s="270" t="e">
        <f>SUM(#REF!)</f>
        <v>#REF!</v>
      </c>
      <c r="Z163" s="255" t="e">
        <f t="shared" si="26"/>
        <v>#REF!</v>
      </c>
      <c r="AA163" s="2777" t="e">
        <f t="shared" si="23"/>
        <v>#REF!</v>
      </c>
      <c r="AB163" s="2830"/>
      <c r="AC163" s="2796"/>
    </row>
    <row r="164" spans="1:29" ht="28.8" x14ac:dyDescent="0.25">
      <c r="A164" s="1163" t="s">
        <v>1961</v>
      </c>
      <c r="B164" s="251" t="s">
        <v>1962</v>
      </c>
      <c r="C164" s="251"/>
      <c r="D164" s="251" t="s">
        <v>1963</v>
      </c>
      <c r="E164" s="251" t="s">
        <v>1964</v>
      </c>
      <c r="F164" s="941" t="s">
        <v>1965</v>
      </c>
      <c r="G164" s="942" t="s">
        <v>1966</v>
      </c>
      <c r="H164" s="2332" t="str">
        <f t="shared" si="29"/>
        <v>6-DaHall 1-PDU-05-30-22</v>
      </c>
      <c r="I164" s="2333" t="str">
        <f t="shared" si="30"/>
        <v>6-DaHall 1-PDU-06-30-22</v>
      </c>
      <c r="J164" s="1637">
        <v>220</v>
      </c>
      <c r="K164" s="1638">
        <v>30</v>
      </c>
      <c r="L164" s="2690" t="s">
        <v>6927</v>
      </c>
      <c r="M164" s="1639">
        <v>22</v>
      </c>
      <c r="N164" s="1640">
        <v>220</v>
      </c>
      <c r="O164" s="1641">
        <v>30</v>
      </c>
      <c r="P164" s="2696" t="s">
        <v>6937</v>
      </c>
      <c r="Q164" s="1642">
        <v>22</v>
      </c>
      <c r="R164" s="3135"/>
      <c r="S164" s="3136"/>
      <c r="T164" s="3135"/>
      <c r="U164" s="3136"/>
      <c r="V164" s="3135"/>
      <c r="W164" s="3136"/>
      <c r="X164" s="270" t="e">
        <f>SUM(#REF!)</f>
        <v>#REF!</v>
      </c>
      <c r="Y164" s="270" t="e">
        <f>SUM(#REF!)</f>
        <v>#REF!</v>
      </c>
      <c r="Z164" s="255" t="e">
        <f t="shared" si="26"/>
        <v>#REF!</v>
      </c>
      <c r="AA164" s="2777" t="e">
        <f t="shared" si="23"/>
        <v>#REF!</v>
      </c>
      <c r="AB164" s="2830"/>
      <c r="AC164" s="2796"/>
    </row>
    <row r="165" spans="1:29" ht="28.8" x14ac:dyDescent="0.25">
      <c r="A165" s="1163" t="s">
        <v>1967</v>
      </c>
      <c r="B165" s="251" t="s">
        <v>1968</v>
      </c>
      <c r="C165" s="251"/>
      <c r="D165" s="251" t="s">
        <v>1969</v>
      </c>
      <c r="E165" s="251" t="s">
        <v>1970</v>
      </c>
      <c r="F165" s="941" t="s">
        <v>1971</v>
      </c>
      <c r="G165" s="942" t="s">
        <v>1972</v>
      </c>
      <c r="H165" s="2332" t="str">
        <f t="shared" si="29"/>
        <v>6-DaHall 1-PDU-05-30-24</v>
      </c>
      <c r="I165" s="2333" t="str">
        <f t="shared" si="30"/>
        <v>6-DaHall 1-PDU-06-30-24</v>
      </c>
      <c r="J165" s="1637">
        <v>220</v>
      </c>
      <c r="K165" s="1638">
        <v>30</v>
      </c>
      <c r="L165" s="2690" t="s">
        <v>6927</v>
      </c>
      <c r="M165" s="1639">
        <v>24</v>
      </c>
      <c r="N165" s="1640">
        <v>220</v>
      </c>
      <c r="O165" s="1641">
        <v>30</v>
      </c>
      <c r="P165" s="2696" t="s">
        <v>6937</v>
      </c>
      <c r="Q165" s="1642">
        <v>24</v>
      </c>
      <c r="R165" s="3135"/>
      <c r="S165" s="3136"/>
      <c r="T165" s="3135"/>
      <c r="U165" s="3136"/>
      <c r="V165" s="3135"/>
      <c r="W165" s="3136"/>
      <c r="X165" s="270" t="e">
        <f>SUM(#REF!)</f>
        <v>#REF!</v>
      </c>
      <c r="Y165" s="270" t="e">
        <f>SUM(#REF!)</f>
        <v>#REF!</v>
      </c>
      <c r="Z165" s="255" t="e">
        <f t="shared" si="26"/>
        <v>#REF!</v>
      </c>
      <c r="AA165" s="2777" t="e">
        <f t="shared" si="23"/>
        <v>#REF!</v>
      </c>
      <c r="AB165" s="2830"/>
      <c r="AC165" s="2796"/>
    </row>
    <row r="166" spans="1:29" ht="28.8" x14ac:dyDescent="0.25">
      <c r="A166" s="1163" t="s">
        <v>1973</v>
      </c>
      <c r="B166" s="251" t="s">
        <v>1974</v>
      </c>
      <c r="C166" s="251"/>
      <c r="D166" s="251" t="s">
        <v>1975</v>
      </c>
      <c r="E166" s="251" t="s">
        <v>1976</v>
      </c>
      <c r="F166" s="941" t="s">
        <v>1977</v>
      </c>
      <c r="G166" s="942" t="s">
        <v>1978</v>
      </c>
      <c r="H166" s="2332" t="str">
        <f t="shared" si="29"/>
        <v>6-DaHall 1-PDU-05-30-26</v>
      </c>
      <c r="I166" s="2333" t="str">
        <f t="shared" si="30"/>
        <v>6-DaHall 1-PDU-06-30-26</v>
      </c>
      <c r="J166" s="1637">
        <v>220</v>
      </c>
      <c r="K166" s="1638">
        <v>30</v>
      </c>
      <c r="L166" s="2690" t="s">
        <v>6927</v>
      </c>
      <c r="M166" s="1639">
        <v>26</v>
      </c>
      <c r="N166" s="1640">
        <v>220</v>
      </c>
      <c r="O166" s="1641">
        <v>30</v>
      </c>
      <c r="P166" s="2696" t="s">
        <v>6937</v>
      </c>
      <c r="Q166" s="1642">
        <v>26</v>
      </c>
      <c r="R166" s="3135"/>
      <c r="S166" s="3136"/>
      <c r="T166" s="3135"/>
      <c r="U166" s="3136"/>
      <c r="V166" s="3135"/>
      <c r="W166" s="3136"/>
      <c r="X166" s="270" t="e">
        <f>SUM(#REF!)</f>
        <v>#REF!</v>
      </c>
      <c r="Y166" s="270" t="e">
        <f>SUM(#REF!)</f>
        <v>#REF!</v>
      </c>
      <c r="Z166" s="255" t="e">
        <f t="shared" si="26"/>
        <v>#REF!</v>
      </c>
      <c r="AA166" s="2777" t="e">
        <f t="shared" si="23"/>
        <v>#REF!</v>
      </c>
      <c r="AB166" s="2830"/>
      <c r="AC166" s="2796"/>
    </row>
    <row r="167" spans="1:29" ht="28.8" x14ac:dyDescent="0.25">
      <c r="A167" s="1163" t="s">
        <v>1979</v>
      </c>
      <c r="B167" s="251" t="s">
        <v>1980</v>
      </c>
      <c r="C167" s="251"/>
      <c r="D167" s="251" t="s">
        <v>1981</v>
      </c>
      <c r="E167" s="251" t="s">
        <v>1982</v>
      </c>
      <c r="F167" s="941" t="s">
        <v>1983</v>
      </c>
      <c r="G167" s="942" t="s">
        <v>1984</v>
      </c>
      <c r="H167" s="2332" t="str">
        <f t="shared" si="29"/>
        <v>6-DaHall 1-PDU-05-30-28</v>
      </c>
      <c r="I167" s="2333" t="str">
        <f t="shared" si="30"/>
        <v>6-DaHall 1-PDU-06-30-28</v>
      </c>
      <c r="J167" s="1637">
        <v>220</v>
      </c>
      <c r="K167" s="1638">
        <v>30</v>
      </c>
      <c r="L167" s="2690" t="s">
        <v>6927</v>
      </c>
      <c r="M167" s="1639">
        <v>28</v>
      </c>
      <c r="N167" s="1640">
        <v>220</v>
      </c>
      <c r="O167" s="1641">
        <v>30</v>
      </c>
      <c r="P167" s="2696" t="s">
        <v>6937</v>
      </c>
      <c r="Q167" s="1642">
        <v>28</v>
      </c>
      <c r="R167" s="3135"/>
      <c r="S167" s="3136"/>
      <c r="T167" s="3135"/>
      <c r="U167" s="3136"/>
      <c r="V167" s="3135"/>
      <c r="W167" s="3136"/>
      <c r="X167" s="270" t="e">
        <f>SUM(#REF!)</f>
        <v>#REF!</v>
      </c>
      <c r="Y167" s="270" t="e">
        <f>SUM(#REF!)</f>
        <v>#REF!</v>
      </c>
      <c r="Z167" s="255" t="e">
        <f t="shared" si="26"/>
        <v>#REF!</v>
      </c>
      <c r="AA167" s="2777" t="e">
        <f t="shared" si="23"/>
        <v>#REF!</v>
      </c>
      <c r="AB167" s="2830"/>
      <c r="AC167" s="2796"/>
    </row>
    <row r="168" spans="1:29" ht="28.8" x14ac:dyDescent="0.25">
      <c r="A168" s="1163" t="s">
        <v>1985</v>
      </c>
      <c r="B168" s="251" t="s">
        <v>1986</v>
      </c>
      <c r="C168" s="251"/>
      <c r="D168" s="251" t="s">
        <v>1987</v>
      </c>
      <c r="E168" s="251" t="s">
        <v>1988</v>
      </c>
      <c r="F168" s="941" t="s">
        <v>1989</v>
      </c>
      <c r="G168" s="942" t="s">
        <v>1990</v>
      </c>
      <c r="H168" s="2332" t="str">
        <f t="shared" si="29"/>
        <v>6-DaHall 1-PDU-05-30-30</v>
      </c>
      <c r="I168" s="2333" t="str">
        <f t="shared" si="30"/>
        <v>6-DaHall 1-PDU-06-30-30</v>
      </c>
      <c r="J168" s="1637">
        <v>220</v>
      </c>
      <c r="K168" s="1638">
        <v>30</v>
      </c>
      <c r="L168" s="2690" t="s">
        <v>6927</v>
      </c>
      <c r="M168" s="1639">
        <v>30</v>
      </c>
      <c r="N168" s="1640">
        <v>220</v>
      </c>
      <c r="O168" s="1641">
        <v>30</v>
      </c>
      <c r="P168" s="2696" t="s">
        <v>6937</v>
      </c>
      <c r="Q168" s="1642">
        <v>30</v>
      </c>
      <c r="R168" s="3135"/>
      <c r="S168" s="3136"/>
      <c r="T168" s="3135"/>
      <c r="U168" s="3136"/>
      <c r="V168" s="3135"/>
      <c r="W168" s="3136"/>
      <c r="X168" s="270" t="e">
        <f>SUM(#REF!)</f>
        <v>#REF!</v>
      </c>
      <c r="Y168" s="270" t="e">
        <f>SUM(#REF!)</f>
        <v>#REF!</v>
      </c>
      <c r="Z168" s="255" t="e">
        <f t="shared" si="26"/>
        <v>#REF!</v>
      </c>
      <c r="AA168" s="2777" t="e">
        <f t="shared" si="23"/>
        <v>#REF!</v>
      </c>
      <c r="AB168" s="2830"/>
      <c r="AC168" s="2796"/>
    </row>
    <row r="169" spans="1:29" ht="28.8" x14ac:dyDescent="0.25">
      <c r="A169" s="1163" t="s">
        <v>1991</v>
      </c>
      <c r="B169" s="251" t="s">
        <v>1992</v>
      </c>
      <c r="C169" s="251"/>
      <c r="D169" s="251" t="s">
        <v>1993</v>
      </c>
      <c r="E169" s="251" t="s">
        <v>1994</v>
      </c>
      <c r="F169" s="941" t="s">
        <v>1995</v>
      </c>
      <c r="G169" s="942" t="s">
        <v>1996</v>
      </c>
      <c r="H169" s="2332" t="str">
        <f t="shared" si="29"/>
        <v>6-DaHall 1-PDU-05-30-32</v>
      </c>
      <c r="I169" s="2333" t="str">
        <f t="shared" si="30"/>
        <v>6-DaHall 1-PDU-06-30-32</v>
      </c>
      <c r="J169" s="1637">
        <v>220</v>
      </c>
      <c r="K169" s="1638">
        <v>30</v>
      </c>
      <c r="L169" s="2690" t="s">
        <v>6927</v>
      </c>
      <c r="M169" s="1639">
        <v>32</v>
      </c>
      <c r="N169" s="1640">
        <v>220</v>
      </c>
      <c r="O169" s="1641">
        <v>30</v>
      </c>
      <c r="P169" s="2696" t="s">
        <v>6937</v>
      </c>
      <c r="Q169" s="1642">
        <v>32</v>
      </c>
      <c r="R169" s="3135"/>
      <c r="S169" s="3136"/>
      <c r="T169" s="3135"/>
      <c r="U169" s="3136"/>
      <c r="V169" s="3135"/>
      <c r="W169" s="3136"/>
      <c r="X169" s="270" t="e">
        <f>SUM(#REF!)</f>
        <v>#REF!</v>
      </c>
      <c r="Y169" s="270" t="e">
        <f>SUM(#REF!)</f>
        <v>#REF!</v>
      </c>
      <c r="Z169" s="255" t="e">
        <f t="shared" si="26"/>
        <v>#REF!</v>
      </c>
      <c r="AA169" s="2777" t="e">
        <f t="shared" si="23"/>
        <v>#REF!</v>
      </c>
      <c r="AB169" s="2830"/>
      <c r="AC169" s="2796"/>
    </row>
    <row r="170" spans="1:29" ht="28.8" x14ac:dyDescent="0.25">
      <c r="A170" s="1163" t="s">
        <v>1997</v>
      </c>
      <c r="B170" s="251" t="s">
        <v>1998</v>
      </c>
      <c r="C170" s="251"/>
      <c r="D170" s="251" t="s">
        <v>1999</v>
      </c>
      <c r="E170" s="251" t="s">
        <v>2000</v>
      </c>
      <c r="F170" s="941" t="s">
        <v>2001</v>
      </c>
      <c r="G170" s="942" t="s">
        <v>2002</v>
      </c>
      <c r="H170" s="2332" t="str">
        <f t="shared" si="29"/>
        <v>6-DaHall 1-PDU-05-30-34</v>
      </c>
      <c r="I170" s="2333" t="str">
        <f t="shared" si="30"/>
        <v>6-DaHall 1-PDU-06-30-34</v>
      </c>
      <c r="J170" s="1637">
        <v>220</v>
      </c>
      <c r="K170" s="1638">
        <v>30</v>
      </c>
      <c r="L170" s="2690" t="s">
        <v>6927</v>
      </c>
      <c r="M170" s="1639">
        <v>34</v>
      </c>
      <c r="N170" s="1640">
        <v>220</v>
      </c>
      <c r="O170" s="1641">
        <v>30</v>
      </c>
      <c r="P170" s="2696" t="s">
        <v>6937</v>
      </c>
      <c r="Q170" s="1642">
        <v>34</v>
      </c>
      <c r="R170" s="3135"/>
      <c r="S170" s="3136"/>
      <c r="T170" s="3135"/>
      <c r="U170" s="3136"/>
      <c r="V170" s="3135"/>
      <c r="W170" s="3136"/>
      <c r="X170" s="270" t="e">
        <f>SUM(#REF!)</f>
        <v>#REF!</v>
      </c>
      <c r="Y170" s="270" t="e">
        <f>SUM(#REF!)</f>
        <v>#REF!</v>
      </c>
      <c r="Z170" s="255" t="e">
        <f t="shared" si="26"/>
        <v>#REF!</v>
      </c>
      <c r="AA170" s="2777" t="e">
        <f t="shared" si="23"/>
        <v>#REF!</v>
      </c>
      <c r="AB170" s="2830"/>
      <c r="AC170" s="2796"/>
    </row>
    <row r="171" spans="1:29" ht="28.8" x14ac:dyDescent="0.25">
      <c r="A171" s="1163" t="s">
        <v>2003</v>
      </c>
      <c r="B171" s="251" t="s">
        <v>2004</v>
      </c>
      <c r="C171" s="251"/>
      <c r="D171" s="251" t="s">
        <v>2005</v>
      </c>
      <c r="E171" s="251" t="s">
        <v>2006</v>
      </c>
      <c r="F171" s="941" t="s">
        <v>2007</v>
      </c>
      <c r="G171" s="942" t="s">
        <v>2008</v>
      </c>
      <c r="H171" s="2332" t="str">
        <f t="shared" si="29"/>
        <v>6-DaHall 1-PDU-05-30-36</v>
      </c>
      <c r="I171" s="2333" t="str">
        <f t="shared" si="30"/>
        <v>6-DaHall 1-PDU-06-30-36</v>
      </c>
      <c r="J171" s="1637">
        <v>220</v>
      </c>
      <c r="K171" s="1638">
        <v>30</v>
      </c>
      <c r="L171" s="2690" t="s">
        <v>6927</v>
      </c>
      <c r="M171" s="1639">
        <v>36</v>
      </c>
      <c r="N171" s="1640">
        <v>220</v>
      </c>
      <c r="O171" s="1641">
        <v>30</v>
      </c>
      <c r="P171" s="2696" t="s">
        <v>6937</v>
      </c>
      <c r="Q171" s="1642">
        <v>36</v>
      </c>
      <c r="R171" s="3135"/>
      <c r="S171" s="3136"/>
      <c r="T171" s="3135"/>
      <c r="U171" s="3136"/>
      <c r="V171" s="3135"/>
      <c r="W171" s="3136"/>
      <c r="X171" s="270" t="e">
        <f>SUM(#REF!)</f>
        <v>#REF!</v>
      </c>
      <c r="Y171" s="270" t="e">
        <f>SUM(#REF!)</f>
        <v>#REF!</v>
      </c>
      <c r="Z171" s="255" t="e">
        <f t="shared" si="26"/>
        <v>#REF!</v>
      </c>
      <c r="AA171" s="2777" t="e">
        <f t="shared" si="23"/>
        <v>#REF!</v>
      </c>
      <c r="AB171" s="2830"/>
      <c r="AC171" s="2796"/>
    </row>
    <row r="172" spans="1:29" ht="15" thickBot="1" x14ac:dyDescent="0.3">
      <c r="A172" s="1164" t="s">
        <v>2009</v>
      </c>
      <c r="B172" s="862"/>
      <c r="C172" s="862"/>
      <c r="D172" s="862"/>
      <c r="E172" s="862"/>
      <c r="F172" s="937"/>
      <c r="G172" s="938"/>
      <c r="H172" s="2337"/>
      <c r="I172" s="2338"/>
      <c r="J172" s="1654"/>
      <c r="K172" s="1655"/>
      <c r="L172" s="937"/>
      <c r="M172" s="1656"/>
      <c r="N172" s="1657"/>
      <c r="O172" s="1658"/>
      <c r="P172" s="938"/>
      <c r="Q172" s="1659"/>
      <c r="R172" s="863"/>
      <c r="S172" s="884"/>
      <c r="T172" s="863"/>
      <c r="U172" s="884"/>
      <c r="V172" s="863"/>
      <c r="W172" s="884"/>
      <c r="X172" s="1186"/>
      <c r="Y172" s="1186"/>
      <c r="Z172" s="885"/>
      <c r="AA172" s="2783"/>
      <c r="AB172" s="2837"/>
      <c r="AC172" s="2810" t="s">
        <v>1587</v>
      </c>
    </row>
    <row r="173" spans="1:29" ht="15" thickTop="1" x14ac:dyDescent="0.25">
      <c r="A173" s="1162" t="s">
        <v>2010</v>
      </c>
      <c r="B173" s="847"/>
      <c r="C173" s="847"/>
      <c r="D173" s="847"/>
      <c r="E173" s="847"/>
      <c r="F173" s="939"/>
      <c r="G173" s="940"/>
      <c r="H173" s="2330"/>
      <c r="I173" s="2331"/>
      <c r="J173" s="1629"/>
      <c r="K173" s="1630"/>
      <c r="L173" s="939"/>
      <c r="M173" s="1631"/>
      <c r="N173" s="1632"/>
      <c r="O173" s="1633"/>
      <c r="P173" s="940"/>
      <c r="Q173" s="1634"/>
      <c r="R173" s="848"/>
      <c r="S173" s="849"/>
      <c r="T173" s="848"/>
      <c r="U173" s="849"/>
      <c r="V173" s="848"/>
      <c r="W173" s="849"/>
      <c r="X173" s="855"/>
      <c r="Y173" s="855"/>
      <c r="Z173" s="850"/>
      <c r="AA173" s="2782"/>
      <c r="AB173" s="2835"/>
      <c r="AC173" s="2803" t="s">
        <v>1587</v>
      </c>
    </row>
    <row r="174" spans="1:29" ht="28.5" customHeight="1" x14ac:dyDescent="0.25">
      <c r="A174" s="1163" t="s">
        <v>2011</v>
      </c>
      <c r="B174" s="251" t="s">
        <v>2012</v>
      </c>
      <c r="C174" s="251"/>
      <c r="D174" s="251" t="s">
        <v>2013</v>
      </c>
      <c r="E174" s="251" t="s">
        <v>2014</v>
      </c>
      <c r="F174" s="941" t="s">
        <v>2015</v>
      </c>
      <c r="G174" s="942" t="s">
        <v>2016</v>
      </c>
      <c r="H174" s="2332" t="str">
        <f t="shared" ref="H174:H182" si="31">"6-DaHall 1-PDU-"&amp;L174&amp;"-"&amp;K174&amp;"-"&amp;M174</f>
        <v>6-DaHall 1-PDU-01-30-45</v>
      </c>
      <c r="I174" s="2333" t="str">
        <f t="shared" ref="I174:I182" si="32">"6-DaHall 1-PDU-"&amp;P174&amp;"-"&amp;O174&amp;"-"&amp;Q174</f>
        <v>6-DaHall 1-PDU-02-30-45</v>
      </c>
      <c r="J174" s="1637">
        <v>220</v>
      </c>
      <c r="K174" s="1638">
        <v>30</v>
      </c>
      <c r="L174" s="2690" t="s">
        <v>6933</v>
      </c>
      <c r="M174" s="1639">
        <v>45</v>
      </c>
      <c r="N174" s="1640">
        <v>220</v>
      </c>
      <c r="O174" s="1641">
        <v>30</v>
      </c>
      <c r="P174" s="2696" t="s">
        <v>6929</v>
      </c>
      <c r="Q174" s="1642">
        <v>45</v>
      </c>
      <c r="R174" s="3125" t="s">
        <v>2017</v>
      </c>
      <c r="S174" s="3117" t="s">
        <v>2018</v>
      </c>
      <c r="T174" s="3125" t="s">
        <v>2019</v>
      </c>
      <c r="U174" s="3117" t="s">
        <v>2020</v>
      </c>
      <c r="V174" s="3125" t="s">
        <v>1598</v>
      </c>
      <c r="W174" s="3117" t="s">
        <v>1599</v>
      </c>
      <c r="X174" s="270" t="e">
        <f>SUM(#REF!)</f>
        <v>#REF!</v>
      </c>
      <c r="Y174" s="270" t="e">
        <f>SUM(#REF!)</f>
        <v>#REF!</v>
      </c>
      <c r="Z174" s="255" t="e">
        <f t="shared" si="26"/>
        <v>#REF!</v>
      </c>
      <c r="AA174" s="2777" t="e">
        <f t="shared" si="23"/>
        <v>#REF!</v>
      </c>
      <c r="AB174" s="2830"/>
      <c r="AC174" s="2796"/>
    </row>
    <row r="175" spans="1:29" ht="27.75" customHeight="1" x14ac:dyDescent="0.25">
      <c r="A175" s="1163" t="s">
        <v>2021</v>
      </c>
      <c r="B175" s="251" t="s">
        <v>2022</v>
      </c>
      <c r="C175" s="251"/>
      <c r="D175" s="251" t="s">
        <v>2023</v>
      </c>
      <c r="E175" s="251" t="s">
        <v>2024</v>
      </c>
      <c r="F175" s="941" t="s">
        <v>2025</v>
      </c>
      <c r="G175" s="942" t="s">
        <v>2026</v>
      </c>
      <c r="H175" s="2332" t="str">
        <f t="shared" si="31"/>
        <v>6-DaHall 1-PDU-01-30-47</v>
      </c>
      <c r="I175" s="2333" t="str">
        <f t="shared" si="32"/>
        <v>6-DaHall 1-PDU-02-30-47</v>
      </c>
      <c r="J175" s="1637">
        <v>220</v>
      </c>
      <c r="K175" s="1638">
        <v>30</v>
      </c>
      <c r="L175" s="2690" t="s">
        <v>6933</v>
      </c>
      <c r="M175" s="1639">
        <v>47</v>
      </c>
      <c r="N175" s="1640">
        <v>220</v>
      </c>
      <c r="O175" s="1641">
        <v>30</v>
      </c>
      <c r="P175" s="2696" t="s">
        <v>6929</v>
      </c>
      <c r="Q175" s="1642">
        <v>47</v>
      </c>
      <c r="R175" s="3125"/>
      <c r="S175" s="3117"/>
      <c r="T175" s="3125"/>
      <c r="U175" s="3117"/>
      <c r="V175" s="3135"/>
      <c r="W175" s="3136"/>
      <c r="X175" s="270" t="e">
        <f>SUM(#REF!)</f>
        <v>#REF!</v>
      </c>
      <c r="Y175" s="270" t="e">
        <f>SUM(#REF!)</f>
        <v>#REF!</v>
      </c>
      <c r="Z175" s="255" t="e">
        <f t="shared" si="26"/>
        <v>#REF!</v>
      </c>
      <c r="AA175" s="2777" t="e">
        <f t="shared" si="23"/>
        <v>#REF!</v>
      </c>
      <c r="AB175" s="2830"/>
      <c r="AC175" s="2796"/>
    </row>
    <row r="176" spans="1:29" ht="43.2" x14ac:dyDescent="0.25">
      <c r="A176" s="1163" t="s">
        <v>2027</v>
      </c>
      <c r="B176" s="251" t="s">
        <v>2028</v>
      </c>
      <c r="C176" s="251"/>
      <c r="D176" s="273" t="s">
        <v>2029</v>
      </c>
      <c r="E176" s="273" t="s">
        <v>2030</v>
      </c>
      <c r="F176" s="941" t="s">
        <v>2031</v>
      </c>
      <c r="G176" s="942" t="s">
        <v>2032</v>
      </c>
      <c r="H176" s="2332" t="str">
        <f t="shared" si="31"/>
        <v>6-DaHall 1-PDU-05-30-48</v>
      </c>
      <c r="I176" s="2333" t="str">
        <f t="shared" si="32"/>
        <v>6-DaHall 1-PDU-06-30-48</v>
      </c>
      <c r="J176" s="1637">
        <v>220</v>
      </c>
      <c r="K176" s="1638">
        <v>30</v>
      </c>
      <c r="L176" s="2690" t="s">
        <v>6927</v>
      </c>
      <c r="M176" s="1639">
        <v>48</v>
      </c>
      <c r="N176" s="1640">
        <v>220</v>
      </c>
      <c r="O176" s="1641">
        <v>30</v>
      </c>
      <c r="P176" s="2696" t="s">
        <v>6937</v>
      </c>
      <c r="Q176" s="1642">
        <v>48</v>
      </c>
      <c r="R176" s="941" t="s">
        <v>1904</v>
      </c>
      <c r="S176" s="942" t="s">
        <v>1905</v>
      </c>
      <c r="T176" s="941" t="s">
        <v>1906</v>
      </c>
      <c r="U176" s="942" t="s">
        <v>1907</v>
      </c>
      <c r="V176" s="3135"/>
      <c r="W176" s="3136"/>
      <c r="X176" s="270" t="e">
        <f>SUM(#REF!)</f>
        <v>#REF!</v>
      </c>
      <c r="Y176" s="270" t="e">
        <f>SUM(#REF!)</f>
        <v>#REF!</v>
      </c>
      <c r="Z176" s="255" t="e">
        <f t="shared" si="26"/>
        <v>#REF!</v>
      </c>
      <c r="AA176" s="2777" t="e">
        <f t="shared" si="23"/>
        <v>#REF!</v>
      </c>
      <c r="AB176" s="2830"/>
      <c r="AC176" s="2797"/>
    </row>
    <row r="177" spans="1:30" ht="28.8" x14ac:dyDescent="0.25">
      <c r="A177" s="1163" t="s">
        <v>2033</v>
      </c>
      <c r="B177" s="251" t="s">
        <v>2034</v>
      </c>
      <c r="C177" s="251"/>
      <c r="D177" s="251" t="s">
        <v>2035</v>
      </c>
      <c r="E177" s="251" t="s">
        <v>2036</v>
      </c>
      <c r="F177" s="941" t="s">
        <v>2037</v>
      </c>
      <c r="G177" s="942" t="s">
        <v>2038</v>
      </c>
      <c r="H177" s="2332" t="str">
        <f t="shared" si="31"/>
        <v>6-DaHall 1-PDU-01-30-18</v>
      </c>
      <c r="I177" s="2333" t="str">
        <f t="shared" si="32"/>
        <v>6-DaHall 1-PDU-02-30-34</v>
      </c>
      <c r="J177" s="1637">
        <v>220</v>
      </c>
      <c r="K177" s="1638">
        <v>30</v>
      </c>
      <c r="L177" s="2690" t="s">
        <v>6933</v>
      </c>
      <c r="M177" s="1639">
        <v>18</v>
      </c>
      <c r="N177" s="1640">
        <v>220</v>
      </c>
      <c r="O177" s="1641">
        <v>30</v>
      </c>
      <c r="P177" s="2696" t="s">
        <v>6929</v>
      </c>
      <c r="Q177" s="1642">
        <v>34</v>
      </c>
      <c r="R177" s="3125" t="s">
        <v>2017</v>
      </c>
      <c r="S177" s="3117" t="s">
        <v>2018</v>
      </c>
      <c r="T177" s="3125" t="s">
        <v>2019</v>
      </c>
      <c r="U177" s="3117" t="s">
        <v>2020</v>
      </c>
      <c r="V177" s="3135"/>
      <c r="W177" s="3136"/>
      <c r="X177" s="270" t="e">
        <f>SUM(#REF!)</f>
        <v>#REF!</v>
      </c>
      <c r="Y177" s="270" t="e">
        <f>SUM(#REF!)</f>
        <v>#REF!</v>
      </c>
      <c r="Z177" s="255" t="e">
        <f t="shared" si="26"/>
        <v>#REF!</v>
      </c>
      <c r="AA177" s="2777" t="e">
        <f t="shared" si="23"/>
        <v>#REF!</v>
      </c>
      <c r="AB177" s="2830"/>
      <c r="AC177" s="2797"/>
    </row>
    <row r="178" spans="1:30" ht="28.8" x14ac:dyDescent="0.25">
      <c r="A178" s="1163" t="s">
        <v>2039</v>
      </c>
      <c r="B178" s="839" t="s">
        <v>2040</v>
      </c>
      <c r="C178" s="251" t="s">
        <v>2041</v>
      </c>
      <c r="D178" s="251" t="s">
        <v>2042</v>
      </c>
      <c r="E178" s="251" t="s">
        <v>2043</v>
      </c>
      <c r="F178" s="941" t="s">
        <v>2044</v>
      </c>
      <c r="G178" s="942" t="s">
        <v>2045</v>
      </c>
      <c r="H178" s="2332" t="str">
        <f t="shared" si="31"/>
        <v>6-DaHall 1-PDU-01-30-20</v>
      </c>
      <c r="I178" s="2333" t="str">
        <f t="shared" si="32"/>
        <v>6-DaHall 1-PDU-02-30-20</v>
      </c>
      <c r="J178" s="1637">
        <v>220</v>
      </c>
      <c r="K178" s="1638">
        <v>30</v>
      </c>
      <c r="L178" s="2690" t="s">
        <v>6933</v>
      </c>
      <c r="M178" s="1639">
        <v>20</v>
      </c>
      <c r="N178" s="1640">
        <v>220</v>
      </c>
      <c r="O178" s="1641">
        <v>30</v>
      </c>
      <c r="P178" s="2696" t="s">
        <v>6929</v>
      </c>
      <c r="Q178" s="1642">
        <v>20</v>
      </c>
      <c r="R178" s="3135"/>
      <c r="S178" s="3136"/>
      <c r="T178" s="3135"/>
      <c r="U178" s="3136"/>
      <c r="V178" s="3135"/>
      <c r="W178" s="3136"/>
      <c r="X178" s="270" t="e">
        <f>SUM(#REF!)</f>
        <v>#REF!</v>
      </c>
      <c r="Y178" s="270" t="e">
        <f>SUM(#REF!)</f>
        <v>#REF!</v>
      </c>
      <c r="Z178" s="255" t="e">
        <f t="shared" si="26"/>
        <v>#REF!</v>
      </c>
      <c r="AA178" s="2777" t="e">
        <f t="shared" si="23"/>
        <v>#REF!</v>
      </c>
      <c r="AB178" s="2830"/>
      <c r="AC178" s="2796"/>
      <c r="AD178" s="2439" t="s">
        <v>2046</v>
      </c>
    </row>
    <row r="179" spans="1:30" ht="28.8" x14ac:dyDescent="0.25">
      <c r="A179" s="1163" t="s">
        <v>2047</v>
      </c>
      <c r="B179" s="251" t="s">
        <v>2048</v>
      </c>
      <c r="C179" s="251"/>
      <c r="D179" s="251" t="s">
        <v>2049</v>
      </c>
      <c r="E179" s="251" t="s">
        <v>2050</v>
      </c>
      <c r="F179" s="941" t="s">
        <v>2051</v>
      </c>
      <c r="G179" s="942" t="s">
        <v>2052</v>
      </c>
      <c r="H179" s="2332" t="str">
        <f t="shared" si="31"/>
        <v>6-DaHall 1-PDU-01-30-22</v>
      </c>
      <c r="I179" s="2333" t="str">
        <f t="shared" si="32"/>
        <v>6-DaHall 1-PDU-02-30-22</v>
      </c>
      <c r="J179" s="1637">
        <v>220</v>
      </c>
      <c r="K179" s="1638">
        <v>30</v>
      </c>
      <c r="L179" s="2690" t="s">
        <v>6933</v>
      </c>
      <c r="M179" s="1639">
        <v>22</v>
      </c>
      <c r="N179" s="1640">
        <v>220</v>
      </c>
      <c r="O179" s="1641">
        <v>30</v>
      </c>
      <c r="P179" s="2696" t="s">
        <v>6929</v>
      </c>
      <c r="Q179" s="1642">
        <v>22</v>
      </c>
      <c r="R179" s="3135"/>
      <c r="S179" s="3136"/>
      <c r="T179" s="3135"/>
      <c r="U179" s="3136"/>
      <c r="V179" s="3135"/>
      <c r="W179" s="3136"/>
      <c r="X179" s="270" t="e">
        <f>SUM(#REF!)</f>
        <v>#REF!</v>
      </c>
      <c r="Y179" s="270" t="e">
        <f>SUM(#REF!)</f>
        <v>#REF!</v>
      </c>
      <c r="Z179" s="255" t="e">
        <f t="shared" si="26"/>
        <v>#REF!</v>
      </c>
      <c r="AA179" s="2777" t="e">
        <f t="shared" si="23"/>
        <v>#REF!</v>
      </c>
      <c r="AB179" s="2830"/>
      <c r="AC179" s="2796"/>
      <c r="AD179" s="2439"/>
    </row>
    <row r="180" spans="1:30" ht="28.8" x14ac:dyDescent="0.25">
      <c r="A180" s="1163" t="s">
        <v>2053</v>
      </c>
      <c r="B180" s="839" t="s">
        <v>2054</v>
      </c>
      <c r="C180" s="251" t="s">
        <v>2041</v>
      </c>
      <c r="D180" s="251" t="s">
        <v>2055</v>
      </c>
      <c r="E180" s="251" t="s">
        <v>2056</v>
      </c>
      <c r="F180" s="941" t="s">
        <v>2057</v>
      </c>
      <c r="G180" s="942" t="s">
        <v>2058</v>
      </c>
      <c r="H180" s="2332" t="str">
        <f t="shared" si="31"/>
        <v>6-DaHall 1-PDU-01-30-24</v>
      </c>
      <c r="I180" s="2333" t="str">
        <f t="shared" si="32"/>
        <v>6-DaHall 1-PDU-02-30-24</v>
      </c>
      <c r="J180" s="1637">
        <v>220</v>
      </c>
      <c r="K180" s="1638">
        <v>30</v>
      </c>
      <c r="L180" s="2690" t="s">
        <v>6933</v>
      </c>
      <c r="M180" s="1639">
        <v>24</v>
      </c>
      <c r="N180" s="1640">
        <v>220</v>
      </c>
      <c r="O180" s="1641">
        <v>30</v>
      </c>
      <c r="P180" s="2696" t="s">
        <v>6929</v>
      </c>
      <c r="Q180" s="1642">
        <v>24</v>
      </c>
      <c r="R180" s="3135"/>
      <c r="S180" s="3136"/>
      <c r="T180" s="3135"/>
      <c r="U180" s="3136"/>
      <c r="V180" s="3135"/>
      <c r="W180" s="3136"/>
      <c r="X180" s="270" t="e">
        <f>SUM(#REF!)</f>
        <v>#REF!</v>
      </c>
      <c r="Y180" s="270" t="e">
        <f>SUM(#REF!)</f>
        <v>#REF!</v>
      </c>
      <c r="Z180" s="255" t="e">
        <f t="shared" si="26"/>
        <v>#REF!</v>
      </c>
      <c r="AA180" s="2777" t="e">
        <f t="shared" si="23"/>
        <v>#REF!</v>
      </c>
      <c r="AB180" s="2830"/>
      <c r="AC180" s="2796"/>
      <c r="AD180" s="2439" t="s">
        <v>2046</v>
      </c>
    </row>
    <row r="181" spans="1:30" ht="28.8" x14ac:dyDescent="0.25">
      <c r="A181" s="1163" t="s">
        <v>2059</v>
      </c>
      <c r="B181" s="251" t="s">
        <v>2060</v>
      </c>
      <c r="C181" s="251"/>
      <c r="D181" s="251" t="s">
        <v>2061</v>
      </c>
      <c r="E181" s="251" t="s">
        <v>2062</v>
      </c>
      <c r="F181" s="941" t="s">
        <v>2063</v>
      </c>
      <c r="G181" s="942" t="s">
        <v>2064</v>
      </c>
      <c r="H181" s="2332" t="str">
        <f t="shared" si="31"/>
        <v>6-DaHall 1-PDU-01-30-26</v>
      </c>
      <c r="I181" s="2333" t="str">
        <f t="shared" si="32"/>
        <v>6-DaHall 1-PDU-02-30-26</v>
      </c>
      <c r="J181" s="1637">
        <v>220</v>
      </c>
      <c r="K181" s="1638">
        <v>30</v>
      </c>
      <c r="L181" s="2690" t="s">
        <v>6933</v>
      </c>
      <c r="M181" s="1639">
        <v>26</v>
      </c>
      <c r="N181" s="1640">
        <v>220</v>
      </c>
      <c r="O181" s="1641">
        <v>30</v>
      </c>
      <c r="P181" s="2696" t="s">
        <v>6929</v>
      </c>
      <c r="Q181" s="1642">
        <v>26</v>
      </c>
      <c r="R181" s="3135"/>
      <c r="S181" s="3136"/>
      <c r="T181" s="3135"/>
      <c r="U181" s="3136"/>
      <c r="V181" s="3135"/>
      <c r="W181" s="3136"/>
      <c r="X181" s="270" t="e">
        <f>SUM(#REF!)</f>
        <v>#REF!</v>
      </c>
      <c r="Y181" s="270" t="e">
        <f>SUM(#REF!)</f>
        <v>#REF!</v>
      </c>
      <c r="Z181" s="255" t="e">
        <f t="shared" si="26"/>
        <v>#REF!</v>
      </c>
      <c r="AA181" s="2777" t="e">
        <f t="shared" si="23"/>
        <v>#REF!</v>
      </c>
      <c r="AB181" s="2830"/>
      <c r="AC181" s="2796"/>
    </row>
    <row r="182" spans="1:30" ht="28.8" x14ac:dyDescent="0.25">
      <c r="A182" s="1163" t="s">
        <v>2065</v>
      </c>
      <c r="B182" s="251" t="s">
        <v>2066</v>
      </c>
      <c r="C182" s="251"/>
      <c r="D182" s="251" t="s">
        <v>2067</v>
      </c>
      <c r="E182" s="251" t="s">
        <v>2068</v>
      </c>
      <c r="F182" s="941" t="s">
        <v>2069</v>
      </c>
      <c r="G182" s="942" t="s">
        <v>2070</v>
      </c>
      <c r="H182" s="2332" t="str">
        <f t="shared" si="31"/>
        <v>6-DaHall 1-PDU-01-30-28</v>
      </c>
      <c r="I182" s="2333" t="str">
        <f t="shared" si="32"/>
        <v>6-DaHall 1-PDU-02-30-28</v>
      </c>
      <c r="J182" s="1637">
        <v>220</v>
      </c>
      <c r="K182" s="1638">
        <v>30</v>
      </c>
      <c r="L182" s="2690" t="s">
        <v>6933</v>
      </c>
      <c r="M182" s="1639">
        <v>28</v>
      </c>
      <c r="N182" s="1640">
        <v>220</v>
      </c>
      <c r="O182" s="1641">
        <v>30</v>
      </c>
      <c r="P182" s="2696" t="s">
        <v>6929</v>
      </c>
      <c r="Q182" s="1642">
        <v>28</v>
      </c>
      <c r="R182" s="3135"/>
      <c r="S182" s="3136"/>
      <c r="T182" s="3135"/>
      <c r="U182" s="3136"/>
      <c r="V182" s="3135"/>
      <c r="W182" s="3136"/>
      <c r="X182" s="270" t="e">
        <f>SUM(#REF!)</f>
        <v>#REF!</v>
      </c>
      <c r="Y182" s="270" t="e">
        <f>SUM(#REF!)</f>
        <v>#REF!</v>
      </c>
      <c r="Z182" s="255" t="e">
        <f t="shared" si="26"/>
        <v>#REF!</v>
      </c>
      <c r="AA182" s="2777" t="e">
        <f t="shared" si="23"/>
        <v>#REF!</v>
      </c>
      <c r="AB182" s="2830"/>
      <c r="AC182" s="2796"/>
    </row>
    <row r="183" spans="1:30" ht="15" thickBot="1" x14ac:dyDescent="0.3">
      <c r="A183" s="1164" t="s">
        <v>2071</v>
      </c>
      <c r="B183" s="862"/>
      <c r="C183" s="862"/>
      <c r="D183" s="862"/>
      <c r="E183" s="862"/>
      <c r="F183" s="937"/>
      <c r="G183" s="938"/>
      <c r="H183" s="2337"/>
      <c r="I183" s="2338"/>
      <c r="J183" s="1654"/>
      <c r="K183" s="1655"/>
      <c r="L183" s="937"/>
      <c r="M183" s="1656"/>
      <c r="N183" s="1657"/>
      <c r="O183" s="1658"/>
      <c r="P183" s="938"/>
      <c r="Q183" s="1659"/>
      <c r="R183" s="863"/>
      <c r="S183" s="884"/>
      <c r="T183" s="863"/>
      <c r="U183" s="884"/>
      <c r="V183" s="863"/>
      <c r="W183" s="884"/>
      <c r="X183" s="1186"/>
      <c r="Y183" s="1186"/>
      <c r="Z183" s="885"/>
      <c r="AA183" s="2783"/>
      <c r="AB183" s="2837"/>
      <c r="AC183" s="2810" t="s">
        <v>1587</v>
      </c>
    </row>
    <row r="184" spans="1:30" ht="15" thickTop="1" x14ac:dyDescent="0.25">
      <c r="A184" s="1162" t="s">
        <v>2072</v>
      </c>
      <c r="B184" s="847"/>
      <c r="C184" s="847"/>
      <c r="D184" s="847"/>
      <c r="E184" s="847"/>
      <c r="F184" s="939"/>
      <c r="G184" s="940"/>
      <c r="H184" s="2330"/>
      <c r="I184" s="2331"/>
      <c r="J184" s="1629"/>
      <c r="K184" s="1630"/>
      <c r="L184" s="939"/>
      <c r="M184" s="1631"/>
      <c r="N184" s="1632"/>
      <c r="O184" s="1633"/>
      <c r="P184" s="940"/>
      <c r="Q184" s="1634"/>
      <c r="R184" s="848"/>
      <c r="S184" s="849"/>
      <c r="T184" s="848"/>
      <c r="U184" s="849"/>
      <c r="V184" s="848"/>
      <c r="W184" s="849"/>
      <c r="X184" s="855"/>
      <c r="Y184" s="855"/>
      <c r="Z184" s="850"/>
      <c r="AA184" s="2782"/>
      <c r="AB184" s="2835"/>
      <c r="AC184" s="2803" t="s">
        <v>1587</v>
      </c>
    </row>
    <row r="185" spans="1:30" ht="28.8" x14ac:dyDescent="0.25">
      <c r="A185" s="1163" t="s">
        <v>2073</v>
      </c>
      <c r="B185" s="851" t="s">
        <v>2074</v>
      </c>
      <c r="C185" s="851"/>
      <c r="D185" s="851" t="s">
        <v>2075</v>
      </c>
      <c r="E185" s="851" t="s">
        <v>2076</v>
      </c>
      <c r="F185" s="935" t="s">
        <v>2077</v>
      </c>
      <c r="G185" s="936" t="s">
        <v>2078</v>
      </c>
      <c r="H185" s="2332" t="str">
        <f t="shared" ref="H185:H192" si="33">"6-DaHall 1-PDU-"&amp;L185&amp;"-"&amp;K185&amp;"-"&amp;M185</f>
        <v>6-DaHall 1-PDU-11-30-23</v>
      </c>
      <c r="I185" s="2333" t="str">
        <f t="shared" ref="I185:I192" si="34">"6-DaHall 1-PDU-"&amp;P185&amp;"-"&amp;O185&amp;"-"&amp;Q185</f>
        <v>6-DaHall 1-PDU-12-30-23</v>
      </c>
      <c r="J185" s="1651">
        <v>220</v>
      </c>
      <c r="K185" s="1652">
        <v>30</v>
      </c>
      <c r="L185" s="2690" t="s">
        <v>6977</v>
      </c>
      <c r="M185" s="1639">
        <v>23</v>
      </c>
      <c r="N185" s="1643">
        <v>220</v>
      </c>
      <c r="O185" s="1644">
        <v>30</v>
      </c>
      <c r="P185" s="2696" t="s">
        <v>6984</v>
      </c>
      <c r="Q185" s="1642">
        <v>23</v>
      </c>
      <c r="R185" s="3125" t="s">
        <v>1785</v>
      </c>
      <c r="S185" s="3117" t="s">
        <v>1786</v>
      </c>
      <c r="T185" s="3125" t="s">
        <v>1787</v>
      </c>
      <c r="U185" s="3117" t="s">
        <v>1788</v>
      </c>
      <c r="V185" s="3133" t="s">
        <v>1598</v>
      </c>
      <c r="W185" s="3121" t="s">
        <v>1599</v>
      </c>
      <c r="X185" s="1063" t="e">
        <f>SUM(#REF!)</f>
        <v>#REF!</v>
      </c>
      <c r="Y185" s="1063" t="e">
        <f>SUM(#REF!)</f>
        <v>#REF!</v>
      </c>
      <c r="Z185" s="854" t="e">
        <f t="shared" si="26"/>
        <v>#REF!</v>
      </c>
      <c r="AA185" s="2784" t="e">
        <f t="shared" si="23"/>
        <v>#REF!</v>
      </c>
      <c r="AB185" s="2838"/>
      <c r="AC185" s="2811" t="s">
        <v>1587</v>
      </c>
    </row>
    <row r="186" spans="1:30" ht="28.8" x14ac:dyDescent="0.25">
      <c r="A186" s="1163" t="s">
        <v>2079</v>
      </c>
      <c r="B186" s="851" t="s">
        <v>2080</v>
      </c>
      <c r="C186" s="851"/>
      <c r="D186" s="851" t="s">
        <v>2081</v>
      </c>
      <c r="E186" s="851" t="s">
        <v>2082</v>
      </c>
      <c r="F186" s="935" t="s">
        <v>2083</v>
      </c>
      <c r="G186" s="936" t="s">
        <v>2084</v>
      </c>
      <c r="H186" s="2332" t="str">
        <f t="shared" si="33"/>
        <v>6-DaHall 1-PDU-11-30-25</v>
      </c>
      <c r="I186" s="2333" t="str">
        <f t="shared" si="34"/>
        <v>6-DaHall 1-PDU-12-30-25</v>
      </c>
      <c r="J186" s="1651">
        <v>220</v>
      </c>
      <c r="K186" s="1652">
        <v>30</v>
      </c>
      <c r="L186" s="2690" t="s">
        <v>6977</v>
      </c>
      <c r="M186" s="1639">
        <v>25</v>
      </c>
      <c r="N186" s="1643">
        <v>220</v>
      </c>
      <c r="O186" s="1644">
        <v>30</v>
      </c>
      <c r="P186" s="2696" t="s">
        <v>6984</v>
      </c>
      <c r="Q186" s="1642">
        <v>25</v>
      </c>
      <c r="R186" s="3135"/>
      <c r="S186" s="3136"/>
      <c r="T186" s="3135"/>
      <c r="U186" s="3136"/>
      <c r="V186" s="3138"/>
      <c r="W186" s="3123"/>
      <c r="X186" s="1063" t="e">
        <f>SUM(#REF!)</f>
        <v>#REF!</v>
      </c>
      <c r="Y186" s="1063" t="e">
        <f>SUM(#REF!)</f>
        <v>#REF!</v>
      </c>
      <c r="Z186" s="854" t="e">
        <f t="shared" si="26"/>
        <v>#REF!</v>
      </c>
      <c r="AA186" s="2784" t="e">
        <f t="shared" si="23"/>
        <v>#REF!</v>
      </c>
      <c r="AB186" s="2838"/>
      <c r="AC186" s="2811" t="s">
        <v>1587</v>
      </c>
    </row>
    <row r="187" spans="1:30" ht="28.8" x14ac:dyDescent="0.25">
      <c r="A187" s="3185" t="s">
        <v>2085</v>
      </c>
      <c r="B187" s="3140" t="s">
        <v>2086</v>
      </c>
      <c r="C187" s="251"/>
      <c r="D187" s="251" t="s">
        <v>2087</v>
      </c>
      <c r="E187" s="251" t="s">
        <v>2088</v>
      </c>
      <c r="F187" s="941" t="s">
        <v>2089</v>
      </c>
      <c r="G187" s="942" t="s">
        <v>2090</v>
      </c>
      <c r="H187" s="2332" t="str">
        <f t="shared" si="33"/>
        <v>6-DaHall 1-PDU-11-30-27</v>
      </c>
      <c r="I187" s="2333" t="str">
        <f t="shared" si="34"/>
        <v>6-DaHall 1-PDU-12-30-27</v>
      </c>
      <c r="J187" s="1651">
        <v>220</v>
      </c>
      <c r="K187" s="1652">
        <v>30</v>
      </c>
      <c r="L187" s="2690" t="s">
        <v>6977</v>
      </c>
      <c r="M187" s="1639">
        <v>27</v>
      </c>
      <c r="N187" s="1643">
        <v>220</v>
      </c>
      <c r="O187" s="1644">
        <v>30</v>
      </c>
      <c r="P187" s="2696" t="s">
        <v>6984</v>
      </c>
      <c r="Q187" s="1642">
        <v>27</v>
      </c>
      <c r="R187" s="3135"/>
      <c r="S187" s="3136"/>
      <c r="T187" s="3135"/>
      <c r="U187" s="3136"/>
      <c r="V187" s="3138"/>
      <c r="W187" s="3123"/>
      <c r="X187" s="270" t="e">
        <f>SUM(#REF!)</f>
        <v>#REF!</v>
      </c>
      <c r="Y187" s="270" t="e">
        <f>SUM(#REF!)</f>
        <v>#REF!</v>
      </c>
      <c r="Z187" s="255" t="e">
        <f t="shared" si="26"/>
        <v>#REF!</v>
      </c>
      <c r="AA187" s="2777" t="e">
        <f t="shared" si="23"/>
        <v>#REF!</v>
      </c>
      <c r="AB187" s="2830"/>
      <c r="AC187" s="2796"/>
    </row>
    <row r="188" spans="1:30" ht="28.8" x14ac:dyDescent="0.25">
      <c r="A188" s="3185"/>
      <c r="B188" s="3140"/>
      <c r="C188" s="251"/>
      <c r="D188" s="251" t="s">
        <v>2091</v>
      </c>
      <c r="E188" s="251" t="s">
        <v>2092</v>
      </c>
      <c r="F188" s="941" t="s">
        <v>2093</v>
      </c>
      <c r="G188" s="942" t="s">
        <v>2094</v>
      </c>
      <c r="H188" s="2332" t="str">
        <f t="shared" si="33"/>
        <v>6-DaHall 1-PDU-11-30-49</v>
      </c>
      <c r="I188" s="2333" t="str">
        <f t="shared" si="34"/>
        <v>6-DaHall 1-PDU-12-30-49</v>
      </c>
      <c r="J188" s="1651">
        <v>220</v>
      </c>
      <c r="K188" s="1652">
        <v>30</v>
      </c>
      <c r="L188" s="2690" t="s">
        <v>6977</v>
      </c>
      <c r="M188" s="1639">
        <v>49</v>
      </c>
      <c r="N188" s="1643">
        <v>220</v>
      </c>
      <c r="O188" s="1644">
        <v>30</v>
      </c>
      <c r="P188" s="2696" t="s">
        <v>6984</v>
      </c>
      <c r="Q188" s="1642">
        <v>49</v>
      </c>
      <c r="R188" s="3135"/>
      <c r="S188" s="3136"/>
      <c r="T188" s="3135"/>
      <c r="U188" s="3136"/>
      <c r="V188" s="3138"/>
      <c r="W188" s="3123"/>
      <c r="X188" s="270" t="e">
        <f>SUM(#REF!)</f>
        <v>#REF!</v>
      </c>
      <c r="Y188" s="270" t="e">
        <f>SUM(#REF!)</f>
        <v>#REF!</v>
      </c>
      <c r="Z188" s="255" t="e">
        <f t="shared" si="26"/>
        <v>#REF!</v>
      </c>
      <c r="AA188" s="2777" t="e">
        <f t="shared" si="23"/>
        <v>#REF!</v>
      </c>
      <c r="AB188" s="2830"/>
      <c r="AC188" s="2796"/>
    </row>
    <row r="189" spans="1:30" ht="28.8" x14ac:dyDescent="0.25">
      <c r="A189" s="1163" t="s">
        <v>2095</v>
      </c>
      <c r="B189" s="251" t="s">
        <v>2096</v>
      </c>
      <c r="C189" s="251"/>
      <c r="D189" s="251" t="s">
        <v>2097</v>
      </c>
      <c r="E189" s="251" t="s">
        <v>2098</v>
      </c>
      <c r="F189" s="941" t="s">
        <v>2099</v>
      </c>
      <c r="G189" s="942" t="s">
        <v>2100</v>
      </c>
      <c r="H189" s="2332" t="str">
        <f t="shared" si="33"/>
        <v>6-DaHall 1-PDU-11-30-29</v>
      </c>
      <c r="I189" s="2333" t="str">
        <f t="shared" si="34"/>
        <v>6-DaHall 1-PDU-12-30-29</v>
      </c>
      <c r="J189" s="1651">
        <v>220</v>
      </c>
      <c r="K189" s="1652">
        <v>30</v>
      </c>
      <c r="L189" s="2690" t="s">
        <v>6977</v>
      </c>
      <c r="M189" s="1639">
        <v>29</v>
      </c>
      <c r="N189" s="1643">
        <v>220</v>
      </c>
      <c r="O189" s="1644">
        <v>30</v>
      </c>
      <c r="P189" s="2696" t="s">
        <v>6984</v>
      </c>
      <c r="Q189" s="1642">
        <v>29</v>
      </c>
      <c r="R189" s="3135"/>
      <c r="S189" s="3136"/>
      <c r="T189" s="3135"/>
      <c r="U189" s="3136"/>
      <c r="V189" s="3138"/>
      <c r="W189" s="3123"/>
      <c r="X189" s="270" t="e">
        <f>SUM(#REF!)</f>
        <v>#REF!</v>
      </c>
      <c r="Y189" s="270" t="e">
        <f>SUM(#REF!)</f>
        <v>#REF!</v>
      </c>
      <c r="Z189" s="255" t="e">
        <f t="shared" si="26"/>
        <v>#REF!</v>
      </c>
      <c r="AA189" s="2777" t="e">
        <f t="shared" si="23"/>
        <v>#REF!</v>
      </c>
      <c r="AB189" s="2830"/>
      <c r="AC189" s="2796"/>
    </row>
    <row r="190" spans="1:30" ht="28.8" x14ac:dyDescent="0.25">
      <c r="A190" s="3185" t="s">
        <v>2101</v>
      </c>
      <c r="B190" s="3140" t="s">
        <v>2102</v>
      </c>
      <c r="C190" s="251"/>
      <c r="D190" s="251" t="s">
        <v>2103</v>
      </c>
      <c r="E190" s="251" t="s">
        <v>2104</v>
      </c>
      <c r="F190" s="941" t="s">
        <v>2105</v>
      </c>
      <c r="G190" s="942" t="s">
        <v>2106</v>
      </c>
      <c r="H190" s="2332" t="str">
        <f t="shared" si="33"/>
        <v>6-DaHall 1-PDU-11-30-31</v>
      </c>
      <c r="I190" s="2333" t="str">
        <f t="shared" si="34"/>
        <v>6-DaHall 1-PDU-12-30-31</v>
      </c>
      <c r="J190" s="1651">
        <v>220</v>
      </c>
      <c r="K190" s="1652">
        <v>30</v>
      </c>
      <c r="L190" s="2690" t="s">
        <v>6977</v>
      </c>
      <c r="M190" s="1639">
        <v>31</v>
      </c>
      <c r="N190" s="1643">
        <v>220</v>
      </c>
      <c r="O190" s="1644">
        <v>30</v>
      </c>
      <c r="P190" s="2696" t="s">
        <v>6984</v>
      </c>
      <c r="Q190" s="1642">
        <v>31</v>
      </c>
      <c r="R190" s="3135"/>
      <c r="S190" s="3136"/>
      <c r="T190" s="3135"/>
      <c r="U190" s="3136"/>
      <c r="V190" s="3138"/>
      <c r="W190" s="3123"/>
      <c r="X190" s="270" t="e">
        <f>SUM(#REF!)</f>
        <v>#REF!</v>
      </c>
      <c r="Y190" s="270" t="e">
        <f>SUM(#REF!)</f>
        <v>#REF!</v>
      </c>
      <c r="Z190" s="255" t="e">
        <f t="shared" si="26"/>
        <v>#REF!</v>
      </c>
      <c r="AA190" s="2777" t="e">
        <f t="shared" si="23"/>
        <v>#REF!</v>
      </c>
      <c r="AB190" s="2830"/>
      <c r="AC190" s="2796"/>
    </row>
    <row r="191" spans="1:30" ht="28.8" x14ac:dyDescent="0.25">
      <c r="A191" s="3185"/>
      <c r="B191" s="3140"/>
      <c r="C191" s="251"/>
      <c r="D191" s="251" t="s">
        <v>2107</v>
      </c>
      <c r="E191" s="251" t="s">
        <v>2108</v>
      </c>
      <c r="F191" s="941" t="s">
        <v>2109</v>
      </c>
      <c r="G191" s="942" t="s">
        <v>2110</v>
      </c>
      <c r="H191" s="2332" t="str">
        <f t="shared" si="33"/>
        <v>6-DaHall 1-PDU-11-30-47</v>
      </c>
      <c r="I191" s="2333" t="str">
        <f t="shared" si="34"/>
        <v>6-DaHall 1-PDU-12-30-47</v>
      </c>
      <c r="J191" s="1651">
        <v>220</v>
      </c>
      <c r="K191" s="1652">
        <v>30</v>
      </c>
      <c r="L191" s="2690" t="s">
        <v>6977</v>
      </c>
      <c r="M191" s="1639">
        <v>47</v>
      </c>
      <c r="N191" s="1643">
        <v>220</v>
      </c>
      <c r="O191" s="1644">
        <v>30</v>
      </c>
      <c r="P191" s="2696" t="s">
        <v>6984</v>
      </c>
      <c r="Q191" s="1642">
        <v>47</v>
      </c>
      <c r="R191" s="3135"/>
      <c r="S191" s="3136"/>
      <c r="T191" s="3135"/>
      <c r="U191" s="3136"/>
      <c r="V191" s="3138"/>
      <c r="W191" s="3123"/>
      <c r="X191" s="270" t="e">
        <f>SUM(#REF!)</f>
        <v>#REF!</v>
      </c>
      <c r="Y191" s="270" t="e">
        <f>SUM(#REF!)</f>
        <v>#REF!</v>
      </c>
      <c r="Z191" s="255" t="e">
        <f t="shared" si="26"/>
        <v>#REF!</v>
      </c>
      <c r="AA191" s="2777" t="e">
        <f t="shared" si="23"/>
        <v>#REF!</v>
      </c>
      <c r="AB191" s="2830"/>
      <c r="AC191" s="2796"/>
    </row>
    <row r="192" spans="1:30" ht="28.8" x14ac:dyDescent="0.25">
      <c r="A192" s="1163" t="s">
        <v>2111</v>
      </c>
      <c r="B192" s="251" t="s">
        <v>2112</v>
      </c>
      <c r="C192" s="251"/>
      <c r="D192" s="251" t="s">
        <v>2113</v>
      </c>
      <c r="E192" s="251" t="s">
        <v>2114</v>
      </c>
      <c r="F192" s="941" t="s">
        <v>2115</v>
      </c>
      <c r="G192" s="942" t="s">
        <v>2116</v>
      </c>
      <c r="H192" s="2332" t="str">
        <f t="shared" si="33"/>
        <v>6-DaHall 1-PDU-11-30-33</v>
      </c>
      <c r="I192" s="2333" t="str">
        <f t="shared" si="34"/>
        <v>6-DaHall 1-PDU-12-30-33</v>
      </c>
      <c r="J192" s="1651">
        <v>220</v>
      </c>
      <c r="K192" s="1652">
        <v>30</v>
      </c>
      <c r="L192" s="2690" t="s">
        <v>6977</v>
      </c>
      <c r="M192" s="1639">
        <v>33</v>
      </c>
      <c r="N192" s="1643">
        <v>220</v>
      </c>
      <c r="O192" s="1644">
        <v>30</v>
      </c>
      <c r="P192" s="2696" t="s">
        <v>6984</v>
      </c>
      <c r="Q192" s="1642">
        <v>33</v>
      </c>
      <c r="R192" s="3135"/>
      <c r="S192" s="3136"/>
      <c r="T192" s="3135"/>
      <c r="U192" s="3136"/>
      <c r="V192" s="3128"/>
      <c r="W192" s="3137"/>
      <c r="X192" s="270" t="e">
        <f>SUM(#REF!)</f>
        <v>#REF!</v>
      </c>
      <c r="Y192" s="270" t="e">
        <f>SUM(#REF!)</f>
        <v>#REF!</v>
      </c>
      <c r="Z192" s="255" t="e">
        <f t="shared" si="26"/>
        <v>#REF!</v>
      </c>
      <c r="AA192" s="2777" t="e">
        <f t="shared" si="23"/>
        <v>#REF!</v>
      </c>
      <c r="AB192" s="2830"/>
      <c r="AC192" s="2796"/>
    </row>
    <row r="193" spans="1:30" x14ac:dyDescent="0.25">
      <c r="A193" s="1163" t="s">
        <v>2117</v>
      </c>
      <c r="B193" s="851" t="s">
        <v>2118</v>
      </c>
      <c r="C193" s="851"/>
      <c r="D193" s="851"/>
      <c r="E193" s="851"/>
      <c r="F193" s="935"/>
      <c r="G193" s="936"/>
      <c r="H193" s="2332"/>
      <c r="I193" s="2333"/>
      <c r="J193" s="1637"/>
      <c r="K193" s="1638"/>
      <c r="L193" s="941"/>
      <c r="M193" s="1639"/>
      <c r="N193" s="1640"/>
      <c r="O193" s="1641"/>
      <c r="P193" s="942"/>
      <c r="Q193" s="1642"/>
      <c r="R193" s="852"/>
      <c r="S193" s="853"/>
      <c r="T193" s="852"/>
      <c r="U193" s="853"/>
      <c r="V193" s="1170"/>
      <c r="W193" s="1171"/>
      <c r="X193" s="1063"/>
      <c r="Y193" s="1063"/>
      <c r="Z193" s="854"/>
      <c r="AA193" s="2784"/>
      <c r="AB193" s="2838"/>
      <c r="AC193" s="2811" t="s">
        <v>1587</v>
      </c>
    </row>
    <row r="194" spans="1:30" x14ac:dyDescent="0.25">
      <c r="A194" s="1163" t="s">
        <v>2119</v>
      </c>
      <c r="B194" s="851" t="s">
        <v>2120</v>
      </c>
      <c r="C194" s="851"/>
      <c r="D194" s="851"/>
      <c r="E194" s="851"/>
      <c r="F194" s="935"/>
      <c r="G194" s="936"/>
      <c r="H194" s="2332"/>
      <c r="I194" s="2333"/>
      <c r="J194" s="1637"/>
      <c r="K194" s="1638"/>
      <c r="L194" s="941"/>
      <c r="M194" s="1639"/>
      <c r="N194" s="1640"/>
      <c r="O194" s="1641"/>
      <c r="P194" s="942"/>
      <c r="Q194" s="1642"/>
      <c r="R194" s="852"/>
      <c r="S194" s="853"/>
      <c r="T194" s="852"/>
      <c r="U194" s="853"/>
      <c r="V194" s="1170"/>
      <c r="W194" s="1171"/>
      <c r="X194" s="1063"/>
      <c r="Y194" s="1063"/>
      <c r="Z194" s="854"/>
      <c r="AA194" s="2784"/>
      <c r="AB194" s="2838"/>
      <c r="AC194" s="2811" t="s">
        <v>1587</v>
      </c>
    </row>
    <row r="195" spans="1:30" x14ac:dyDescent="0.25">
      <c r="A195" s="1163" t="s">
        <v>2121</v>
      </c>
      <c r="B195" s="851" t="s">
        <v>2122</v>
      </c>
      <c r="C195" s="851"/>
      <c r="D195" s="851"/>
      <c r="E195" s="851"/>
      <c r="F195" s="935"/>
      <c r="G195" s="936"/>
      <c r="H195" s="2332"/>
      <c r="I195" s="2333"/>
      <c r="J195" s="1637"/>
      <c r="K195" s="1638"/>
      <c r="L195" s="941"/>
      <c r="M195" s="1639"/>
      <c r="N195" s="1640"/>
      <c r="O195" s="1641"/>
      <c r="P195" s="942"/>
      <c r="Q195" s="1642"/>
      <c r="R195" s="852"/>
      <c r="S195" s="853"/>
      <c r="T195" s="852"/>
      <c r="U195" s="853"/>
      <c r="V195" s="1170"/>
      <c r="W195" s="1171"/>
      <c r="X195" s="1063"/>
      <c r="Y195" s="1063"/>
      <c r="Z195" s="854"/>
      <c r="AA195" s="2784"/>
      <c r="AB195" s="2838"/>
      <c r="AC195" s="2811" t="s">
        <v>1587</v>
      </c>
    </row>
    <row r="196" spans="1:30" ht="15" thickBot="1" x14ac:dyDescent="0.3">
      <c r="A196" s="1164" t="s">
        <v>2123</v>
      </c>
      <c r="B196" s="862"/>
      <c r="C196" s="862"/>
      <c r="D196" s="862"/>
      <c r="E196" s="862"/>
      <c r="F196" s="937"/>
      <c r="G196" s="938"/>
      <c r="H196" s="2334"/>
      <c r="I196" s="2335"/>
      <c r="J196" s="1645"/>
      <c r="K196" s="1646"/>
      <c r="L196" s="923"/>
      <c r="M196" s="1647"/>
      <c r="N196" s="1648"/>
      <c r="O196" s="1649"/>
      <c r="P196" s="924"/>
      <c r="Q196" s="1650"/>
      <c r="R196" s="863"/>
      <c r="S196" s="884"/>
      <c r="T196" s="863"/>
      <c r="U196" s="884"/>
      <c r="V196" s="863"/>
      <c r="W196" s="884"/>
      <c r="X196" s="1186"/>
      <c r="Y196" s="1186"/>
      <c r="Z196" s="885"/>
      <c r="AA196" s="2783"/>
      <c r="AB196" s="2837"/>
      <c r="AC196" s="2810" t="s">
        <v>1587</v>
      </c>
    </row>
    <row r="197" spans="1:30" ht="28.8" x14ac:dyDescent="0.25">
      <c r="A197" s="1162" t="s">
        <v>2124</v>
      </c>
      <c r="B197" s="332"/>
      <c r="C197" s="332"/>
      <c r="D197" s="251" t="s">
        <v>2125</v>
      </c>
      <c r="E197" s="251" t="s">
        <v>2126</v>
      </c>
      <c r="F197" s="941" t="s">
        <v>2127</v>
      </c>
      <c r="G197" s="942" t="s">
        <v>2128</v>
      </c>
      <c r="H197" s="2332" t="str">
        <f t="shared" ref="H197:H236" si="35">"6-DaHall 1-PDU-"&amp;L197&amp;"-"&amp;K197&amp;"-"&amp;M197</f>
        <v>6-DaHall 1-PDU-05-30-54</v>
      </c>
      <c r="I197" s="2333" t="str">
        <f t="shared" ref="I197:I236" si="36">"6-DaHall 1-PDU-"&amp;P197&amp;"-"&amp;O197&amp;"-"&amp;Q197</f>
        <v>6-DaHall 1-PDU-06-30-54</v>
      </c>
      <c r="J197" s="1637">
        <v>220</v>
      </c>
      <c r="K197" s="1638">
        <v>30</v>
      </c>
      <c r="L197" s="2690" t="s">
        <v>6927</v>
      </c>
      <c r="M197" s="1639">
        <v>54</v>
      </c>
      <c r="N197" s="1640">
        <v>220</v>
      </c>
      <c r="O197" s="1641">
        <v>30</v>
      </c>
      <c r="P197" s="2696" t="s">
        <v>6937</v>
      </c>
      <c r="Q197" s="1642">
        <v>54</v>
      </c>
      <c r="R197" s="2435"/>
      <c r="S197" s="844"/>
      <c r="T197" s="843"/>
      <c r="U197" s="844"/>
      <c r="V197" s="843"/>
      <c r="W197" s="844"/>
      <c r="X197" s="856" t="e">
        <f>SUM(#REF!)</f>
        <v>#REF!</v>
      </c>
      <c r="Y197" s="856" t="e">
        <f>SUM(#REF!)</f>
        <v>#REF!</v>
      </c>
      <c r="Z197" s="255" t="e">
        <f t="shared" ref="Z197" si="37">SUM(X197:Y197)</f>
        <v>#REF!</v>
      </c>
      <c r="AA197" s="2777" t="e">
        <f t="shared" ref="AA197" si="38">Z197*220</f>
        <v>#REF!</v>
      </c>
      <c r="AB197" s="2839"/>
      <c r="AC197" s="2812" t="s">
        <v>1587</v>
      </c>
      <c r="AD197" s="2250" t="s">
        <v>2129</v>
      </c>
    </row>
    <row r="198" spans="1:30" ht="28.8" x14ac:dyDescent="0.25">
      <c r="A198" s="1163" t="s">
        <v>2130</v>
      </c>
      <c r="B198" s="251" t="s">
        <v>2131</v>
      </c>
      <c r="C198" s="251"/>
      <c r="D198" s="251" t="s">
        <v>2132</v>
      </c>
      <c r="E198" s="251" t="s">
        <v>2133</v>
      </c>
      <c r="F198" s="941" t="s">
        <v>2134</v>
      </c>
      <c r="G198" s="2219" t="s">
        <v>2135</v>
      </c>
      <c r="H198" s="2332" t="str">
        <f t="shared" si="35"/>
        <v>6-DaHall 1-PDU-05-30-2</v>
      </c>
      <c r="I198" s="2333" t="str">
        <f t="shared" si="36"/>
        <v>6-DaHall 1-PDU-06-30-2</v>
      </c>
      <c r="J198" s="1637">
        <v>220</v>
      </c>
      <c r="K198" s="1638">
        <v>30</v>
      </c>
      <c r="L198" s="2690" t="s">
        <v>6927</v>
      </c>
      <c r="M198" s="1639">
        <v>2</v>
      </c>
      <c r="N198" s="1640">
        <v>220</v>
      </c>
      <c r="O198" s="1641">
        <v>30</v>
      </c>
      <c r="P198" s="2696" t="s">
        <v>6937</v>
      </c>
      <c r="Q198" s="1642">
        <v>2</v>
      </c>
      <c r="R198" s="3125" t="s">
        <v>1904</v>
      </c>
      <c r="S198" s="3117" t="s">
        <v>1905</v>
      </c>
      <c r="T198" s="3125" t="s">
        <v>1906</v>
      </c>
      <c r="U198" s="3117" t="s">
        <v>1907</v>
      </c>
      <c r="V198" s="3133" t="s">
        <v>1598</v>
      </c>
      <c r="W198" s="3121" t="s">
        <v>1599</v>
      </c>
      <c r="X198" s="270" t="e">
        <f>SUM(#REF!)</f>
        <v>#REF!</v>
      </c>
      <c r="Y198" s="270" t="e">
        <f>SUM(#REF!)</f>
        <v>#REF!</v>
      </c>
      <c r="Z198" s="255" t="e">
        <f t="shared" si="26"/>
        <v>#REF!</v>
      </c>
      <c r="AA198" s="2777" t="e">
        <f t="shared" si="23"/>
        <v>#REF!</v>
      </c>
      <c r="AB198" s="2830"/>
      <c r="AC198" s="2809" t="s">
        <v>1587</v>
      </c>
      <c r="AD198" s="2250" t="s">
        <v>2129</v>
      </c>
    </row>
    <row r="199" spans="1:30" ht="43.2" x14ac:dyDescent="0.25">
      <c r="A199" s="1163" t="s">
        <v>2136</v>
      </c>
      <c r="B199" s="839" t="s">
        <v>2137</v>
      </c>
      <c r="C199" s="1040" t="s">
        <v>2138</v>
      </c>
      <c r="D199" s="251" t="s">
        <v>2139</v>
      </c>
      <c r="E199" s="251" t="s">
        <v>2140</v>
      </c>
      <c r="F199" s="941" t="s">
        <v>2141</v>
      </c>
      <c r="G199" s="942" t="s">
        <v>2142</v>
      </c>
      <c r="H199" s="2332" t="str">
        <f t="shared" si="35"/>
        <v>6-DaHall 1-PDU-05-30-4</v>
      </c>
      <c r="I199" s="2333" t="str">
        <f t="shared" si="36"/>
        <v>6-DaHall 1-PDU-06-30-4</v>
      </c>
      <c r="J199" s="1637">
        <v>220</v>
      </c>
      <c r="K199" s="1638">
        <v>30</v>
      </c>
      <c r="L199" s="2690" t="s">
        <v>6927</v>
      </c>
      <c r="M199" s="1639">
        <v>4</v>
      </c>
      <c r="N199" s="1640">
        <v>220</v>
      </c>
      <c r="O199" s="1641">
        <v>30</v>
      </c>
      <c r="P199" s="2696" t="s">
        <v>6937</v>
      </c>
      <c r="Q199" s="1642">
        <v>4</v>
      </c>
      <c r="R199" s="3125"/>
      <c r="S199" s="3117"/>
      <c r="T199" s="3125"/>
      <c r="U199" s="3117"/>
      <c r="V199" s="3138"/>
      <c r="W199" s="3123"/>
      <c r="X199" s="270" t="e">
        <f>SUM(#REF!)</f>
        <v>#REF!</v>
      </c>
      <c r="Y199" s="270" t="e">
        <f>SUM(#REF!)</f>
        <v>#REF!</v>
      </c>
      <c r="Z199" s="255" t="e">
        <f t="shared" si="26"/>
        <v>#REF!</v>
      </c>
      <c r="AA199" s="2777" t="e">
        <f t="shared" si="23"/>
        <v>#REF!</v>
      </c>
      <c r="AB199" s="2830"/>
      <c r="AC199" s="2796"/>
    </row>
    <row r="200" spans="1:30" ht="28.8" x14ac:dyDescent="0.25">
      <c r="A200" s="1163" t="s">
        <v>2143</v>
      </c>
      <c r="B200" s="839" t="s">
        <v>2144</v>
      </c>
      <c r="C200" s="1040" t="s">
        <v>2145</v>
      </c>
      <c r="D200" s="251" t="s">
        <v>2146</v>
      </c>
      <c r="E200" s="251" t="s">
        <v>2147</v>
      </c>
      <c r="F200" s="941" t="s">
        <v>2148</v>
      </c>
      <c r="G200" s="942" t="s">
        <v>2149</v>
      </c>
      <c r="H200" s="2332" t="str">
        <f t="shared" si="35"/>
        <v>6-DaHall 1-PDU-05-30-6</v>
      </c>
      <c r="I200" s="2333" t="str">
        <f t="shared" si="36"/>
        <v>6-DaHall 1-PDU-06-30-6</v>
      </c>
      <c r="J200" s="1637">
        <v>220</v>
      </c>
      <c r="K200" s="1638">
        <v>30</v>
      </c>
      <c r="L200" s="2690" t="s">
        <v>6927</v>
      </c>
      <c r="M200" s="1639">
        <v>6</v>
      </c>
      <c r="N200" s="1640">
        <v>220</v>
      </c>
      <c r="O200" s="1641">
        <v>30</v>
      </c>
      <c r="P200" s="2696" t="s">
        <v>6937</v>
      </c>
      <c r="Q200" s="1642">
        <v>6</v>
      </c>
      <c r="R200" s="3125"/>
      <c r="S200" s="3117"/>
      <c r="T200" s="3125"/>
      <c r="U200" s="3117"/>
      <c r="V200" s="3138"/>
      <c r="W200" s="3123"/>
      <c r="X200" s="270" t="e">
        <f>SUM(#REF!)</f>
        <v>#REF!</v>
      </c>
      <c r="Y200" s="270" t="e">
        <f>SUM(#REF!)</f>
        <v>#REF!</v>
      </c>
      <c r="Z200" s="255" t="e">
        <f t="shared" si="26"/>
        <v>#REF!</v>
      </c>
      <c r="AA200" s="2777" t="e">
        <f t="shared" si="23"/>
        <v>#REF!</v>
      </c>
      <c r="AB200" s="2830"/>
      <c r="AC200" s="2796"/>
    </row>
    <row r="201" spans="1:30" ht="28.8" x14ac:dyDescent="0.25">
      <c r="A201" s="1163" t="s">
        <v>2150</v>
      </c>
      <c r="B201" s="839" t="s">
        <v>2151</v>
      </c>
      <c r="C201" s="1040" t="s">
        <v>2152</v>
      </c>
      <c r="D201" s="251" t="s">
        <v>2153</v>
      </c>
      <c r="E201" s="251" t="s">
        <v>2154</v>
      </c>
      <c r="F201" s="941" t="s">
        <v>2155</v>
      </c>
      <c r="G201" s="942" t="s">
        <v>2156</v>
      </c>
      <c r="H201" s="2332" t="str">
        <f t="shared" si="35"/>
        <v>6-DaHall 1-PDU-05-30-8</v>
      </c>
      <c r="I201" s="2333" t="str">
        <f t="shared" si="36"/>
        <v>6-DaHall 1-PDU-06-30-8</v>
      </c>
      <c r="J201" s="1637">
        <v>220</v>
      </c>
      <c r="K201" s="1638">
        <v>30</v>
      </c>
      <c r="L201" s="2690" t="s">
        <v>6927</v>
      </c>
      <c r="M201" s="1639">
        <v>8</v>
      </c>
      <c r="N201" s="1640">
        <v>220</v>
      </c>
      <c r="O201" s="1641">
        <v>30</v>
      </c>
      <c r="P201" s="2696" t="s">
        <v>6937</v>
      </c>
      <c r="Q201" s="1642">
        <v>8</v>
      </c>
      <c r="R201" s="3125"/>
      <c r="S201" s="3117"/>
      <c r="T201" s="3125"/>
      <c r="U201" s="3117"/>
      <c r="V201" s="3138"/>
      <c r="W201" s="3123"/>
      <c r="X201" s="270" t="e">
        <f>SUM(#REF!)</f>
        <v>#REF!</v>
      </c>
      <c r="Y201" s="270" t="e">
        <f>SUM(#REF!)</f>
        <v>#REF!</v>
      </c>
      <c r="Z201" s="255" t="e">
        <f t="shared" si="26"/>
        <v>#REF!</v>
      </c>
      <c r="AA201" s="2777" t="e">
        <f t="shared" si="23"/>
        <v>#REF!</v>
      </c>
      <c r="AB201" s="2830"/>
      <c r="AC201" s="2796"/>
    </row>
    <row r="202" spans="1:30" ht="28.8" x14ac:dyDescent="0.25">
      <c r="A202" s="1163" t="s">
        <v>2157</v>
      </c>
      <c r="B202" s="251" t="s">
        <v>2158</v>
      </c>
      <c r="C202" s="1040"/>
      <c r="D202" s="251" t="s">
        <v>2159</v>
      </c>
      <c r="E202" s="251" t="s">
        <v>2160</v>
      </c>
      <c r="F202" s="941" t="s">
        <v>2161</v>
      </c>
      <c r="G202" s="942" t="s">
        <v>2162</v>
      </c>
      <c r="H202" s="2332" t="str">
        <f t="shared" si="35"/>
        <v>6-DaHall 1-PDU-05-30-10</v>
      </c>
      <c r="I202" s="2333" t="str">
        <f t="shared" si="36"/>
        <v>6-DaHall 1-PDU-06-30-10</v>
      </c>
      <c r="J202" s="1637">
        <v>220</v>
      </c>
      <c r="K202" s="1638">
        <v>30</v>
      </c>
      <c r="L202" s="2690" t="s">
        <v>6927</v>
      </c>
      <c r="M202" s="1639">
        <v>10</v>
      </c>
      <c r="N202" s="1640">
        <v>220</v>
      </c>
      <c r="O202" s="1641">
        <v>30</v>
      </c>
      <c r="P202" s="2696" t="s">
        <v>6937</v>
      </c>
      <c r="Q202" s="1642">
        <v>10</v>
      </c>
      <c r="R202" s="3125"/>
      <c r="S202" s="3117"/>
      <c r="T202" s="3125"/>
      <c r="U202" s="3117"/>
      <c r="V202" s="3138"/>
      <c r="W202" s="3123"/>
      <c r="X202" s="270" t="e">
        <f>SUM(#REF!)</f>
        <v>#REF!</v>
      </c>
      <c r="Y202" s="270" t="e">
        <f>SUM(#REF!)</f>
        <v>#REF!</v>
      </c>
      <c r="Z202" s="255" t="e">
        <f t="shared" si="26"/>
        <v>#REF!</v>
      </c>
      <c r="AA202" s="2777" t="e">
        <f t="shared" si="23"/>
        <v>#REF!</v>
      </c>
      <c r="AB202" s="2830"/>
      <c r="AC202" s="2796"/>
      <c r="AD202" s="2250" t="s">
        <v>2129</v>
      </c>
    </row>
    <row r="203" spans="1:30" ht="28.8" x14ac:dyDescent="0.25">
      <c r="A203" s="1163" t="s">
        <v>398</v>
      </c>
      <c r="B203" s="839" t="s">
        <v>2163</v>
      </c>
      <c r="C203" s="1040" t="s">
        <v>2164</v>
      </c>
      <c r="D203" s="251" t="s">
        <v>2165</v>
      </c>
      <c r="E203" s="251" t="s">
        <v>2166</v>
      </c>
      <c r="F203" s="941" t="s">
        <v>2167</v>
      </c>
      <c r="G203" s="942" t="s">
        <v>2168</v>
      </c>
      <c r="H203" s="2332" t="str">
        <f t="shared" si="35"/>
        <v>6-DaHall 1-PDU-05-30-12</v>
      </c>
      <c r="I203" s="2333" t="str">
        <f t="shared" si="36"/>
        <v>6-DaHall 1-PDU-06-30-12</v>
      </c>
      <c r="J203" s="1637">
        <v>220</v>
      </c>
      <c r="K203" s="1638">
        <v>30</v>
      </c>
      <c r="L203" s="2690" t="s">
        <v>6927</v>
      </c>
      <c r="M203" s="1639">
        <v>12</v>
      </c>
      <c r="N203" s="1640">
        <v>220</v>
      </c>
      <c r="O203" s="1641">
        <v>30</v>
      </c>
      <c r="P203" s="2696" t="s">
        <v>6937</v>
      </c>
      <c r="Q203" s="1642">
        <v>12</v>
      </c>
      <c r="R203" s="3125"/>
      <c r="S203" s="3117"/>
      <c r="T203" s="3125"/>
      <c r="U203" s="3117"/>
      <c r="V203" s="3138"/>
      <c r="W203" s="3123"/>
      <c r="X203" s="270" t="e">
        <f>SUM(#REF!)</f>
        <v>#REF!</v>
      </c>
      <c r="Y203" s="270" t="e">
        <f>SUM(#REF!)</f>
        <v>#REF!</v>
      </c>
      <c r="Z203" s="255" t="e">
        <f t="shared" si="26"/>
        <v>#REF!</v>
      </c>
      <c r="AA203" s="2777" t="e">
        <f t="shared" si="23"/>
        <v>#REF!</v>
      </c>
      <c r="AB203" s="2830"/>
      <c r="AC203" s="2796"/>
    </row>
    <row r="204" spans="1:30" ht="28.8" x14ac:dyDescent="0.25">
      <c r="A204" s="1163" t="s">
        <v>2169</v>
      </c>
      <c r="B204" s="839" t="s">
        <v>2170</v>
      </c>
      <c r="C204" s="1040" t="s">
        <v>2171</v>
      </c>
      <c r="D204" s="251" t="s">
        <v>2172</v>
      </c>
      <c r="E204" s="251" t="s">
        <v>2173</v>
      </c>
      <c r="F204" s="941" t="s">
        <v>2174</v>
      </c>
      <c r="G204" s="942" t="s">
        <v>2175</v>
      </c>
      <c r="H204" s="2332" t="str">
        <f t="shared" si="35"/>
        <v>6-DaHall 1-PDU-05-30-14</v>
      </c>
      <c r="I204" s="2333" t="str">
        <f t="shared" si="36"/>
        <v>6-DaHall 1-PDU-06-30-14</v>
      </c>
      <c r="J204" s="1637">
        <v>220</v>
      </c>
      <c r="K204" s="1638">
        <v>30</v>
      </c>
      <c r="L204" s="2690" t="s">
        <v>6927</v>
      </c>
      <c r="M204" s="1639">
        <v>14</v>
      </c>
      <c r="N204" s="1640">
        <v>220</v>
      </c>
      <c r="O204" s="1641">
        <v>30</v>
      </c>
      <c r="P204" s="2696" t="s">
        <v>6937</v>
      </c>
      <c r="Q204" s="1642">
        <v>14</v>
      </c>
      <c r="R204" s="3125"/>
      <c r="S204" s="3117"/>
      <c r="T204" s="3125"/>
      <c r="U204" s="3117"/>
      <c r="V204" s="3138"/>
      <c r="W204" s="3123"/>
      <c r="X204" s="270" t="e">
        <f>SUM(#REF!)</f>
        <v>#REF!</v>
      </c>
      <c r="Y204" s="270" t="e">
        <f>SUM(#REF!)</f>
        <v>#REF!</v>
      </c>
      <c r="Z204" s="255" t="e">
        <f t="shared" si="26"/>
        <v>#REF!</v>
      </c>
      <c r="AA204" s="2777" t="e">
        <f t="shared" si="23"/>
        <v>#REF!</v>
      </c>
      <c r="AB204" s="2830"/>
      <c r="AC204" s="2796"/>
    </row>
    <row r="205" spans="1:30" ht="28.8" x14ac:dyDescent="0.25">
      <c r="A205" s="1163" t="s">
        <v>2176</v>
      </c>
      <c r="B205" s="839" t="s">
        <v>2177</v>
      </c>
      <c r="C205" s="1040" t="s">
        <v>2171</v>
      </c>
      <c r="D205" s="251" t="s">
        <v>2178</v>
      </c>
      <c r="E205" s="251" t="s">
        <v>2179</v>
      </c>
      <c r="F205" s="941" t="s">
        <v>2180</v>
      </c>
      <c r="G205" s="942" t="s">
        <v>2181</v>
      </c>
      <c r="H205" s="2332" t="str">
        <f t="shared" si="35"/>
        <v>6-DaHall 1-PDU-05-30-16</v>
      </c>
      <c r="I205" s="2333" t="str">
        <f t="shared" si="36"/>
        <v>6-DaHall 1-PDU-06-30-16</v>
      </c>
      <c r="J205" s="1637">
        <v>220</v>
      </c>
      <c r="K205" s="1638">
        <v>30</v>
      </c>
      <c r="L205" s="2690" t="s">
        <v>6927</v>
      </c>
      <c r="M205" s="1639">
        <v>16</v>
      </c>
      <c r="N205" s="1640">
        <v>220</v>
      </c>
      <c r="O205" s="1641">
        <v>30</v>
      </c>
      <c r="P205" s="2696" t="s">
        <v>6937</v>
      </c>
      <c r="Q205" s="1642">
        <v>16</v>
      </c>
      <c r="R205" s="3125"/>
      <c r="S205" s="3117"/>
      <c r="T205" s="3125"/>
      <c r="U205" s="3117"/>
      <c r="V205" s="3138"/>
      <c r="W205" s="3123"/>
      <c r="X205" s="270" t="e">
        <f>SUM(#REF!)</f>
        <v>#REF!</v>
      </c>
      <c r="Y205" s="270" t="e">
        <f>SUM(#REF!)</f>
        <v>#REF!</v>
      </c>
      <c r="Z205" s="255" t="e">
        <f t="shared" si="26"/>
        <v>#REF!</v>
      </c>
      <c r="AA205" s="2777" t="e">
        <f t="shared" si="23"/>
        <v>#REF!</v>
      </c>
      <c r="AB205" s="2830"/>
      <c r="AC205" s="2796"/>
    </row>
    <row r="206" spans="1:30" ht="28.8" x14ac:dyDescent="0.25">
      <c r="A206" s="1163" t="s">
        <v>2182</v>
      </c>
      <c r="B206" s="251" t="s">
        <v>2183</v>
      </c>
      <c r="C206" s="251" t="s">
        <v>2184</v>
      </c>
      <c r="D206" s="2436" t="s">
        <v>2185</v>
      </c>
      <c r="E206" s="2436" t="s">
        <v>2186</v>
      </c>
      <c r="F206" s="2437" t="s">
        <v>2187</v>
      </c>
      <c r="G206" s="2438" t="s">
        <v>2188</v>
      </c>
      <c r="H206" s="2332" t="str">
        <f t="shared" si="35"/>
        <v>6-DaHall 1-PDU-01-30-43</v>
      </c>
      <c r="I206" s="2333" t="str">
        <f t="shared" si="36"/>
        <v>6-DaHall 1-PDU-02-30-43</v>
      </c>
      <c r="J206" s="1637">
        <v>220</v>
      </c>
      <c r="K206" s="1638">
        <v>30</v>
      </c>
      <c r="L206" s="2690" t="s">
        <v>6933</v>
      </c>
      <c r="M206" s="1639">
        <v>43</v>
      </c>
      <c r="N206" s="1640">
        <v>220</v>
      </c>
      <c r="O206" s="1641">
        <v>30</v>
      </c>
      <c r="P206" s="2696" t="s">
        <v>6929</v>
      </c>
      <c r="Q206" s="1642">
        <v>43</v>
      </c>
      <c r="R206" s="3206" t="s">
        <v>2189</v>
      </c>
      <c r="S206" s="3121" t="s">
        <v>2190</v>
      </c>
      <c r="T206" s="3133" t="s">
        <v>2191</v>
      </c>
      <c r="U206" s="3121" t="s">
        <v>2192</v>
      </c>
      <c r="V206" s="3138"/>
      <c r="W206" s="3123"/>
      <c r="X206" s="270" t="e">
        <f>SUM(#REF!)</f>
        <v>#REF!</v>
      </c>
      <c r="Y206" s="270" t="e">
        <f>SUM(#REF!)</f>
        <v>#REF!</v>
      </c>
      <c r="Z206" s="255" t="e">
        <f t="shared" si="26"/>
        <v>#REF!</v>
      </c>
      <c r="AA206" s="2777" t="e">
        <f t="shared" si="23"/>
        <v>#REF!</v>
      </c>
      <c r="AB206" s="2830"/>
      <c r="AC206" s="2804" t="s">
        <v>2193</v>
      </c>
    </row>
    <row r="207" spans="1:30" ht="29.4" thickBot="1" x14ac:dyDescent="0.3">
      <c r="A207" s="1164" t="s">
        <v>2194</v>
      </c>
      <c r="B207" s="334"/>
      <c r="C207" s="334" t="s">
        <v>2184</v>
      </c>
      <c r="D207" s="334"/>
      <c r="E207" s="334"/>
      <c r="F207" s="2437" t="s">
        <v>2195</v>
      </c>
      <c r="G207" s="2438" t="s">
        <v>2196</v>
      </c>
      <c r="H207" s="2332" t="str">
        <f t="shared" si="35"/>
        <v>6-DaHall 1-PDU-01-30-42</v>
      </c>
      <c r="I207" s="2333" t="str">
        <f t="shared" si="36"/>
        <v>6-DaHall 1-PDU-02-30-42</v>
      </c>
      <c r="J207" s="1637">
        <v>220</v>
      </c>
      <c r="K207" s="1638">
        <v>30</v>
      </c>
      <c r="L207" s="2690" t="s">
        <v>6933</v>
      </c>
      <c r="M207" s="1639">
        <v>42</v>
      </c>
      <c r="N207" s="1640">
        <v>220</v>
      </c>
      <c r="O207" s="1641">
        <v>30</v>
      </c>
      <c r="P207" s="2696" t="s">
        <v>6929</v>
      </c>
      <c r="Q207" s="1642">
        <v>42</v>
      </c>
      <c r="R207" s="3196"/>
      <c r="S207" s="3122"/>
      <c r="T207" s="3134"/>
      <c r="U207" s="3122"/>
      <c r="V207" s="3134"/>
      <c r="W207" s="3122"/>
      <c r="X207" s="337" t="e">
        <f>SUM(#REF!)</f>
        <v>#REF!</v>
      </c>
      <c r="Y207" s="337" t="e">
        <f>SUM(#REF!)</f>
        <v>#REF!</v>
      </c>
      <c r="Z207" s="255" t="e">
        <f t="shared" ref="Z207" si="39">SUM(X207:Y207)</f>
        <v>#REF!</v>
      </c>
      <c r="AA207" s="2777" t="e">
        <f t="shared" ref="AA207" si="40">Z207*220</f>
        <v>#REF!</v>
      </c>
      <c r="AB207" s="2834"/>
      <c r="AC207" s="2813" t="s">
        <v>2197</v>
      </c>
    </row>
    <row r="208" spans="1:30" ht="28.5" customHeight="1" thickTop="1" x14ac:dyDescent="0.25">
      <c r="A208" s="1162" t="s">
        <v>2198</v>
      </c>
      <c r="B208" s="1224" t="s">
        <v>2199</v>
      </c>
      <c r="C208" s="1224" t="s">
        <v>2200</v>
      </c>
      <c r="D208" s="332" t="s">
        <v>2201</v>
      </c>
      <c r="E208" s="332" t="s">
        <v>2202</v>
      </c>
      <c r="F208" s="943" t="s">
        <v>2203</v>
      </c>
      <c r="G208" s="2307" t="s">
        <v>2204</v>
      </c>
      <c r="H208" s="2339" t="str">
        <f t="shared" si="35"/>
        <v>6-DaHall 1-PDU-05-30-37</v>
      </c>
      <c r="I208" s="2340" t="str">
        <f t="shared" si="36"/>
        <v>6-DaHall 1-PDU-06-30-37</v>
      </c>
      <c r="J208" s="1660">
        <v>220</v>
      </c>
      <c r="K208" s="1661">
        <v>30</v>
      </c>
      <c r="L208" s="2692" t="s">
        <v>6927</v>
      </c>
      <c r="M208" s="1662">
        <v>37</v>
      </c>
      <c r="N208" s="1663">
        <v>220</v>
      </c>
      <c r="O208" s="1664">
        <v>30</v>
      </c>
      <c r="P208" s="2698" t="s">
        <v>6937</v>
      </c>
      <c r="Q208" s="1665">
        <v>37</v>
      </c>
      <c r="R208" s="3194" t="s">
        <v>2205</v>
      </c>
      <c r="S208" s="3139" t="s">
        <v>2206</v>
      </c>
      <c r="T208" s="3127" t="s">
        <v>2207</v>
      </c>
      <c r="U208" s="3139" t="s">
        <v>2208</v>
      </c>
      <c r="V208" s="3127" t="s">
        <v>2209</v>
      </c>
      <c r="W208" s="3139" t="s">
        <v>2210</v>
      </c>
      <c r="X208" s="856" t="e">
        <f>SUM(#REF!)</f>
        <v>#REF!</v>
      </c>
      <c r="Y208" s="856" t="e">
        <f>SUM(#REF!)</f>
        <v>#REF!</v>
      </c>
      <c r="Z208" s="333" t="e">
        <f t="shared" si="26"/>
        <v>#REF!</v>
      </c>
      <c r="AA208" s="2780" t="e">
        <f t="shared" ref="AA208:AA211" si="41">Z208*220</f>
        <v>#REF!</v>
      </c>
      <c r="AB208" s="2833"/>
      <c r="AC208" s="2814"/>
    </row>
    <row r="209" spans="1:29" ht="28.8" x14ac:dyDescent="0.25">
      <c r="A209" s="1163" t="s">
        <v>2211</v>
      </c>
      <c r="B209" s="1169" t="s">
        <v>2212</v>
      </c>
      <c r="C209" s="273" t="s">
        <v>2213</v>
      </c>
      <c r="D209" s="251" t="s">
        <v>2214</v>
      </c>
      <c r="E209" s="251" t="s">
        <v>2215</v>
      </c>
      <c r="F209" s="941" t="s">
        <v>2216</v>
      </c>
      <c r="G209" s="942" t="s">
        <v>2217</v>
      </c>
      <c r="H209" s="2332" t="str">
        <f t="shared" si="35"/>
        <v>6-DaHall 1-PDU-05-30-39</v>
      </c>
      <c r="I209" s="2333" t="str">
        <f t="shared" si="36"/>
        <v>6-DaHall 1-PDU-06-30-39</v>
      </c>
      <c r="J209" s="1637">
        <v>220</v>
      </c>
      <c r="K209" s="1638">
        <v>30</v>
      </c>
      <c r="L209" s="2690" t="s">
        <v>6927</v>
      </c>
      <c r="M209" s="1639">
        <v>39</v>
      </c>
      <c r="N209" s="1640">
        <v>220</v>
      </c>
      <c r="O209" s="1641">
        <v>30</v>
      </c>
      <c r="P209" s="2696" t="s">
        <v>6937</v>
      </c>
      <c r="Q209" s="1642">
        <v>39</v>
      </c>
      <c r="R209" s="3195"/>
      <c r="S209" s="3123"/>
      <c r="T209" s="3138"/>
      <c r="U209" s="3123"/>
      <c r="V209" s="3138"/>
      <c r="W209" s="3123"/>
      <c r="X209" s="270" t="e">
        <f>SUM(#REF!)</f>
        <v>#REF!</v>
      </c>
      <c r="Y209" s="270" t="e">
        <f>SUM(#REF!)</f>
        <v>#REF!</v>
      </c>
      <c r="Z209" s="255" t="e">
        <f t="shared" si="26"/>
        <v>#REF!</v>
      </c>
      <c r="AA209" s="2777" t="e">
        <f t="shared" si="41"/>
        <v>#REF!</v>
      </c>
      <c r="AB209" s="2830"/>
      <c r="AC209" s="2796"/>
    </row>
    <row r="210" spans="1:29" ht="28.8" x14ac:dyDescent="0.25">
      <c r="A210" s="1163" t="s">
        <v>2218</v>
      </c>
      <c r="B210" s="1169" t="s">
        <v>2219</v>
      </c>
      <c r="C210" s="273" t="s">
        <v>2220</v>
      </c>
      <c r="D210" s="251" t="s">
        <v>2221</v>
      </c>
      <c r="E210" s="251" t="s">
        <v>2222</v>
      </c>
      <c r="F210" s="941" t="s">
        <v>2223</v>
      </c>
      <c r="G210" s="942" t="s">
        <v>2224</v>
      </c>
      <c r="H210" s="2332" t="str">
        <f t="shared" si="35"/>
        <v>6-DaHall 1-PDU-05-30-41</v>
      </c>
      <c r="I210" s="2333" t="str">
        <f t="shared" si="36"/>
        <v>6-DaHall 1-PDU-06-30-41</v>
      </c>
      <c r="J210" s="1637">
        <v>220</v>
      </c>
      <c r="K210" s="1638">
        <v>30</v>
      </c>
      <c r="L210" s="2690" t="s">
        <v>6927</v>
      </c>
      <c r="M210" s="1639">
        <v>41</v>
      </c>
      <c r="N210" s="1640">
        <v>220</v>
      </c>
      <c r="O210" s="1641">
        <v>30</v>
      </c>
      <c r="P210" s="2696" t="s">
        <v>6937</v>
      </c>
      <c r="Q210" s="1642">
        <v>41</v>
      </c>
      <c r="R210" s="3195"/>
      <c r="S210" s="3123"/>
      <c r="T210" s="3138"/>
      <c r="U210" s="3123"/>
      <c r="V210" s="3138"/>
      <c r="W210" s="3123"/>
      <c r="X210" s="270" t="e">
        <f>SUM(#REF!)</f>
        <v>#REF!</v>
      </c>
      <c r="Y210" s="270" t="e">
        <f>SUM(#REF!)</f>
        <v>#REF!</v>
      </c>
      <c r="Z210" s="255" t="e">
        <f t="shared" si="26"/>
        <v>#REF!</v>
      </c>
      <c r="AA210" s="2777" t="e">
        <f t="shared" si="41"/>
        <v>#REF!</v>
      </c>
      <c r="AB210" s="2830"/>
      <c r="AC210" s="2796"/>
    </row>
    <row r="211" spans="1:29" ht="28.8" x14ac:dyDescent="0.25">
      <c r="A211" s="1163" t="s">
        <v>2225</v>
      </c>
      <c r="B211" s="2304" t="s">
        <v>2226</v>
      </c>
      <c r="C211" s="1225" t="s">
        <v>2200</v>
      </c>
      <c r="D211" s="251" t="s">
        <v>2227</v>
      </c>
      <c r="E211" s="251" t="s">
        <v>2228</v>
      </c>
      <c r="F211" s="941" t="s">
        <v>2229</v>
      </c>
      <c r="G211" s="942" t="s">
        <v>2230</v>
      </c>
      <c r="H211" s="2332" t="str">
        <f t="shared" si="35"/>
        <v>6-DaHall 1-PDU-05-30-43</v>
      </c>
      <c r="I211" s="2333" t="str">
        <f t="shared" si="36"/>
        <v>6-DaHall 1-PDU-06-30-43</v>
      </c>
      <c r="J211" s="1637">
        <v>220</v>
      </c>
      <c r="K211" s="1638">
        <v>30</v>
      </c>
      <c r="L211" s="2690" t="s">
        <v>6927</v>
      </c>
      <c r="M211" s="1639">
        <v>43</v>
      </c>
      <c r="N211" s="1640">
        <v>220</v>
      </c>
      <c r="O211" s="1641">
        <v>30</v>
      </c>
      <c r="P211" s="2696" t="s">
        <v>6937</v>
      </c>
      <c r="Q211" s="1642">
        <v>43</v>
      </c>
      <c r="R211" s="3195"/>
      <c r="S211" s="3123"/>
      <c r="T211" s="3138"/>
      <c r="U211" s="3123"/>
      <c r="V211" s="3138"/>
      <c r="W211" s="3123"/>
      <c r="X211" s="270" t="e">
        <f>SUM(#REF!)</f>
        <v>#REF!</v>
      </c>
      <c r="Y211" s="270" t="e">
        <f>SUM(#REF!)</f>
        <v>#REF!</v>
      </c>
      <c r="Z211" s="255" t="e">
        <f t="shared" si="26"/>
        <v>#REF!</v>
      </c>
      <c r="AA211" s="2777" t="e">
        <f t="shared" si="41"/>
        <v>#REF!</v>
      </c>
      <c r="AB211" s="2830"/>
      <c r="AC211" s="2796"/>
    </row>
    <row r="212" spans="1:29" ht="28.8" x14ac:dyDescent="0.25">
      <c r="A212" s="1163" t="s">
        <v>2231</v>
      </c>
      <c r="B212" s="2304" t="s">
        <v>2232</v>
      </c>
      <c r="C212" s="1225" t="s">
        <v>2200</v>
      </c>
      <c r="D212" s="251" t="s">
        <v>2233</v>
      </c>
      <c r="E212" s="251" t="s">
        <v>2234</v>
      </c>
      <c r="F212" s="941" t="s">
        <v>2235</v>
      </c>
      <c r="G212" s="942" t="s">
        <v>2236</v>
      </c>
      <c r="H212" s="2332" t="str">
        <f t="shared" si="35"/>
        <v>6-DaHall 1-PDU-05-30-45</v>
      </c>
      <c r="I212" s="2333" t="str">
        <f t="shared" si="36"/>
        <v>6-DaHall 1-PDU-06-30-45</v>
      </c>
      <c r="J212" s="1637">
        <v>220</v>
      </c>
      <c r="K212" s="1638">
        <v>30</v>
      </c>
      <c r="L212" s="2690" t="s">
        <v>6927</v>
      </c>
      <c r="M212" s="1639">
        <v>45</v>
      </c>
      <c r="N212" s="1640">
        <v>220</v>
      </c>
      <c r="O212" s="1641">
        <v>30</v>
      </c>
      <c r="P212" s="2696" t="s">
        <v>6937</v>
      </c>
      <c r="Q212" s="1642">
        <v>45</v>
      </c>
      <c r="R212" s="3195"/>
      <c r="S212" s="3123"/>
      <c r="T212" s="3138"/>
      <c r="U212" s="3123"/>
      <c r="V212" s="3138"/>
      <c r="W212" s="3123"/>
      <c r="X212" s="270" t="e">
        <f>SUM(#REF!)</f>
        <v>#REF!</v>
      </c>
      <c r="Y212" s="270" t="e">
        <f>SUM(#REF!)</f>
        <v>#REF!</v>
      </c>
      <c r="Z212" s="255" t="e">
        <f t="shared" si="26"/>
        <v>#REF!</v>
      </c>
      <c r="AA212" s="2777" t="e">
        <f>Z212*220</f>
        <v>#REF!</v>
      </c>
      <c r="AB212" s="2830"/>
      <c r="AC212" s="2796"/>
    </row>
    <row r="213" spans="1:29" ht="28.8" x14ac:dyDescent="0.25">
      <c r="A213" s="3186" t="s">
        <v>2237</v>
      </c>
      <c r="B213" s="3198" t="s">
        <v>2238</v>
      </c>
      <c r="C213" s="3201" t="s">
        <v>2200</v>
      </c>
      <c r="D213" s="251" t="s">
        <v>2239</v>
      </c>
      <c r="E213" s="251" t="s">
        <v>2240</v>
      </c>
      <c r="F213" s="941" t="s">
        <v>2241</v>
      </c>
      <c r="G213" s="942" t="s">
        <v>2242</v>
      </c>
      <c r="H213" s="2332" t="str">
        <f t="shared" si="35"/>
        <v>6-DaHall 1-PDU-05-30-47</v>
      </c>
      <c r="I213" s="2333" t="str">
        <f t="shared" si="36"/>
        <v>6-DaHall 1-PDU-06-30-47</v>
      </c>
      <c r="J213" s="1637">
        <v>220</v>
      </c>
      <c r="K213" s="1638">
        <v>30</v>
      </c>
      <c r="L213" s="2690" t="s">
        <v>6927</v>
      </c>
      <c r="M213" s="1639">
        <v>47</v>
      </c>
      <c r="N213" s="1640">
        <v>220</v>
      </c>
      <c r="O213" s="1641">
        <v>30</v>
      </c>
      <c r="P213" s="2696" t="s">
        <v>6937</v>
      </c>
      <c r="Q213" s="1642">
        <v>47</v>
      </c>
      <c r="R213" s="3195"/>
      <c r="S213" s="3123"/>
      <c r="T213" s="3138"/>
      <c r="U213" s="3123"/>
      <c r="V213" s="3138"/>
      <c r="W213" s="3123"/>
      <c r="X213" s="270" t="e">
        <f>SUM(#REF!)</f>
        <v>#REF!</v>
      </c>
      <c r="Y213" s="270" t="e">
        <f>SUM(#REF!)</f>
        <v>#REF!</v>
      </c>
      <c r="Z213" s="3146" t="e">
        <f>SUM(X213:Y215)</f>
        <v>#REF!</v>
      </c>
      <c r="AA213" s="3149" t="e">
        <f>Z213*220</f>
        <v>#REF!</v>
      </c>
      <c r="AB213" s="2840"/>
      <c r="AC213" s="2796"/>
    </row>
    <row r="214" spans="1:29" ht="28.8" x14ac:dyDescent="0.25">
      <c r="A214" s="3187"/>
      <c r="B214" s="3199"/>
      <c r="C214" s="3202"/>
      <c r="D214" s="251"/>
      <c r="E214" s="251"/>
      <c r="F214" s="941"/>
      <c r="G214" s="942"/>
      <c r="H214" s="2332" t="str">
        <f t="shared" si="35"/>
        <v>6-DaHall 1-PDU-05-30-51</v>
      </c>
      <c r="I214" s="2333" t="str">
        <f t="shared" si="36"/>
        <v>6-DaHall 1-PDU-06-30-51</v>
      </c>
      <c r="J214" s="1637"/>
      <c r="K214" s="1638">
        <v>30</v>
      </c>
      <c r="L214" s="2690" t="s">
        <v>6927</v>
      </c>
      <c r="M214" s="1639">
        <v>51</v>
      </c>
      <c r="N214" s="1640">
        <v>220</v>
      </c>
      <c r="O214" s="1641">
        <v>30</v>
      </c>
      <c r="P214" s="2696" t="s">
        <v>6937</v>
      </c>
      <c r="Q214" s="1642">
        <v>51</v>
      </c>
      <c r="R214" s="3195"/>
      <c r="S214" s="3123"/>
      <c r="T214" s="3138"/>
      <c r="U214" s="3123"/>
      <c r="V214" s="3138"/>
      <c r="W214" s="3123"/>
      <c r="X214" s="270" t="e">
        <f>SUM(#REF!)</f>
        <v>#REF!</v>
      </c>
      <c r="Y214" s="270" t="e">
        <f>SUM(#REF!)</f>
        <v>#REF!</v>
      </c>
      <c r="Z214" s="3147"/>
      <c r="AA214" s="3150"/>
      <c r="AB214" s="2841"/>
      <c r="AC214" s="2796"/>
    </row>
    <row r="215" spans="1:29" ht="28.8" x14ac:dyDescent="0.25">
      <c r="A215" s="3188"/>
      <c r="B215" s="3200"/>
      <c r="C215" s="3203"/>
      <c r="D215" s="251"/>
      <c r="E215" s="251"/>
      <c r="F215" s="941"/>
      <c r="G215" s="942"/>
      <c r="H215" s="2332" t="str">
        <f t="shared" si="35"/>
        <v>6-DaHall 1-PDU-05-30-53</v>
      </c>
      <c r="I215" s="2333" t="str">
        <f t="shared" si="36"/>
        <v>6-DaHall 1-PDU-06-30-53</v>
      </c>
      <c r="J215" s="1637"/>
      <c r="K215" s="1638">
        <v>30</v>
      </c>
      <c r="L215" s="2690" t="s">
        <v>6927</v>
      </c>
      <c r="M215" s="1639">
        <v>53</v>
      </c>
      <c r="N215" s="1640">
        <v>220</v>
      </c>
      <c r="O215" s="1641">
        <v>30</v>
      </c>
      <c r="P215" s="2696" t="s">
        <v>6937</v>
      </c>
      <c r="Q215" s="1642">
        <v>53</v>
      </c>
      <c r="R215" s="3195"/>
      <c r="S215" s="3123"/>
      <c r="T215" s="3138"/>
      <c r="U215" s="3123"/>
      <c r="V215" s="3138"/>
      <c r="W215" s="3123"/>
      <c r="X215" s="270" t="e">
        <f>SUM(#REF!)</f>
        <v>#REF!</v>
      </c>
      <c r="Y215" s="270" t="e">
        <f>SUM(#REF!)</f>
        <v>#REF!</v>
      </c>
      <c r="Z215" s="3148"/>
      <c r="AA215" s="3151"/>
      <c r="AB215" s="2842"/>
      <c r="AC215" s="2796"/>
    </row>
    <row r="216" spans="1:29" ht="28.8" x14ac:dyDescent="0.25">
      <c r="A216" s="1163" t="s">
        <v>2243</v>
      </c>
      <c r="B216" s="1169" t="s">
        <v>2244</v>
      </c>
      <c r="C216" s="273" t="s">
        <v>2245</v>
      </c>
      <c r="D216" s="251" t="s">
        <v>2246</v>
      </c>
      <c r="E216" s="251" t="s">
        <v>2247</v>
      </c>
      <c r="F216" s="941" t="s">
        <v>2248</v>
      </c>
      <c r="G216" s="942" t="s">
        <v>2249</v>
      </c>
      <c r="H216" s="2332" t="str">
        <f t="shared" si="35"/>
        <v>6-DaHall 1-PDU-05-30-49</v>
      </c>
      <c r="I216" s="2333" t="str">
        <f t="shared" si="36"/>
        <v>6-DaHall 1-PDU-06-30-49</v>
      </c>
      <c r="J216" s="1637">
        <v>220</v>
      </c>
      <c r="K216" s="1638">
        <v>30</v>
      </c>
      <c r="L216" s="2690" t="s">
        <v>6927</v>
      </c>
      <c r="M216" s="1639">
        <v>49</v>
      </c>
      <c r="N216" s="1640">
        <v>220</v>
      </c>
      <c r="O216" s="1641">
        <v>30</v>
      </c>
      <c r="P216" s="2696" t="s">
        <v>6937</v>
      </c>
      <c r="Q216" s="1642">
        <v>49</v>
      </c>
      <c r="R216" s="3197"/>
      <c r="S216" s="3137"/>
      <c r="T216" s="3128"/>
      <c r="U216" s="3137"/>
      <c r="V216" s="3138"/>
      <c r="W216" s="3123"/>
      <c r="X216" s="270" t="e">
        <f>SUM(#REF!)</f>
        <v>#REF!</v>
      </c>
      <c r="Y216" s="270" t="e">
        <f>SUM(#REF!)</f>
        <v>#REF!</v>
      </c>
      <c r="Z216" s="255" t="e">
        <f t="shared" si="26"/>
        <v>#REF!</v>
      </c>
      <c r="AA216" s="2777" t="e">
        <f>Z216*220</f>
        <v>#REF!</v>
      </c>
      <c r="AB216" s="2830"/>
      <c r="AC216" s="2796"/>
    </row>
    <row r="217" spans="1:29" ht="28.8" x14ac:dyDescent="0.25">
      <c r="A217" s="3186" t="s">
        <v>2250</v>
      </c>
      <c r="B217" s="3198" t="s">
        <v>2251</v>
      </c>
      <c r="C217" s="3201" t="s">
        <v>2200</v>
      </c>
      <c r="D217" s="251" t="s">
        <v>2252</v>
      </c>
      <c r="E217" s="251" t="s">
        <v>2253</v>
      </c>
      <c r="F217" s="941" t="s">
        <v>2254</v>
      </c>
      <c r="G217" s="942" t="s">
        <v>2255</v>
      </c>
      <c r="H217" s="2332" t="str">
        <f t="shared" si="35"/>
        <v>6-DaHall 1-PDU-03-30-1</v>
      </c>
      <c r="I217" s="2333" t="str">
        <f t="shared" si="36"/>
        <v>6-DaHall 1-PDU-04-30-1</v>
      </c>
      <c r="J217" s="1637">
        <v>220</v>
      </c>
      <c r="K217" s="1638">
        <v>30</v>
      </c>
      <c r="L217" s="2690" t="s">
        <v>6935</v>
      </c>
      <c r="M217" s="1639">
        <v>1</v>
      </c>
      <c r="N217" s="1640">
        <v>220</v>
      </c>
      <c r="O217" s="1641">
        <v>30</v>
      </c>
      <c r="P217" s="2696" t="s">
        <v>6931</v>
      </c>
      <c r="Q217" s="1642">
        <v>1</v>
      </c>
      <c r="R217" s="3206" t="s">
        <v>2256</v>
      </c>
      <c r="S217" s="3121" t="s">
        <v>2257</v>
      </c>
      <c r="T217" s="3133" t="s">
        <v>2258</v>
      </c>
      <c r="U217" s="3121" t="s">
        <v>2259</v>
      </c>
      <c r="V217" s="3138"/>
      <c r="W217" s="3123"/>
      <c r="X217" s="270" t="e">
        <f>SUM(#REF!)</f>
        <v>#REF!</v>
      </c>
      <c r="Y217" s="270" t="e">
        <f>SUM(#REF!)</f>
        <v>#REF!</v>
      </c>
      <c r="Z217" s="3146" t="e">
        <f>SUM(X217:Y219)</f>
        <v>#REF!</v>
      </c>
      <c r="AA217" s="3149" t="e">
        <f>Z217*220</f>
        <v>#REF!</v>
      </c>
      <c r="AB217" s="2840"/>
      <c r="AC217" s="3157"/>
    </row>
    <row r="218" spans="1:29" x14ac:dyDescent="0.25">
      <c r="A218" s="3187"/>
      <c r="B218" s="3199"/>
      <c r="C218" s="3202"/>
      <c r="D218" s="251"/>
      <c r="E218" s="251"/>
      <c r="F218" s="941"/>
      <c r="G218" s="942"/>
      <c r="H218" s="2332" t="str">
        <f t="shared" si="35"/>
        <v>6-DaHall 1-PDU-03-30-3</v>
      </c>
      <c r="I218" s="2333" t="str">
        <f t="shared" si="36"/>
        <v>6-DaHall 1-PDU-04-30-3</v>
      </c>
      <c r="J218" s="1637"/>
      <c r="K218" s="1638">
        <v>30</v>
      </c>
      <c r="L218" s="2690" t="s">
        <v>6935</v>
      </c>
      <c r="M218" s="1639">
        <v>3</v>
      </c>
      <c r="N218" s="1640">
        <v>220</v>
      </c>
      <c r="O218" s="1641">
        <v>30</v>
      </c>
      <c r="P218" s="2696" t="s">
        <v>6931</v>
      </c>
      <c r="Q218" s="1642">
        <v>3</v>
      </c>
      <c r="R218" s="3195"/>
      <c r="S218" s="3123"/>
      <c r="T218" s="3138"/>
      <c r="U218" s="3123"/>
      <c r="V218" s="3138"/>
      <c r="W218" s="3123"/>
      <c r="X218" s="270" t="e">
        <f>SUM(#REF!)</f>
        <v>#REF!</v>
      </c>
      <c r="Y218" s="270" t="e">
        <f>SUM(#REF!)</f>
        <v>#REF!</v>
      </c>
      <c r="Z218" s="3147"/>
      <c r="AA218" s="3150"/>
      <c r="AB218" s="2841"/>
      <c r="AC218" s="3158"/>
    </row>
    <row r="219" spans="1:29" x14ac:dyDescent="0.25">
      <c r="A219" s="3188"/>
      <c r="B219" s="3200"/>
      <c r="C219" s="3203"/>
      <c r="D219" s="251"/>
      <c r="E219" s="251"/>
      <c r="F219" s="941"/>
      <c r="G219" s="942"/>
      <c r="H219" s="2332" t="str">
        <f t="shared" si="35"/>
        <v>6-DaHall 1-PDU-03-30-5</v>
      </c>
      <c r="I219" s="2333" t="str">
        <f t="shared" si="36"/>
        <v>6-DaHall 1-PDU-04-30-5</v>
      </c>
      <c r="J219" s="1637"/>
      <c r="K219" s="1638">
        <v>30</v>
      </c>
      <c r="L219" s="2690" t="s">
        <v>6935</v>
      </c>
      <c r="M219" s="1639">
        <v>5</v>
      </c>
      <c r="N219" s="1640">
        <v>220</v>
      </c>
      <c r="O219" s="1641">
        <v>30</v>
      </c>
      <c r="P219" s="2696" t="s">
        <v>6931</v>
      </c>
      <c r="Q219" s="1642">
        <v>5</v>
      </c>
      <c r="R219" s="3195"/>
      <c r="S219" s="3123"/>
      <c r="T219" s="3138"/>
      <c r="U219" s="3123"/>
      <c r="V219" s="3138"/>
      <c r="W219" s="3123"/>
      <c r="X219" s="270" t="e">
        <f>SUM(#REF!)</f>
        <v>#REF!</v>
      </c>
      <c r="Y219" s="270" t="e">
        <f>SUM(#REF!)</f>
        <v>#REF!</v>
      </c>
      <c r="Z219" s="3148"/>
      <c r="AA219" s="3151"/>
      <c r="AB219" s="2842"/>
      <c r="AC219" s="3159"/>
    </row>
    <row r="220" spans="1:29" ht="28.8" x14ac:dyDescent="0.25">
      <c r="A220" s="3186" t="s">
        <v>2260</v>
      </c>
      <c r="B220" s="3198" t="s">
        <v>2261</v>
      </c>
      <c r="C220" s="3201" t="s">
        <v>2200</v>
      </c>
      <c r="D220" s="251" t="s">
        <v>2262</v>
      </c>
      <c r="E220" s="251" t="s">
        <v>2263</v>
      </c>
      <c r="F220" s="941" t="s">
        <v>2264</v>
      </c>
      <c r="G220" s="942" t="s">
        <v>2265</v>
      </c>
      <c r="H220" s="2332" t="str">
        <f t="shared" si="35"/>
        <v>6-DaHall 1-PDU-03-30-7</v>
      </c>
      <c r="I220" s="2333" t="str">
        <f t="shared" si="36"/>
        <v>6-DaHall 1-PDU-04-30-7</v>
      </c>
      <c r="J220" s="1637">
        <v>220</v>
      </c>
      <c r="K220" s="1638">
        <v>30</v>
      </c>
      <c r="L220" s="2690" t="s">
        <v>6935</v>
      </c>
      <c r="M220" s="1639">
        <v>7</v>
      </c>
      <c r="N220" s="1640">
        <v>220</v>
      </c>
      <c r="O220" s="1641">
        <v>30</v>
      </c>
      <c r="P220" s="2696" t="s">
        <v>6931</v>
      </c>
      <c r="Q220" s="1642">
        <v>7</v>
      </c>
      <c r="R220" s="3195"/>
      <c r="S220" s="3123"/>
      <c r="T220" s="3138"/>
      <c r="U220" s="3123"/>
      <c r="V220" s="3138"/>
      <c r="W220" s="3123"/>
      <c r="X220" s="270" t="e">
        <f>SUM(#REF!)</f>
        <v>#REF!</v>
      </c>
      <c r="Y220" s="270" t="e">
        <f>SUM(#REF!)</f>
        <v>#REF!</v>
      </c>
      <c r="Z220" s="3146" t="e">
        <f>SUM(X220:Y221)</f>
        <v>#REF!</v>
      </c>
      <c r="AA220" s="3149" t="e">
        <f>Z220*220</f>
        <v>#REF!</v>
      </c>
      <c r="AB220" s="2840"/>
      <c r="AC220" s="3154"/>
    </row>
    <row r="221" spans="1:29" x14ac:dyDescent="0.25">
      <c r="A221" s="3188"/>
      <c r="B221" s="3200"/>
      <c r="C221" s="3203"/>
      <c r="D221" s="251"/>
      <c r="E221" s="251"/>
      <c r="F221" s="941"/>
      <c r="G221" s="942"/>
      <c r="H221" s="2332" t="str">
        <f t="shared" si="35"/>
        <v>6-DaHall 1-PDU-03-30-9</v>
      </c>
      <c r="I221" s="2333" t="str">
        <f t="shared" si="36"/>
        <v>6-DaHall 1-PDU-04-30-9</v>
      </c>
      <c r="J221" s="1637"/>
      <c r="K221" s="1638">
        <v>30</v>
      </c>
      <c r="L221" s="2690" t="s">
        <v>6935</v>
      </c>
      <c r="M221" s="1639">
        <v>9</v>
      </c>
      <c r="N221" s="1640">
        <v>220</v>
      </c>
      <c r="O221" s="1641">
        <v>30</v>
      </c>
      <c r="P221" s="2696" t="s">
        <v>6931</v>
      </c>
      <c r="Q221" s="1642">
        <v>9</v>
      </c>
      <c r="R221" s="3195"/>
      <c r="S221" s="3123"/>
      <c r="T221" s="3138"/>
      <c r="U221" s="3123"/>
      <c r="V221" s="3138"/>
      <c r="W221" s="3123"/>
      <c r="X221" s="270" t="e">
        <f>SUM(#REF!)</f>
        <v>#REF!</v>
      </c>
      <c r="Y221" s="270" t="e">
        <f>SUM(#REF!)</f>
        <v>#REF!</v>
      </c>
      <c r="Z221" s="3148"/>
      <c r="AA221" s="3151"/>
      <c r="AB221" s="2842"/>
      <c r="AC221" s="3155"/>
    </row>
    <row r="222" spans="1:29" ht="28.8" x14ac:dyDescent="0.25">
      <c r="A222" s="3186" t="s">
        <v>2266</v>
      </c>
      <c r="B222" s="3198"/>
      <c r="C222" s="3201" t="s">
        <v>2200</v>
      </c>
      <c r="D222" s="251"/>
      <c r="E222" s="251"/>
      <c r="F222" s="941"/>
      <c r="G222" s="942"/>
      <c r="H222" s="2332" t="str">
        <f t="shared" si="35"/>
        <v>6-DaHall 1-PDU-03-30-11</v>
      </c>
      <c r="I222" s="2333" t="str">
        <f t="shared" si="36"/>
        <v>6-DaHall 1-PDU-04-30-11</v>
      </c>
      <c r="J222" s="1637">
        <v>220</v>
      </c>
      <c r="K222" s="1638">
        <v>30</v>
      </c>
      <c r="L222" s="2690" t="s">
        <v>6935</v>
      </c>
      <c r="M222" s="1639">
        <v>11</v>
      </c>
      <c r="N222" s="1640">
        <v>220</v>
      </c>
      <c r="O222" s="1641">
        <v>30</v>
      </c>
      <c r="P222" s="2696" t="s">
        <v>6931</v>
      </c>
      <c r="Q222" s="1642">
        <v>11</v>
      </c>
      <c r="R222" s="3195"/>
      <c r="S222" s="3123"/>
      <c r="T222" s="3138"/>
      <c r="U222" s="3123"/>
      <c r="V222" s="3138"/>
      <c r="W222" s="3123"/>
      <c r="X222" s="270" t="e">
        <f>SUM(#REF!)</f>
        <v>#REF!</v>
      </c>
      <c r="Y222" s="270" t="e">
        <f>SUM(#REF!)</f>
        <v>#REF!</v>
      </c>
      <c r="Z222" s="3146" t="e">
        <f t="shared" ref="Z222" si="42">SUM(X222:Y223)</f>
        <v>#REF!</v>
      </c>
      <c r="AA222" s="3149" t="e">
        <f t="shared" ref="AA222" si="43">Z222*220</f>
        <v>#REF!</v>
      </c>
      <c r="AB222" s="2840"/>
      <c r="AC222" s="3154"/>
    </row>
    <row r="223" spans="1:29" ht="28.8" x14ac:dyDescent="0.25">
      <c r="A223" s="3188"/>
      <c r="B223" s="3200"/>
      <c r="C223" s="3203"/>
      <c r="D223" s="1124"/>
      <c r="E223" s="1124"/>
      <c r="F223" s="2302"/>
      <c r="G223" s="2303"/>
      <c r="H223" s="2332" t="str">
        <f t="shared" si="35"/>
        <v>6-DaHall 1-PDU-03-30-13</v>
      </c>
      <c r="I223" s="2333" t="str">
        <f t="shared" si="36"/>
        <v>6-DaHall 1-PDU-04-30-13</v>
      </c>
      <c r="J223" s="1637"/>
      <c r="K223" s="1638">
        <v>30</v>
      </c>
      <c r="L223" s="2690" t="s">
        <v>6935</v>
      </c>
      <c r="M223" s="1639">
        <v>13</v>
      </c>
      <c r="N223" s="1640">
        <v>220</v>
      </c>
      <c r="O223" s="1641">
        <v>30</v>
      </c>
      <c r="P223" s="2700" t="s">
        <v>6931</v>
      </c>
      <c r="Q223" s="2308">
        <v>13</v>
      </c>
      <c r="R223" s="3195"/>
      <c r="S223" s="3123"/>
      <c r="T223" s="3138"/>
      <c r="U223" s="3123"/>
      <c r="V223" s="3138"/>
      <c r="W223" s="3123"/>
      <c r="X223" s="270" t="e">
        <f>SUM(#REF!)</f>
        <v>#REF!</v>
      </c>
      <c r="Y223" s="270" t="e">
        <f>SUM(#REF!)</f>
        <v>#REF!</v>
      </c>
      <c r="Z223" s="3148"/>
      <c r="AA223" s="3151"/>
      <c r="AB223" s="2842"/>
      <c r="AC223" s="3155"/>
    </row>
    <row r="224" spans="1:29" ht="28.8" x14ac:dyDescent="0.25">
      <c r="A224" s="3186" t="s">
        <v>2267</v>
      </c>
      <c r="B224" s="3198"/>
      <c r="C224" s="3201" t="s">
        <v>2200</v>
      </c>
      <c r="D224" s="1124"/>
      <c r="E224" s="1124"/>
      <c r="F224" s="2302"/>
      <c r="G224" s="2303"/>
      <c r="H224" s="2332" t="str">
        <f t="shared" si="35"/>
        <v>6-DaHall 1-PDU-03-30-15</v>
      </c>
      <c r="I224" s="2333" t="str">
        <f t="shared" si="36"/>
        <v>6-DaHall 1-PDU-04-30-15</v>
      </c>
      <c r="J224" s="1637"/>
      <c r="K224" s="1638">
        <v>30</v>
      </c>
      <c r="L224" s="2690" t="s">
        <v>6935</v>
      </c>
      <c r="M224" s="1639">
        <v>15</v>
      </c>
      <c r="N224" s="1640">
        <v>220</v>
      </c>
      <c r="O224" s="1641">
        <v>30</v>
      </c>
      <c r="P224" s="2700" t="s">
        <v>6931</v>
      </c>
      <c r="Q224" s="2308">
        <v>15</v>
      </c>
      <c r="R224" s="3195"/>
      <c r="S224" s="3123"/>
      <c r="T224" s="3138"/>
      <c r="U224" s="3123"/>
      <c r="V224" s="3138"/>
      <c r="W224" s="3123"/>
      <c r="X224" s="270" t="e">
        <f>SUM(#REF!)</f>
        <v>#REF!</v>
      </c>
      <c r="Y224" s="270" t="e">
        <f>SUM(#REF!)</f>
        <v>#REF!</v>
      </c>
      <c r="Z224" s="3146" t="e">
        <f t="shared" ref="Z224" si="44">SUM(X224:Y225)</f>
        <v>#REF!</v>
      </c>
      <c r="AA224" s="3149" t="e">
        <f t="shared" ref="AA224" si="45">Z224*220</f>
        <v>#REF!</v>
      </c>
      <c r="AB224" s="2840"/>
      <c r="AC224" s="3154"/>
    </row>
    <row r="225" spans="1:29" ht="28.8" x14ac:dyDescent="0.25">
      <c r="A225" s="3208"/>
      <c r="B225" s="3209"/>
      <c r="C225" s="3210"/>
      <c r="D225" s="334"/>
      <c r="E225" s="334"/>
      <c r="F225" s="923"/>
      <c r="G225" s="924"/>
      <c r="H225" s="2332" t="str">
        <f t="shared" si="35"/>
        <v>6-DaHall 1-PDU-03-30-17</v>
      </c>
      <c r="I225" s="2333" t="str">
        <f t="shared" si="36"/>
        <v>6-DaHall 1-PDU-04-30-17</v>
      </c>
      <c r="J225" s="1637">
        <v>220</v>
      </c>
      <c r="K225" s="1638">
        <v>30</v>
      </c>
      <c r="L225" s="2690" t="s">
        <v>6935</v>
      </c>
      <c r="M225" s="1639">
        <v>17</v>
      </c>
      <c r="N225" s="1640">
        <v>220</v>
      </c>
      <c r="O225" s="1641">
        <v>30</v>
      </c>
      <c r="P225" s="2699" t="s">
        <v>6931</v>
      </c>
      <c r="Q225" s="1650">
        <v>17</v>
      </c>
      <c r="R225" s="3196"/>
      <c r="S225" s="3122"/>
      <c r="T225" s="3134"/>
      <c r="U225" s="3122"/>
      <c r="V225" s="3134"/>
      <c r="W225" s="3122"/>
      <c r="X225" s="270" t="e">
        <f>SUM(#REF!)</f>
        <v>#REF!</v>
      </c>
      <c r="Y225" s="270" t="e">
        <f>SUM(#REF!)</f>
        <v>#REF!</v>
      </c>
      <c r="Z225" s="3148"/>
      <c r="AA225" s="3151"/>
      <c r="AB225" s="2842"/>
      <c r="AC225" s="3155"/>
    </row>
    <row r="226" spans="1:29" ht="15" customHeight="1" x14ac:dyDescent="0.25">
      <c r="A226" s="1162" t="s">
        <v>2268</v>
      </c>
      <c r="B226" s="839"/>
      <c r="C226" s="1040" t="s">
        <v>2269</v>
      </c>
      <c r="D226" s="251" t="s">
        <v>2270</v>
      </c>
      <c r="E226" s="251" t="s">
        <v>2271</v>
      </c>
      <c r="F226" s="941"/>
      <c r="G226" s="942"/>
      <c r="H226" s="2332" t="str">
        <f t="shared" si="35"/>
        <v>6-DaHall 1-PDU-01-30-25</v>
      </c>
      <c r="I226" s="2333" t="str">
        <f t="shared" si="36"/>
        <v>6-DaHall 1-PDU-02-30-25</v>
      </c>
      <c r="J226" s="1637">
        <v>220</v>
      </c>
      <c r="K226" s="1638">
        <v>30</v>
      </c>
      <c r="L226" s="2690" t="s">
        <v>6933</v>
      </c>
      <c r="M226" s="1639">
        <v>25</v>
      </c>
      <c r="N226" s="1640">
        <v>220</v>
      </c>
      <c r="O226" s="1641">
        <v>30</v>
      </c>
      <c r="P226" s="2696" t="s">
        <v>6929</v>
      </c>
      <c r="Q226" s="1642">
        <v>25</v>
      </c>
      <c r="R226" s="3194" t="s">
        <v>2189</v>
      </c>
      <c r="S226" s="3139" t="s">
        <v>2190</v>
      </c>
      <c r="T226" s="3127" t="s">
        <v>2191</v>
      </c>
      <c r="U226" s="3139" t="s">
        <v>2192</v>
      </c>
      <c r="V226" s="3127" t="s">
        <v>2209</v>
      </c>
      <c r="W226" s="3139" t="s">
        <v>2210</v>
      </c>
      <c r="X226" s="333" t="e">
        <f>SUM(#REF!)</f>
        <v>#REF!</v>
      </c>
      <c r="Y226" s="333" t="e">
        <f>SUM(#REF!)</f>
        <v>#REF!</v>
      </c>
      <c r="Z226" s="333" t="e">
        <f t="shared" ref="Z226:Z233" si="46">SUM(X226:Y226)</f>
        <v>#REF!</v>
      </c>
      <c r="AA226" s="2780" t="e">
        <f t="shared" ref="AA226:AA234" si="47">Z226*220</f>
        <v>#REF!</v>
      </c>
      <c r="AB226" s="2833"/>
      <c r="AC226" s="2812"/>
    </row>
    <row r="227" spans="1:29" ht="42" customHeight="1" x14ac:dyDescent="0.25">
      <c r="A227" s="1163" t="s">
        <v>772</v>
      </c>
      <c r="B227" s="839" t="s">
        <v>2272</v>
      </c>
      <c r="C227" s="1040" t="s">
        <v>2273</v>
      </c>
      <c r="D227" s="251" t="s">
        <v>2274</v>
      </c>
      <c r="E227" s="251" t="s">
        <v>2275</v>
      </c>
      <c r="F227" s="941" t="s">
        <v>2276</v>
      </c>
      <c r="G227" s="942" t="s">
        <v>2277</v>
      </c>
      <c r="H227" s="2332" t="str">
        <f t="shared" si="35"/>
        <v>6-DaHall 1-PDU-01-30-27</v>
      </c>
      <c r="I227" s="2333" t="str">
        <f t="shared" si="36"/>
        <v>6-DaHall 1-PDU-02-30-27</v>
      </c>
      <c r="J227" s="1637">
        <v>220</v>
      </c>
      <c r="K227" s="1638">
        <v>30</v>
      </c>
      <c r="L227" s="2690" t="s">
        <v>6933</v>
      </c>
      <c r="M227" s="1639">
        <v>27</v>
      </c>
      <c r="N227" s="1640">
        <v>220</v>
      </c>
      <c r="O227" s="1641">
        <v>30</v>
      </c>
      <c r="P227" s="2696" t="s">
        <v>6929</v>
      </c>
      <c r="Q227" s="1642">
        <v>27</v>
      </c>
      <c r="R227" s="3195"/>
      <c r="S227" s="3123"/>
      <c r="T227" s="3138"/>
      <c r="U227" s="3123"/>
      <c r="V227" s="3138"/>
      <c r="W227" s="3123"/>
      <c r="X227" s="255" t="e">
        <f>SUM(#REF!)</f>
        <v>#REF!</v>
      </c>
      <c r="Y227" s="255" t="e">
        <f>SUM(#REF!)</f>
        <v>#REF!</v>
      </c>
      <c r="Z227" s="255" t="e">
        <f t="shared" si="46"/>
        <v>#REF!</v>
      </c>
      <c r="AA227" s="2777" t="e">
        <f t="shared" si="47"/>
        <v>#REF!</v>
      </c>
      <c r="AB227" s="2830"/>
      <c r="AC227" s="2796"/>
    </row>
    <row r="228" spans="1:29" ht="28.8" x14ac:dyDescent="0.25">
      <c r="A228" s="1163" t="s">
        <v>767</v>
      </c>
      <c r="B228" s="839" t="s">
        <v>2278</v>
      </c>
      <c r="C228" s="1040"/>
      <c r="D228" s="251" t="s">
        <v>2279</v>
      </c>
      <c r="E228" s="251" t="s">
        <v>2280</v>
      </c>
      <c r="F228" s="941" t="s">
        <v>2281</v>
      </c>
      <c r="G228" s="942" t="s">
        <v>2282</v>
      </c>
      <c r="H228" s="2332" t="str">
        <f t="shared" si="35"/>
        <v>6-DaHall 1-PDU-01-30-29</v>
      </c>
      <c r="I228" s="2333" t="str">
        <f t="shared" si="36"/>
        <v>6-DaHall 1-PDU-02-30-29</v>
      </c>
      <c r="J228" s="1637">
        <v>220</v>
      </c>
      <c r="K228" s="1638">
        <v>30</v>
      </c>
      <c r="L228" s="2690" t="s">
        <v>6933</v>
      </c>
      <c r="M228" s="1639">
        <v>29</v>
      </c>
      <c r="N228" s="1640">
        <v>220</v>
      </c>
      <c r="O228" s="1641">
        <v>30</v>
      </c>
      <c r="P228" s="2696" t="s">
        <v>6929</v>
      </c>
      <c r="Q228" s="1642">
        <v>29</v>
      </c>
      <c r="R228" s="3195"/>
      <c r="S228" s="3123"/>
      <c r="T228" s="3138"/>
      <c r="U228" s="3123"/>
      <c r="V228" s="3138"/>
      <c r="W228" s="3123"/>
      <c r="X228" s="255" t="e">
        <f>SUM(#REF!)</f>
        <v>#REF!</v>
      </c>
      <c r="Y228" s="255" t="e">
        <f>SUM(#REF!)</f>
        <v>#REF!</v>
      </c>
      <c r="Z228" s="255" t="e">
        <f t="shared" si="46"/>
        <v>#REF!</v>
      </c>
      <c r="AA228" s="2777" t="e">
        <f t="shared" si="47"/>
        <v>#REF!</v>
      </c>
      <c r="AB228" s="2830"/>
      <c r="AC228" s="2796"/>
    </row>
    <row r="229" spans="1:29" ht="28.8" x14ac:dyDescent="0.25">
      <c r="A229" s="1163" t="s">
        <v>2283</v>
      </c>
      <c r="B229" s="839" t="s">
        <v>2284</v>
      </c>
      <c r="C229" s="1040" t="s">
        <v>2269</v>
      </c>
      <c r="D229" s="251" t="s">
        <v>2285</v>
      </c>
      <c r="E229" s="251" t="s">
        <v>2286</v>
      </c>
      <c r="F229" s="941" t="s">
        <v>2287</v>
      </c>
      <c r="G229" s="2219" t="s">
        <v>2288</v>
      </c>
      <c r="H229" s="2332" t="str">
        <f t="shared" si="35"/>
        <v>6-DaHall 1-PDU-01-30-31</v>
      </c>
      <c r="I229" s="2333" t="str">
        <f t="shared" si="36"/>
        <v>6-DaHall 1-PDU-02-30-31</v>
      </c>
      <c r="J229" s="1637">
        <v>220</v>
      </c>
      <c r="K229" s="1638">
        <v>30</v>
      </c>
      <c r="L229" s="2690" t="s">
        <v>6933</v>
      </c>
      <c r="M229" s="1639">
        <v>31</v>
      </c>
      <c r="N229" s="1640">
        <v>220</v>
      </c>
      <c r="O229" s="1641">
        <v>30</v>
      </c>
      <c r="P229" s="2696" t="s">
        <v>6929</v>
      </c>
      <c r="Q229" s="1642">
        <v>31</v>
      </c>
      <c r="R229" s="3195"/>
      <c r="S229" s="3123"/>
      <c r="T229" s="3138"/>
      <c r="U229" s="3123"/>
      <c r="V229" s="3138"/>
      <c r="W229" s="3123"/>
      <c r="X229" s="255" t="e">
        <f>SUM(#REF!)</f>
        <v>#REF!</v>
      </c>
      <c r="Y229" s="255" t="e">
        <f>SUM(#REF!)</f>
        <v>#REF!</v>
      </c>
      <c r="Z229" s="255" t="e">
        <f t="shared" si="46"/>
        <v>#REF!</v>
      </c>
      <c r="AA229" s="2777" t="e">
        <f t="shared" si="47"/>
        <v>#REF!</v>
      </c>
      <c r="AB229" s="2830"/>
      <c r="AC229" s="2809"/>
    </row>
    <row r="230" spans="1:29" ht="28.8" x14ac:dyDescent="0.25">
      <c r="A230" s="1163" t="s">
        <v>2289</v>
      </c>
      <c r="B230" s="839" t="s">
        <v>2290</v>
      </c>
      <c r="C230" s="1040" t="s">
        <v>2269</v>
      </c>
      <c r="D230" s="251" t="s">
        <v>2291</v>
      </c>
      <c r="E230" s="251" t="s">
        <v>2292</v>
      </c>
      <c r="F230" s="941" t="s">
        <v>2293</v>
      </c>
      <c r="G230" s="2219" t="s">
        <v>2294</v>
      </c>
      <c r="H230" s="2332" t="str">
        <f t="shared" si="35"/>
        <v>6-DaHall 1-PDU-01-30-33</v>
      </c>
      <c r="I230" s="2333" t="str">
        <f t="shared" si="36"/>
        <v>6-DaHall 1-PDU-02-30-33</v>
      </c>
      <c r="J230" s="1637">
        <v>220</v>
      </c>
      <c r="K230" s="1638">
        <v>30</v>
      </c>
      <c r="L230" s="2690" t="s">
        <v>6933</v>
      </c>
      <c r="M230" s="1639">
        <v>33</v>
      </c>
      <c r="N230" s="1640">
        <v>220</v>
      </c>
      <c r="O230" s="1641">
        <v>30</v>
      </c>
      <c r="P230" s="2696" t="s">
        <v>6929</v>
      </c>
      <c r="Q230" s="1642">
        <v>33</v>
      </c>
      <c r="R230" s="3195"/>
      <c r="S230" s="3123"/>
      <c r="T230" s="3138"/>
      <c r="U230" s="3123"/>
      <c r="V230" s="3138"/>
      <c r="W230" s="3123"/>
      <c r="X230" s="255" t="e">
        <f>SUM(#REF!)</f>
        <v>#REF!</v>
      </c>
      <c r="Y230" s="255" t="e">
        <f>SUM(#REF!)</f>
        <v>#REF!</v>
      </c>
      <c r="Z230" s="255" t="e">
        <f t="shared" si="46"/>
        <v>#REF!</v>
      </c>
      <c r="AA230" s="2777" t="e">
        <f t="shared" si="47"/>
        <v>#REF!</v>
      </c>
      <c r="AB230" s="2830"/>
      <c r="AC230" s="2809"/>
    </row>
    <row r="231" spans="1:29" ht="28.8" x14ac:dyDescent="0.25">
      <c r="A231" s="1163" t="s">
        <v>2295</v>
      </c>
      <c r="B231" s="839" t="s">
        <v>2296</v>
      </c>
      <c r="C231" s="1040" t="s">
        <v>2269</v>
      </c>
      <c r="D231" s="251" t="s">
        <v>2270</v>
      </c>
      <c r="E231" s="251" t="s">
        <v>2271</v>
      </c>
      <c r="F231" s="941" t="s">
        <v>2297</v>
      </c>
      <c r="G231" s="2219" t="s">
        <v>2298</v>
      </c>
      <c r="H231" s="2332" t="str">
        <f t="shared" si="35"/>
        <v>6-DaHall 1-PDU-01-30-35</v>
      </c>
      <c r="I231" s="2333" t="str">
        <f t="shared" si="36"/>
        <v>6-DaHall 1-PDU-02-30-35</v>
      </c>
      <c r="J231" s="1637">
        <v>220</v>
      </c>
      <c r="K231" s="1638">
        <v>30</v>
      </c>
      <c r="L231" s="2690" t="s">
        <v>6933</v>
      </c>
      <c r="M231" s="1639">
        <v>35</v>
      </c>
      <c r="N231" s="1640">
        <v>220</v>
      </c>
      <c r="O231" s="1641">
        <v>30</v>
      </c>
      <c r="P231" s="2696" t="s">
        <v>6929</v>
      </c>
      <c r="Q231" s="1642">
        <v>35</v>
      </c>
      <c r="R231" s="3195"/>
      <c r="S231" s="3123"/>
      <c r="T231" s="3138"/>
      <c r="U231" s="3123"/>
      <c r="V231" s="3138"/>
      <c r="W231" s="3123"/>
      <c r="X231" s="255" t="e">
        <f>SUM(#REF!)</f>
        <v>#REF!</v>
      </c>
      <c r="Y231" s="255" t="e">
        <f>SUM(#REF!)</f>
        <v>#REF!</v>
      </c>
      <c r="Z231" s="255" t="e">
        <f t="shared" si="46"/>
        <v>#REF!</v>
      </c>
      <c r="AA231" s="2777" t="e">
        <f t="shared" si="47"/>
        <v>#REF!</v>
      </c>
      <c r="AB231" s="2830"/>
      <c r="AC231" s="2796"/>
    </row>
    <row r="232" spans="1:29" ht="28.8" x14ac:dyDescent="0.25">
      <c r="A232" s="1163" t="s">
        <v>2299</v>
      </c>
      <c r="B232" s="839" t="s">
        <v>2300</v>
      </c>
      <c r="C232" s="1040" t="s">
        <v>2269</v>
      </c>
      <c r="D232" s="251" t="s">
        <v>2301</v>
      </c>
      <c r="E232" s="251" t="s">
        <v>2302</v>
      </c>
      <c r="F232" s="941" t="s">
        <v>2303</v>
      </c>
      <c r="G232" s="2219" t="s">
        <v>2304</v>
      </c>
      <c r="H232" s="2332" t="str">
        <f t="shared" si="35"/>
        <v>6-DaHall 1-PDU-01-30-37</v>
      </c>
      <c r="I232" s="2333" t="str">
        <f t="shared" si="36"/>
        <v>6-DaHall 1-PDU-02-30-37</v>
      </c>
      <c r="J232" s="1637">
        <v>220</v>
      </c>
      <c r="K232" s="1638">
        <v>30</v>
      </c>
      <c r="L232" s="2690" t="s">
        <v>6933</v>
      </c>
      <c r="M232" s="1639">
        <v>37</v>
      </c>
      <c r="N232" s="1640">
        <v>220</v>
      </c>
      <c r="O232" s="1641">
        <v>30</v>
      </c>
      <c r="P232" s="2696" t="s">
        <v>6929</v>
      </c>
      <c r="Q232" s="1642">
        <v>37</v>
      </c>
      <c r="R232" s="3195"/>
      <c r="S232" s="3123"/>
      <c r="T232" s="3138"/>
      <c r="U232" s="3123"/>
      <c r="V232" s="3138"/>
      <c r="W232" s="3123"/>
      <c r="X232" s="255" t="e">
        <f>SUM(#REF!)</f>
        <v>#REF!</v>
      </c>
      <c r="Y232" s="255" t="e">
        <f>SUM(#REF!)</f>
        <v>#REF!</v>
      </c>
      <c r="Z232" s="255" t="e">
        <f t="shared" si="46"/>
        <v>#REF!</v>
      </c>
      <c r="AA232" s="2777" t="e">
        <f t="shared" si="47"/>
        <v>#REF!</v>
      </c>
      <c r="AB232" s="2830"/>
      <c r="AC232" s="2796"/>
    </row>
    <row r="233" spans="1:29" ht="28.8" x14ac:dyDescent="0.25">
      <c r="A233" s="1163" t="s">
        <v>2305</v>
      </c>
      <c r="B233" s="839" t="s">
        <v>2306</v>
      </c>
      <c r="C233" s="1040" t="s">
        <v>2269</v>
      </c>
      <c r="D233" s="251" t="s">
        <v>2307</v>
      </c>
      <c r="E233" s="251" t="s">
        <v>2308</v>
      </c>
      <c r="F233" s="941" t="s">
        <v>2309</v>
      </c>
      <c r="G233" s="2219" t="s">
        <v>2310</v>
      </c>
      <c r="H233" s="2332" t="str">
        <f t="shared" si="35"/>
        <v>6-DaHall 1-PDU-01-30-39</v>
      </c>
      <c r="I233" s="2333" t="str">
        <f t="shared" si="36"/>
        <v>6-DaHall 1-PDU-02-30-39</v>
      </c>
      <c r="J233" s="1637">
        <v>220</v>
      </c>
      <c r="K233" s="1638">
        <v>30</v>
      </c>
      <c r="L233" s="2690" t="s">
        <v>6933</v>
      </c>
      <c r="M233" s="1639">
        <v>39</v>
      </c>
      <c r="N233" s="1640">
        <v>220</v>
      </c>
      <c r="O233" s="1641">
        <v>30</v>
      </c>
      <c r="P233" s="2696" t="s">
        <v>6929</v>
      </c>
      <c r="Q233" s="1642">
        <v>39</v>
      </c>
      <c r="R233" s="3195"/>
      <c r="S233" s="3123"/>
      <c r="T233" s="3138"/>
      <c r="U233" s="3123"/>
      <c r="V233" s="3138"/>
      <c r="W233" s="3123"/>
      <c r="X233" s="255" t="e">
        <f>SUM(#REF!)</f>
        <v>#REF!</v>
      </c>
      <c r="Y233" s="255" t="e">
        <f>SUM(#REF!)</f>
        <v>#REF!</v>
      </c>
      <c r="Z233" s="255" t="e">
        <f t="shared" si="46"/>
        <v>#REF!</v>
      </c>
      <c r="AA233" s="2777" t="e">
        <f t="shared" si="47"/>
        <v>#REF!</v>
      </c>
      <c r="AB233" s="2830"/>
      <c r="AC233" s="2809"/>
    </row>
    <row r="234" spans="1:29" ht="27.9" customHeight="1" x14ac:dyDescent="0.25">
      <c r="A234" s="1163" t="s">
        <v>2311</v>
      </c>
      <c r="B234" s="839" t="s">
        <v>2312</v>
      </c>
      <c r="C234" s="1040" t="s">
        <v>2313</v>
      </c>
      <c r="D234" s="251" t="s">
        <v>2314</v>
      </c>
      <c r="E234" s="251" t="s">
        <v>2315</v>
      </c>
      <c r="F234" s="941" t="s">
        <v>2316</v>
      </c>
      <c r="G234" s="942" t="s">
        <v>2317</v>
      </c>
      <c r="H234" s="2332" t="str">
        <f t="shared" si="35"/>
        <v>6-DaHall 1-PDU-01-30-41</v>
      </c>
      <c r="I234" s="2333" t="str">
        <f t="shared" si="36"/>
        <v>6-DaHall 1-PDU-02-30-41</v>
      </c>
      <c r="J234" s="1637">
        <v>220</v>
      </c>
      <c r="K234" s="1638">
        <v>30</v>
      </c>
      <c r="L234" s="2690" t="s">
        <v>6933</v>
      </c>
      <c r="M234" s="1639">
        <v>41</v>
      </c>
      <c r="N234" s="1640">
        <v>220</v>
      </c>
      <c r="O234" s="1641">
        <v>30</v>
      </c>
      <c r="P234" s="2696" t="s">
        <v>6929</v>
      </c>
      <c r="Q234" s="1642">
        <v>41</v>
      </c>
      <c r="R234" s="3195"/>
      <c r="S234" s="3123"/>
      <c r="T234" s="3138"/>
      <c r="U234" s="3123"/>
      <c r="V234" s="3138"/>
      <c r="W234" s="3123"/>
      <c r="X234" s="255" t="e">
        <f>SUM(#REF!)</f>
        <v>#REF!</v>
      </c>
      <c r="Y234" s="255" t="e">
        <f>SUM(#REF!)</f>
        <v>#REF!</v>
      </c>
      <c r="Z234" s="888" t="e">
        <f>SUM(X234:Y234)</f>
        <v>#REF!</v>
      </c>
      <c r="AA234" s="2793" t="e">
        <f t="shared" si="47"/>
        <v>#REF!</v>
      </c>
      <c r="AB234" s="2843"/>
      <c r="AC234" s="2815"/>
    </row>
    <row r="235" spans="1:29" ht="28.8" x14ac:dyDescent="0.25">
      <c r="A235" s="1163" t="s">
        <v>742</v>
      </c>
      <c r="B235" s="851" t="s">
        <v>2318</v>
      </c>
      <c r="C235" s="945"/>
      <c r="D235" s="851" t="s">
        <v>2319</v>
      </c>
      <c r="E235" s="851" t="s">
        <v>2320</v>
      </c>
      <c r="F235" s="941" t="s">
        <v>2321</v>
      </c>
      <c r="G235" s="942" t="s">
        <v>2322</v>
      </c>
      <c r="H235" s="2332" t="str">
        <f t="shared" si="35"/>
        <v>6-DaHall 1-PDU-01-30-49</v>
      </c>
      <c r="I235" s="2333" t="str">
        <f t="shared" si="36"/>
        <v>6-DaHall 1-PDU-02-30-30</v>
      </c>
      <c r="J235" s="1637">
        <v>220</v>
      </c>
      <c r="K235" s="1638">
        <v>30</v>
      </c>
      <c r="L235" s="2690" t="s">
        <v>6933</v>
      </c>
      <c r="M235" s="1639">
        <v>49</v>
      </c>
      <c r="N235" s="1640">
        <v>220</v>
      </c>
      <c r="O235" s="1641">
        <v>30</v>
      </c>
      <c r="P235" s="2696" t="s">
        <v>6929</v>
      </c>
      <c r="Q235" s="1642">
        <v>30</v>
      </c>
      <c r="R235" s="3195"/>
      <c r="S235" s="3123"/>
      <c r="T235" s="3138"/>
      <c r="U235" s="3123"/>
      <c r="V235" s="3138"/>
      <c r="W235" s="3123"/>
      <c r="X235" s="254" t="e">
        <f>SUM(#REF!)</f>
        <v>#REF!</v>
      </c>
      <c r="Y235" s="254" t="e">
        <f>SUM(#REF!)</f>
        <v>#REF!</v>
      </c>
      <c r="Z235" s="254" t="e">
        <f>SUM(X235:Y235)</f>
        <v>#REF!</v>
      </c>
      <c r="AA235" s="2776" t="e">
        <f>Z235*220</f>
        <v>#REF!</v>
      </c>
      <c r="AB235" s="2830"/>
      <c r="AC235" s="2811" t="s">
        <v>1587</v>
      </c>
    </row>
    <row r="236" spans="1:29" ht="28.8" x14ac:dyDescent="0.25">
      <c r="A236" s="1164" t="s">
        <v>2323</v>
      </c>
      <c r="B236" s="862"/>
      <c r="C236" s="1043"/>
      <c r="D236" s="862"/>
      <c r="E236" s="862"/>
      <c r="F236" s="937"/>
      <c r="G236" s="938"/>
      <c r="H236" s="2334" t="str">
        <f t="shared" si="35"/>
        <v>6-DaHall 1-PDU-01-30-44</v>
      </c>
      <c r="I236" s="2335" t="str">
        <f t="shared" si="36"/>
        <v>6-DaHall 1-PDU-02-30-44</v>
      </c>
      <c r="J236" s="1654"/>
      <c r="K236" s="1655">
        <v>30</v>
      </c>
      <c r="L236" s="2691" t="s">
        <v>6933</v>
      </c>
      <c r="M236" s="1656">
        <v>44</v>
      </c>
      <c r="N236" s="1657">
        <v>220</v>
      </c>
      <c r="O236" s="1658">
        <v>30</v>
      </c>
      <c r="P236" s="2697" t="s">
        <v>6929</v>
      </c>
      <c r="Q236" s="1659">
        <v>44</v>
      </c>
      <c r="R236" s="3196"/>
      <c r="S236" s="3122"/>
      <c r="T236" s="3134"/>
      <c r="U236" s="3122"/>
      <c r="V236" s="3134"/>
      <c r="W236" s="3122"/>
      <c r="X236" s="254" t="e">
        <f>SUM(#REF!)</f>
        <v>#REF!</v>
      </c>
      <c r="Y236" s="254" t="e">
        <f>SUM(#REF!)</f>
        <v>#REF!</v>
      </c>
      <c r="Z236" s="254" t="e">
        <f>SUM(X236:Y236)</f>
        <v>#REF!</v>
      </c>
      <c r="AA236" s="2776" t="e">
        <f>Z236*220</f>
        <v>#REF!</v>
      </c>
      <c r="AB236" s="2830"/>
      <c r="AC236" s="2811" t="s">
        <v>1587</v>
      </c>
    </row>
    <row r="237" spans="1:29" x14ac:dyDescent="0.25">
      <c r="A237" s="1162" t="s">
        <v>289</v>
      </c>
      <c r="B237" s="847" t="s">
        <v>2324</v>
      </c>
      <c r="C237" s="847"/>
      <c r="D237" s="847"/>
      <c r="E237" s="847"/>
      <c r="F237" s="939"/>
      <c r="G237" s="940"/>
      <c r="H237" s="2330"/>
      <c r="I237" s="2331"/>
      <c r="J237" s="1629"/>
      <c r="K237" s="1630"/>
      <c r="L237" s="939"/>
      <c r="M237" s="1631"/>
      <c r="N237" s="1632"/>
      <c r="O237" s="1633"/>
      <c r="P237" s="940"/>
      <c r="Q237" s="1634"/>
      <c r="R237" s="848"/>
      <c r="S237" s="849"/>
      <c r="T237" s="848"/>
      <c r="U237" s="849"/>
      <c r="V237" s="848"/>
      <c r="W237" s="849"/>
      <c r="X237" s="855"/>
      <c r="Y237" s="1547"/>
      <c r="Z237" s="874">
        <f>SUM(X237:Y237)</f>
        <v>0</v>
      </c>
      <c r="AA237" s="2775">
        <f>Z237*220</f>
        <v>0</v>
      </c>
      <c r="AB237" s="2833"/>
      <c r="AC237" s="2803" t="s">
        <v>1587</v>
      </c>
    </row>
    <row r="238" spans="1:29" ht="28.8" x14ac:dyDescent="0.25">
      <c r="A238" s="3185" t="s">
        <v>284</v>
      </c>
      <c r="B238" s="3193" t="s">
        <v>2325</v>
      </c>
      <c r="C238" s="3140" t="s">
        <v>2326</v>
      </c>
      <c r="D238" s="251" t="s">
        <v>2327</v>
      </c>
      <c r="E238" s="251" t="s">
        <v>2328</v>
      </c>
      <c r="F238" s="941" t="s">
        <v>2329</v>
      </c>
      <c r="G238" s="942" t="s">
        <v>2330</v>
      </c>
      <c r="H238" s="2332" t="str">
        <f t="shared" ref="H238:H246" si="48">"6-DaHall 1-PDU-"&amp;L238&amp;"-"&amp;K238&amp;"-"&amp;M238</f>
        <v>6-DaHall 1-PDU-03-30-24</v>
      </c>
      <c r="I238" s="2333" t="str">
        <f t="shared" ref="I238:I246" si="49">"6-DaHall 1-PDU-"&amp;P238&amp;"-"&amp;O238&amp;"-"&amp;Q238</f>
        <v>6-DaHall 1-PDU-04-30-24</v>
      </c>
      <c r="J238" s="1637">
        <v>220</v>
      </c>
      <c r="K238" s="1638">
        <v>30</v>
      </c>
      <c r="L238" s="2690" t="s">
        <v>6935</v>
      </c>
      <c r="M238" s="1639">
        <v>24</v>
      </c>
      <c r="N238" s="1640">
        <v>220</v>
      </c>
      <c r="O238" s="1641">
        <v>30</v>
      </c>
      <c r="P238" s="2696" t="s">
        <v>6931</v>
      </c>
      <c r="Q238" s="1642">
        <v>24</v>
      </c>
      <c r="R238" s="3133" t="s">
        <v>2256</v>
      </c>
      <c r="S238" s="3121" t="s">
        <v>2257</v>
      </c>
      <c r="T238" s="3133" t="s">
        <v>2258</v>
      </c>
      <c r="U238" s="3121" t="s">
        <v>2259</v>
      </c>
      <c r="V238" s="3133" t="s">
        <v>1598</v>
      </c>
      <c r="W238" s="3121" t="s">
        <v>1599</v>
      </c>
      <c r="X238" s="270" t="e">
        <f>SUM(#REF!)</f>
        <v>#REF!</v>
      </c>
      <c r="Y238" s="270" t="e">
        <f>SUM(#REF!)</f>
        <v>#REF!</v>
      </c>
      <c r="Z238" s="3144" t="e">
        <f>SUM(X238:Y239)</f>
        <v>#REF!</v>
      </c>
      <c r="AA238" s="3145" t="e">
        <f>Z238*220</f>
        <v>#REF!</v>
      </c>
      <c r="AB238" s="2836"/>
      <c r="AC238" s="2796"/>
    </row>
    <row r="239" spans="1:29" ht="28.8" x14ac:dyDescent="0.25">
      <c r="A239" s="3185"/>
      <c r="B239" s="3193"/>
      <c r="C239" s="3140"/>
      <c r="D239" s="251" t="s">
        <v>2331</v>
      </c>
      <c r="E239" s="251" t="s">
        <v>2332</v>
      </c>
      <c r="F239" s="941" t="s">
        <v>2333</v>
      </c>
      <c r="G239" s="942" t="s">
        <v>2334</v>
      </c>
      <c r="H239" s="2332" t="str">
        <f t="shared" si="48"/>
        <v>6-DaHall 1-PDU-03-30-22</v>
      </c>
      <c r="I239" s="2333" t="str">
        <f t="shared" si="49"/>
        <v>6-DaHall 1-PDU-04-30-22</v>
      </c>
      <c r="J239" s="1637">
        <v>220</v>
      </c>
      <c r="K239" s="1638">
        <v>30</v>
      </c>
      <c r="L239" s="2690" t="s">
        <v>6935</v>
      </c>
      <c r="M239" s="1639">
        <v>22</v>
      </c>
      <c r="N239" s="1640">
        <v>220</v>
      </c>
      <c r="O239" s="1641">
        <v>30</v>
      </c>
      <c r="P239" s="2696" t="s">
        <v>6931</v>
      </c>
      <c r="Q239" s="1642">
        <v>22</v>
      </c>
      <c r="R239" s="3138"/>
      <c r="S239" s="3123"/>
      <c r="T239" s="3138"/>
      <c r="U239" s="3123"/>
      <c r="V239" s="3138"/>
      <c r="W239" s="3123"/>
      <c r="X239" s="270" t="e">
        <f>SUM(#REF!)</f>
        <v>#REF!</v>
      </c>
      <c r="Y239" s="270" t="e">
        <f>SUM(#REF!)</f>
        <v>#REF!</v>
      </c>
      <c r="Z239" s="3144"/>
      <c r="AA239" s="3145"/>
      <c r="AB239" s="2836"/>
      <c r="AC239" s="2796"/>
    </row>
    <row r="240" spans="1:29" ht="28.8" x14ac:dyDescent="0.25">
      <c r="A240" s="3185" t="s">
        <v>279</v>
      </c>
      <c r="B240" s="3193" t="s">
        <v>2335</v>
      </c>
      <c r="C240" s="3140" t="s">
        <v>2326</v>
      </c>
      <c r="D240" s="251" t="s">
        <v>2336</v>
      </c>
      <c r="E240" s="251" t="s">
        <v>2337</v>
      </c>
      <c r="F240" s="941" t="s">
        <v>2338</v>
      </c>
      <c r="G240" s="942" t="s">
        <v>2339</v>
      </c>
      <c r="H240" s="2332" t="str">
        <f t="shared" si="48"/>
        <v>6-DaHall 1-PDU-03-30-26</v>
      </c>
      <c r="I240" s="2333" t="str">
        <f t="shared" si="49"/>
        <v>6-DaHall 1-PDU-04-30-26</v>
      </c>
      <c r="J240" s="1637">
        <v>220</v>
      </c>
      <c r="K240" s="1638">
        <v>30</v>
      </c>
      <c r="L240" s="2690" t="s">
        <v>6935</v>
      </c>
      <c r="M240" s="1639">
        <v>26</v>
      </c>
      <c r="N240" s="1640">
        <v>220</v>
      </c>
      <c r="O240" s="1641">
        <v>30</v>
      </c>
      <c r="P240" s="2696" t="s">
        <v>6931</v>
      </c>
      <c r="Q240" s="1642">
        <v>26</v>
      </c>
      <c r="R240" s="3138"/>
      <c r="S240" s="3123"/>
      <c r="T240" s="3138"/>
      <c r="U240" s="3123"/>
      <c r="V240" s="3138"/>
      <c r="W240" s="3123"/>
      <c r="X240" s="270" t="e">
        <f>SUM(#REF!)</f>
        <v>#REF!</v>
      </c>
      <c r="Y240" s="270" t="e">
        <f>SUM(#REF!)</f>
        <v>#REF!</v>
      </c>
      <c r="Z240" s="3144" t="e">
        <f>SUM(X240:Y241)</f>
        <v>#REF!</v>
      </c>
      <c r="AA240" s="3145" t="e">
        <f>Z240*220</f>
        <v>#REF!</v>
      </c>
      <c r="AB240" s="2836"/>
      <c r="AC240" s="2796"/>
    </row>
    <row r="241" spans="1:29" ht="28.8" x14ac:dyDescent="0.25">
      <c r="A241" s="3185"/>
      <c r="B241" s="3193"/>
      <c r="C241" s="3140"/>
      <c r="D241" s="251" t="s">
        <v>2340</v>
      </c>
      <c r="E241" s="251" t="s">
        <v>2341</v>
      </c>
      <c r="F241" s="941" t="s">
        <v>2342</v>
      </c>
      <c r="G241" s="942" t="s">
        <v>2343</v>
      </c>
      <c r="H241" s="2332" t="str">
        <f t="shared" si="48"/>
        <v>6-DaHall 1-PDU-03-30-38</v>
      </c>
      <c r="I241" s="2333" t="str">
        <f t="shared" si="49"/>
        <v>6-DaHall 1-PDU-04-30-38</v>
      </c>
      <c r="J241" s="1637">
        <v>220</v>
      </c>
      <c r="K241" s="1638">
        <v>30</v>
      </c>
      <c r="L241" s="2690" t="s">
        <v>6935</v>
      </c>
      <c r="M241" s="1639">
        <v>38</v>
      </c>
      <c r="N241" s="1640">
        <v>220</v>
      </c>
      <c r="O241" s="1641">
        <v>30</v>
      </c>
      <c r="P241" s="2696" t="s">
        <v>6931</v>
      </c>
      <c r="Q241" s="1642">
        <v>38</v>
      </c>
      <c r="R241" s="3138"/>
      <c r="S241" s="3123"/>
      <c r="T241" s="3138"/>
      <c r="U241" s="3123"/>
      <c r="V241" s="3138"/>
      <c r="W241" s="3123"/>
      <c r="X241" s="270" t="e">
        <f>SUM(#REF!)</f>
        <v>#REF!</v>
      </c>
      <c r="Y241" s="270" t="e">
        <f>SUM(#REF!)</f>
        <v>#REF!</v>
      </c>
      <c r="Z241" s="3144"/>
      <c r="AA241" s="3145"/>
      <c r="AB241" s="2836"/>
      <c r="AC241" s="2796"/>
    </row>
    <row r="242" spans="1:29" ht="28.8" x14ac:dyDescent="0.25">
      <c r="A242" s="1163" t="s">
        <v>272</v>
      </c>
      <c r="B242" s="839" t="s">
        <v>2344</v>
      </c>
      <c r="C242" s="251" t="s">
        <v>2326</v>
      </c>
      <c r="D242" s="251" t="s">
        <v>2345</v>
      </c>
      <c r="E242" s="251" t="s">
        <v>2346</v>
      </c>
      <c r="F242" s="941" t="s">
        <v>2347</v>
      </c>
      <c r="G242" s="942" t="s">
        <v>2348</v>
      </c>
      <c r="H242" s="2332" t="str">
        <f t="shared" si="48"/>
        <v>6-DaHall 1-PDU-03-30-28</v>
      </c>
      <c r="I242" s="2333" t="str">
        <f t="shared" si="49"/>
        <v>6-DaHall 1-PDU-04-30-28</v>
      </c>
      <c r="J242" s="1637">
        <v>220</v>
      </c>
      <c r="K242" s="1638">
        <v>30</v>
      </c>
      <c r="L242" s="2690" t="s">
        <v>6935</v>
      </c>
      <c r="M242" s="1639">
        <v>28</v>
      </c>
      <c r="N242" s="1640">
        <v>220</v>
      </c>
      <c r="O242" s="1641">
        <v>30</v>
      </c>
      <c r="P242" s="2696" t="s">
        <v>6931</v>
      </c>
      <c r="Q242" s="1642">
        <v>28</v>
      </c>
      <c r="R242" s="3138"/>
      <c r="S242" s="3123"/>
      <c r="T242" s="3138"/>
      <c r="U242" s="3123"/>
      <c r="V242" s="3138"/>
      <c r="W242" s="3123"/>
      <c r="X242" s="270" t="e">
        <f>SUM(#REF!)</f>
        <v>#REF!</v>
      </c>
      <c r="Y242" s="270" t="e">
        <f>SUM(#REF!)</f>
        <v>#REF!</v>
      </c>
      <c r="Z242" s="255" t="e">
        <f>SUM(X242:Y242)</f>
        <v>#REF!</v>
      </c>
      <c r="AA242" s="2777" t="e">
        <f>Z242*220</f>
        <v>#REF!</v>
      </c>
      <c r="AB242" s="2830"/>
      <c r="AC242" s="2796"/>
    </row>
    <row r="243" spans="1:29" ht="28.8" x14ac:dyDescent="0.25">
      <c r="A243" s="1163" t="s">
        <v>262</v>
      </c>
      <c r="B243" s="839" t="s">
        <v>2349</v>
      </c>
      <c r="C243" s="251" t="s">
        <v>2326</v>
      </c>
      <c r="D243" s="251" t="s">
        <v>2350</v>
      </c>
      <c r="E243" s="251" t="s">
        <v>2351</v>
      </c>
      <c r="F243" s="941" t="s">
        <v>2352</v>
      </c>
      <c r="G243" s="942" t="s">
        <v>2353</v>
      </c>
      <c r="H243" s="2332" t="str">
        <f t="shared" si="48"/>
        <v>6-DaHall 1-PDU-03-30-30</v>
      </c>
      <c r="I243" s="2333" t="str">
        <f t="shared" si="49"/>
        <v>6-DaHall 1-PDU-04-30-30</v>
      </c>
      <c r="J243" s="1637">
        <v>220</v>
      </c>
      <c r="K243" s="1638">
        <v>30</v>
      </c>
      <c r="L243" s="2690" t="s">
        <v>6935</v>
      </c>
      <c r="M243" s="1639">
        <v>30</v>
      </c>
      <c r="N243" s="1640">
        <v>220</v>
      </c>
      <c r="O243" s="1641">
        <v>30</v>
      </c>
      <c r="P243" s="2696" t="s">
        <v>6931</v>
      </c>
      <c r="Q243" s="1642">
        <v>30</v>
      </c>
      <c r="R243" s="3138"/>
      <c r="S243" s="3123"/>
      <c r="T243" s="3138"/>
      <c r="U243" s="3123"/>
      <c r="V243" s="3138"/>
      <c r="W243" s="3123"/>
      <c r="X243" s="270" t="e">
        <f>SUM(#REF!)</f>
        <v>#REF!</v>
      </c>
      <c r="Y243" s="270" t="e">
        <f>SUM(#REF!)</f>
        <v>#REF!</v>
      </c>
      <c r="Z243" s="255" t="e">
        <f>SUM(X243:Y243)</f>
        <v>#REF!</v>
      </c>
      <c r="AA243" s="2777" t="e">
        <f>Z243*220</f>
        <v>#REF!</v>
      </c>
      <c r="AB243" s="2830"/>
      <c r="AC243" s="2796"/>
    </row>
    <row r="244" spans="1:29" ht="28.8" x14ac:dyDescent="0.25">
      <c r="A244" s="1163" t="s">
        <v>257</v>
      </c>
      <c r="B244" s="251" t="s">
        <v>2354</v>
      </c>
      <c r="C244" s="251"/>
      <c r="D244" s="251" t="s">
        <v>2355</v>
      </c>
      <c r="E244" s="251" t="s">
        <v>2356</v>
      </c>
      <c r="F244" s="941" t="s">
        <v>2357</v>
      </c>
      <c r="G244" s="942" t="s">
        <v>2358</v>
      </c>
      <c r="H244" s="2332" t="str">
        <f t="shared" si="48"/>
        <v>6-DaHall 1-PDU-03-30-32</v>
      </c>
      <c r="I244" s="2333" t="str">
        <f t="shared" si="49"/>
        <v>6-DaHall 1-PDU-04-30-32</v>
      </c>
      <c r="J244" s="1637">
        <v>220</v>
      </c>
      <c r="K244" s="1638">
        <v>30</v>
      </c>
      <c r="L244" s="2690" t="s">
        <v>6935</v>
      </c>
      <c r="M244" s="1639">
        <v>32</v>
      </c>
      <c r="N244" s="1640">
        <v>220</v>
      </c>
      <c r="O244" s="1641">
        <v>30</v>
      </c>
      <c r="P244" s="2696" t="s">
        <v>6931</v>
      </c>
      <c r="Q244" s="1642">
        <v>32</v>
      </c>
      <c r="R244" s="3138"/>
      <c r="S244" s="3123"/>
      <c r="T244" s="3138"/>
      <c r="U244" s="3123"/>
      <c r="V244" s="3138"/>
      <c r="W244" s="3123"/>
      <c r="X244" s="270" t="e">
        <f>SUM(#REF!)</f>
        <v>#REF!</v>
      </c>
      <c r="Y244" s="270" t="e">
        <f>SUM(#REF!)</f>
        <v>#REF!</v>
      </c>
      <c r="Z244" s="255" t="e">
        <f>SUM(X244:Y244)</f>
        <v>#REF!</v>
      </c>
      <c r="AA244" s="2777" t="e">
        <f>Z244*220</f>
        <v>#REF!</v>
      </c>
      <c r="AB244" s="2830"/>
      <c r="AC244" s="2796"/>
    </row>
    <row r="245" spans="1:29" ht="28.8" x14ac:dyDescent="0.25">
      <c r="A245" s="1163" t="s">
        <v>252</v>
      </c>
      <c r="B245" s="251" t="s">
        <v>2359</v>
      </c>
      <c r="C245" s="251"/>
      <c r="D245" s="251" t="s">
        <v>2360</v>
      </c>
      <c r="E245" s="251" t="s">
        <v>2361</v>
      </c>
      <c r="F245" s="941" t="s">
        <v>2362</v>
      </c>
      <c r="G245" s="942" t="s">
        <v>2363</v>
      </c>
      <c r="H245" s="2332" t="str">
        <f t="shared" si="48"/>
        <v>6-DaHall 1-PDU-03-30-34</v>
      </c>
      <c r="I245" s="2333" t="str">
        <f t="shared" si="49"/>
        <v>6-DaHall 1-PDU-04-30-34</v>
      </c>
      <c r="J245" s="1637">
        <v>220</v>
      </c>
      <c r="K245" s="1638">
        <v>30</v>
      </c>
      <c r="L245" s="2690" t="s">
        <v>6935</v>
      </c>
      <c r="M245" s="1639">
        <v>34</v>
      </c>
      <c r="N245" s="1640">
        <v>220</v>
      </c>
      <c r="O245" s="1641">
        <v>30</v>
      </c>
      <c r="P245" s="2696" t="s">
        <v>6931</v>
      </c>
      <c r="Q245" s="1642">
        <v>34</v>
      </c>
      <c r="R245" s="3138"/>
      <c r="S245" s="3123"/>
      <c r="T245" s="3138"/>
      <c r="U245" s="3123"/>
      <c r="V245" s="3138"/>
      <c r="W245" s="3123"/>
      <c r="X245" s="270" t="e">
        <f>SUM(#REF!)</f>
        <v>#REF!</v>
      </c>
      <c r="Y245" s="270" t="e">
        <f>SUM(#REF!)</f>
        <v>#REF!</v>
      </c>
      <c r="Z245" s="255" t="e">
        <f>SUM(X245:Y245)</f>
        <v>#REF!</v>
      </c>
      <c r="AA245" s="2777" t="e">
        <f>Z245*220</f>
        <v>#REF!</v>
      </c>
      <c r="AB245" s="2830"/>
      <c r="AC245" s="2796"/>
    </row>
    <row r="246" spans="1:29" ht="27.75" customHeight="1" thickBot="1" x14ac:dyDescent="0.3">
      <c r="A246" s="1164" t="s">
        <v>243</v>
      </c>
      <c r="B246" s="840" t="s">
        <v>2364</v>
      </c>
      <c r="C246" s="334" t="s">
        <v>2365</v>
      </c>
      <c r="D246" s="334" t="s">
        <v>2366</v>
      </c>
      <c r="E246" s="334" t="s">
        <v>2367</v>
      </c>
      <c r="F246" s="923" t="s">
        <v>2368</v>
      </c>
      <c r="G246" s="924" t="s">
        <v>2369</v>
      </c>
      <c r="H246" s="2334" t="str">
        <f t="shared" si="48"/>
        <v>6-DaHall 1-PDU-03-30-36</v>
      </c>
      <c r="I246" s="2335" t="str">
        <f t="shared" si="49"/>
        <v>6-DaHall 1-PDU-04-30-36</v>
      </c>
      <c r="J246" s="1645">
        <v>220</v>
      </c>
      <c r="K246" s="1646">
        <v>30</v>
      </c>
      <c r="L246" s="2693" t="s">
        <v>6935</v>
      </c>
      <c r="M246" s="1647">
        <v>36</v>
      </c>
      <c r="N246" s="1648">
        <v>220</v>
      </c>
      <c r="O246" s="1649">
        <v>30</v>
      </c>
      <c r="P246" s="2699" t="s">
        <v>6931</v>
      </c>
      <c r="Q246" s="1650">
        <v>36</v>
      </c>
      <c r="R246" s="3134"/>
      <c r="S246" s="3122"/>
      <c r="T246" s="3134"/>
      <c r="U246" s="3122"/>
      <c r="V246" s="3134"/>
      <c r="W246" s="3122"/>
      <c r="X246" s="337" t="e">
        <f>SUM(#REF!)</f>
        <v>#REF!</v>
      </c>
      <c r="Y246" s="337" t="e">
        <f>SUM(#REF!)</f>
        <v>#REF!</v>
      </c>
      <c r="Z246" s="335" t="e">
        <f t="shared" si="26"/>
        <v>#REF!</v>
      </c>
      <c r="AA246" s="2778" t="e">
        <f t="shared" ref="AA246:AA313" si="50">Z246*220</f>
        <v>#REF!</v>
      </c>
      <c r="AB246" s="2831"/>
      <c r="AC246" s="2798"/>
    </row>
    <row r="247" spans="1:29" ht="15" thickTop="1" x14ac:dyDescent="0.25">
      <c r="A247" s="1165"/>
      <c r="B247" s="847" t="s">
        <v>2370</v>
      </c>
      <c r="C247" s="847"/>
      <c r="D247" s="847"/>
      <c r="E247" s="847"/>
      <c r="F247" s="939"/>
      <c r="G247" s="940"/>
      <c r="H247" s="2330"/>
      <c r="I247" s="2331"/>
      <c r="J247" s="1629"/>
      <c r="K247" s="1630"/>
      <c r="L247" s="939"/>
      <c r="M247" s="1631"/>
      <c r="N247" s="1632"/>
      <c r="O247" s="1633"/>
      <c r="P247" s="940"/>
      <c r="Q247" s="1634"/>
      <c r="R247" s="848"/>
      <c r="S247" s="849"/>
      <c r="T247" s="848"/>
      <c r="U247" s="849"/>
      <c r="V247" s="848"/>
      <c r="W247" s="849"/>
      <c r="X247" s="850"/>
      <c r="Y247" s="850"/>
      <c r="Z247" s="850">
        <f t="shared" ref="Z247:Z252" si="51">SUM(X247:Y247)</f>
        <v>0</v>
      </c>
      <c r="AA247" s="2782">
        <f t="shared" si="50"/>
        <v>0</v>
      </c>
      <c r="AB247" s="2835"/>
      <c r="AC247" s="2803" t="s">
        <v>1587</v>
      </c>
    </row>
    <row r="248" spans="1:29" x14ac:dyDescent="0.25">
      <c r="A248" s="1163" t="s">
        <v>2371</v>
      </c>
      <c r="B248" s="851" t="s">
        <v>2372</v>
      </c>
      <c r="C248" s="851"/>
      <c r="D248" s="851"/>
      <c r="E248" s="851"/>
      <c r="F248" s="935"/>
      <c r="G248" s="936"/>
      <c r="H248" s="2341"/>
      <c r="I248" s="2342"/>
      <c r="J248" s="1666"/>
      <c r="K248" s="1667"/>
      <c r="L248" s="935"/>
      <c r="M248" s="1668"/>
      <c r="N248" s="1669"/>
      <c r="O248" s="1670"/>
      <c r="P248" s="936"/>
      <c r="Q248" s="1671"/>
      <c r="R248" s="852"/>
      <c r="S248" s="853"/>
      <c r="T248" s="852"/>
      <c r="U248" s="853"/>
      <c r="V248" s="852"/>
      <c r="W248" s="853"/>
      <c r="X248" s="854"/>
      <c r="Y248" s="854"/>
      <c r="Z248" s="854">
        <f t="shared" si="51"/>
        <v>0</v>
      </c>
      <c r="AA248" s="2784">
        <f t="shared" si="50"/>
        <v>0</v>
      </c>
      <c r="AB248" s="2838"/>
      <c r="AC248" s="2811" t="s">
        <v>1587</v>
      </c>
    </row>
    <row r="249" spans="1:29" ht="28.8" x14ac:dyDescent="0.25">
      <c r="A249" s="1163" t="s">
        <v>2373</v>
      </c>
      <c r="B249" s="839" t="s">
        <v>2374</v>
      </c>
      <c r="C249" s="251" t="s">
        <v>2375</v>
      </c>
      <c r="D249" s="251" t="s">
        <v>2376</v>
      </c>
      <c r="E249" s="251" t="s">
        <v>2377</v>
      </c>
      <c r="F249" s="941" t="s">
        <v>2378</v>
      </c>
      <c r="G249" s="942" t="s">
        <v>2379</v>
      </c>
      <c r="H249" s="2332" t="str">
        <f t="shared" ref="H249:H258" si="52">"6-DaHall 1-PDU-"&amp;L249&amp;"-"&amp;K249&amp;"-"&amp;M249</f>
        <v>6-DaHall 1-PDU-03-30-40</v>
      </c>
      <c r="I249" s="2333" t="str">
        <f t="shared" ref="I249:I258" si="53">"6-DaHall 1-PDU-"&amp;P249&amp;"-"&amp;O249&amp;"-"&amp;Q249</f>
        <v>6-DaHall 1-PDU-04-30-40</v>
      </c>
      <c r="J249" s="1637">
        <v>220</v>
      </c>
      <c r="K249" s="1638">
        <v>30</v>
      </c>
      <c r="L249" s="2690" t="s">
        <v>6935</v>
      </c>
      <c r="M249" s="1639">
        <v>40</v>
      </c>
      <c r="N249" s="1640">
        <v>220</v>
      </c>
      <c r="O249" s="1641">
        <v>30</v>
      </c>
      <c r="P249" s="2696" t="s">
        <v>6931</v>
      </c>
      <c r="Q249" s="1642">
        <v>40</v>
      </c>
      <c r="R249" s="3133" t="s">
        <v>2256</v>
      </c>
      <c r="S249" s="3121" t="s">
        <v>2380</v>
      </c>
      <c r="T249" s="3133" t="s">
        <v>2381</v>
      </c>
      <c r="U249" s="3121" t="s">
        <v>2382</v>
      </c>
      <c r="V249" s="3133" t="s">
        <v>1598</v>
      </c>
      <c r="W249" s="3121" t="s">
        <v>1599</v>
      </c>
      <c r="X249" s="255" t="e">
        <f>SUM(#REF!)</f>
        <v>#REF!</v>
      </c>
      <c r="Y249" s="255" t="e">
        <f>SUM(#REF!)</f>
        <v>#REF!</v>
      </c>
      <c r="Z249" s="255" t="e">
        <f t="shared" si="51"/>
        <v>#REF!</v>
      </c>
      <c r="AA249" s="2777" t="e">
        <f t="shared" si="50"/>
        <v>#REF!</v>
      </c>
      <c r="AB249" s="2830"/>
      <c r="AC249" s="2796"/>
    </row>
    <row r="250" spans="1:29" ht="28.8" x14ac:dyDescent="0.25">
      <c r="A250" s="1163" t="s">
        <v>2383</v>
      </c>
      <c r="B250" s="839" t="s">
        <v>2384</v>
      </c>
      <c r="C250" s="251" t="s">
        <v>2375</v>
      </c>
      <c r="D250" s="251" t="s">
        <v>2385</v>
      </c>
      <c r="E250" s="251" t="s">
        <v>2386</v>
      </c>
      <c r="F250" s="941" t="s">
        <v>2387</v>
      </c>
      <c r="G250" s="942" t="s">
        <v>2388</v>
      </c>
      <c r="H250" s="2332" t="str">
        <f t="shared" si="52"/>
        <v>6-DaHall 1-PDU-03-30-42</v>
      </c>
      <c r="I250" s="2333" t="str">
        <f t="shared" si="53"/>
        <v>6-DaHall 1-PDU-04-30-42</v>
      </c>
      <c r="J250" s="1637">
        <v>220</v>
      </c>
      <c r="K250" s="1638">
        <v>30</v>
      </c>
      <c r="L250" s="2690" t="s">
        <v>6935</v>
      </c>
      <c r="M250" s="1639">
        <v>42</v>
      </c>
      <c r="N250" s="1640">
        <v>220</v>
      </c>
      <c r="O250" s="1641">
        <v>30</v>
      </c>
      <c r="P250" s="2696" t="s">
        <v>6931</v>
      </c>
      <c r="Q250" s="1642">
        <v>42</v>
      </c>
      <c r="R250" s="3138"/>
      <c r="S250" s="3123"/>
      <c r="T250" s="3138"/>
      <c r="U250" s="3123"/>
      <c r="V250" s="3138"/>
      <c r="W250" s="3123"/>
      <c r="X250" s="255" t="e">
        <f>SUM(#REF!)</f>
        <v>#REF!</v>
      </c>
      <c r="Y250" s="255" t="e">
        <f>SUM(#REF!)</f>
        <v>#REF!</v>
      </c>
      <c r="Z250" s="255" t="e">
        <f t="shared" si="51"/>
        <v>#REF!</v>
      </c>
      <c r="AA250" s="2777" t="e">
        <f t="shared" si="50"/>
        <v>#REF!</v>
      </c>
      <c r="AB250" s="2830"/>
      <c r="AC250" s="2796"/>
    </row>
    <row r="251" spans="1:29" ht="28.8" x14ac:dyDescent="0.25">
      <c r="A251" s="1163" t="s">
        <v>2389</v>
      </c>
      <c r="B251" s="839" t="s">
        <v>2390</v>
      </c>
      <c r="C251" s="251" t="s">
        <v>2375</v>
      </c>
      <c r="D251" s="251" t="s">
        <v>2391</v>
      </c>
      <c r="E251" s="251" t="s">
        <v>2392</v>
      </c>
      <c r="F251" s="941" t="s">
        <v>2393</v>
      </c>
      <c r="G251" s="942" t="s">
        <v>2394</v>
      </c>
      <c r="H251" s="2332" t="str">
        <f t="shared" si="52"/>
        <v>6-DaHall 1-PDU-03-30-44</v>
      </c>
      <c r="I251" s="2333" t="str">
        <f t="shared" si="53"/>
        <v>6-DaHall 1-PDU-04-30-44</v>
      </c>
      <c r="J251" s="1637">
        <v>220</v>
      </c>
      <c r="K251" s="1638">
        <v>30</v>
      </c>
      <c r="L251" s="2690" t="s">
        <v>6935</v>
      </c>
      <c r="M251" s="1639">
        <v>44</v>
      </c>
      <c r="N251" s="1640">
        <v>220</v>
      </c>
      <c r="O251" s="1641">
        <v>30</v>
      </c>
      <c r="P251" s="2696" t="s">
        <v>6931</v>
      </c>
      <c r="Q251" s="1642">
        <v>44</v>
      </c>
      <c r="R251" s="3138"/>
      <c r="S251" s="3123"/>
      <c r="T251" s="3138"/>
      <c r="U251" s="3123"/>
      <c r="V251" s="3138"/>
      <c r="W251" s="3123"/>
      <c r="X251" s="255" t="e">
        <f>SUM(#REF!)</f>
        <v>#REF!</v>
      </c>
      <c r="Y251" s="255" t="e">
        <f>SUM(#REF!)</f>
        <v>#REF!</v>
      </c>
      <c r="Z251" s="255" t="e">
        <f t="shared" si="51"/>
        <v>#REF!</v>
      </c>
      <c r="AA251" s="2777" t="e">
        <f t="shared" si="50"/>
        <v>#REF!</v>
      </c>
      <c r="AB251" s="2830"/>
      <c r="AC251" s="2796"/>
    </row>
    <row r="252" spans="1:29" ht="28.8" x14ac:dyDescent="0.25">
      <c r="A252" s="1163" t="s">
        <v>2395</v>
      </c>
      <c r="B252" s="839" t="s">
        <v>2396</v>
      </c>
      <c r="C252" s="251" t="s">
        <v>2375</v>
      </c>
      <c r="D252" s="251" t="s">
        <v>2397</v>
      </c>
      <c r="E252" s="251" t="s">
        <v>2398</v>
      </c>
      <c r="F252" s="941" t="s">
        <v>2399</v>
      </c>
      <c r="G252" s="942" t="s">
        <v>2400</v>
      </c>
      <c r="H252" s="2332" t="str">
        <f t="shared" si="52"/>
        <v>6-DaHall 1-PDU-03-30-46</v>
      </c>
      <c r="I252" s="2333" t="str">
        <f t="shared" si="53"/>
        <v>6-DaHall 1-PDU-04-30-46</v>
      </c>
      <c r="J252" s="1637">
        <v>220</v>
      </c>
      <c r="K252" s="1638">
        <v>30</v>
      </c>
      <c r="L252" s="2690" t="s">
        <v>6935</v>
      </c>
      <c r="M252" s="1639">
        <v>46</v>
      </c>
      <c r="N252" s="1640">
        <v>220</v>
      </c>
      <c r="O252" s="1641">
        <v>30</v>
      </c>
      <c r="P252" s="2696" t="s">
        <v>6931</v>
      </c>
      <c r="Q252" s="1642">
        <v>46</v>
      </c>
      <c r="R252" s="3138"/>
      <c r="S252" s="3123"/>
      <c r="T252" s="3138"/>
      <c r="U252" s="3123"/>
      <c r="V252" s="3138"/>
      <c r="W252" s="3123"/>
      <c r="X252" s="255" t="e">
        <f>SUM(#REF!)</f>
        <v>#REF!</v>
      </c>
      <c r="Y252" s="255" t="e">
        <f>SUM(#REF!)</f>
        <v>#REF!</v>
      </c>
      <c r="Z252" s="255" t="e">
        <f t="shared" si="51"/>
        <v>#REF!</v>
      </c>
      <c r="AA252" s="2777" t="e">
        <f t="shared" si="50"/>
        <v>#REF!</v>
      </c>
      <c r="AB252" s="2830"/>
      <c r="AC252" s="2796"/>
    </row>
    <row r="253" spans="1:29" ht="28.8" x14ac:dyDescent="0.25">
      <c r="A253" s="3185" t="s">
        <v>2401</v>
      </c>
      <c r="B253" s="3140" t="s">
        <v>2402</v>
      </c>
      <c r="C253" s="3140"/>
      <c r="D253" s="251" t="s">
        <v>2403</v>
      </c>
      <c r="E253" s="251" t="s">
        <v>2404</v>
      </c>
      <c r="F253" s="941" t="s">
        <v>2405</v>
      </c>
      <c r="G253" s="942" t="s">
        <v>2406</v>
      </c>
      <c r="H253" s="2332" t="str">
        <f t="shared" si="52"/>
        <v>6-DaHall 1-PDU-03-30-48</v>
      </c>
      <c r="I253" s="2333" t="str">
        <f t="shared" si="53"/>
        <v>6-DaHall 1-PDU-04-30-48</v>
      </c>
      <c r="J253" s="1637">
        <v>220</v>
      </c>
      <c r="K253" s="1638">
        <v>30</v>
      </c>
      <c r="L253" s="2690" t="s">
        <v>6935</v>
      </c>
      <c r="M253" s="1639">
        <v>48</v>
      </c>
      <c r="N253" s="1640">
        <v>220</v>
      </c>
      <c r="O253" s="1641">
        <v>30</v>
      </c>
      <c r="P253" s="2696" t="s">
        <v>6931</v>
      </c>
      <c r="Q253" s="1642">
        <v>48</v>
      </c>
      <c r="R253" s="3128"/>
      <c r="S253" s="3137"/>
      <c r="T253" s="3128"/>
      <c r="U253" s="3137"/>
      <c r="V253" s="3138"/>
      <c r="W253" s="3123"/>
      <c r="X253" s="255" t="e">
        <f>SUM(#REF!)</f>
        <v>#REF!</v>
      </c>
      <c r="Y253" s="255" t="e">
        <f>SUM(#REF!)</f>
        <v>#REF!</v>
      </c>
      <c r="Z253" s="3144" t="e">
        <f>SUM(X253:Y254)</f>
        <v>#REF!</v>
      </c>
      <c r="AA253" s="3145" t="e">
        <f t="shared" si="50"/>
        <v>#REF!</v>
      </c>
      <c r="AB253" s="2836"/>
      <c r="AC253" s="2796"/>
    </row>
    <row r="254" spans="1:29" ht="43.2" x14ac:dyDescent="0.25">
      <c r="A254" s="3185"/>
      <c r="B254" s="3140"/>
      <c r="C254" s="3140"/>
      <c r="D254" s="251" t="s">
        <v>2407</v>
      </c>
      <c r="E254" s="251" t="s">
        <v>2408</v>
      </c>
      <c r="F254" s="941" t="s">
        <v>2409</v>
      </c>
      <c r="G254" s="942" t="s">
        <v>2410</v>
      </c>
      <c r="H254" s="2332" t="str">
        <f t="shared" si="52"/>
        <v>6-DaHall 1-PDU-07-30-45</v>
      </c>
      <c r="I254" s="2333" t="str">
        <f t="shared" si="53"/>
        <v>6-DaHall 1-PDU-08-30-47</v>
      </c>
      <c r="J254" s="1637">
        <v>220</v>
      </c>
      <c r="K254" s="1638">
        <v>30</v>
      </c>
      <c r="L254" s="2690" t="s">
        <v>6928</v>
      </c>
      <c r="M254" s="1639">
        <v>45</v>
      </c>
      <c r="N254" s="1640">
        <v>220</v>
      </c>
      <c r="O254" s="1641">
        <v>30</v>
      </c>
      <c r="P254" s="2696" t="s">
        <v>6940</v>
      </c>
      <c r="Q254" s="1642">
        <v>47</v>
      </c>
      <c r="R254" s="941" t="s">
        <v>2411</v>
      </c>
      <c r="S254" s="942" t="s">
        <v>2412</v>
      </c>
      <c r="T254" s="941" t="s">
        <v>2413</v>
      </c>
      <c r="U254" s="942" t="s">
        <v>2414</v>
      </c>
      <c r="V254" s="3138"/>
      <c r="W254" s="3123"/>
      <c r="X254" s="255" t="e">
        <f>SUM(#REF!)</f>
        <v>#REF!</v>
      </c>
      <c r="Y254" s="255" t="e">
        <f>SUM(#REF!)</f>
        <v>#REF!</v>
      </c>
      <c r="Z254" s="3144"/>
      <c r="AA254" s="3145"/>
      <c r="AB254" s="2836"/>
      <c r="AC254" s="2796"/>
    </row>
    <row r="255" spans="1:29" ht="43.2" x14ac:dyDescent="0.25">
      <c r="A255" s="3185" t="s">
        <v>2415</v>
      </c>
      <c r="B255" s="3140" t="s">
        <v>2416</v>
      </c>
      <c r="C255" s="3140"/>
      <c r="D255" s="273" t="s">
        <v>2417</v>
      </c>
      <c r="E255" s="273" t="s">
        <v>2418</v>
      </c>
      <c r="F255" s="941" t="s">
        <v>2419</v>
      </c>
      <c r="G255" s="942" t="s">
        <v>2420</v>
      </c>
      <c r="H255" s="2332" t="str">
        <f t="shared" si="52"/>
        <v>6-DaHall 1-PDU-05-30-1</v>
      </c>
      <c r="I255" s="2333" t="str">
        <f t="shared" si="53"/>
        <v>6-DaHall 1-PDU-06-30-1</v>
      </c>
      <c r="J255" s="1637">
        <v>220</v>
      </c>
      <c r="K255" s="1638">
        <v>30</v>
      </c>
      <c r="L255" s="2690" t="s">
        <v>6927</v>
      </c>
      <c r="M255" s="1639">
        <v>1</v>
      </c>
      <c r="N255" s="1640">
        <v>220</v>
      </c>
      <c r="O255" s="1641">
        <v>30</v>
      </c>
      <c r="P255" s="2696" t="s">
        <v>6937</v>
      </c>
      <c r="Q255" s="1642">
        <v>1</v>
      </c>
      <c r="R255" s="941" t="s">
        <v>2205</v>
      </c>
      <c r="S255" s="942" t="s">
        <v>2206</v>
      </c>
      <c r="T255" s="941" t="s">
        <v>2207</v>
      </c>
      <c r="U255" s="942" t="s">
        <v>2208</v>
      </c>
      <c r="V255" s="3138"/>
      <c r="W255" s="3123"/>
      <c r="X255" s="255" t="e">
        <f>SUM(#REF!)</f>
        <v>#REF!</v>
      </c>
      <c r="Y255" s="255" t="e">
        <f>SUM(#REF!)</f>
        <v>#REF!</v>
      </c>
      <c r="Z255" s="3144" t="e">
        <f>SUM(X255:Y256)</f>
        <v>#REF!</v>
      </c>
      <c r="AA255" s="3145" t="e">
        <f>Z255*220</f>
        <v>#REF!</v>
      </c>
      <c r="AB255" s="2836"/>
      <c r="AC255" s="2797"/>
    </row>
    <row r="256" spans="1:29" ht="43.2" x14ac:dyDescent="0.25">
      <c r="A256" s="3185"/>
      <c r="B256" s="3140"/>
      <c r="C256" s="3140"/>
      <c r="D256" s="251" t="s">
        <v>2421</v>
      </c>
      <c r="E256" s="251" t="s">
        <v>2422</v>
      </c>
      <c r="F256" s="941" t="s">
        <v>2423</v>
      </c>
      <c r="G256" s="942" t="s">
        <v>2424</v>
      </c>
      <c r="H256" s="2332" t="str">
        <f t="shared" si="52"/>
        <v>6-DaHall 1-PDU-07-30-43</v>
      </c>
      <c r="I256" s="2333" t="str">
        <f t="shared" si="53"/>
        <v>6-DaHall 1-PDU-08-30-45</v>
      </c>
      <c r="J256" s="1637">
        <v>220</v>
      </c>
      <c r="K256" s="1638">
        <v>30</v>
      </c>
      <c r="L256" s="2690" t="s">
        <v>6928</v>
      </c>
      <c r="M256" s="1639">
        <v>43</v>
      </c>
      <c r="N256" s="1640">
        <v>220</v>
      </c>
      <c r="O256" s="1641">
        <v>30</v>
      </c>
      <c r="P256" s="2696" t="s">
        <v>6940</v>
      </c>
      <c r="Q256" s="1642">
        <v>45</v>
      </c>
      <c r="R256" s="941" t="s">
        <v>2411</v>
      </c>
      <c r="S256" s="942" t="s">
        <v>2412</v>
      </c>
      <c r="T256" s="941" t="s">
        <v>2413</v>
      </c>
      <c r="U256" s="942" t="s">
        <v>2414</v>
      </c>
      <c r="V256" s="3138"/>
      <c r="W256" s="3123"/>
      <c r="X256" s="255" t="e">
        <f>SUM(#REF!)</f>
        <v>#REF!</v>
      </c>
      <c r="Y256" s="255" t="e">
        <f>SUM(#REF!)</f>
        <v>#REF!</v>
      </c>
      <c r="Z256" s="3144"/>
      <c r="AA256" s="3145"/>
      <c r="AB256" s="2836"/>
      <c r="AC256" s="2797"/>
    </row>
    <row r="257" spans="1:29" ht="43.2" x14ac:dyDescent="0.25">
      <c r="A257" s="3185" t="s">
        <v>2425</v>
      </c>
      <c r="B257" s="3140" t="s">
        <v>2426</v>
      </c>
      <c r="C257" s="3140"/>
      <c r="D257" s="273" t="s">
        <v>2427</v>
      </c>
      <c r="E257" s="273" t="s">
        <v>2428</v>
      </c>
      <c r="F257" s="941" t="s">
        <v>2429</v>
      </c>
      <c r="G257" s="942" t="s">
        <v>2430</v>
      </c>
      <c r="H257" s="2332" t="str">
        <f t="shared" si="52"/>
        <v>6-DaHall 1-PDU-05-30-3</v>
      </c>
      <c r="I257" s="2333" t="str">
        <f t="shared" si="53"/>
        <v>6-DaHall 1-PDU-06-30-3</v>
      </c>
      <c r="J257" s="1637">
        <v>220</v>
      </c>
      <c r="K257" s="1638">
        <v>30</v>
      </c>
      <c r="L257" s="2690" t="s">
        <v>6927</v>
      </c>
      <c r="M257" s="1639">
        <v>3</v>
      </c>
      <c r="N257" s="1640">
        <v>220</v>
      </c>
      <c r="O257" s="1641">
        <v>30</v>
      </c>
      <c r="P257" s="2696" t="s">
        <v>6937</v>
      </c>
      <c r="Q257" s="1642">
        <v>3</v>
      </c>
      <c r="R257" s="941" t="s">
        <v>2205</v>
      </c>
      <c r="S257" s="942" t="s">
        <v>2206</v>
      </c>
      <c r="T257" s="941" t="s">
        <v>2207</v>
      </c>
      <c r="U257" s="942" t="s">
        <v>2208</v>
      </c>
      <c r="V257" s="3138"/>
      <c r="W257" s="3123"/>
      <c r="X257" s="255" t="e">
        <f>SUM(#REF!)</f>
        <v>#REF!</v>
      </c>
      <c r="Y257" s="255" t="e">
        <f>SUM(#REF!)</f>
        <v>#REF!</v>
      </c>
      <c r="Z257" s="3144" t="e">
        <f>SUM(X257:Y258)</f>
        <v>#REF!</v>
      </c>
      <c r="AA257" s="3145" t="e">
        <f t="shared" si="50"/>
        <v>#REF!</v>
      </c>
      <c r="AB257" s="2836"/>
      <c r="AC257" s="2797"/>
    </row>
    <row r="258" spans="1:29" ht="43.8" thickBot="1" x14ac:dyDescent="0.3">
      <c r="A258" s="3213"/>
      <c r="B258" s="3214"/>
      <c r="C258" s="3214"/>
      <c r="D258" s="334" t="s">
        <v>2431</v>
      </c>
      <c r="E258" s="334" t="s">
        <v>2432</v>
      </c>
      <c r="F258" s="923" t="s">
        <v>2433</v>
      </c>
      <c r="G258" s="924" t="s">
        <v>2434</v>
      </c>
      <c r="H258" s="2334" t="str">
        <f t="shared" si="52"/>
        <v>6-DaHall 1-PDU-07-30-41</v>
      </c>
      <c r="I258" s="2335" t="str">
        <f t="shared" si="53"/>
        <v>6-DaHall 1-PDU-08-30-43</v>
      </c>
      <c r="J258" s="1645">
        <v>220</v>
      </c>
      <c r="K258" s="1646">
        <v>30</v>
      </c>
      <c r="L258" s="2693" t="s">
        <v>6928</v>
      </c>
      <c r="M258" s="1647">
        <v>41</v>
      </c>
      <c r="N258" s="1648">
        <v>220</v>
      </c>
      <c r="O258" s="1649">
        <v>30</v>
      </c>
      <c r="P258" s="2699" t="s">
        <v>6940</v>
      </c>
      <c r="Q258" s="1650">
        <v>43</v>
      </c>
      <c r="R258" s="923" t="s">
        <v>2411</v>
      </c>
      <c r="S258" s="924" t="s">
        <v>2412</v>
      </c>
      <c r="T258" s="923" t="s">
        <v>2413</v>
      </c>
      <c r="U258" s="924" t="s">
        <v>2414</v>
      </c>
      <c r="V258" s="3134"/>
      <c r="W258" s="3122"/>
      <c r="X258" s="335" t="e">
        <f>SUM(#REF!)</f>
        <v>#REF!</v>
      </c>
      <c r="Y258" s="335" t="e">
        <f>SUM(#REF!)</f>
        <v>#REF!</v>
      </c>
      <c r="Z258" s="3207"/>
      <c r="AA258" s="3156"/>
      <c r="AB258" s="2844"/>
      <c r="AC258" s="2799"/>
    </row>
    <row r="259" spans="1:29" ht="15" thickTop="1" x14ac:dyDescent="0.25">
      <c r="A259" s="1165"/>
      <c r="B259" s="847" t="s">
        <v>2435</v>
      </c>
      <c r="C259" s="847"/>
      <c r="D259" s="847"/>
      <c r="E259" s="847"/>
      <c r="F259" s="939"/>
      <c r="G259" s="940"/>
      <c r="H259" s="2330"/>
      <c r="I259" s="2331"/>
      <c r="J259" s="1629"/>
      <c r="K259" s="1630"/>
      <c r="L259" s="939"/>
      <c r="M259" s="1631"/>
      <c r="N259" s="1632"/>
      <c r="O259" s="1633"/>
      <c r="P259" s="940"/>
      <c r="Q259" s="1634"/>
      <c r="R259" s="848"/>
      <c r="S259" s="849"/>
      <c r="T259" s="848"/>
      <c r="U259" s="849"/>
      <c r="V259" s="848"/>
      <c r="W259" s="849"/>
      <c r="X259" s="850"/>
      <c r="Y259" s="850"/>
      <c r="Z259" s="850">
        <f t="shared" ref="Z259:Z285" si="54">SUM(X259:Y259)</f>
        <v>0</v>
      </c>
      <c r="AA259" s="2782">
        <f t="shared" ref="AA259:AA266" si="55">Z259*220</f>
        <v>0</v>
      </c>
      <c r="AB259" s="2835"/>
      <c r="AC259" s="2803" t="s">
        <v>1587</v>
      </c>
    </row>
    <row r="260" spans="1:29" x14ac:dyDescent="0.25">
      <c r="A260" s="1166"/>
      <c r="B260" s="851" t="s">
        <v>2436</v>
      </c>
      <c r="C260" s="851"/>
      <c r="D260" s="851"/>
      <c r="E260" s="851"/>
      <c r="F260" s="935"/>
      <c r="G260" s="936"/>
      <c r="H260" s="2341"/>
      <c r="I260" s="2342"/>
      <c r="J260" s="1666"/>
      <c r="K260" s="1667"/>
      <c r="L260" s="935"/>
      <c r="M260" s="1668"/>
      <c r="N260" s="1669"/>
      <c r="O260" s="1670"/>
      <c r="P260" s="936"/>
      <c r="Q260" s="1671"/>
      <c r="R260" s="852"/>
      <c r="S260" s="853"/>
      <c r="T260" s="852"/>
      <c r="U260" s="853"/>
      <c r="V260" s="852"/>
      <c r="W260" s="853"/>
      <c r="X260" s="854"/>
      <c r="Y260" s="854"/>
      <c r="Z260" s="854">
        <f t="shared" si="54"/>
        <v>0</v>
      </c>
      <c r="AA260" s="2784">
        <f t="shared" si="55"/>
        <v>0</v>
      </c>
      <c r="AB260" s="2838"/>
      <c r="AC260" s="2811" t="s">
        <v>1587</v>
      </c>
    </row>
    <row r="261" spans="1:29" ht="40.5" customHeight="1" x14ac:dyDescent="0.25">
      <c r="A261" s="1166"/>
      <c r="B261" s="851" t="s">
        <v>2437</v>
      </c>
      <c r="C261" s="851"/>
      <c r="D261" s="851" t="s">
        <v>2438</v>
      </c>
      <c r="E261" s="851" t="s">
        <v>2439</v>
      </c>
      <c r="F261" s="935" t="s">
        <v>2440</v>
      </c>
      <c r="G261" s="936" t="s">
        <v>2441</v>
      </c>
      <c r="H261" s="2332" t="str">
        <f t="shared" ref="H261:H267" si="56">"6-DaHall 1-PDU-"&amp;L261&amp;"-"&amp;K261&amp;"-"&amp;M261</f>
        <v>6-DaHall 1-PDU-05-30-7</v>
      </c>
      <c r="I261" s="2333" t="str">
        <f t="shared" ref="I261:I267" si="57">"6-DaHall 1-PDU-"&amp;P261&amp;"-"&amp;O261&amp;"-"&amp;Q261</f>
        <v>6-DaHall 1-PDU-06-30-7</v>
      </c>
      <c r="J261" s="1637">
        <v>220</v>
      </c>
      <c r="K261" s="1638">
        <v>30</v>
      </c>
      <c r="L261" s="2690" t="s">
        <v>6927</v>
      </c>
      <c r="M261" s="1639">
        <v>7</v>
      </c>
      <c r="N261" s="1640">
        <v>220</v>
      </c>
      <c r="O261" s="1641">
        <v>30</v>
      </c>
      <c r="P261" s="2696" t="s">
        <v>6937</v>
      </c>
      <c r="Q261" s="1642">
        <v>7</v>
      </c>
      <c r="R261" s="3133" t="s">
        <v>2205</v>
      </c>
      <c r="S261" s="3121" t="s">
        <v>2206</v>
      </c>
      <c r="T261" s="3133" t="s">
        <v>2207</v>
      </c>
      <c r="U261" s="3121" t="s">
        <v>2208</v>
      </c>
      <c r="V261" s="3133" t="s">
        <v>1598</v>
      </c>
      <c r="W261" s="3121" t="s">
        <v>1599</v>
      </c>
      <c r="X261" s="854" t="e">
        <f>SUM(#REF!)</f>
        <v>#REF!</v>
      </c>
      <c r="Y261" s="854" t="e">
        <f>SUM(#REF!)</f>
        <v>#REF!</v>
      </c>
      <c r="Z261" s="854" t="e">
        <f t="shared" si="54"/>
        <v>#REF!</v>
      </c>
      <c r="AA261" s="2784" t="e">
        <f t="shared" si="55"/>
        <v>#REF!</v>
      </c>
      <c r="AB261" s="2838"/>
      <c r="AC261" s="2811" t="s">
        <v>1587</v>
      </c>
    </row>
    <row r="262" spans="1:29" ht="28.8" x14ac:dyDescent="0.25">
      <c r="A262" s="1166"/>
      <c r="B262" s="851" t="s">
        <v>2442</v>
      </c>
      <c r="C262" s="851"/>
      <c r="D262" s="851" t="s">
        <v>2443</v>
      </c>
      <c r="E262" s="851" t="s">
        <v>2444</v>
      </c>
      <c r="F262" s="935" t="s">
        <v>2445</v>
      </c>
      <c r="G262" s="936" t="s">
        <v>2446</v>
      </c>
      <c r="H262" s="2332" t="str">
        <f t="shared" si="56"/>
        <v>6-DaHall 1-PDU-05-30-9</v>
      </c>
      <c r="I262" s="2333" t="str">
        <f t="shared" si="57"/>
        <v>6-DaHall 1-PDU-06-30-9</v>
      </c>
      <c r="J262" s="1637">
        <v>220</v>
      </c>
      <c r="K262" s="1638">
        <v>30</v>
      </c>
      <c r="L262" s="2690" t="s">
        <v>6927</v>
      </c>
      <c r="M262" s="1639">
        <v>9</v>
      </c>
      <c r="N262" s="1640">
        <v>220</v>
      </c>
      <c r="O262" s="1641">
        <v>30</v>
      </c>
      <c r="P262" s="2696" t="s">
        <v>6937</v>
      </c>
      <c r="Q262" s="1642">
        <v>9</v>
      </c>
      <c r="R262" s="3138"/>
      <c r="S262" s="3123"/>
      <c r="T262" s="3138"/>
      <c r="U262" s="3123"/>
      <c r="V262" s="3138"/>
      <c r="W262" s="3123"/>
      <c r="X262" s="854" t="e">
        <f>SUM(#REF!)</f>
        <v>#REF!</v>
      </c>
      <c r="Y262" s="854" t="e">
        <f>SUM(#REF!)</f>
        <v>#REF!</v>
      </c>
      <c r="Z262" s="854" t="e">
        <f t="shared" si="54"/>
        <v>#REF!</v>
      </c>
      <c r="AA262" s="2784" t="e">
        <f t="shared" si="55"/>
        <v>#REF!</v>
      </c>
      <c r="AB262" s="2838"/>
      <c r="AC262" s="2811" t="s">
        <v>1587</v>
      </c>
    </row>
    <row r="263" spans="1:29" ht="43.2" x14ac:dyDescent="0.25">
      <c r="A263" s="1163" t="s">
        <v>2447</v>
      </c>
      <c r="B263" s="839" t="s">
        <v>2448</v>
      </c>
      <c r="C263" s="1040" t="s">
        <v>2449</v>
      </c>
      <c r="D263" s="251" t="s">
        <v>2450</v>
      </c>
      <c r="E263" s="251" t="s">
        <v>2451</v>
      </c>
      <c r="F263" s="941" t="s">
        <v>2452</v>
      </c>
      <c r="G263" s="942" t="s">
        <v>2453</v>
      </c>
      <c r="H263" s="2332" t="str">
        <f t="shared" si="56"/>
        <v>6-DaHall 1-PDU-05-30-11</v>
      </c>
      <c r="I263" s="2333" t="str">
        <f t="shared" si="57"/>
        <v>6-DaHall 1-PDU-06-30-11</v>
      </c>
      <c r="J263" s="1637">
        <v>220</v>
      </c>
      <c r="K263" s="1638">
        <v>30</v>
      </c>
      <c r="L263" s="2690" t="s">
        <v>6927</v>
      </c>
      <c r="M263" s="1639">
        <v>11</v>
      </c>
      <c r="N263" s="1640">
        <v>220</v>
      </c>
      <c r="O263" s="1641">
        <v>30</v>
      </c>
      <c r="P263" s="2696" t="s">
        <v>6937</v>
      </c>
      <c r="Q263" s="1642">
        <v>11</v>
      </c>
      <c r="R263" s="3138"/>
      <c r="S263" s="3123"/>
      <c r="T263" s="3138"/>
      <c r="U263" s="3123"/>
      <c r="V263" s="3138"/>
      <c r="W263" s="3123"/>
      <c r="X263" s="255" t="e">
        <f>SUM(#REF!)</f>
        <v>#REF!</v>
      </c>
      <c r="Y263" s="255" t="e">
        <f>SUM(#REF!)</f>
        <v>#REF!</v>
      </c>
      <c r="Z263" s="255" t="e">
        <f t="shared" si="54"/>
        <v>#REF!</v>
      </c>
      <c r="AA263" s="2777" t="e">
        <f t="shared" si="55"/>
        <v>#REF!</v>
      </c>
      <c r="AB263" s="2830"/>
      <c r="AC263" s="2796"/>
    </row>
    <row r="264" spans="1:29" ht="43.2" x14ac:dyDescent="0.25">
      <c r="A264" s="1163" t="s">
        <v>2454</v>
      </c>
      <c r="B264" s="839" t="s">
        <v>2455</v>
      </c>
      <c r="C264" s="1040" t="s">
        <v>2449</v>
      </c>
      <c r="D264" s="251" t="s">
        <v>2456</v>
      </c>
      <c r="E264" s="251" t="s">
        <v>2457</v>
      </c>
      <c r="F264" s="941" t="s">
        <v>2458</v>
      </c>
      <c r="G264" s="942" t="s">
        <v>2459</v>
      </c>
      <c r="H264" s="2332" t="str">
        <f t="shared" si="56"/>
        <v>6-DaHall 1-PDU-05-30-13</v>
      </c>
      <c r="I264" s="2333" t="str">
        <f t="shared" si="57"/>
        <v>6-DaHall 1-PDU-06-30-13</v>
      </c>
      <c r="J264" s="1637">
        <v>220</v>
      </c>
      <c r="K264" s="1638">
        <v>30</v>
      </c>
      <c r="L264" s="2690" t="s">
        <v>6927</v>
      </c>
      <c r="M264" s="1639">
        <v>13</v>
      </c>
      <c r="N264" s="1640">
        <v>220</v>
      </c>
      <c r="O264" s="1641">
        <v>30</v>
      </c>
      <c r="P264" s="2696" t="s">
        <v>6937</v>
      </c>
      <c r="Q264" s="1642">
        <v>13</v>
      </c>
      <c r="R264" s="3138"/>
      <c r="S264" s="3123"/>
      <c r="T264" s="3138"/>
      <c r="U264" s="3123"/>
      <c r="V264" s="3138"/>
      <c r="W264" s="3123"/>
      <c r="X264" s="255" t="e">
        <f>SUM(#REF!)</f>
        <v>#REF!</v>
      </c>
      <c r="Y264" s="255" t="e">
        <f>SUM(#REF!)</f>
        <v>#REF!</v>
      </c>
      <c r="Z264" s="255" t="e">
        <f t="shared" si="54"/>
        <v>#REF!</v>
      </c>
      <c r="AA264" s="2777" t="e">
        <f t="shared" si="55"/>
        <v>#REF!</v>
      </c>
      <c r="AB264" s="2830"/>
      <c r="AC264" s="2796"/>
    </row>
    <row r="265" spans="1:29" ht="43.2" x14ac:dyDescent="0.25">
      <c r="A265" s="1163" t="s">
        <v>2460</v>
      </c>
      <c r="B265" s="839" t="s">
        <v>2461</v>
      </c>
      <c r="C265" s="1040" t="s">
        <v>2449</v>
      </c>
      <c r="D265" s="251" t="s">
        <v>2462</v>
      </c>
      <c r="E265" s="251" t="s">
        <v>2463</v>
      </c>
      <c r="F265" s="941" t="s">
        <v>2464</v>
      </c>
      <c r="G265" s="942" t="s">
        <v>2465</v>
      </c>
      <c r="H265" s="2332" t="str">
        <f t="shared" si="56"/>
        <v>6-DaHall 1-PDU-05-30-15</v>
      </c>
      <c r="I265" s="2333" t="str">
        <f t="shared" si="57"/>
        <v>6-DaHall 1-PDU-06-30-15</v>
      </c>
      <c r="J265" s="1637">
        <v>220</v>
      </c>
      <c r="K265" s="1638">
        <v>30</v>
      </c>
      <c r="L265" s="2690" t="s">
        <v>6927</v>
      </c>
      <c r="M265" s="1639">
        <v>15</v>
      </c>
      <c r="N265" s="1640">
        <v>220</v>
      </c>
      <c r="O265" s="1641">
        <v>30</v>
      </c>
      <c r="P265" s="2696" t="s">
        <v>6937</v>
      </c>
      <c r="Q265" s="1642">
        <v>15</v>
      </c>
      <c r="R265" s="3138"/>
      <c r="S265" s="3123"/>
      <c r="T265" s="3138"/>
      <c r="U265" s="3123"/>
      <c r="V265" s="3138"/>
      <c r="W265" s="3123"/>
      <c r="X265" s="255" t="e">
        <f>SUM(#REF!)</f>
        <v>#REF!</v>
      </c>
      <c r="Y265" s="255" t="e">
        <f>SUM(#REF!)</f>
        <v>#REF!</v>
      </c>
      <c r="Z265" s="255" t="e">
        <f t="shared" si="54"/>
        <v>#REF!</v>
      </c>
      <c r="AA265" s="2777" t="e">
        <f t="shared" si="55"/>
        <v>#REF!</v>
      </c>
      <c r="AB265" s="2830"/>
      <c r="AC265" s="2796"/>
    </row>
    <row r="266" spans="1:29" ht="43.2" x14ac:dyDescent="0.25">
      <c r="A266" s="1163" t="s">
        <v>2466</v>
      </c>
      <c r="B266" s="839" t="s">
        <v>2467</v>
      </c>
      <c r="C266" s="1040" t="s">
        <v>2449</v>
      </c>
      <c r="D266" s="251" t="s">
        <v>2468</v>
      </c>
      <c r="E266" s="251" t="s">
        <v>2469</v>
      </c>
      <c r="F266" s="941" t="s">
        <v>2470</v>
      </c>
      <c r="G266" s="942" t="s">
        <v>2471</v>
      </c>
      <c r="H266" s="2332" t="str">
        <f t="shared" si="56"/>
        <v>6-DaHall 1-PDU-05-30-17</v>
      </c>
      <c r="I266" s="2333" t="str">
        <f t="shared" si="57"/>
        <v>6-DaHall 1-PDU-06-30-17</v>
      </c>
      <c r="J266" s="1637">
        <v>220</v>
      </c>
      <c r="K266" s="1638">
        <v>30</v>
      </c>
      <c r="L266" s="2690" t="s">
        <v>6927</v>
      </c>
      <c r="M266" s="1639">
        <v>17</v>
      </c>
      <c r="N266" s="1640">
        <v>220</v>
      </c>
      <c r="O266" s="1641">
        <v>30</v>
      </c>
      <c r="P266" s="2696" t="s">
        <v>6937</v>
      </c>
      <c r="Q266" s="1642">
        <v>17</v>
      </c>
      <c r="R266" s="3138"/>
      <c r="S266" s="3123"/>
      <c r="T266" s="3138"/>
      <c r="U266" s="3123"/>
      <c r="V266" s="3138"/>
      <c r="W266" s="3123"/>
      <c r="X266" s="255" t="e">
        <f>SUM(#REF!)</f>
        <v>#REF!</v>
      </c>
      <c r="Y266" s="255" t="e">
        <f>SUM(#REF!)</f>
        <v>#REF!</v>
      </c>
      <c r="Z266" s="255" t="e">
        <f t="shared" si="54"/>
        <v>#REF!</v>
      </c>
      <c r="AA266" s="2777" t="e">
        <f t="shared" si="55"/>
        <v>#REF!</v>
      </c>
      <c r="AB266" s="2830"/>
      <c r="AC266" s="2796"/>
    </row>
    <row r="267" spans="1:29" ht="28.8" x14ac:dyDescent="0.25">
      <c r="A267" s="1164" t="s">
        <v>2472</v>
      </c>
      <c r="B267" s="334"/>
      <c r="C267" s="1041"/>
      <c r="D267" s="334" t="s">
        <v>2473</v>
      </c>
      <c r="E267" s="334" t="s">
        <v>2474</v>
      </c>
      <c r="F267" s="923" t="s">
        <v>2475</v>
      </c>
      <c r="G267" s="924" t="s">
        <v>2476</v>
      </c>
      <c r="H267" s="2334" t="str">
        <f t="shared" si="56"/>
        <v>6-DaHall 1-PDU-05-30-19</v>
      </c>
      <c r="I267" s="2335" t="str">
        <f t="shared" si="57"/>
        <v>6-DaHall 1-PDU-06-30-19</v>
      </c>
      <c r="J267" s="1645">
        <v>220</v>
      </c>
      <c r="K267" s="1646">
        <v>30</v>
      </c>
      <c r="L267" s="2693" t="s">
        <v>6927</v>
      </c>
      <c r="M267" s="1647">
        <v>19</v>
      </c>
      <c r="N267" s="1648">
        <v>220</v>
      </c>
      <c r="O267" s="1649">
        <v>30</v>
      </c>
      <c r="P267" s="2699" t="s">
        <v>6937</v>
      </c>
      <c r="Q267" s="1650">
        <v>19</v>
      </c>
      <c r="R267" s="3134"/>
      <c r="S267" s="3122"/>
      <c r="T267" s="3134"/>
      <c r="U267" s="3122"/>
      <c r="V267" s="3134"/>
      <c r="W267" s="3122"/>
      <c r="X267" s="335" t="e">
        <f>SUM(#REF!)</f>
        <v>#REF!</v>
      </c>
      <c r="Y267" s="335" t="e">
        <f>SUM(#REF!)</f>
        <v>#REF!</v>
      </c>
      <c r="Z267" s="335" t="e">
        <f t="shared" si="54"/>
        <v>#REF!</v>
      </c>
      <c r="AA267" s="2778" t="e">
        <f t="shared" si="50"/>
        <v>#REF!</v>
      </c>
      <c r="AB267" s="2831"/>
      <c r="AC267" s="2798"/>
    </row>
    <row r="268" spans="1:29" ht="15" thickTop="1" x14ac:dyDescent="0.25">
      <c r="A268" s="1165"/>
      <c r="B268" s="847" t="s">
        <v>2477</v>
      </c>
      <c r="C268" s="1042"/>
      <c r="D268" s="847"/>
      <c r="E268" s="847"/>
      <c r="F268" s="939"/>
      <c r="G268" s="940"/>
      <c r="H268" s="2330"/>
      <c r="I268" s="2331"/>
      <c r="J268" s="1629"/>
      <c r="K268" s="1630"/>
      <c r="L268" s="939"/>
      <c r="M268" s="1631"/>
      <c r="N268" s="1632"/>
      <c r="O268" s="1633"/>
      <c r="P268" s="940"/>
      <c r="Q268" s="1634"/>
      <c r="R268" s="848"/>
      <c r="S268" s="849"/>
      <c r="T268" s="848"/>
      <c r="U268" s="849"/>
      <c r="V268" s="848"/>
      <c r="W268" s="849"/>
      <c r="X268" s="850"/>
      <c r="Y268" s="850"/>
      <c r="Z268" s="850">
        <f t="shared" ref="Z268:Z276" si="58">SUM(X268:Y268)</f>
        <v>0</v>
      </c>
      <c r="AA268" s="2782">
        <f t="shared" si="50"/>
        <v>0</v>
      </c>
      <c r="AB268" s="2835"/>
      <c r="AC268" s="2803" t="s">
        <v>1587</v>
      </c>
    </row>
    <row r="269" spans="1:29" x14ac:dyDescent="0.25">
      <c r="A269" s="1166"/>
      <c r="B269" s="851" t="s">
        <v>2478</v>
      </c>
      <c r="C269" s="945"/>
      <c r="D269" s="851"/>
      <c r="E269" s="851"/>
      <c r="F269" s="935"/>
      <c r="G269" s="936"/>
      <c r="H269" s="2341"/>
      <c r="I269" s="2342"/>
      <c r="J269" s="1666"/>
      <c r="K269" s="1667"/>
      <c r="L269" s="935"/>
      <c r="M269" s="1668"/>
      <c r="N269" s="1669"/>
      <c r="O269" s="1670"/>
      <c r="P269" s="936"/>
      <c r="Q269" s="1671"/>
      <c r="R269" s="852"/>
      <c r="S269" s="853"/>
      <c r="T269" s="852"/>
      <c r="U269" s="853"/>
      <c r="V269" s="852"/>
      <c r="W269" s="853"/>
      <c r="X269" s="854"/>
      <c r="Y269" s="854"/>
      <c r="Z269" s="854">
        <f t="shared" si="58"/>
        <v>0</v>
      </c>
      <c r="AA269" s="2784">
        <f t="shared" si="50"/>
        <v>0</v>
      </c>
      <c r="AB269" s="2838"/>
      <c r="AC269" s="2811" t="s">
        <v>1587</v>
      </c>
    </row>
    <row r="270" spans="1:29" ht="28.8" x14ac:dyDescent="0.25">
      <c r="A270" s="1166"/>
      <c r="B270" s="851" t="s">
        <v>2479</v>
      </c>
      <c r="C270" s="945"/>
      <c r="D270" s="851" t="s">
        <v>2480</v>
      </c>
      <c r="E270" s="851" t="s">
        <v>2481</v>
      </c>
      <c r="F270" s="935" t="s">
        <v>2482</v>
      </c>
      <c r="G270" s="936" t="s">
        <v>2483</v>
      </c>
      <c r="H270" s="2332" t="str">
        <f t="shared" ref="H270:H277" si="59">"6-DaHall 1-PDU-"&amp;L270&amp;"-"&amp;K270&amp;"-"&amp;M270</f>
        <v>6-DaHall 1-PDU-05-30-23</v>
      </c>
      <c r="I270" s="2333" t="str">
        <f t="shared" ref="I270:I277" si="60">"6-DaHall 1-PDU-"&amp;P270&amp;"-"&amp;O270&amp;"-"&amp;Q270</f>
        <v>6-DaHall 1-PDU-06-30-23</v>
      </c>
      <c r="J270" s="1637">
        <v>220</v>
      </c>
      <c r="K270" s="1638">
        <v>30</v>
      </c>
      <c r="L270" s="2690" t="s">
        <v>6927</v>
      </c>
      <c r="M270" s="1639">
        <v>23</v>
      </c>
      <c r="N270" s="1640">
        <v>220</v>
      </c>
      <c r="O270" s="1641">
        <v>30</v>
      </c>
      <c r="P270" s="2696" t="s">
        <v>6937</v>
      </c>
      <c r="Q270" s="1642">
        <v>23</v>
      </c>
      <c r="R270" s="3133" t="s">
        <v>2205</v>
      </c>
      <c r="S270" s="3121" t="s">
        <v>2206</v>
      </c>
      <c r="T270" s="3133" t="s">
        <v>2207</v>
      </c>
      <c r="U270" s="3121" t="s">
        <v>2208</v>
      </c>
      <c r="V270" s="3133" t="s">
        <v>1598</v>
      </c>
      <c r="W270" s="3121" t="s">
        <v>1599</v>
      </c>
      <c r="X270" s="854"/>
      <c r="Y270" s="854"/>
      <c r="Z270" s="854">
        <f t="shared" si="58"/>
        <v>0</v>
      </c>
      <c r="AA270" s="2784">
        <f t="shared" si="50"/>
        <v>0</v>
      </c>
      <c r="AB270" s="2838"/>
      <c r="AC270" s="2811" t="s">
        <v>1587</v>
      </c>
    </row>
    <row r="271" spans="1:29" ht="28.8" x14ac:dyDescent="0.25">
      <c r="A271" s="3186" t="s">
        <v>2484</v>
      </c>
      <c r="B271" s="839" t="s">
        <v>2485</v>
      </c>
      <c r="C271" s="3211" t="s">
        <v>2486</v>
      </c>
      <c r="D271" s="251" t="s">
        <v>2487</v>
      </c>
      <c r="E271" s="251" t="s">
        <v>2488</v>
      </c>
      <c r="F271" s="941" t="s">
        <v>2489</v>
      </c>
      <c r="G271" s="2219" t="s">
        <v>2490</v>
      </c>
      <c r="H271" s="2332" t="str">
        <f t="shared" si="59"/>
        <v>6-DaHall 1-PDU-05-30-25</v>
      </c>
      <c r="I271" s="2333" t="str">
        <f t="shared" si="60"/>
        <v>6-DaHall 1-PDU-06-30-25</v>
      </c>
      <c r="J271" s="1637">
        <v>220</v>
      </c>
      <c r="K271" s="1638">
        <v>30</v>
      </c>
      <c r="L271" s="2690" t="s">
        <v>6927</v>
      </c>
      <c r="M271" s="1639">
        <v>25</v>
      </c>
      <c r="N271" s="1640">
        <v>220</v>
      </c>
      <c r="O271" s="1641">
        <v>30</v>
      </c>
      <c r="P271" s="2696" t="s">
        <v>6937</v>
      </c>
      <c r="Q271" s="1642">
        <v>25</v>
      </c>
      <c r="R271" s="3138"/>
      <c r="S271" s="3123"/>
      <c r="T271" s="3138"/>
      <c r="U271" s="3123"/>
      <c r="V271" s="3138"/>
      <c r="W271" s="3123"/>
      <c r="X271" s="255" t="e">
        <f>SUM(#REF!)</f>
        <v>#REF!</v>
      </c>
      <c r="Y271" s="255" t="e">
        <f>SUM(#REF!)</f>
        <v>#REF!</v>
      </c>
      <c r="Z271" s="255" t="e">
        <f t="shared" si="58"/>
        <v>#REF!</v>
      </c>
      <c r="AA271" s="3149" t="e">
        <f>SUM(Z271:Z272)*220</f>
        <v>#REF!</v>
      </c>
      <c r="AB271" s="2840"/>
      <c r="AC271" s="2809"/>
    </row>
    <row r="272" spans="1:29" ht="28.8" x14ac:dyDescent="0.25">
      <c r="A272" s="3188"/>
      <c r="B272" s="839" t="s">
        <v>2491</v>
      </c>
      <c r="C272" s="3212"/>
      <c r="D272" s="251" t="s">
        <v>2492</v>
      </c>
      <c r="E272" s="251" t="s">
        <v>2493</v>
      </c>
      <c r="F272" s="941" t="s">
        <v>2494</v>
      </c>
      <c r="G272" s="2219" t="s">
        <v>2495</v>
      </c>
      <c r="H272" s="2332" t="str">
        <f t="shared" si="59"/>
        <v>6-DaHall 1-PDU-05-30-27</v>
      </c>
      <c r="I272" s="2333" t="str">
        <f t="shared" si="60"/>
        <v>6-DaHall 1-PDU-06-30-27</v>
      </c>
      <c r="J272" s="1637">
        <v>220</v>
      </c>
      <c r="K272" s="1638">
        <v>30</v>
      </c>
      <c r="L272" s="2690" t="s">
        <v>6927</v>
      </c>
      <c r="M272" s="1639">
        <v>27</v>
      </c>
      <c r="N272" s="1640">
        <v>220</v>
      </c>
      <c r="O272" s="1641">
        <v>30</v>
      </c>
      <c r="P272" s="2696" t="s">
        <v>6937</v>
      </c>
      <c r="Q272" s="1642">
        <v>27</v>
      </c>
      <c r="R272" s="3138"/>
      <c r="S272" s="3123"/>
      <c r="T272" s="3138"/>
      <c r="U272" s="3123"/>
      <c r="V272" s="3138"/>
      <c r="W272" s="3123"/>
      <c r="X272" s="255" t="e">
        <f>SUM(#REF!)</f>
        <v>#REF!</v>
      </c>
      <c r="Y272" s="255" t="e">
        <f>SUM(#REF!)</f>
        <v>#REF!</v>
      </c>
      <c r="Z272" s="255" t="e">
        <f t="shared" si="58"/>
        <v>#REF!</v>
      </c>
      <c r="AA272" s="3151"/>
      <c r="AB272" s="2842"/>
      <c r="AC272" s="2796"/>
    </row>
    <row r="273" spans="1:29" ht="28.8" x14ac:dyDescent="0.25">
      <c r="A273" s="3186" t="s">
        <v>2496</v>
      </c>
      <c r="B273" s="3204" t="s">
        <v>2497</v>
      </c>
      <c r="C273" s="3211"/>
      <c r="D273" s="251" t="s">
        <v>2498</v>
      </c>
      <c r="E273" s="251" t="s">
        <v>2499</v>
      </c>
      <c r="F273" s="941" t="s">
        <v>2500</v>
      </c>
      <c r="G273" s="942" t="s">
        <v>2501</v>
      </c>
      <c r="H273" s="2332" t="str">
        <f t="shared" si="59"/>
        <v>6-DaHall 1-PDU-05-30-29</v>
      </c>
      <c r="I273" s="2333" t="str">
        <f t="shared" si="60"/>
        <v>6-DaHall 1-PDU-06-30-29</v>
      </c>
      <c r="J273" s="1637">
        <v>220</v>
      </c>
      <c r="K273" s="1638">
        <v>30</v>
      </c>
      <c r="L273" s="2690" t="s">
        <v>6927</v>
      </c>
      <c r="M273" s="1639">
        <v>29</v>
      </c>
      <c r="N273" s="1640">
        <v>220</v>
      </c>
      <c r="O273" s="1641">
        <v>30</v>
      </c>
      <c r="P273" s="2696" t="s">
        <v>6937</v>
      </c>
      <c r="Q273" s="1642">
        <v>29</v>
      </c>
      <c r="R273" s="3138"/>
      <c r="S273" s="3123"/>
      <c r="T273" s="3138"/>
      <c r="U273" s="3123"/>
      <c r="V273" s="3138"/>
      <c r="W273" s="3123"/>
      <c r="X273" s="255" t="e">
        <f>SUM(#REF!)</f>
        <v>#REF!</v>
      </c>
      <c r="Y273" s="255" t="e">
        <f>SUM(#REF!)</f>
        <v>#REF!</v>
      </c>
      <c r="Z273" s="3146" t="e">
        <f>SUM(X273:Y274)</f>
        <v>#REF!</v>
      </c>
      <c r="AA273" s="3149" t="e">
        <f t="shared" si="50"/>
        <v>#REF!</v>
      </c>
      <c r="AB273" s="2840"/>
      <c r="AC273" s="2796"/>
    </row>
    <row r="274" spans="1:29" ht="28.8" x14ac:dyDescent="0.25">
      <c r="A274" s="3188"/>
      <c r="B274" s="3205"/>
      <c r="C274" s="3212"/>
      <c r="D274" s="251" t="s">
        <v>2480</v>
      </c>
      <c r="E274" s="251" t="s">
        <v>2481</v>
      </c>
      <c r="F274" s="941" t="s">
        <v>2482</v>
      </c>
      <c r="G274" s="2219" t="s">
        <v>2483</v>
      </c>
      <c r="H274" s="2332" t="str">
        <f t="shared" si="59"/>
        <v>6-DaHall 1-PDU-05-30-23</v>
      </c>
      <c r="I274" s="2333" t="str">
        <f t="shared" si="60"/>
        <v>6-DaHall 1-PDU-06-30-23</v>
      </c>
      <c r="J274" s="1637">
        <v>220</v>
      </c>
      <c r="K274" s="1638">
        <v>30</v>
      </c>
      <c r="L274" s="2690" t="s">
        <v>6927</v>
      </c>
      <c r="M274" s="1639">
        <v>23</v>
      </c>
      <c r="N274" s="1640">
        <v>220</v>
      </c>
      <c r="O274" s="1641">
        <v>30</v>
      </c>
      <c r="P274" s="2696" t="s">
        <v>6937</v>
      </c>
      <c r="Q274" s="1642">
        <v>23</v>
      </c>
      <c r="R274" s="3138"/>
      <c r="S274" s="3123"/>
      <c r="T274" s="3138"/>
      <c r="U274" s="3123"/>
      <c r="V274" s="3138"/>
      <c r="W274" s="3123"/>
      <c r="X274" s="255" t="e">
        <f>SUM(#REF!)</f>
        <v>#REF!</v>
      </c>
      <c r="Y274" s="255" t="e">
        <f>SUM(#REF!)</f>
        <v>#REF!</v>
      </c>
      <c r="Z274" s="3148"/>
      <c r="AA274" s="3151"/>
      <c r="AB274" s="2842"/>
      <c r="AC274" s="2796"/>
    </row>
    <row r="275" spans="1:29" ht="43.2" x14ac:dyDescent="0.25">
      <c r="A275" s="1163" t="s">
        <v>2502</v>
      </c>
      <c r="B275" s="839" t="s">
        <v>2503</v>
      </c>
      <c r="C275" s="1040" t="s">
        <v>2504</v>
      </c>
      <c r="D275" s="251" t="s">
        <v>2505</v>
      </c>
      <c r="E275" s="251" t="s">
        <v>2506</v>
      </c>
      <c r="F275" s="941" t="s">
        <v>2507</v>
      </c>
      <c r="G275" s="942" t="s">
        <v>2508</v>
      </c>
      <c r="H275" s="2332" t="str">
        <f t="shared" si="59"/>
        <v>6-DaHall 1-PDU-05-30-31</v>
      </c>
      <c r="I275" s="2333" t="str">
        <f t="shared" si="60"/>
        <v>6-DaHall 1-PDU-06-30-31</v>
      </c>
      <c r="J275" s="1637">
        <v>220</v>
      </c>
      <c r="K275" s="1638">
        <v>30</v>
      </c>
      <c r="L275" s="2690" t="s">
        <v>6927</v>
      </c>
      <c r="M275" s="1639">
        <v>31</v>
      </c>
      <c r="N275" s="1640">
        <v>220</v>
      </c>
      <c r="O275" s="1641">
        <v>30</v>
      </c>
      <c r="P275" s="2696" t="s">
        <v>6937</v>
      </c>
      <c r="Q275" s="1642">
        <v>31</v>
      </c>
      <c r="R275" s="3138"/>
      <c r="S275" s="3123"/>
      <c r="T275" s="3138"/>
      <c r="U275" s="3123"/>
      <c r="V275" s="3138"/>
      <c r="W275" s="3123"/>
      <c r="X275" s="255" t="e">
        <f>SUM(#REF!)</f>
        <v>#REF!</v>
      </c>
      <c r="Y275" s="255" t="e">
        <f>SUM(#REF!)</f>
        <v>#REF!</v>
      </c>
      <c r="Z275" s="255" t="e">
        <f t="shared" si="58"/>
        <v>#REF!</v>
      </c>
      <c r="AA275" s="2777" t="e">
        <f t="shared" si="50"/>
        <v>#REF!</v>
      </c>
      <c r="AB275" s="2830"/>
      <c r="AC275" s="2796"/>
    </row>
    <row r="276" spans="1:29" ht="43.2" x14ac:dyDescent="0.25">
      <c r="A276" s="1163" t="s">
        <v>2509</v>
      </c>
      <c r="B276" s="839" t="s">
        <v>2510</v>
      </c>
      <c r="C276" s="1040" t="s">
        <v>2511</v>
      </c>
      <c r="D276" s="251" t="s">
        <v>2512</v>
      </c>
      <c r="E276" s="251" t="s">
        <v>2513</v>
      </c>
      <c r="F276" s="941" t="s">
        <v>2514</v>
      </c>
      <c r="G276" s="942" t="s">
        <v>2515</v>
      </c>
      <c r="H276" s="2332" t="str">
        <f t="shared" si="59"/>
        <v>6-DaHall 1-PDU-05-30-33</v>
      </c>
      <c r="I276" s="2333" t="str">
        <f t="shared" si="60"/>
        <v>6-DaHall 1-PDU-06-30-33</v>
      </c>
      <c r="J276" s="1637">
        <v>220</v>
      </c>
      <c r="K276" s="1638">
        <v>30</v>
      </c>
      <c r="L276" s="2690" t="s">
        <v>6927</v>
      </c>
      <c r="M276" s="1639">
        <v>33</v>
      </c>
      <c r="N276" s="1640">
        <v>220</v>
      </c>
      <c r="O276" s="1641">
        <v>30</v>
      </c>
      <c r="P276" s="2696" t="s">
        <v>6937</v>
      </c>
      <c r="Q276" s="1642">
        <v>33</v>
      </c>
      <c r="R276" s="3138"/>
      <c r="S276" s="3123"/>
      <c r="T276" s="3138"/>
      <c r="U276" s="3123"/>
      <c r="V276" s="3138"/>
      <c r="W276" s="3123"/>
      <c r="X276" s="255" t="e">
        <f>SUM(#REF!)</f>
        <v>#REF!</v>
      </c>
      <c r="Y276" s="255" t="e">
        <f>SUM(#REF!)</f>
        <v>#REF!</v>
      </c>
      <c r="Z276" s="255" t="e">
        <f t="shared" si="58"/>
        <v>#REF!</v>
      </c>
      <c r="AA276" s="2777" t="e">
        <f t="shared" si="50"/>
        <v>#REF!</v>
      </c>
      <c r="AB276" s="2830"/>
      <c r="AC276" s="2796"/>
    </row>
    <row r="277" spans="1:29" ht="27.75" customHeight="1" thickBot="1" x14ac:dyDescent="0.3">
      <c r="A277" s="1164" t="s">
        <v>2516</v>
      </c>
      <c r="B277" s="840" t="s">
        <v>2517</v>
      </c>
      <c r="C277" s="1041" t="s">
        <v>2518</v>
      </c>
      <c r="D277" s="334" t="s">
        <v>2519</v>
      </c>
      <c r="E277" s="334" t="s">
        <v>2520</v>
      </c>
      <c r="F277" s="923" t="s">
        <v>2521</v>
      </c>
      <c r="G277" s="924" t="s">
        <v>2522</v>
      </c>
      <c r="H277" s="2334" t="str">
        <f t="shared" si="59"/>
        <v>6-DaHall 1-PDU-05-30-35</v>
      </c>
      <c r="I277" s="2335" t="str">
        <f t="shared" si="60"/>
        <v>6-DaHall 1-PDU-06-30-35</v>
      </c>
      <c r="J277" s="1645">
        <v>220</v>
      </c>
      <c r="K277" s="1646">
        <v>30</v>
      </c>
      <c r="L277" s="2693" t="s">
        <v>6927</v>
      </c>
      <c r="M277" s="1647">
        <v>35</v>
      </c>
      <c r="N277" s="1648">
        <v>220</v>
      </c>
      <c r="O277" s="1649">
        <v>30</v>
      </c>
      <c r="P277" s="2699" t="s">
        <v>6937</v>
      </c>
      <c r="Q277" s="1650">
        <v>35</v>
      </c>
      <c r="R277" s="3134"/>
      <c r="S277" s="3122"/>
      <c r="T277" s="3134"/>
      <c r="U277" s="3122"/>
      <c r="V277" s="3134"/>
      <c r="W277" s="3122"/>
      <c r="X277" s="335" t="e">
        <f>SUM(#REF!)</f>
        <v>#REF!</v>
      </c>
      <c r="Y277" s="335" t="e">
        <f>SUM(#REF!)</f>
        <v>#REF!</v>
      </c>
      <c r="Z277" s="335" t="e">
        <f t="shared" si="54"/>
        <v>#REF!</v>
      </c>
      <c r="AA277" s="2778" t="e">
        <f t="shared" si="50"/>
        <v>#REF!</v>
      </c>
      <c r="AB277" s="2831"/>
      <c r="AC277" s="2798"/>
    </row>
    <row r="278" spans="1:29" ht="15" thickTop="1" x14ac:dyDescent="0.25">
      <c r="A278" s="1162" t="s">
        <v>487</v>
      </c>
      <c r="B278" s="847" t="s">
        <v>2523</v>
      </c>
      <c r="C278" s="1042"/>
      <c r="D278" s="847"/>
      <c r="E278" s="847"/>
      <c r="F278" s="939"/>
      <c r="G278" s="940"/>
      <c r="H278" s="2330"/>
      <c r="I278" s="2331"/>
      <c r="J278" s="1629"/>
      <c r="K278" s="1630"/>
      <c r="L278" s="939"/>
      <c r="M278" s="1631"/>
      <c r="N278" s="1632"/>
      <c r="O278" s="1633"/>
      <c r="P278" s="940"/>
      <c r="Q278" s="1634"/>
      <c r="R278" s="848"/>
      <c r="S278" s="849"/>
      <c r="T278" s="848"/>
      <c r="U278" s="849"/>
      <c r="V278" s="848"/>
      <c r="W278" s="849"/>
      <c r="X278" s="874"/>
      <c r="Y278" s="874"/>
      <c r="Z278" s="874"/>
      <c r="AA278" s="2775"/>
      <c r="AB278" s="2833"/>
      <c r="AC278" s="2803" t="s">
        <v>1587</v>
      </c>
    </row>
    <row r="279" spans="1:29" x14ac:dyDescent="0.25">
      <c r="A279" s="1163" t="s">
        <v>476</v>
      </c>
      <c r="B279" s="851" t="s">
        <v>2524</v>
      </c>
      <c r="C279" s="945"/>
      <c r="D279" s="851"/>
      <c r="E279" s="851"/>
      <c r="F279" s="935"/>
      <c r="G279" s="936"/>
      <c r="H279" s="2341"/>
      <c r="I279" s="2342"/>
      <c r="J279" s="1666"/>
      <c r="K279" s="1667"/>
      <c r="L279" s="935"/>
      <c r="M279" s="1668"/>
      <c r="N279" s="1669"/>
      <c r="O279" s="1670"/>
      <c r="P279" s="936"/>
      <c r="Q279" s="1671"/>
      <c r="R279" s="852"/>
      <c r="S279" s="853"/>
      <c r="T279" s="852"/>
      <c r="U279" s="853"/>
      <c r="V279" s="852"/>
      <c r="W279" s="853"/>
      <c r="X279" s="254"/>
      <c r="Y279" s="254"/>
      <c r="Z279" s="254"/>
      <c r="AA279" s="2776"/>
      <c r="AB279" s="2830"/>
      <c r="AC279" s="2811" t="s">
        <v>1587</v>
      </c>
    </row>
    <row r="280" spans="1:29" ht="28.8" x14ac:dyDescent="0.25">
      <c r="A280" s="1163" t="s">
        <v>465</v>
      </c>
      <c r="B280" s="251" t="s">
        <v>2525</v>
      </c>
      <c r="C280" s="1040"/>
      <c r="D280" s="251" t="s">
        <v>2526</v>
      </c>
      <c r="E280" s="251" t="s">
        <v>2527</v>
      </c>
      <c r="F280" s="941" t="s">
        <v>2528</v>
      </c>
      <c r="G280" s="942" t="s">
        <v>2529</v>
      </c>
      <c r="H280" s="2332" t="str">
        <f t="shared" ref="H280:H285" si="61">"6-DaHall 1-PDU-"&amp;L280&amp;"-"&amp;K280&amp;"-"&amp;M280</f>
        <v>6-DaHall 1-PDU-07-30-22</v>
      </c>
      <c r="I280" s="2333" t="str">
        <f t="shared" ref="I280:I285" si="62">"6-DaHall 1-PDU-"&amp;P280&amp;"-"&amp;O280&amp;"-"&amp;Q280</f>
        <v>6-DaHall 1-PDU-08-30-22</v>
      </c>
      <c r="J280" s="1651">
        <v>220</v>
      </c>
      <c r="K280" s="1652">
        <v>30</v>
      </c>
      <c r="L280" s="2690" t="s">
        <v>6928</v>
      </c>
      <c r="M280" s="1639">
        <v>22</v>
      </c>
      <c r="N280" s="1643">
        <v>220</v>
      </c>
      <c r="O280" s="1644">
        <v>30</v>
      </c>
      <c r="P280" s="2696" t="s">
        <v>6940</v>
      </c>
      <c r="Q280" s="1642">
        <v>22</v>
      </c>
      <c r="R280" s="3133" t="s">
        <v>2530</v>
      </c>
      <c r="S280" s="3121" t="s">
        <v>2531</v>
      </c>
      <c r="T280" s="3133" t="s">
        <v>2532</v>
      </c>
      <c r="U280" s="3121" t="s">
        <v>2533</v>
      </c>
      <c r="V280" s="3133" t="s">
        <v>2209</v>
      </c>
      <c r="W280" s="3121" t="s">
        <v>2210</v>
      </c>
      <c r="X280" s="270" t="e">
        <f>SUM(#REF!)</f>
        <v>#REF!</v>
      </c>
      <c r="Y280" s="270" t="e">
        <f>SUM(#REF!)</f>
        <v>#REF!</v>
      </c>
      <c r="Z280" s="270" t="e">
        <f>SUM(X280:Y280)</f>
        <v>#REF!</v>
      </c>
      <c r="AA280" s="2786" t="e">
        <f>Z280*220</f>
        <v>#REF!</v>
      </c>
      <c r="AB280" s="2830"/>
      <c r="AC280" s="2796"/>
    </row>
    <row r="281" spans="1:29" ht="28.8" x14ac:dyDescent="0.25">
      <c r="A281" s="1163" t="s">
        <v>460</v>
      </c>
      <c r="B281" s="251" t="s">
        <v>2534</v>
      </c>
      <c r="C281" s="1040"/>
      <c r="D281" s="251" t="s">
        <v>2535</v>
      </c>
      <c r="E281" s="251" t="s">
        <v>2536</v>
      </c>
      <c r="F281" s="941" t="s">
        <v>2537</v>
      </c>
      <c r="G281" s="942" t="s">
        <v>2538</v>
      </c>
      <c r="H281" s="2332" t="str">
        <f t="shared" si="61"/>
        <v>6-DaHall 1-PDU-07-30-24</v>
      </c>
      <c r="I281" s="2333" t="str">
        <f t="shared" si="62"/>
        <v>6-DaHall 1-PDU-08-30-24</v>
      </c>
      <c r="J281" s="1651">
        <v>220</v>
      </c>
      <c r="K281" s="1652">
        <v>30</v>
      </c>
      <c r="L281" s="2690" t="s">
        <v>6928</v>
      </c>
      <c r="M281" s="1639">
        <v>24</v>
      </c>
      <c r="N281" s="1643">
        <v>220</v>
      </c>
      <c r="O281" s="1644">
        <v>30</v>
      </c>
      <c r="P281" s="2696" t="s">
        <v>6940</v>
      </c>
      <c r="Q281" s="1642">
        <v>24</v>
      </c>
      <c r="R281" s="3138"/>
      <c r="S281" s="3123"/>
      <c r="T281" s="3138"/>
      <c r="U281" s="3123"/>
      <c r="V281" s="3138"/>
      <c r="W281" s="3123"/>
      <c r="X281" s="270" t="e">
        <f>SUM(#REF!)</f>
        <v>#REF!</v>
      </c>
      <c r="Y281" s="270" t="e">
        <f>SUM(#REF!)</f>
        <v>#REF!</v>
      </c>
      <c r="Z281" s="270" t="e">
        <f>SUM(X281:Y281)</f>
        <v>#REF!</v>
      </c>
      <c r="AA281" s="2786" t="e">
        <f>Z281*220</f>
        <v>#REF!</v>
      </c>
      <c r="AB281" s="2830"/>
      <c r="AC281" s="2796"/>
    </row>
    <row r="282" spans="1:29" ht="28.8" x14ac:dyDescent="0.25">
      <c r="A282" s="1163" t="s">
        <v>449</v>
      </c>
      <c r="B282" s="251" t="s">
        <v>2539</v>
      </c>
      <c r="C282" s="1040"/>
      <c r="D282" s="251" t="s">
        <v>2540</v>
      </c>
      <c r="E282" s="251" t="s">
        <v>2541</v>
      </c>
      <c r="F282" s="941" t="s">
        <v>2542</v>
      </c>
      <c r="G282" s="942" t="s">
        <v>2543</v>
      </c>
      <c r="H282" s="2332" t="str">
        <f t="shared" si="61"/>
        <v>6-DaHall 1-PDU-07-30-26</v>
      </c>
      <c r="I282" s="2333" t="str">
        <f t="shared" si="62"/>
        <v>6-DaHall 1-PDU-08-30-26</v>
      </c>
      <c r="J282" s="1651">
        <v>220</v>
      </c>
      <c r="K282" s="1652">
        <v>30</v>
      </c>
      <c r="L282" s="2690" t="s">
        <v>6928</v>
      </c>
      <c r="M282" s="1639">
        <v>26</v>
      </c>
      <c r="N282" s="1643">
        <v>220</v>
      </c>
      <c r="O282" s="1644">
        <v>30</v>
      </c>
      <c r="P282" s="2696" t="s">
        <v>6940</v>
      </c>
      <c r="Q282" s="1642">
        <v>26</v>
      </c>
      <c r="R282" s="3138"/>
      <c r="S282" s="3123"/>
      <c r="T282" s="3138"/>
      <c r="U282" s="3123"/>
      <c r="V282" s="3138"/>
      <c r="W282" s="3123"/>
      <c r="X282" s="270" t="e">
        <f>SUM(#REF!)</f>
        <v>#REF!</v>
      </c>
      <c r="Y282" s="270" t="e">
        <f>SUM(#REF!)</f>
        <v>#REF!</v>
      </c>
      <c r="Z282" s="270" t="e">
        <f>SUM(X282:Y282)</f>
        <v>#REF!</v>
      </c>
      <c r="AA282" s="2786" t="e">
        <f>Z282*220</f>
        <v>#REF!</v>
      </c>
      <c r="AB282" s="2830"/>
      <c r="AC282" s="2796"/>
    </row>
    <row r="283" spans="1:29" ht="28.8" x14ac:dyDescent="0.25">
      <c r="A283" s="1163" t="s">
        <v>443</v>
      </c>
      <c r="B283" s="251" t="s">
        <v>2544</v>
      </c>
      <c r="C283" s="1040"/>
      <c r="D283" s="251" t="s">
        <v>2545</v>
      </c>
      <c r="E283" s="251" t="s">
        <v>2546</v>
      </c>
      <c r="F283" s="941" t="s">
        <v>2547</v>
      </c>
      <c r="G283" s="942" t="s">
        <v>2548</v>
      </c>
      <c r="H283" s="2332" t="str">
        <f t="shared" si="61"/>
        <v>6-DaHall 1-PDU-07-30-28</v>
      </c>
      <c r="I283" s="2333" t="str">
        <f t="shared" si="62"/>
        <v>6-DaHall 1-PDU-08-30-28</v>
      </c>
      <c r="J283" s="1651">
        <v>220</v>
      </c>
      <c r="K283" s="1652">
        <v>30</v>
      </c>
      <c r="L283" s="2690" t="s">
        <v>6928</v>
      </c>
      <c r="M283" s="1639">
        <v>28</v>
      </c>
      <c r="N283" s="1643">
        <v>220</v>
      </c>
      <c r="O283" s="1644">
        <v>30</v>
      </c>
      <c r="P283" s="2696" t="s">
        <v>6940</v>
      </c>
      <c r="Q283" s="1642">
        <v>28</v>
      </c>
      <c r="R283" s="3128"/>
      <c r="S283" s="3137"/>
      <c r="T283" s="3128"/>
      <c r="U283" s="3137"/>
      <c r="V283" s="3138"/>
      <c r="W283" s="3123"/>
      <c r="X283" s="270" t="e">
        <f>SUM(#REF!)</f>
        <v>#REF!</v>
      </c>
      <c r="Y283" s="270" t="e">
        <f>SUM(#REF!)</f>
        <v>#REF!</v>
      </c>
      <c r="Z283" s="270" t="e">
        <f>SUM(X283:Y283)</f>
        <v>#REF!</v>
      </c>
      <c r="AA283" s="2786" t="e">
        <f>Z283*220</f>
        <v>#REF!</v>
      </c>
      <c r="AB283" s="2830"/>
      <c r="AC283" s="2796"/>
    </row>
    <row r="284" spans="1:29" ht="28.8" x14ac:dyDescent="0.25">
      <c r="A284" s="1163" t="s">
        <v>438</v>
      </c>
      <c r="B284" s="251" t="s">
        <v>2549</v>
      </c>
      <c r="C284" s="1040"/>
      <c r="D284" s="251" t="s">
        <v>2550</v>
      </c>
      <c r="E284" s="251" t="s">
        <v>2551</v>
      </c>
      <c r="F284" s="941" t="s">
        <v>2552</v>
      </c>
      <c r="G284" s="942" t="s">
        <v>2553</v>
      </c>
      <c r="H284" s="2332" t="str">
        <f t="shared" si="61"/>
        <v>6-DaHall 1-PDU-03-30-33</v>
      </c>
      <c r="I284" s="2333" t="str">
        <f t="shared" si="62"/>
        <v>6-DaHall 1-PDU-04-30-33</v>
      </c>
      <c r="J284" s="1651">
        <v>220</v>
      </c>
      <c r="K284" s="1652">
        <v>30</v>
      </c>
      <c r="L284" s="2690" t="s">
        <v>6935</v>
      </c>
      <c r="M284" s="1639">
        <v>33</v>
      </c>
      <c r="N284" s="1643">
        <v>220</v>
      </c>
      <c r="O284" s="1644">
        <v>30</v>
      </c>
      <c r="P284" s="2696" t="s">
        <v>6931</v>
      </c>
      <c r="Q284" s="1642">
        <v>33</v>
      </c>
      <c r="R284" s="3133" t="s">
        <v>2554</v>
      </c>
      <c r="S284" s="3121" t="s">
        <v>2380</v>
      </c>
      <c r="T284" s="3133" t="s">
        <v>2381</v>
      </c>
      <c r="U284" s="3121" t="s">
        <v>2382</v>
      </c>
      <c r="V284" s="3138"/>
      <c r="W284" s="3123"/>
      <c r="X284" s="270" t="e">
        <f>SUM(#REF!)</f>
        <v>#REF!</v>
      </c>
      <c r="Y284" s="270" t="e">
        <f>SUM(#REF!)</f>
        <v>#REF!</v>
      </c>
      <c r="Z284" s="270" t="e">
        <f>SUM(X284:Y284)</f>
        <v>#REF!</v>
      </c>
      <c r="AA284" s="2786" t="e">
        <f>Z284*220</f>
        <v>#REF!</v>
      </c>
      <c r="AB284" s="2830"/>
      <c r="AC284" s="2796"/>
    </row>
    <row r="285" spans="1:29" ht="29.4" thickBot="1" x14ac:dyDescent="0.3">
      <c r="A285" s="1164" t="s">
        <v>433</v>
      </c>
      <c r="B285" s="334" t="s">
        <v>2555</v>
      </c>
      <c r="C285" s="1041"/>
      <c r="D285" s="334" t="s">
        <v>2556</v>
      </c>
      <c r="E285" s="334" t="s">
        <v>2557</v>
      </c>
      <c r="F285" s="923" t="s">
        <v>2558</v>
      </c>
      <c r="G285" s="924" t="s">
        <v>2559</v>
      </c>
      <c r="H285" s="2334" t="str">
        <f t="shared" si="61"/>
        <v>6-DaHall 1-PDU-03-30-35</v>
      </c>
      <c r="I285" s="2335" t="str">
        <f t="shared" si="62"/>
        <v>6-DaHall 1-PDU-04-30-35</v>
      </c>
      <c r="J285" s="1672">
        <v>220</v>
      </c>
      <c r="K285" s="1673">
        <v>30</v>
      </c>
      <c r="L285" s="2693" t="s">
        <v>6935</v>
      </c>
      <c r="M285" s="1647">
        <v>35</v>
      </c>
      <c r="N285" s="1674">
        <v>220</v>
      </c>
      <c r="O285" s="1675">
        <v>30</v>
      </c>
      <c r="P285" s="2699" t="s">
        <v>6931</v>
      </c>
      <c r="Q285" s="1650">
        <v>35</v>
      </c>
      <c r="R285" s="3134"/>
      <c r="S285" s="3122"/>
      <c r="T285" s="3134"/>
      <c r="U285" s="3122"/>
      <c r="V285" s="3134"/>
      <c r="W285" s="3122"/>
      <c r="X285" s="337" t="e">
        <f>SUM(#REF!)</f>
        <v>#REF!</v>
      </c>
      <c r="Y285" s="337" t="e">
        <f>SUM(#REF!)</f>
        <v>#REF!</v>
      </c>
      <c r="Z285" s="337" t="e">
        <f t="shared" si="54"/>
        <v>#REF!</v>
      </c>
      <c r="AA285" s="2787" t="e">
        <f t="shared" si="50"/>
        <v>#REF!</v>
      </c>
      <c r="AB285" s="2831"/>
      <c r="AC285" s="2798"/>
    </row>
    <row r="286" spans="1:29" ht="15" thickTop="1" x14ac:dyDescent="0.25">
      <c r="A286" s="1162" t="s">
        <v>2560</v>
      </c>
      <c r="B286" s="847"/>
      <c r="C286" s="847"/>
      <c r="D286" s="847"/>
      <c r="E286" s="847"/>
      <c r="F286" s="939"/>
      <c r="G286" s="940"/>
      <c r="H286" s="2330"/>
      <c r="I286" s="2331"/>
      <c r="J286" s="1676"/>
      <c r="K286" s="1677"/>
      <c r="L286" s="939"/>
      <c r="M286" s="1631"/>
      <c r="N286" s="1678"/>
      <c r="O286" s="1679"/>
      <c r="P286" s="940"/>
      <c r="Q286" s="1634"/>
      <c r="R286" s="939"/>
      <c r="S286" s="940"/>
      <c r="T286" s="939"/>
      <c r="U286" s="940"/>
      <c r="V286" s="939"/>
      <c r="W286" s="940"/>
      <c r="X286" s="855"/>
      <c r="Y286" s="855"/>
      <c r="Z286" s="850"/>
      <c r="AA286" s="2782"/>
      <c r="AB286" s="2835"/>
      <c r="AC286" s="2803" t="s">
        <v>1587</v>
      </c>
    </row>
    <row r="287" spans="1:29" x14ac:dyDescent="0.25">
      <c r="A287" s="1163" t="s">
        <v>2561</v>
      </c>
      <c r="B287" s="851" t="s">
        <v>2562</v>
      </c>
      <c r="C287" s="851"/>
      <c r="D287" s="851"/>
      <c r="E287" s="851"/>
      <c r="F287" s="935"/>
      <c r="G287" s="936"/>
      <c r="H287" s="2341"/>
      <c r="I287" s="2342"/>
      <c r="J287" s="1666"/>
      <c r="K287" s="1667"/>
      <c r="L287" s="935"/>
      <c r="M287" s="1668"/>
      <c r="N287" s="1669"/>
      <c r="O287" s="1670"/>
      <c r="P287" s="936"/>
      <c r="Q287" s="1671"/>
      <c r="R287" s="852"/>
      <c r="S287" s="853"/>
      <c r="T287" s="852"/>
      <c r="U287" s="853"/>
      <c r="V287" s="852"/>
      <c r="W287" s="853"/>
      <c r="X287" s="854"/>
      <c r="Y287" s="854"/>
      <c r="Z287" s="854">
        <f t="shared" ref="Z287:Z295" si="63">SUM(X287:Y287)</f>
        <v>0</v>
      </c>
      <c r="AA287" s="2784">
        <f t="shared" ref="AA287:AA295" si="64">Z287*220</f>
        <v>0</v>
      </c>
      <c r="AB287" s="2830"/>
      <c r="AC287" s="2816" t="s">
        <v>1587</v>
      </c>
    </row>
    <row r="288" spans="1:29" x14ac:dyDescent="0.25">
      <c r="A288" s="1163" t="s">
        <v>2563</v>
      </c>
      <c r="B288" s="851" t="s">
        <v>2564</v>
      </c>
      <c r="C288" s="851"/>
      <c r="D288" s="851"/>
      <c r="E288" s="851"/>
      <c r="F288" s="935"/>
      <c r="G288" s="936"/>
      <c r="H288" s="2341"/>
      <c r="I288" s="2342"/>
      <c r="J288" s="1666"/>
      <c r="K288" s="1667"/>
      <c r="L288" s="935"/>
      <c r="M288" s="1668"/>
      <c r="N288" s="1669"/>
      <c r="O288" s="1670"/>
      <c r="P288" s="936"/>
      <c r="Q288" s="1671"/>
      <c r="R288" s="852"/>
      <c r="S288" s="853"/>
      <c r="T288" s="852"/>
      <c r="U288" s="853"/>
      <c r="V288" s="852"/>
      <c r="W288" s="853"/>
      <c r="X288" s="854"/>
      <c r="Y288" s="854"/>
      <c r="Z288" s="854">
        <f t="shared" si="63"/>
        <v>0</v>
      </c>
      <c r="AA288" s="2784">
        <f t="shared" si="64"/>
        <v>0</v>
      </c>
      <c r="AB288" s="2838"/>
      <c r="AC288" s="2811" t="s">
        <v>1587</v>
      </c>
    </row>
    <row r="289" spans="1:29" x14ac:dyDescent="0.25">
      <c r="A289" s="1163" t="s">
        <v>2565</v>
      </c>
      <c r="B289" s="851" t="s">
        <v>2566</v>
      </c>
      <c r="C289" s="851"/>
      <c r="D289" s="851"/>
      <c r="E289" s="851"/>
      <c r="F289" s="935"/>
      <c r="G289" s="936"/>
      <c r="H289" s="2341"/>
      <c r="I289" s="2342"/>
      <c r="J289" s="1666"/>
      <c r="K289" s="1667"/>
      <c r="L289" s="935"/>
      <c r="M289" s="1668"/>
      <c r="N289" s="1669"/>
      <c r="O289" s="1670"/>
      <c r="P289" s="936"/>
      <c r="Q289" s="1671"/>
      <c r="R289" s="852"/>
      <c r="S289" s="853"/>
      <c r="T289" s="852"/>
      <c r="U289" s="853"/>
      <c r="V289" s="852"/>
      <c r="W289" s="853"/>
      <c r="X289" s="854"/>
      <c r="Y289" s="854"/>
      <c r="Z289" s="854">
        <f t="shared" si="63"/>
        <v>0</v>
      </c>
      <c r="AA289" s="2784">
        <f t="shared" si="64"/>
        <v>0</v>
      </c>
      <c r="AB289" s="2838"/>
      <c r="AC289" s="2811" t="s">
        <v>1587</v>
      </c>
    </row>
    <row r="290" spans="1:29" ht="28.8" x14ac:dyDescent="0.25">
      <c r="A290" s="1163" t="s">
        <v>2567</v>
      </c>
      <c r="B290" s="251" t="s">
        <v>2568</v>
      </c>
      <c r="C290" s="251"/>
      <c r="D290" s="251" t="s">
        <v>2569</v>
      </c>
      <c r="E290" s="251" t="s">
        <v>2570</v>
      </c>
      <c r="F290" s="941" t="s">
        <v>2571</v>
      </c>
      <c r="G290" s="942" t="s">
        <v>2572</v>
      </c>
      <c r="H290" s="2332" t="str">
        <f t="shared" ref="H290:H295" si="65">"6-DaHall 1-PDU-"&amp;L290&amp;"-"&amp;K290&amp;"-"&amp;M290</f>
        <v>6-DaHall 1-PDU-07-30-36</v>
      </c>
      <c r="I290" s="2333" t="str">
        <f t="shared" ref="I290:I295" si="66">"6-DaHall 1-PDU-"&amp;P290&amp;"-"&amp;O290&amp;"-"&amp;Q290</f>
        <v>6-DaHall 1-PDU-08-30-36</v>
      </c>
      <c r="J290" s="1651">
        <v>220</v>
      </c>
      <c r="K290" s="1652">
        <v>30</v>
      </c>
      <c r="L290" s="2690" t="s">
        <v>6928</v>
      </c>
      <c r="M290" s="1639">
        <v>36</v>
      </c>
      <c r="N290" s="1643">
        <v>220</v>
      </c>
      <c r="O290" s="1644">
        <v>30</v>
      </c>
      <c r="P290" s="2696" t="s">
        <v>6940</v>
      </c>
      <c r="Q290" s="1642">
        <v>36</v>
      </c>
      <c r="R290" s="3133" t="s">
        <v>2530</v>
      </c>
      <c r="S290" s="3121" t="s">
        <v>2531</v>
      </c>
      <c r="T290" s="3133" t="s">
        <v>2532</v>
      </c>
      <c r="U290" s="3121" t="s">
        <v>2533</v>
      </c>
      <c r="V290" s="3133" t="s">
        <v>2209</v>
      </c>
      <c r="W290" s="3121" t="s">
        <v>2210</v>
      </c>
      <c r="X290" s="255" t="e">
        <f>SUM(#REF!)</f>
        <v>#REF!</v>
      </c>
      <c r="Y290" s="255" t="e">
        <f>SUM(#REF!)</f>
        <v>#REF!</v>
      </c>
      <c r="Z290" s="255" t="e">
        <f t="shared" si="63"/>
        <v>#REF!</v>
      </c>
      <c r="AA290" s="2777" t="e">
        <f t="shared" si="64"/>
        <v>#REF!</v>
      </c>
      <c r="AB290" s="2830"/>
      <c r="AC290" s="2796"/>
    </row>
    <row r="291" spans="1:29" ht="28.8" x14ac:dyDescent="0.25">
      <c r="A291" s="1163" t="s">
        <v>2573</v>
      </c>
      <c r="B291" s="251" t="s">
        <v>2574</v>
      </c>
      <c r="C291" s="251"/>
      <c r="D291" s="251" t="s">
        <v>2575</v>
      </c>
      <c r="E291" s="251" t="s">
        <v>2576</v>
      </c>
      <c r="F291" s="941" t="s">
        <v>2577</v>
      </c>
      <c r="G291" s="942" t="s">
        <v>2578</v>
      </c>
      <c r="H291" s="2332" t="str">
        <f t="shared" si="65"/>
        <v>6-DaHall 1-PDU-07-30-38</v>
      </c>
      <c r="I291" s="2333" t="str">
        <f t="shared" si="66"/>
        <v>6-DaHall 1-PDU-08-30-38</v>
      </c>
      <c r="J291" s="1651">
        <v>220</v>
      </c>
      <c r="K291" s="1652">
        <v>30</v>
      </c>
      <c r="L291" s="2690" t="s">
        <v>6928</v>
      </c>
      <c r="M291" s="1639">
        <v>38</v>
      </c>
      <c r="N291" s="1643">
        <v>220</v>
      </c>
      <c r="O291" s="1644">
        <v>30</v>
      </c>
      <c r="P291" s="2696" t="s">
        <v>6940</v>
      </c>
      <c r="Q291" s="1642">
        <v>38</v>
      </c>
      <c r="R291" s="3138"/>
      <c r="S291" s="3123"/>
      <c r="T291" s="3138"/>
      <c r="U291" s="3123"/>
      <c r="V291" s="3138"/>
      <c r="W291" s="3123"/>
      <c r="X291" s="255" t="e">
        <f>SUM(#REF!)</f>
        <v>#REF!</v>
      </c>
      <c r="Y291" s="255" t="e">
        <f>SUM(#REF!)</f>
        <v>#REF!</v>
      </c>
      <c r="Z291" s="255" t="e">
        <f t="shared" si="63"/>
        <v>#REF!</v>
      </c>
      <c r="AA291" s="2777" t="e">
        <f t="shared" si="64"/>
        <v>#REF!</v>
      </c>
      <c r="AB291" s="2830"/>
      <c r="AC291" s="2796"/>
    </row>
    <row r="292" spans="1:29" ht="28.8" x14ac:dyDescent="0.25">
      <c r="A292" s="1163" t="s">
        <v>2579</v>
      </c>
      <c r="B292" s="251" t="s">
        <v>2580</v>
      </c>
      <c r="C292" s="251"/>
      <c r="D292" s="251" t="s">
        <v>2581</v>
      </c>
      <c r="E292" s="251" t="s">
        <v>2582</v>
      </c>
      <c r="F292" s="941" t="s">
        <v>2583</v>
      </c>
      <c r="G292" s="942" t="s">
        <v>2584</v>
      </c>
      <c r="H292" s="2332" t="str">
        <f t="shared" si="65"/>
        <v>6-DaHall 1-PDU-07-30-40</v>
      </c>
      <c r="I292" s="2333" t="str">
        <f t="shared" si="66"/>
        <v>6-DaHall 1-PDU-08-30-40</v>
      </c>
      <c r="J292" s="1651">
        <v>220</v>
      </c>
      <c r="K292" s="1652">
        <v>30</v>
      </c>
      <c r="L292" s="2690" t="s">
        <v>6928</v>
      </c>
      <c r="M292" s="1639">
        <v>40</v>
      </c>
      <c r="N292" s="1643">
        <v>220</v>
      </c>
      <c r="O292" s="1644">
        <v>30</v>
      </c>
      <c r="P292" s="2696" t="s">
        <v>6940</v>
      </c>
      <c r="Q292" s="1642">
        <v>40</v>
      </c>
      <c r="R292" s="3138"/>
      <c r="S292" s="3123"/>
      <c r="T292" s="3138"/>
      <c r="U292" s="3123"/>
      <c r="V292" s="3138"/>
      <c r="W292" s="3123"/>
      <c r="X292" s="255" t="e">
        <f>SUM(#REF!)</f>
        <v>#REF!</v>
      </c>
      <c r="Y292" s="255" t="e">
        <f>SUM(#REF!)</f>
        <v>#REF!</v>
      </c>
      <c r="Z292" s="255" t="e">
        <f t="shared" si="63"/>
        <v>#REF!</v>
      </c>
      <c r="AA292" s="2777" t="e">
        <f t="shared" si="64"/>
        <v>#REF!</v>
      </c>
      <c r="AB292" s="2830"/>
      <c r="AC292" s="2796"/>
    </row>
    <row r="293" spans="1:29" ht="28.8" x14ac:dyDescent="0.25">
      <c r="A293" s="1163" t="s">
        <v>2585</v>
      </c>
      <c r="B293" s="251" t="s">
        <v>2586</v>
      </c>
      <c r="C293" s="251"/>
      <c r="D293" s="251" t="s">
        <v>2587</v>
      </c>
      <c r="E293" s="251" t="s">
        <v>2588</v>
      </c>
      <c r="F293" s="941" t="s">
        <v>2589</v>
      </c>
      <c r="G293" s="942" t="s">
        <v>2590</v>
      </c>
      <c r="H293" s="2332" t="str">
        <f t="shared" si="65"/>
        <v>6-DaHall 1-PDU-07-30-42</v>
      </c>
      <c r="I293" s="2333" t="str">
        <f t="shared" si="66"/>
        <v>6-DaHall 1-PDU-08-30-42</v>
      </c>
      <c r="J293" s="1651">
        <v>220</v>
      </c>
      <c r="K293" s="1652">
        <v>30</v>
      </c>
      <c r="L293" s="2690" t="s">
        <v>6928</v>
      </c>
      <c r="M293" s="1639">
        <v>42</v>
      </c>
      <c r="N293" s="1643">
        <v>220</v>
      </c>
      <c r="O293" s="1644">
        <v>30</v>
      </c>
      <c r="P293" s="2696" t="s">
        <v>6940</v>
      </c>
      <c r="Q293" s="1642">
        <v>42</v>
      </c>
      <c r="R293" s="3138"/>
      <c r="S293" s="3123"/>
      <c r="T293" s="3138"/>
      <c r="U293" s="3123"/>
      <c r="V293" s="3138"/>
      <c r="W293" s="3123"/>
      <c r="X293" s="255" t="e">
        <f>SUM(#REF!)</f>
        <v>#REF!</v>
      </c>
      <c r="Y293" s="255" t="e">
        <f>SUM(#REF!)</f>
        <v>#REF!</v>
      </c>
      <c r="Z293" s="255" t="e">
        <f t="shared" si="63"/>
        <v>#REF!</v>
      </c>
      <c r="AA293" s="2777" t="e">
        <f t="shared" si="64"/>
        <v>#REF!</v>
      </c>
      <c r="AB293" s="2830"/>
      <c r="AC293" s="2796"/>
    </row>
    <row r="294" spans="1:29" ht="28.8" x14ac:dyDescent="0.25">
      <c r="A294" s="1163" t="s">
        <v>2591</v>
      </c>
      <c r="B294" s="251" t="s">
        <v>2592</v>
      </c>
      <c r="C294" s="251"/>
      <c r="D294" s="251" t="s">
        <v>2593</v>
      </c>
      <c r="E294" s="251" t="s">
        <v>2594</v>
      </c>
      <c r="F294" s="941" t="s">
        <v>2595</v>
      </c>
      <c r="G294" s="942" t="s">
        <v>2596</v>
      </c>
      <c r="H294" s="2332" t="str">
        <f t="shared" si="65"/>
        <v>6-DaHall 1-PDU-07-30-44</v>
      </c>
      <c r="I294" s="2333" t="str">
        <f t="shared" si="66"/>
        <v>6-DaHall 1-PDU-08-30-44</v>
      </c>
      <c r="J294" s="1651">
        <v>220</v>
      </c>
      <c r="K294" s="1652">
        <v>30</v>
      </c>
      <c r="L294" s="2690" t="s">
        <v>6928</v>
      </c>
      <c r="M294" s="1639">
        <v>44</v>
      </c>
      <c r="N294" s="1643">
        <v>220</v>
      </c>
      <c r="O294" s="1644">
        <v>30</v>
      </c>
      <c r="P294" s="2696" t="s">
        <v>6940</v>
      </c>
      <c r="Q294" s="1642">
        <v>44</v>
      </c>
      <c r="R294" s="3138"/>
      <c r="S294" s="3123"/>
      <c r="T294" s="3138"/>
      <c r="U294" s="3123"/>
      <c r="V294" s="3138"/>
      <c r="W294" s="3123"/>
      <c r="X294" s="255" t="e">
        <f>SUM(#REF!)</f>
        <v>#REF!</v>
      </c>
      <c r="Y294" s="255" t="e">
        <f>SUM(#REF!)</f>
        <v>#REF!</v>
      </c>
      <c r="Z294" s="255" t="e">
        <f t="shared" si="63"/>
        <v>#REF!</v>
      </c>
      <c r="AA294" s="2777" t="e">
        <f t="shared" si="64"/>
        <v>#REF!</v>
      </c>
      <c r="AB294" s="2830"/>
      <c r="AC294" s="2796"/>
    </row>
    <row r="295" spans="1:29" ht="27" customHeight="1" thickBot="1" x14ac:dyDescent="0.3">
      <c r="A295" s="1164" t="s">
        <v>2597</v>
      </c>
      <c r="B295" s="334" t="s">
        <v>2598</v>
      </c>
      <c r="C295" s="334"/>
      <c r="D295" s="334" t="s">
        <v>2599</v>
      </c>
      <c r="E295" s="334" t="s">
        <v>2600</v>
      </c>
      <c r="F295" s="923" t="s">
        <v>2601</v>
      </c>
      <c r="G295" s="924" t="s">
        <v>2602</v>
      </c>
      <c r="H295" s="2334" t="str">
        <f t="shared" si="65"/>
        <v>6-DaHall 1-PDU-07-30-46</v>
      </c>
      <c r="I295" s="2335" t="str">
        <f t="shared" si="66"/>
        <v>6-DaHall 1-PDU-08-30-46</v>
      </c>
      <c r="J295" s="1672">
        <v>220</v>
      </c>
      <c r="K295" s="1673">
        <v>30</v>
      </c>
      <c r="L295" s="2693" t="s">
        <v>6928</v>
      </c>
      <c r="M295" s="1647">
        <v>46</v>
      </c>
      <c r="N295" s="1674">
        <v>220</v>
      </c>
      <c r="O295" s="1675">
        <v>30</v>
      </c>
      <c r="P295" s="2699" t="s">
        <v>6940</v>
      </c>
      <c r="Q295" s="1650">
        <v>46</v>
      </c>
      <c r="R295" s="3134"/>
      <c r="S295" s="3122"/>
      <c r="T295" s="3134"/>
      <c r="U295" s="3122"/>
      <c r="V295" s="3134"/>
      <c r="W295" s="3122"/>
      <c r="X295" s="335" t="e">
        <f>SUM(#REF!)</f>
        <v>#REF!</v>
      </c>
      <c r="Y295" s="335" t="e">
        <f>SUM(#REF!)</f>
        <v>#REF!</v>
      </c>
      <c r="Z295" s="335" t="e">
        <f t="shared" si="63"/>
        <v>#REF!</v>
      </c>
      <c r="AA295" s="2778" t="e">
        <f t="shared" si="64"/>
        <v>#REF!</v>
      </c>
      <c r="AB295" s="2831"/>
      <c r="AC295" s="2798"/>
    </row>
    <row r="296" spans="1:29" ht="15" thickTop="1" x14ac:dyDescent="0.25">
      <c r="A296" s="1162" t="s">
        <v>2603</v>
      </c>
      <c r="B296" s="847"/>
      <c r="C296" s="847"/>
      <c r="D296" s="847"/>
      <c r="E296" s="847"/>
      <c r="F296" s="939"/>
      <c r="G296" s="940"/>
      <c r="H296" s="2330"/>
      <c r="I296" s="2331"/>
      <c r="J296" s="1629"/>
      <c r="K296" s="1630"/>
      <c r="L296" s="939"/>
      <c r="M296" s="1631"/>
      <c r="N296" s="1632"/>
      <c r="O296" s="1633"/>
      <c r="P296" s="940"/>
      <c r="Q296" s="1634"/>
      <c r="R296" s="848"/>
      <c r="S296" s="849"/>
      <c r="T296" s="848"/>
      <c r="U296" s="849"/>
      <c r="V296" s="848"/>
      <c r="W296" s="849"/>
      <c r="X296" s="850"/>
      <c r="Y296" s="850"/>
      <c r="Z296" s="850"/>
      <c r="AA296" s="2782"/>
      <c r="AB296" s="2835"/>
      <c r="AC296" s="2803" t="s">
        <v>1587</v>
      </c>
    </row>
    <row r="297" spans="1:29" x14ac:dyDescent="0.25">
      <c r="A297" s="1163" t="s">
        <v>2604</v>
      </c>
      <c r="B297" s="851" t="s">
        <v>2605</v>
      </c>
      <c r="C297" s="851"/>
      <c r="D297" s="851"/>
      <c r="E297" s="851"/>
      <c r="F297" s="935"/>
      <c r="G297" s="936"/>
      <c r="H297" s="2341"/>
      <c r="I297" s="2342"/>
      <c r="J297" s="1666"/>
      <c r="K297" s="1667"/>
      <c r="L297" s="935"/>
      <c r="M297" s="1668"/>
      <c r="N297" s="1669"/>
      <c r="O297" s="1670"/>
      <c r="P297" s="936"/>
      <c r="Q297" s="1671"/>
      <c r="R297" s="852"/>
      <c r="S297" s="853"/>
      <c r="T297" s="852"/>
      <c r="U297" s="853"/>
      <c r="V297" s="852"/>
      <c r="W297" s="853"/>
      <c r="X297" s="254"/>
      <c r="Y297" s="254"/>
      <c r="Z297" s="254"/>
      <c r="AA297" s="2776"/>
      <c r="AB297" s="2829"/>
      <c r="AC297" s="2816" t="s">
        <v>1587</v>
      </c>
    </row>
    <row r="298" spans="1:29" x14ac:dyDescent="0.25">
      <c r="A298" s="1163" t="s">
        <v>2606</v>
      </c>
      <c r="B298" s="851" t="s">
        <v>2607</v>
      </c>
      <c r="C298" s="851"/>
      <c r="D298" s="851"/>
      <c r="E298" s="851"/>
      <c r="F298" s="935"/>
      <c r="G298" s="936"/>
      <c r="H298" s="2341"/>
      <c r="I298" s="2342"/>
      <c r="J298" s="1666"/>
      <c r="K298" s="1667"/>
      <c r="L298" s="935"/>
      <c r="M298" s="1668"/>
      <c r="N298" s="1669"/>
      <c r="O298" s="1670"/>
      <c r="P298" s="936"/>
      <c r="Q298" s="1671"/>
      <c r="R298" s="852"/>
      <c r="S298" s="853"/>
      <c r="T298" s="852"/>
      <c r="U298" s="853"/>
      <c r="V298" s="852"/>
      <c r="W298" s="853"/>
      <c r="X298" s="254"/>
      <c r="Y298" s="254"/>
      <c r="Z298" s="254"/>
      <c r="AA298" s="2776"/>
      <c r="AB298" s="2830"/>
      <c r="AC298" s="2811" t="s">
        <v>1587</v>
      </c>
    </row>
    <row r="299" spans="1:29" x14ac:dyDescent="0.25">
      <c r="A299" s="1163" t="s">
        <v>2608</v>
      </c>
      <c r="B299" s="851" t="s">
        <v>2609</v>
      </c>
      <c r="C299" s="851"/>
      <c r="D299" s="851"/>
      <c r="E299" s="851"/>
      <c r="F299" s="935"/>
      <c r="G299" s="936"/>
      <c r="H299" s="2341"/>
      <c r="I299" s="2342"/>
      <c r="J299" s="1666"/>
      <c r="K299" s="1667"/>
      <c r="L299" s="935"/>
      <c r="M299" s="1668"/>
      <c r="N299" s="1669"/>
      <c r="O299" s="1670"/>
      <c r="P299" s="936"/>
      <c r="Q299" s="1671"/>
      <c r="R299" s="852"/>
      <c r="S299" s="853"/>
      <c r="T299" s="852"/>
      <c r="U299" s="853"/>
      <c r="V299" s="852"/>
      <c r="W299" s="853"/>
      <c r="X299" s="254"/>
      <c r="Y299" s="254"/>
      <c r="Z299" s="254"/>
      <c r="AA299" s="2776"/>
      <c r="AB299" s="2830"/>
      <c r="AC299" s="2811" t="s">
        <v>1587</v>
      </c>
    </row>
    <row r="300" spans="1:29" ht="28.8" x14ac:dyDescent="0.25">
      <c r="A300" s="1163" t="s">
        <v>2610</v>
      </c>
      <c r="B300" s="251" t="s">
        <v>2611</v>
      </c>
      <c r="C300" s="251"/>
      <c r="D300" s="251" t="s">
        <v>2612</v>
      </c>
      <c r="E300" s="251" t="s">
        <v>2613</v>
      </c>
      <c r="F300" s="941" t="s">
        <v>2614</v>
      </c>
      <c r="G300" s="942" t="s">
        <v>2615</v>
      </c>
      <c r="H300" s="2332" t="str">
        <f t="shared" ref="H300:H305" si="67">"6-DaHall 1-PDU-"&amp;L300&amp;"-"&amp;K300&amp;"-"&amp;M300</f>
        <v>6-DaHall 1-PDU-07-30-54</v>
      </c>
      <c r="I300" s="2333" t="str">
        <f t="shared" ref="I300:I305" si="68">"6-DaHall 1-PDU-"&amp;P300&amp;"-"&amp;O300&amp;"-"&amp;Q300</f>
        <v>6-DaHall 1-PDU-08-30-54</v>
      </c>
      <c r="J300" s="1651">
        <v>220</v>
      </c>
      <c r="K300" s="1652">
        <v>30</v>
      </c>
      <c r="L300" s="2690" t="s">
        <v>6928</v>
      </c>
      <c r="M300" s="1639">
        <v>54</v>
      </c>
      <c r="N300" s="1643">
        <v>220</v>
      </c>
      <c r="O300" s="1644">
        <v>30</v>
      </c>
      <c r="P300" s="2696" t="s">
        <v>6940</v>
      </c>
      <c r="Q300" s="1642">
        <v>54</v>
      </c>
      <c r="R300" s="3133" t="s">
        <v>2530</v>
      </c>
      <c r="S300" s="3121" t="s">
        <v>2531</v>
      </c>
      <c r="T300" s="3133" t="s">
        <v>2532</v>
      </c>
      <c r="U300" s="3121" t="s">
        <v>2533</v>
      </c>
      <c r="V300" s="3133" t="s">
        <v>2209</v>
      </c>
      <c r="W300" s="3121" t="s">
        <v>2210</v>
      </c>
      <c r="X300" s="270" t="e">
        <f>SUM(#REF!)</f>
        <v>#REF!</v>
      </c>
      <c r="Y300" s="270" t="e">
        <f>SUM(#REF!)</f>
        <v>#REF!</v>
      </c>
      <c r="Z300" s="255" t="e">
        <f t="shared" ref="Z300:Z305" si="69">SUM(X300:Y300)</f>
        <v>#REF!</v>
      </c>
      <c r="AA300" s="2777" t="e">
        <f t="shared" ref="AA300:AA305" si="70">Z300*220</f>
        <v>#REF!</v>
      </c>
      <c r="AB300" s="2830"/>
      <c r="AC300" s="2796"/>
    </row>
    <row r="301" spans="1:29" ht="28.8" x14ac:dyDescent="0.25">
      <c r="A301" s="1163" t="s">
        <v>2616</v>
      </c>
      <c r="B301" s="251" t="s">
        <v>2617</v>
      </c>
      <c r="C301" s="251"/>
      <c r="D301" s="251" t="s">
        <v>2618</v>
      </c>
      <c r="E301" s="251" t="s">
        <v>2619</v>
      </c>
      <c r="F301" s="941" t="s">
        <v>2620</v>
      </c>
      <c r="G301" s="942" t="s">
        <v>2621</v>
      </c>
      <c r="H301" s="2332" t="str">
        <f t="shared" si="67"/>
        <v>6-DaHall 1-PDU-07-30-53</v>
      </c>
      <c r="I301" s="2333" t="str">
        <f t="shared" si="68"/>
        <v>6-DaHall 1-PDU-08-30-53</v>
      </c>
      <c r="J301" s="1651">
        <v>220</v>
      </c>
      <c r="K301" s="1652">
        <v>30</v>
      </c>
      <c r="L301" s="2690" t="s">
        <v>6928</v>
      </c>
      <c r="M301" s="1639">
        <v>53</v>
      </c>
      <c r="N301" s="1643">
        <v>220</v>
      </c>
      <c r="O301" s="1644">
        <v>30</v>
      </c>
      <c r="P301" s="2696" t="s">
        <v>6940</v>
      </c>
      <c r="Q301" s="1642">
        <v>53</v>
      </c>
      <c r="R301" s="3138"/>
      <c r="S301" s="3123"/>
      <c r="T301" s="3138"/>
      <c r="U301" s="3123"/>
      <c r="V301" s="3138"/>
      <c r="W301" s="3123"/>
      <c r="X301" s="270" t="e">
        <f>SUM(#REF!)</f>
        <v>#REF!</v>
      </c>
      <c r="Y301" s="270" t="e">
        <f>SUM(#REF!)</f>
        <v>#REF!</v>
      </c>
      <c r="Z301" s="255" t="e">
        <f t="shared" si="69"/>
        <v>#REF!</v>
      </c>
      <c r="AA301" s="2777" t="e">
        <f t="shared" si="70"/>
        <v>#REF!</v>
      </c>
      <c r="AB301" s="2830"/>
      <c r="AC301" s="2796"/>
    </row>
    <row r="302" spans="1:29" ht="28.8" x14ac:dyDescent="0.25">
      <c r="A302" s="1163" t="s">
        <v>793</v>
      </c>
      <c r="B302" s="251" t="s">
        <v>2622</v>
      </c>
      <c r="C302" s="251"/>
      <c r="D302" s="251" t="s">
        <v>2623</v>
      </c>
      <c r="E302" s="251" t="s">
        <v>2624</v>
      </c>
      <c r="F302" s="941" t="s">
        <v>2625</v>
      </c>
      <c r="G302" s="942" t="s">
        <v>2626</v>
      </c>
      <c r="H302" s="2332" t="str">
        <f t="shared" si="67"/>
        <v>6-DaHall 1-PDU-07-30-51</v>
      </c>
      <c r="I302" s="2333" t="str">
        <f t="shared" si="68"/>
        <v>6-DaHall 1-PDU-08-30-51</v>
      </c>
      <c r="J302" s="1651">
        <v>220</v>
      </c>
      <c r="K302" s="1652">
        <v>30</v>
      </c>
      <c r="L302" s="2690" t="s">
        <v>6928</v>
      </c>
      <c r="M302" s="1639">
        <v>51</v>
      </c>
      <c r="N302" s="1643">
        <v>220</v>
      </c>
      <c r="O302" s="1644">
        <v>30</v>
      </c>
      <c r="P302" s="2696" t="s">
        <v>6940</v>
      </c>
      <c r="Q302" s="1642">
        <v>51</v>
      </c>
      <c r="R302" s="3138"/>
      <c r="S302" s="3123"/>
      <c r="T302" s="3138"/>
      <c r="U302" s="3123"/>
      <c r="V302" s="3138"/>
      <c r="W302" s="3123"/>
      <c r="X302" s="270" t="e">
        <f>SUM(#REF!)</f>
        <v>#REF!</v>
      </c>
      <c r="Y302" s="270" t="e">
        <f>SUM(#REF!)</f>
        <v>#REF!</v>
      </c>
      <c r="Z302" s="255" t="e">
        <f t="shared" si="69"/>
        <v>#REF!</v>
      </c>
      <c r="AA302" s="2777" t="e">
        <f t="shared" si="70"/>
        <v>#REF!</v>
      </c>
      <c r="AB302" s="2830"/>
      <c r="AC302" s="2796"/>
    </row>
    <row r="303" spans="1:29" ht="27" customHeight="1" x14ac:dyDescent="0.25">
      <c r="A303" s="1163" t="s">
        <v>788</v>
      </c>
      <c r="B303" s="251" t="s">
        <v>2627</v>
      </c>
      <c r="C303" s="251"/>
      <c r="D303" s="251" t="s">
        <v>2628</v>
      </c>
      <c r="E303" s="251" t="s">
        <v>2629</v>
      </c>
      <c r="F303" s="941" t="s">
        <v>2630</v>
      </c>
      <c r="G303" s="942" t="s">
        <v>2631</v>
      </c>
      <c r="H303" s="2332" t="str">
        <f t="shared" si="67"/>
        <v>6-DaHall 1-PDU-07-30-49</v>
      </c>
      <c r="I303" s="2333" t="str">
        <f t="shared" si="68"/>
        <v>6-DaHall 1-PDU-08-30-49</v>
      </c>
      <c r="J303" s="1651">
        <v>220</v>
      </c>
      <c r="K303" s="1652">
        <v>30</v>
      </c>
      <c r="L303" s="2690" t="s">
        <v>6928</v>
      </c>
      <c r="M303" s="1639">
        <v>49</v>
      </c>
      <c r="N303" s="1643">
        <v>220</v>
      </c>
      <c r="O303" s="1644">
        <v>30</v>
      </c>
      <c r="P303" s="2696" t="s">
        <v>6940</v>
      </c>
      <c r="Q303" s="1642">
        <v>49</v>
      </c>
      <c r="R303" s="3128"/>
      <c r="S303" s="3137"/>
      <c r="T303" s="3128"/>
      <c r="U303" s="3137"/>
      <c r="V303" s="3138"/>
      <c r="W303" s="3123"/>
      <c r="X303" s="270" t="e">
        <f>SUM(#REF!)</f>
        <v>#REF!</v>
      </c>
      <c r="Y303" s="270" t="e">
        <f>SUM(#REF!)</f>
        <v>#REF!</v>
      </c>
      <c r="Z303" s="255" t="e">
        <f t="shared" si="69"/>
        <v>#REF!</v>
      </c>
      <c r="AA303" s="2777" t="e">
        <f t="shared" si="70"/>
        <v>#REF!</v>
      </c>
      <c r="AB303" s="2830"/>
      <c r="AC303" s="2796"/>
    </row>
    <row r="304" spans="1:29" ht="28.8" x14ac:dyDescent="0.25">
      <c r="A304" s="1163" t="s">
        <v>783</v>
      </c>
      <c r="B304" s="251" t="s">
        <v>2632</v>
      </c>
      <c r="C304" s="251"/>
      <c r="D304" s="251" t="s">
        <v>2633</v>
      </c>
      <c r="E304" s="251" t="s">
        <v>2634</v>
      </c>
      <c r="F304" s="941" t="s">
        <v>2635</v>
      </c>
      <c r="G304" s="942" t="s">
        <v>2636</v>
      </c>
      <c r="H304" s="2332" t="str">
        <f t="shared" si="67"/>
        <v>6-DaHall 1-PDU-03-30-16</v>
      </c>
      <c r="I304" s="2333" t="str">
        <f t="shared" si="68"/>
        <v>6-DaHall 1-PDU-04-30-16</v>
      </c>
      <c r="J304" s="1651">
        <v>220</v>
      </c>
      <c r="K304" s="1652">
        <v>30</v>
      </c>
      <c r="L304" s="2690" t="s">
        <v>6935</v>
      </c>
      <c r="M304" s="1639">
        <v>16</v>
      </c>
      <c r="N304" s="1643">
        <v>220</v>
      </c>
      <c r="O304" s="1644">
        <v>30</v>
      </c>
      <c r="P304" s="2696" t="s">
        <v>6931</v>
      </c>
      <c r="Q304" s="1642">
        <v>16</v>
      </c>
      <c r="R304" s="3133" t="s">
        <v>2554</v>
      </c>
      <c r="S304" s="3121" t="s">
        <v>2380</v>
      </c>
      <c r="T304" s="3133" t="s">
        <v>2381</v>
      </c>
      <c r="U304" s="3121" t="s">
        <v>2382</v>
      </c>
      <c r="V304" s="3138"/>
      <c r="W304" s="3123"/>
      <c r="X304" s="270" t="e">
        <f>SUM(#REF!)</f>
        <v>#REF!</v>
      </c>
      <c r="Y304" s="270" t="e">
        <f>SUM(#REF!)</f>
        <v>#REF!</v>
      </c>
      <c r="Z304" s="255" t="e">
        <f t="shared" si="69"/>
        <v>#REF!</v>
      </c>
      <c r="AA304" s="2777" t="e">
        <f t="shared" si="70"/>
        <v>#REF!</v>
      </c>
      <c r="AB304" s="2830"/>
      <c r="AC304" s="2796"/>
    </row>
    <row r="305" spans="1:30" ht="27" customHeight="1" thickBot="1" x14ac:dyDescent="0.3">
      <c r="A305" s="1164" t="s">
        <v>777</v>
      </c>
      <c r="B305" s="334" t="s">
        <v>2637</v>
      </c>
      <c r="C305" s="334"/>
      <c r="D305" s="334" t="s">
        <v>2638</v>
      </c>
      <c r="E305" s="334" t="s">
        <v>2639</v>
      </c>
      <c r="F305" s="923" t="s">
        <v>2640</v>
      </c>
      <c r="G305" s="924" t="s">
        <v>2641</v>
      </c>
      <c r="H305" s="2334" t="str">
        <f t="shared" si="67"/>
        <v>6-DaHall 1-PDU-03-30-18</v>
      </c>
      <c r="I305" s="2335" t="str">
        <f t="shared" si="68"/>
        <v>6-DaHall 1-PDU-04-30-18</v>
      </c>
      <c r="J305" s="1672">
        <v>220</v>
      </c>
      <c r="K305" s="1673">
        <v>30</v>
      </c>
      <c r="L305" s="2693" t="s">
        <v>6935</v>
      </c>
      <c r="M305" s="1647">
        <v>18</v>
      </c>
      <c r="N305" s="1674">
        <v>220</v>
      </c>
      <c r="O305" s="1675">
        <v>30</v>
      </c>
      <c r="P305" s="2699" t="s">
        <v>6931</v>
      </c>
      <c r="Q305" s="1650">
        <v>18</v>
      </c>
      <c r="R305" s="3134"/>
      <c r="S305" s="3122"/>
      <c r="T305" s="3134"/>
      <c r="U305" s="3122"/>
      <c r="V305" s="3134"/>
      <c r="W305" s="3122"/>
      <c r="X305" s="337" t="e">
        <f>SUM(#REF!)</f>
        <v>#REF!</v>
      </c>
      <c r="Y305" s="337" t="e">
        <f>SUM(#REF!)</f>
        <v>#REF!</v>
      </c>
      <c r="Z305" s="335" t="e">
        <f t="shared" si="69"/>
        <v>#REF!</v>
      </c>
      <c r="AA305" s="2778" t="e">
        <f t="shared" si="70"/>
        <v>#REF!</v>
      </c>
      <c r="AB305" s="2831"/>
      <c r="AC305" s="2798"/>
    </row>
    <row r="306" spans="1:30" ht="15" thickTop="1" x14ac:dyDescent="0.25">
      <c r="A306" s="1162" t="s">
        <v>2642</v>
      </c>
      <c r="B306" s="847" t="s">
        <v>2643</v>
      </c>
      <c r="C306" s="847"/>
      <c r="D306" s="847"/>
      <c r="E306" s="847"/>
      <c r="F306" s="939"/>
      <c r="G306" s="940"/>
      <c r="H306" s="2330"/>
      <c r="I306" s="2331"/>
      <c r="J306" s="1629"/>
      <c r="K306" s="1630"/>
      <c r="L306" s="939"/>
      <c r="M306" s="1631"/>
      <c r="N306" s="1632"/>
      <c r="O306" s="1633"/>
      <c r="P306" s="940"/>
      <c r="Q306" s="1634"/>
      <c r="R306" s="848"/>
      <c r="S306" s="849"/>
      <c r="T306" s="848"/>
      <c r="U306" s="849"/>
      <c r="V306" s="848"/>
      <c r="W306" s="849"/>
      <c r="X306" s="850"/>
      <c r="Y306" s="850"/>
      <c r="Z306" s="850"/>
      <c r="AA306" s="2782"/>
      <c r="AB306" s="2835"/>
      <c r="AC306" s="2803" t="s">
        <v>1587</v>
      </c>
    </row>
    <row r="307" spans="1:30" x14ac:dyDescent="0.25">
      <c r="A307" s="1163" t="s">
        <v>2644</v>
      </c>
      <c r="B307" s="851" t="s">
        <v>2645</v>
      </c>
      <c r="C307" s="851"/>
      <c r="D307" s="851"/>
      <c r="E307" s="851"/>
      <c r="F307" s="935"/>
      <c r="G307" s="936"/>
      <c r="H307" s="2341"/>
      <c r="I307" s="2342"/>
      <c r="J307" s="1666"/>
      <c r="K307" s="1667"/>
      <c r="L307" s="935"/>
      <c r="M307" s="1668"/>
      <c r="N307" s="1669"/>
      <c r="O307" s="1670"/>
      <c r="P307" s="936"/>
      <c r="Q307" s="1671"/>
      <c r="R307" s="852"/>
      <c r="S307" s="853"/>
      <c r="T307" s="852"/>
      <c r="U307" s="853"/>
      <c r="V307" s="852"/>
      <c r="W307" s="853"/>
      <c r="X307" s="1063"/>
      <c r="Y307" s="1063"/>
      <c r="Z307" s="1063"/>
      <c r="AA307" s="2788"/>
      <c r="AB307" s="2838"/>
      <c r="AC307" s="2811" t="s">
        <v>1587</v>
      </c>
    </row>
    <row r="308" spans="1:30" ht="28.8" x14ac:dyDescent="0.25">
      <c r="A308" s="1163" t="s">
        <v>2646</v>
      </c>
      <c r="B308" s="251" t="s">
        <v>2647</v>
      </c>
      <c r="C308" s="1040"/>
      <c r="D308" s="251" t="s">
        <v>2648</v>
      </c>
      <c r="E308" s="251" t="s">
        <v>2649</v>
      </c>
      <c r="F308" s="941" t="s">
        <v>2650</v>
      </c>
      <c r="G308" s="942" t="s">
        <v>2651</v>
      </c>
      <c r="H308" s="2332" t="str">
        <f t="shared" ref="H308:H336" si="71">"6-DaHall 1-PDU-"&amp;L308&amp;"-"&amp;K308&amp;"-"&amp;M308</f>
        <v>6-DaHall 1-PDU-07-30-8</v>
      </c>
      <c r="I308" s="2333" t="str">
        <f t="shared" ref="I308:I334" si="72">"6-DaHall 1-PDU-"&amp;P308&amp;"-"&amp;O308&amp;"-"&amp;Q308</f>
        <v>6-DaHall 1-PDU-08-30-8</v>
      </c>
      <c r="J308" s="1651">
        <v>220</v>
      </c>
      <c r="K308" s="1652">
        <v>30</v>
      </c>
      <c r="L308" s="2690" t="s">
        <v>6928</v>
      </c>
      <c r="M308" s="1639">
        <v>8</v>
      </c>
      <c r="N308" s="1643">
        <v>220</v>
      </c>
      <c r="O308" s="1644">
        <v>30</v>
      </c>
      <c r="P308" s="2696" t="s">
        <v>6940</v>
      </c>
      <c r="Q308" s="1642">
        <v>8</v>
      </c>
      <c r="R308" s="3125" t="s">
        <v>2530</v>
      </c>
      <c r="S308" s="3117" t="s">
        <v>2531</v>
      </c>
      <c r="T308" s="3125" t="s">
        <v>2532</v>
      </c>
      <c r="U308" s="3117" t="s">
        <v>2533</v>
      </c>
      <c r="V308" s="3125" t="s">
        <v>2209</v>
      </c>
      <c r="W308" s="3117" t="s">
        <v>2210</v>
      </c>
      <c r="X308" s="270" t="e">
        <f>SUM(#REF!)</f>
        <v>#REF!</v>
      </c>
      <c r="Y308" s="270" t="e">
        <f>SUM(#REF!)</f>
        <v>#REF!</v>
      </c>
      <c r="Z308" s="270" t="e">
        <f>SUM(X308:Y308)</f>
        <v>#REF!</v>
      </c>
      <c r="AA308" s="2786" t="e">
        <f>Z308*220</f>
        <v>#REF!</v>
      </c>
      <c r="AB308" s="2830"/>
      <c r="AC308" s="2797"/>
    </row>
    <row r="309" spans="1:30" ht="28.8" x14ac:dyDescent="0.25">
      <c r="A309" s="1163" t="s">
        <v>2652</v>
      </c>
      <c r="B309" s="251" t="s">
        <v>2653</v>
      </c>
      <c r="C309" s="1040"/>
      <c r="D309" s="251" t="s">
        <v>2654</v>
      </c>
      <c r="E309" s="251" t="s">
        <v>2655</v>
      </c>
      <c r="F309" s="941" t="s">
        <v>2656</v>
      </c>
      <c r="G309" s="942" t="s">
        <v>2657</v>
      </c>
      <c r="H309" s="2332" t="str">
        <f t="shared" si="71"/>
        <v>6-DaHall 1-PDU-07-30-10</v>
      </c>
      <c r="I309" s="2333" t="str">
        <f t="shared" si="72"/>
        <v>6-DaHall 1-PDU-08-30-10</v>
      </c>
      <c r="J309" s="1651">
        <v>220</v>
      </c>
      <c r="K309" s="1652">
        <v>30</v>
      </c>
      <c r="L309" s="2690" t="s">
        <v>6928</v>
      </c>
      <c r="M309" s="1639">
        <v>10</v>
      </c>
      <c r="N309" s="1643">
        <v>220</v>
      </c>
      <c r="O309" s="1644">
        <v>30</v>
      </c>
      <c r="P309" s="2696" t="s">
        <v>6940</v>
      </c>
      <c r="Q309" s="1642">
        <v>10</v>
      </c>
      <c r="R309" s="3125"/>
      <c r="S309" s="3117"/>
      <c r="T309" s="3125"/>
      <c r="U309" s="3117"/>
      <c r="V309" s="3125"/>
      <c r="W309" s="3117"/>
      <c r="X309" s="270" t="e">
        <f>SUM(#REF!)</f>
        <v>#REF!</v>
      </c>
      <c r="Y309" s="270" t="e">
        <f>SUM(#REF!)</f>
        <v>#REF!</v>
      </c>
      <c r="Z309" s="270" t="e">
        <f>SUM(X309:Y309)</f>
        <v>#REF!</v>
      </c>
      <c r="AA309" s="2786" t="e">
        <f>Z309*220</f>
        <v>#REF!</v>
      </c>
      <c r="AB309" s="2830"/>
      <c r="AC309" s="2796"/>
    </row>
    <row r="310" spans="1:30" ht="28.8" x14ac:dyDescent="0.25">
      <c r="A310" s="1163" t="s">
        <v>646</v>
      </c>
      <c r="B310" s="251" t="s">
        <v>2658</v>
      </c>
      <c r="C310" s="1040"/>
      <c r="D310" s="251" t="s">
        <v>2659</v>
      </c>
      <c r="E310" s="251" t="s">
        <v>2660</v>
      </c>
      <c r="F310" s="941" t="s">
        <v>2661</v>
      </c>
      <c r="G310" s="942" t="s">
        <v>2662</v>
      </c>
      <c r="H310" s="2332" t="str">
        <f t="shared" si="71"/>
        <v>6-DaHall 1-PDU-07-30-12</v>
      </c>
      <c r="I310" s="2333" t="str">
        <f t="shared" si="72"/>
        <v>6-DaHall 1-PDU-08-30-12</v>
      </c>
      <c r="J310" s="1651">
        <v>220</v>
      </c>
      <c r="K310" s="1652">
        <v>30</v>
      </c>
      <c r="L310" s="2690" t="s">
        <v>6928</v>
      </c>
      <c r="M310" s="1639">
        <v>12</v>
      </c>
      <c r="N310" s="1643">
        <v>220</v>
      </c>
      <c r="O310" s="1644">
        <v>30</v>
      </c>
      <c r="P310" s="2696" t="s">
        <v>6940</v>
      </c>
      <c r="Q310" s="1642">
        <v>12</v>
      </c>
      <c r="R310" s="3125"/>
      <c r="S310" s="3117"/>
      <c r="T310" s="3125"/>
      <c r="U310" s="3117"/>
      <c r="V310" s="3125"/>
      <c r="W310" s="3117"/>
      <c r="X310" s="270" t="e">
        <f>SUM(#REF!)</f>
        <v>#REF!</v>
      </c>
      <c r="Y310" s="270" t="e">
        <f>SUM(#REF!)</f>
        <v>#REF!</v>
      </c>
      <c r="Z310" s="270" t="e">
        <f>SUM(X310:Y310)</f>
        <v>#REF!</v>
      </c>
      <c r="AA310" s="2786" t="e">
        <f>Z310*220</f>
        <v>#REF!</v>
      </c>
      <c r="AB310" s="2830"/>
      <c r="AC310" s="2796"/>
    </row>
    <row r="311" spans="1:30" ht="27" customHeight="1" x14ac:dyDescent="0.25">
      <c r="A311" s="1163" t="s">
        <v>641</v>
      </c>
      <c r="B311" s="251" t="s">
        <v>2663</v>
      </c>
      <c r="C311" s="1040"/>
      <c r="D311" s="251" t="s">
        <v>2664</v>
      </c>
      <c r="E311" s="251" t="s">
        <v>2665</v>
      </c>
      <c r="F311" s="941" t="s">
        <v>2666</v>
      </c>
      <c r="G311" s="942" t="s">
        <v>2667</v>
      </c>
      <c r="H311" s="2332" t="str">
        <f t="shared" si="71"/>
        <v>6-DaHall 1-PDU-07-30-14</v>
      </c>
      <c r="I311" s="2333" t="str">
        <f t="shared" si="72"/>
        <v>6-DaHall 1-PDU-08-30-14</v>
      </c>
      <c r="J311" s="1651">
        <v>220</v>
      </c>
      <c r="K311" s="1652">
        <v>30</v>
      </c>
      <c r="L311" s="2690" t="s">
        <v>6928</v>
      </c>
      <c r="M311" s="1639">
        <v>14</v>
      </c>
      <c r="N311" s="1643">
        <v>220</v>
      </c>
      <c r="O311" s="1644">
        <v>30</v>
      </c>
      <c r="P311" s="2696" t="s">
        <v>6940</v>
      </c>
      <c r="Q311" s="1642">
        <v>14</v>
      </c>
      <c r="R311" s="3125"/>
      <c r="S311" s="3117"/>
      <c r="T311" s="3125"/>
      <c r="U311" s="3117"/>
      <c r="V311" s="3125"/>
      <c r="W311" s="3117"/>
      <c r="X311" s="270" t="e">
        <f>SUM(#REF!)</f>
        <v>#REF!</v>
      </c>
      <c r="Y311" s="270" t="e">
        <f>SUM(#REF!)</f>
        <v>#REF!</v>
      </c>
      <c r="Z311" s="270" t="e">
        <f>SUM(X311:Y311)</f>
        <v>#REF!</v>
      </c>
      <c r="AA311" s="2786" t="e">
        <f>Z311*220</f>
        <v>#REF!</v>
      </c>
      <c r="AB311" s="2830"/>
      <c r="AC311" s="2796"/>
    </row>
    <row r="312" spans="1:30" ht="57.6" x14ac:dyDescent="0.25">
      <c r="A312" s="1163" t="s">
        <v>630</v>
      </c>
      <c r="B312" s="251" t="s">
        <v>2668</v>
      </c>
      <c r="C312" s="1040"/>
      <c r="D312" s="251" t="s">
        <v>2669</v>
      </c>
      <c r="E312" s="251" t="s">
        <v>2670</v>
      </c>
      <c r="F312" s="941" t="s">
        <v>2671</v>
      </c>
      <c r="G312" s="942" t="s">
        <v>2672</v>
      </c>
      <c r="H312" s="2332" t="str">
        <f t="shared" si="71"/>
        <v>6-DaHall 1-PDU-01-30-48</v>
      </c>
      <c r="I312" s="2333" t="str">
        <f t="shared" si="72"/>
        <v>6-DaHall 1-PDU-02-30-48</v>
      </c>
      <c r="J312" s="1651">
        <v>220</v>
      </c>
      <c r="K312" s="1652">
        <v>30</v>
      </c>
      <c r="L312" s="2690" t="s">
        <v>6933</v>
      </c>
      <c r="M312" s="1639">
        <v>48</v>
      </c>
      <c r="N312" s="1643">
        <v>220</v>
      </c>
      <c r="O312" s="1644">
        <v>30</v>
      </c>
      <c r="P312" s="2696" t="s">
        <v>6929</v>
      </c>
      <c r="Q312" s="1642">
        <v>48</v>
      </c>
      <c r="R312" s="941" t="s">
        <v>2017</v>
      </c>
      <c r="S312" s="942" t="s">
        <v>2018</v>
      </c>
      <c r="T312" s="941" t="s">
        <v>2019</v>
      </c>
      <c r="U312" s="942" t="s">
        <v>2020</v>
      </c>
      <c r="V312" s="3125"/>
      <c r="W312" s="3117"/>
      <c r="X312" s="270" t="e">
        <f>SUM(#REF!)</f>
        <v>#REF!</v>
      </c>
      <c r="Y312" s="270" t="e">
        <f>SUM(#REF!)</f>
        <v>#REF!</v>
      </c>
      <c r="Z312" s="270" t="e">
        <f>SUM(X312:Y312)</f>
        <v>#REF!</v>
      </c>
      <c r="AA312" s="2786" t="e">
        <f>Z312*220</f>
        <v>#REF!</v>
      </c>
      <c r="AB312" s="2830"/>
      <c r="AC312" s="2796"/>
    </row>
    <row r="313" spans="1:30" ht="43.8" thickBot="1" x14ac:dyDescent="0.3">
      <c r="A313" s="1164" t="s">
        <v>625</v>
      </c>
      <c r="B313" s="334" t="s">
        <v>2673</v>
      </c>
      <c r="C313" s="1041"/>
      <c r="D313" s="334" t="s">
        <v>2674</v>
      </c>
      <c r="E313" s="334" t="s">
        <v>2675</v>
      </c>
      <c r="F313" s="923" t="s">
        <v>2676</v>
      </c>
      <c r="G313" s="924" t="s">
        <v>2677</v>
      </c>
      <c r="H313" s="2334" t="str">
        <f t="shared" si="71"/>
        <v>6-DaHall 1-PDU-05-30-50</v>
      </c>
      <c r="I313" s="2335" t="str">
        <f t="shared" si="72"/>
        <v>6-DaHall 1-PDU-06-30-50</v>
      </c>
      <c r="J313" s="1672">
        <v>220</v>
      </c>
      <c r="K313" s="1673">
        <v>30</v>
      </c>
      <c r="L313" s="2693" t="s">
        <v>6927</v>
      </c>
      <c r="M313" s="1647">
        <v>50</v>
      </c>
      <c r="N313" s="1674">
        <v>220</v>
      </c>
      <c r="O313" s="1675">
        <v>30</v>
      </c>
      <c r="P313" s="2699" t="s">
        <v>6937</v>
      </c>
      <c r="Q313" s="1650">
        <v>50</v>
      </c>
      <c r="R313" s="923" t="s">
        <v>2205</v>
      </c>
      <c r="S313" s="924" t="s">
        <v>2206</v>
      </c>
      <c r="T313" s="923" t="s">
        <v>2207</v>
      </c>
      <c r="U313" s="924" t="s">
        <v>2208</v>
      </c>
      <c r="V313" s="3129"/>
      <c r="W313" s="3118"/>
      <c r="X313" s="337" t="e">
        <f>SUM(#REF!)</f>
        <v>#REF!</v>
      </c>
      <c r="Y313" s="337" t="e">
        <f>SUM(#REF!)</f>
        <v>#REF!</v>
      </c>
      <c r="Z313" s="337" t="e">
        <f t="shared" ref="Z313" si="73">SUM(X313:Y313)</f>
        <v>#REF!</v>
      </c>
      <c r="AA313" s="2787" t="e">
        <f t="shared" si="50"/>
        <v>#REF!</v>
      </c>
      <c r="AB313" s="2831"/>
      <c r="AC313" s="2798"/>
    </row>
    <row r="314" spans="1:30" ht="30" hidden="1" thickTop="1" thickBot="1" x14ac:dyDescent="0.3">
      <c r="A314" s="1165"/>
      <c r="B314" s="332" t="s">
        <v>2678</v>
      </c>
      <c r="C314" s="332"/>
      <c r="D314" s="332" t="s">
        <v>2679</v>
      </c>
      <c r="E314" s="332" t="s">
        <v>2680</v>
      </c>
      <c r="F314" s="943" t="s">
        <v>2681</v>
      </c>
      <c r="G314" s="944" t="s">
        <v>2682</v>
      </c>
      <c r="H314" s="2339" t="str">
        <f t="shared" si="71"/>
        <v>6-DaHall 1-PDU-01-30-17</v>
      </c>
      <c r="I314" s="2340" t="str">
        <f t="shared" si="72"/>
        <v>6-DaHall 1-PDU-02-30-17</v>
      </c>
      <c r="J314" s="1680">
        <v>220</v>
      </c>
      <c r="K314" s="1681">
        <v>30</v>
      </c>
      <c r="L314" s="2692" t="s">
        <v>6933</v>
      </c>
      <c r="M314" s="1662">
        <v>17</v>
      </c>
      <c r="N314" s="1682">
        <v>220</v>
      </c>
      <c r="O314" s="1683">
        <v>30</v>
      </c>
      <c r="P314" s="2698" t="s">
        <v>6929</v>
      </c>
      <c r="Q314" s="1665">
        <v>17</v>
      </c>
      <c r="R314" s="3124" t="s">
        <v>2017</v>
      </c>
      <c r="S314" s="3126" t="s">
        <v>2018</v>
      </c>
      <c r="T314" s="3124" t="s">
        <v>2019</v>
      </c>
      <c r="U314" s="3126" t="s">
        <v>2020</v>
      </c>
      <c r="V314" s="3124" t="s">
        <v>1598</v>
      </c>
      <c r="W314" s="3126" t="s">
        <v>2210</v>
      </c>
      <c r="X314" s="1175"/>
      <c r="Y314" s="1175"/>
      <c r="Z314" s="1176"/>
      <c r="AA314" s="2789"/>
      <c r="AB314" s="2845"/>
      <c r="AC314" s="2817"/>
      <c r="AD314" s="3152" t="s">
        <v>2683</v>
      </c>
    </row>
    <row r="315" spans="1:30" ht="30" hidden="1" thickTop="1" thickBot="1" x14ac:dyDescent="0.3">
      <c r="A315" s="1166"/>
      <c r="B315" s="251" t="s">
        <v>2684</v>
      </c>
      <c r="C315" s="251"/>
      <c r="D315" s="251" t="s">
        <v>2685</v>
      </c>
      <c r="E315" s="251" t="s">
        <v>2686</v>
      </c>
      <c r="F315" s="941" t="s">
        <v>2687</v>
      </c>
      <c r="G315" s="942" t="s">
        <v>2688</v>
      </c>
      <c r="H315" s="2332" t="str">
        <f t="shared" si="71"/>
        <v>6-DaHall 1-PDU-01-30-15</v>
      </c>
      <c r="I315" s="2333" t="str">
        <f t="shared" si="72"/>
        <v>6-DaHall 1-PDU-02-30-15</v>
      </c>
      <c r="J315" s="1651">
        <v>220</v>
      </c>
      <c r="K315" s="1652">
        <v>30</v>
      </c>
      <c r="L315" s="2690" t="s">
        <v>6933</v>
      </c>
      <c r="M315" s="1639">
        <v>15</v>
      </c>
      <c r="N315" s="1643">
        <v>220</v>
      </c>
      <c r="O315" s="1644">
        <v>30</v>
      </c>
      <c r="P315" s="2696" t="s">
        <v>6929</v>
      </c>
      <c r="Q315" s="1642">
        <v>15</v>
      </c>
      <c r="R315" s="3125"/>
      <c r="S315" s="3117"/>
      <c r="T315" s="3125"/>
      <c r="U315" s="3117"/>
      <c r="V315" s="3125"/>
      <c r="W315" s="3117"/>
      <c r="X315" s="1177"/>
      <c r="Y315" s="1177"/>
      <c r="Z315" s="1178"/>
      <c r="AA315" s="2790"/>
      <c r="AB315" s="2846"/>
      <c r="AC315" s="2818"/>
      <c r="AD315" s="3153"/>
    </row>
    <row r="316" spans="1:30" ht="30" hidden="1" thickTop="1" thickBot="1" x14ac:dyDescent="0.3">
      <c r="A316" s="1166"/>
      <c r="B316" s="251" t="s">
        <v>2689</v>
      </c>
      <c r="C316" s="251"/>
      <c r="D316" s="251" t="s">
        <v>2690</v>
      </c>
      <c r="E316" s="251" t="s">
        <v>2691</v>
      </c>
      <c r="F316" s="941" t="s">
        <v>2692</v>
      </c>
      <c r="G316" s="942" t="s">
        <v>2693</v>
      </c>
      <c r="H316" s="2332" t="str">
        <f t="shared" si="71"/>
        <v>6-DaHall 1-PDU-01-30-13</v>
      </c>
      <c r="I316" s="2333" t="str">
        <f t="shared" si="72"/>
        <v>6-DaHall 1-PDU-02-30-13</v>
      </c>
      <c r="J316" s="1651">
        <v>220</v>
      </c>
      <c r="K316" s="1652">
        <v>30</v>
      </c>
      <c r="L316" s="2690" t="s">
        <v>6933</v>
      </c>
      <c r="M316" s="1639">
        <v>13</v>
      </c>
      <c r="N316" s="1643">
        <v>220</v>
      </c>
      <c r="O316" s="1644">
        <v>30</v>
      </c>
      <c r="P316" s="2696" t="s">
        <v>6929</v>
      </c>
      <c r="Q316" s="1642">
        <v>13</v>
      </c>
      <c r="R316" s="3125"/>
      <c r="S316" s="3117"/>
      <c r="T316" s="3125"/>
      <c r="U316" s="3117"/>
      <c r="V316" s="3125"/>
      <c r="W316" s="3117"/>
      <c r="X316" s="1177"/>
      <c r="Y316" s="1177"/>
      <c r="Z316" s="1178"/>
      <c r="AA316" s="2790"/>
      <c r="AB316" s="2846"/>
      <c r="AC316" s="2818"/>
      <c r="AD316" s="3153"/>
    </row>
    <row r="317" spans="1:30" ht="30" hidden="1" thickTop="1" thickBot="1" x14ac:dyDescent="0.3">
      <c r="A317" s="1166"/>
      <c r="B317" s="251" t="s">
        <v>2694</v>
      </c>
      <c r="C317" s="251"/>
      <c r="D317" s="251" t="s">
        <v>2695</v>
      </c>
      <c r="E317" s="251" t="s">
        <v>2696</v>
      </c>
      <c r="F317" s="941" t="s">
        <v>2697</v>
      </c>
      <c r="G317" s="942" t="s">
        <v>2698</v>
      </c>
      <c r="H317" s="2332" t="str">
        <f t="shared" si="71"/>
        <v>6-DaHall 1-PDU-01-30-11</v>
      </c>
      <c r="I317" s="2333" t="str">
        <f t="shared" si="72"/>
        <v>6-DaHall 1-PDU-02-30-11</v>
      </c>
      <c r="J317" s="1651">
        <v>220</v>
      </c>
      <c r="K317" s="1652">
        <v>30</v>
      </c>
      <c r="L317" s="2690" t="s">
        <v>6933</v>
      </c>
      <c r="M317" s="1639">
        <v>11</v>
      </c>
      <c r="N317" s="1643">
        <v>220</v>
      </c>
      <c r="O317" s="1644">
        <v>30</v>
      </c>
      <c r="P317" s="2696" t="s">
        <v>6929</v>
      </c>
      <c r="Q317" s="1642">
        <v>11</v>
      </c>
      <c r="R317" s="3125"/>
      <c r="S317" s="3117"/>
      <c r="T317" s="3125"/>
      <c r="U317" s="3117"/>
      <c r="V317" s="3125"/>
      <c r="W317" s="3117"/>
      <c r="X317" s="1177"/>
      <c r="Y317" s="1177"/>
      <c r="Z317" s="1178"/>
      <c r="AA317" s="2790"/>
      <c r="AB317" s="2846"/>
      <c r="AC317" s="2818"/>
      <c r="AD317" s="3153"/>
    </row>
    <row r="318" spans="1:30" ht="30" hidden="1" thickTop="1" thickBot="1" x14ac:dyDescent="0.3">
      <c r="A318" s="1166"/>
      <c r="B318" s="251" t="s">
        <v>2699</v>
      </c>
      <c r="C318" s="251"/>
      <c r="D318" s="251" t="s">
        <v>2700</v>
      </c>
      <c r="E318" s="251" t="s">
        <v>2701</v>
      </c>
      <c r="F318" s="941" t="s">
        <v>2702</v>
      </c>
      <c r="G318" s="942" t="s">
        <v>2703</v>
      </c>
      <c r="H318" s="2332" t="str">
        <f t="shared" si="71"/>
        <v>6-DaHall 1-PDU-01-30-9</v>
      </c>
      <c r="I318" s="2333" t="str">
        <f t="shared" si="72"/>
        <v>6-DaHall 1-PDU-02-30-9</v>
      </c>
      <c r="J318" s="1651">
        <v>220</v>
      </c>
      <c r="K318" s="1652">
        <v>30</v>
      </c>
      <c r="L318" s="2690" t="s">
        <v>6933</v>
      </c>
      <c r="M318" s="1639">
        <v>9</v>
      </c>
      <c r="N318" s="1643">
        <v>220</v>
      </c>
      <c r="O318" s="1644">
        <v>30</v>
      </c>
      <c r="P318" s="2696" t="s">
        <v>6929</v>
      </c>
      <c r="Q318" s="1642">
        <v>9</v>
      </c>
      <c r="R318" s="3125"/>
      <c r="S318" s="3117"/>
      <c r="T318" s="3125"/>
      <c r="U318" s="3117"/>
      <c r="V318" s="3125"/>
      <c r="W318" s="3117"/>
      <c r="X318" s="1177"/>
      <c r="Y318" s="1177"/>
      <c r="Z318" s="1178"/>
      <c r="AA318" s="2790"/>
      <c r="AB318" s="2846"/>
      <c r="AC318" s="2818"/>
      <c r="AD318" s="3153"/>
    </row>
    <row r="319" spans="1:30" ht="30" hidden="1" thickTop="1" thickBot="1" x14ac:dyDescent="0.3">
      <c r="A319" s="1166"/>
      <c r="B319" s="251" t="s">
        <v>2704</v>
      </c>
      <c r="C319" s="251"/>
      <c r="D319" s="251" t="s">
        <v>2705</v>
      </c>
      <c r="E319" s="251" t="s">
        <v>2706</v>
      </c>
      <c r="F319" s="941" t="s">
        <v>2707</v>
      </c>
      <c r="G319" s="942" t="s">
        <v>2708</v>
      </c>
      <c r="H319" s="2332" t="str">
        <f t="shared" si="71"/>
        <v>6-DaHall 1-PDU-01-30-7</v>
      </c>
      <c r="I319" s="2333" t="str">
        <f t="shared" si="72"/>
        <v>6-DaHall 1-PDU-02-30-7</v>
      </c>
      <c r="J319" s="1651">
        <v>220</v>
      </c>
      <c r="K319" s="1652">
        <v>30</v>
      </c>
      <c r="L319" s="2690" t="s">
        <v>6933</v>
      </c>
      <c r="M319" s="1639">
        <v>7</v>
      </c>
      <c r="N319" s="1643">
        <v>220</v>
      </c>
      <c r="O319" s="1644">
        <v>30</v>
      </c>
      <c r="P319" s="2696" t="s">
        <v>6929</v>
      </c>
      <c r="Q319" s="1642">
        <v>7</v>
      </c>
      <c r="R319" s="3125"/>
      <c r="S319" s="3117"/>
      <c r="T319" s="3125"/>
      <c r="U319" s="3117"/>
      <c r="V319" s="3125"/>
      <c r="W319" s="3117"/>
      <c r="X319" s="1177"/>
      <c r="Y319" s="1177"/>
      <c r="Z319" s="1178"/>
      <c r="AA319" s="2790"/>
      <c r="AB319" s="2846"/>
      <c r="AC319" s="2818"/>
      <c r="AD319" s="3153"/>
    </row>
    <row r="320" spans="1:30" ht="15.6" hidden="1" thickTop="1" thickBot="1" x14ac:dyDescent="0.3">
      <c r="A320" s="1166"/>
      <c r="B320" s="851" t="s">
        <v>2709</v>
      </c>
      <c r="C320" s="851"/>
      <c r="D320" s="851"/>
      <c r="E320" s="851"/>
      <c r="F320" s="935"/>
      <c r="G320" s="936"/>
      <c r="H320" s="2341" t="str">
        <f t="shared" si="71"/>
        <v>6-DaHall 1-PDU--30-</v>
      </c>
      <c r="I320" s="2342" t="str">
        <f t="shared" si="72"/>
        <v>6-DaHall 1-PDU--30-</v>
      </c>
      <c r="J320" s="1666">
        <v>220</v>
      </c>
      <c r="K320" s="1667">
        <v>30</v>
      </c>
      <c r="L320" s="935"/>
      <c r="M320" s="1668"/>
      <c r="N320" s="1669">
        <v>220</v>
      </c>
      <c r="O320" s="1670">
        <v>30</v>
      </c>
      <c r="P320" s="936"/>
      <c r="Q320" s="1671"/>
      <c r="R320" s="852"/>
      <c r="S320" s="853"/>
      <c r="T320" s="852"/>
      <c r="U320" s="853"/>
      <c r="V320" s="852"/>
      <c r="W320" s="853"/>
      <c r="X320" s="854"/>
      <c r="Y320" s="854"/>
      <c r="Z320" s="854">
        <f t="shared" ref="Z320:Z322" si="74">SUM(X320:Y320)</f>
        <v>0</v>
      </c>
      <c r="AA320" s="2784">
        <f t="shared" ref="AA320:AA323" si="75">Z320*220</f>
        <v>0</v>
      </c>
      <c r="AB320" s="2838"/>
      <c r="AC320" s="2811" t="s">
        <v>1587</v>
      </c>
      <c r="AD320" s="3153"/>
    </row>
    <row r="321" spans="1:30" ht="15.6" hidden="1" thickTop="1" thickBot="1" x14ac:dyDescent="0.3">
      <c r="A321" s="1166"/>
      <c r="B321" s="851" t="s">
        <v>2710</v>
      </c>
      <c r="C321" s="851"/>
      <c r="D321" s="851"/>
      <c r="E321" s="851"/>
      <c r="F321" s="935"/>
      <c r="G321" s="936"/>
      <c r="H321" s="2341" t="str">
        <f t="shared" si="71"/>
        <v>6-DaHall 1-PDU--30-</v>
      </c>
      <c r="I321" s="2342" t="str">
        <f t="shared" si="72"/>
        <v>6-DaHall 1-PDU--30-</v>
      </c>
      <c r="J321" s="1666">
        <v>220</v>
      </c>
      <c r="K321" s="1667">
        <v>30</v>
      </c>
      <c r="L321" s="935"/>
      <c r="M321" s="1668"/>
      <c r="N321" s="1669">
        <v>220</v>
      </c>
      <c r="O321" s="1670">
        <v>30</v>
      </c>
      <c r="P321" s="936"/>
      <c r="Q321" s="1671"/>
      <c r="R321" s="852"/>
      <c r="S321" s="853"/>
      <c r="T321" s="852"/>
      <c r="U321" s="853"/>
      <c r="V321" s="852"/>
      <c r="W321" s="853"/>
      <c r="X321" s="854"/>
      <c r="Y321" s="854"/>
      <c r="Z321" s="854">
        <f t="shared" si="74"/>
        <v>0</v>
      </c>
      <c r="AA321" s="2784">
        <f t="shared" si="75"/>
        <v>0</v>
      </c>
      <c r="AB321" s="2838"/>
      <c r="AC321" s="2811" t="s">
        <v>1587</v>
      </c>
      <c r="AD321" s="3153"/>
    </row>
    <row r="322" spans="1:30" ht="15.6" hidden="1" thickTop="1" thickBot="1" x14ac:dyDescent="0.3">
      <c r="A322" s="1167"/>
      <c r="B322" s="862" t="s">
        <v>2711</v>
      </c>
      <c r="C322" s="862"/>
      <c r="D322" s="862"/>
      <c r="E322" s="862"/>
      <c r="F322" s="937"/>
      <c r="G322" s="938"/>
      <c r="H322" s="2337" t="str">
        <f t="shared" si="71"/>
        <v>6-DaHall 1-PDU--30-</v>
      </c>
      <c r="I322" s="2338" t="str">
        <f t="shared" si="72"/>
        <v>6-DaHall 1-PDU--30-</v>
      </c>
      <c r="J322" s="1654">
        <v>220</v>
      </c>
      <c r="K322" s="1655">
        <v>30</v>
      </c>
      <c r="L322" s="937"/>
      <c r="M322" s="1656"/>
      <c r="N322" s="1657">
        <v>220</v>
      </c>
      <c r="O322" s="1658">
        <v>30</v>
      </c>
      <c r="P322" s="938"/>
      <c r="Q322" s="1659"/>
      <c r="R322" s="863"/>
      <c r="S322" s="884"/>
      <c r="T322" s="863"/>
      <c r="U322" s="884"/>
      <c r="V322" s="863"/>
      <c r="W322" s="884"/>
      <c r="X322" s="885"/>
      <c r="Y322" s="885"/>
      <c r="Z322" s="885">
        <f t="shared" si="74"/>
        <v>0</v>
      </c>
      <c r="AA322" s="2783">
        <f t="shared" si="75"/>
        <v>0</v>
      </c>
      <c r="AB322" s="2831"/>
      <c r="AC322" s="2819" t="s">
        <v>1587</v>
      </c>
      <c r="AD322" s="3153"/>
    </row>
    <row r="323" spans="1:30" ht="27.75" customHeight="1" thickTop="1" x14ac:dyDescent="0.25">
      <c r="A323" s="1162" t="s">
        <v>2712</v>
      </c>
      <c r="B323" s="1065" t="s">
        <v>2713</v>
      </c>
      <c r="C323" s="332" t="s">
        <v>2714</v>
      </c>
      <c r="D323" s="332" t="s">
        <v>2715</v>
      </c>
      <c r="E323" s="332" t="s">
        <v>2716</v>
      </c>
      <c r="F323" s="943" t="s">
        <v>2717</v>
      </c>
      <c r="G323" s="944" t="s">
        <v>2718</v>
      </c>
      <c r="H323" s="2339" t="str">
        <f t="shared" si="71"/>
        <v>6-DaHall 1-PDU-01-30-2</v>
      </c>
      <c r="I323" s="2340" t="str">
        <f t="shared" si="72"/>
        <v>6-DaHall 1-PDU-02-30-2</v>
      </c>
      <c r="J323" s="1660">
        <v>220</v>
      </c>
      <c r="K323" s="1661">
        <v>30</v>
      </c>
      <c r="L323" s="2692" t="s">
        <v>6933</v>
      </c>
      <c r="M323" s="1662">
        <v>2</v>
      </c>
      <c r="N323" s="1663">
        <v>220</v>
      </c>
      <c r="O323" s="1664">
        <v>30</v>
      </c>
      <c r="P323" s="2698" t="s">
        <v>6929</v>
      </c>
      <c r="Q323" s="1665">
        <v>2</v>
      </c>
      <c r="R323" s="3124" t="s">
        <v>2017</v>
      </c>
      <c r="S323" s="3126" t="s">
        <v>2018</v>
      </c>
      <c r="T323" s="3124" t="s">
        <v>2019</v>
      </c>
      <c r="U323" s="3126" t="s">
        <v>2020</v>
      </c>
      <c r="V323" s="3124" t="s">
        <v>2209</v>
      </c>
      <c r="W323" s="3126" t="s">
        <v>1599</v>
      </c>
      <c r="X323" s="333" t="e">
        <f>SUM(#REF!)</f>
        <v>#REF!</v>
      </c>
      <c r="Y323" s="333" t="e">
        <f>SUM(#REF!)</f>
        <v>#REF!</v>
      </c>
      <c r="Z323" s="886" t="e">
        <f>SUM(X323:Y323)</f>
        <v>#REF!</v>
      </c>
      <c r="AA323" s="2780" t="e">
        <f t="shared" si="75"/>
        <v>#REF!</v>
      </c>
      <c r="AB323" s="2833"/>
      <c r="AC323" s="2820" t="s">
        <v>2719</v>
      </c>
      <c r="AD323" s="887"/>
    </row>
    <row r="324" spans="1:30" ht="28.8" x14ac:dyDescent="0.25">
      <c r="A324" s="3185" t="s">
        <v>2720</v>
      </c>
      <c r="B324" s="3193" t="s">
        <v>2721</v>
      </c>
      <c r="C324" s="251" t="s">
        <v>2722</v>
      </c>
      <c r="D324" s="891" t="s">
        <v>2723</v>
      </c>
      <c r="E324" s="891" t="s">
        <v>2724</v>
      </c>
      <c r="F324" s="941" t="s">
        <v>2725</v>
      </c>
      <c r="G324" s="942" t="s">
        <v>2726</v>
      </c>
      <c r="H324" s="2332" t="str">
        <f t="shared" si="71"/>
        <v>6-DaHall 1-PDU-01-30-36</v>
      </c>
      <c r="I324" s="2333" t="str">
        <f t="shared" si="72"/>
        <v>6-DaHall 1-PDU-02-30-36</v>
      </c>
      <c r="J324" s="1637">
        <v>220</v>
      </c>
      <c r="K324" s="1638">
        <v>30</v>
      </c>
      <c r="L324" s="2690" t="s">
        <v>6933</v>
      </c>
      <c r="M324" s="1639">
        <v>36</v>
      </c>
      <c r="N324" s="1640">
        <v>220</v>
      </c>
      <c r="O324" s="1641">
        <v>30</v>
      </c>
      <c r="P324" s="2696" t="s">
        <v>6929</v>
      </c>
      <c r="Q324" s="1642">
        <v>36</v>
      </c>
      <c r="R324" s="3125"/>
      <c r="S324" s="3117"/>
      <c r="T324" s="3125"/>
      <c r="U324" s="3117"/>
      <c r="V324" s="3125"/>
      <c r="W324" s="3117"/>
      <c r="X324" s="255" t="e">
        <f>SUM(#REF!)</f>
        <v>#REF!</v>
      </c>
      <c r="Y324" s="255" t="e">
        <f>SUM(#REF!)</f>
        <v>#REF!</v>
      </c>
      <c r="Z324" s="3144" t="e">
        <f>SUM(X324:Y325)</f>
        <v>#REF!</v>
      </c>
      <c r="AA324" s="3145" t="e">
        <f>Z324*220</f>
        <v>#REF!</v>
      </c>
      <c r="AB324" s="2836"/>
      <c r="AC324" s="2821" t="s">
        <v>2727</v>
      </c>
    </row>
    <row r="325" spans="1:30" ht="28.8" x14ac:dyDescent="0.25">
      <c r="A325" s="3185"/>
      <c r="B325" s="3193"/>
      <c r="C325" s="251" t="s">
        <v>2722</v>
      </c>
      <c r="D325" s="2221" t="s">
        <v>2728</v>
      </c>
      <c r="E325" s="891" t="s">
        <v>2729</v>
      </c>
      <c r="F325" s="935" t="s">
        <v>2730</v>
      </c>
      <c r="G325" s="942" t="s">
        <v>2731</v>
      </c>
      <c r="H325" s="2341" t="str">
        <f t="shared" si="71"/>
        <v>6-DaHall 1-PDU-01-30-38</v>
      </c>
      <c r="I325" s="2333" t="str">
        <f t="shared" si="72"/>
        <v>6-DaHall 1-PDU-02-30-38</v>
      </c>
      <c r="J325" s="1637">
        <v>220</v>
      </c>
      <c r="K325" s="1638">
        <v>30</v>
      </c>
      <c r="L325" s="2690" t="s">
        <v>6933</v>
      </c>
      <c r="M325" s="1639">
        <v>38</v>
      </c>
      <c r="N325" s="1640">
        <v>220</v>
      </c>
      <c r="O325" s="1641">
        <v>30</v>
      </c>
      <c r="P325" s="2696" t="s">
        <v>6929</v>
      </c>
      <c r="Q325" s="1642">
        <v>38</v>
      </c>
      <c r="R325" s="3125"/>
      <c r="S325" s="3117"/>
      <c r="T325" s="3125"/>
      <c r="U325" s="3117"/>
      <c r="V325" s="3125"/>
      <c r="W325" s="3117"/>
      <c r="X325" s="854" t="e">
        <f>SUM(#REF!)</f>
        <v>#REF!</v>
      </c>
      <c r="Y325" s="255" t="e">
        <f>SUM(#REF!)</f>
        <v>#REF!</v>
      </c>
      <c r="Z325" s="3144"/>
      <c r="AA325" s="3145"/>
      <c r="AB325" s="2836"/>
      <c r="AC325" s="2796" t="s">
        <v>2732</v>
      </c>
    </row>
    <row r="326" spans="1:30" ht="29.4" thickBot="1" x14ac:dyDescent="0.3">
      <c r="A326" s="1164" t="s">
        <v>2733</v>
      </c>
      <c r="B326" s="334" t="s">
        <v>2734</v>
      </c>
      <c r="C326" s="334" t="s">
        <v>2722</v>
      </c>
      <c r="D326" s="334" t="s">
        <v>2735</v>
      </c>
      <c r="E326" s="334" t="s">
        <v>2736</v>
      </c>
      <c r="F326" s="923" t="s">
        <v>2737</v>
      </c>
      <c r="G326" s="924" t="s">
        <v>2738</v>
      </c>
      <c r="H326" s="2334" t="str">
        <f t="shared" si="71"/>
        <v>6-DaHall 1-PDU-01-30-4</v>
      </c>
      <c r="I326" s="2335" t="str">
        <f t="shared" si="72"/>
        <v>6-DaHall 1-PDU-02-30-4</v>
      </c>
      <c r="J326" s="1645">
        <v>220</v>
      </c>
      <c r="K326" s="1646">
        <v>30</v>
      </c>
      <c r="L326" s="2693" t="s">
        <v>6933</v>
      </c>
      <c r="M326" s="1647">
        <v>4</v>
      </c>
      <c r="N326" s="1648">
        <v>220</v>
      </c>
      <c r="O326" s="1649">
        <v>30</v>
      </c>
      <c r="P326" s="2699" t="s">
        <v>6929</v>
      </c>
      <c r="Q326" s="1650">
        <v>4</v>
      </c>
      <c r="R326" s="3129"/>
      <c r="S326" s="3118"/>
      <c r="T326" s="3129"/>
      <c r="U326" s="3118"/>
      <c r="V326" s="3129"/>
      <c r="W326" s="3118"/>
      <c r="X326" s="335" t="e">
        <f>SUM(#REF!)</f>
        <v>#REF!</v>
      </c>
      <c r="Y326" s="335" t="e">
        <f>SUM(#REF!)</f>
        <v>#REF!</v>
      </c>
      <c r="Z326" s="890" t="e">
        <f>SUM(X326:Y326)</f>
        <v>#REF!</v>
      </c>
      <c r="AA326" s="2778" t="e">
        <f t="shared" ref="AA326:AA342" si="76">Z326*220</f>
        <v>#REF!</v>
      </c>
      <c r="AB326" s="2831"/>
      <c r="AC326" s="2798" t="s">
        <v>2739</v>
      </c>
    </row>
    <row r="327" spans="1:30" ht="29.4" thickTop="1" x14ac:dyDescent="0.25">
      <c r="A327" s="1162" t="s">
        <v>2740</v>
      </c>
      <c r="B327" s="1065" t="s">
        <v>2741</v>
      </c>
      <c r="C327" s="332" t="s">
        <v>2742</v>
      </c>
      <c r="D327" s="332" t="s">
        <v>2743</v>
      </c>
      <c r="E327" s="332" t="s">
        <v>2744</v>
      </c>
      <c r="F327" s="943" t="s">
        <v>2745</v>
      </c>
      <c r="G327" s="944" t="s">
        <v>2746</v>
      </c>
      <c r="H327" s="2339" t="str">
        <f t="shared" si="71"/>
        <v>6-DaHall 1-PDU-01-30-6</v>
      </c>
      <c r="I327" s="2340" t="str">
        <f t="shared" si="72"/>
        <v>6-DaHall 1-PDU-02-30-6</v>
      </c>
      <c r="J327" s="1660">
        <v>220</v>
      </c>
      <c r="K327" s="1661">
        <v>30</v>
      </c>
      <c r="L327" s="2692" t="s">
        <v>6933</v>
      </c>
      <c r="M327" s="1662">
        <v>6</v>
      </c>
      <c r="N327" s="1663">
        <v>220</v>
      </c>
      <c r="O327" s="1664">
        <v>30</v>
      </c>
      <c r="P327" s="2698" t="s">
        <v>6929</v>
      </c>
      <c r="Q327" s="1665">
        <v>6</v>
      </c>
      <c r="R327" s="3124" t="s">
        <v>2017</v>
      </c>
      <c r="S327" s="3126" t="s">
        <v>2018</v>
      </c>
      <c r="T327" s="3124" t="s">
        <v>2019</v>
      </c>
      <c r="U327" s="3126" t="s">
        <v>2020</v>
      </c>
      <c r="V327" s="3124" t="s">
        <v>2209</v>
      </c>
      <c r="W327" s="3126" t="s">
        <v>1599</v>
      </c>
      <c r="X327" s="333" t="e">
        <f>SUM(#REF!)</f>
        <v>#REF!</v>
      </c>
      <c r="Y327" s="333" t="e">
        <f>SUM(#REF!)</f>
        <v>#REF!</v>
      </c>
      <c r="Z327" s="1168" t="e">
        <f t="shared" ref="Z327:Z341" si="77">SUM(X327:Y327)</f>
        <v>#REF!</v>
      </c>
      <c r="AA327" s="2780" t="e">
        <f t="shared" si="76"/>
        <v>#REF!</v>
      </c>
      <c r="AB327" s="2833"/>
      <c r="AC327" s="2801"/>
    </row>
    <row r="328" spans="1:30" ht="28.8" x14ac:dyDescent="0.25">
      <c r="A328" s="1163" t="s">
        <v>2747</v>
      </c>
      <c r="B328" s="839" t="s">
        <v>2748</v>
      </c>
      <c r="C328" s="251" t="s">
        <v>2749</v>
      </c>
      <c r="D328" s="251" t="s">
        <v>2750</v>
      </c>
      <c r="E328" s="251" t="s">
        <v>2751</v>
      </c>
      <c r="F328" s="941" t="s">
        <v>2752</v>
      </c>
      <c r="G328" s="942" t="s">
        <v>2753</v>
      </c>
      <c r="H328" s="2332" t="str">
        <f t="shared" si="71"/>
        <v>6-DaHall 1-PDU-01-30-8</v>
      </c>
      <c r="I328" s="2333" t="str">
        <f t="shared" si="72"/>
        <v>6-DaHall 1-PDU-02-30-8</v>
      </c>
      <c r="J328" s="1637">
        <v>220</v>
      </c>
      <c r="K328" s="1638">
        <v>30</v>
      </c>
      <c r="L328" s="2690" t="s">
        <v>6933</v>
      </c>
      <c r="M328" s="1639">
        <v>8</v>
      </c>
      <c r="N328" s="1640">
        <v>220</v>
      </c>
      <c r="O328" s="1641">
        <v>30</v>
      </c>
      <c r="P328" s="2696" t="s">
        <v>6929</v>
      </c>
      <c r="Q328" s="1642">
        <v>8</v>
      </c>
      <c r="R328" s="3125"/>
      <c r="S328" s="3117"/>
      <c r="T328" s="3125"/>
      <c r="U328" s="3117"/>
      <c r="V328" s="3125"/>
      <c r="W328" s="3117"/>
      <c r="X328" s="255" t="e">
        <f>SUM(#REF!)</f>
        <v>#REF!</v>
      </c>
      <c r="Y328" s="255" t="e">
        <f>SUM(#REF!)</f>
        <v>#REF!</v>
      </c>
      <c r="Z328" s="888" t="e">
        <f t="shared" si="77"/>
        <v>#REF!</v>
      </c>
      <c r="AA328" s="2777" t="e">
        <f t="shared" si="76"/>
        <v>#REF!</v>
      </c>
      <c r="AB328" s="2830"/>
      <c r="AC328" s="2796"/>
    </row>
    <row r="329" spans="1:30" ht="28.8" x14ac:dyDescent="0.25">
      <c r="A329" s="1163" t="s">
        <v>2754</v>
      </c>
      <c r="B329" s="839" t="s">
        <v>2755</v>
      </c>
      <c r="C329" s="251" t="s">
        <v>2749</v>
      </c>
      <c r="D329" s="251" t="s">
        <v>2756</v>
      </c>
      <c r="E329" s="251" t="s">
        <v>2757</v>
      </c>
      <c r="F329" s="941" t="s">
        <v>2758</v>
      </c>
      <c r="G329" s="942" t="s">
        <v>2759</v>
      </c>
      <c r="H329" s="2332" t="str">
        <f t="shared" si="71"/>
        <v>6-DaHall 1-PDU-01-30-10</v>
      </c>
      <c r="I329" s="2333" t="str">
        <f t="shared" si="72"/>
        <v>6-DaHall 1-PDU-02-30-10</v>
      </c>
      <c r="J329" s="1637">
        <v>220</v>
      </c>
      <c r="K329" s="1638">
        <v>30</v>
      </c>
      <c r="L329" s="2690" t="s">
        <v>6933</v>
      </c>
      <c r="M329" s="1639">
        <v>10</v>
      </c>
      <c r="N329" s="1640">
        <v>220</v>
      </c>
      <c r="O329" s="1641">
        <v>30</v>
      </c>
      <c r="P329" s="2696" t="s">
        <v>6929</v>
      </c>
      <c r="Q329" s="1642">
        <v>10</v>
      </c>
      <c r="R329" s="3125"/>
      <c r="S329" s="3117"/>
      <c r="T329" s="3125"/>
      <c r="U329" s="3117"/>
      <c r="V329" s="3125"/>
      <c r="W329" s="3117"/>
      <c r="X329" s="255" t="e">
        <f>SUM(#REF!)</f>
        <v>#REF!</v>
      </c>
      <c r="Y329" s="255" t="e">
        <f>SUM(#REF!)</f>
        <v>#REF!</v>
      </c>
      <c r="Z329" s="888" t="e">
        <f t="shared" si="77"/>
        <v>#REF!</v>
      </c>
      <c r="AA329" s="2777" t="e">
        <f t="shared" si="76"/>
        <v>#REF!</v>
      </c>
      <c r="AB329" s="2830"/>
      <c r="AC329" s="2796"/>
    </row>
    <row r="330" spans="1:30" ht="28.8" x14ac:dyDescent="0.25">
      <c r="A330" s="1163" t="s">
        <v>2760</v>
      </c>
      <c r="B330" s="839" t="s">
        <v>2761</v>
      </c>
      <c r="C330" s="251" t="s">
        <v>2749</v>
      </c>
      <c r="D330" s="251" t="s">
        <v>2762</v>
      </c>
      <c r="E330" s="251" t="s">
        <v>2763</v>
      </c>
      <c r="F330" s="941" t="s">
        <v>2764</v>
      </c>
      <c r="G330" s="942" t="s">
        <v>2765</v>
      </c>
      <c r="H330" s="2332" t="str">
        <f t="shared" si="71"/>
        <v>6-DaHall 1-PDU-01-30-12</v>
      </c>
      <c r="I330" s="2333" t="str">
        <f t="shared" si="72"/>
        <v>6-DaHall 1-PDU-02-30-12</v>
      </c>
      <c r="J330" s="1651">
        <v>220</v>
      </c>
      <c r="K330" s="1652">
        <v>30</v>
      </c>
      <c r="L330" s="2690" t="s">
        <v>6933</v>
      </c>
      <c r="M330" s="1639">
        <v>12</v>
      </c>
      <c r="N330" s="1643">
        <v>220</v>
      </c>
      <c r="O330" s="1644">
        <v>30</v>
      </c>
      <c r="P330" s="2696" t="s">
        <v>6929</v>
      </c>
      <c r="Q330" s="1642">
        <v>12</v>
      </c>
      <c r="R330" s="3125"/>
      <c r="S330" s="3117"/>
      <c r="T330" s="3125"/>
      <c r="U330" s="3117"/>
      <c r="V330" s="3125"/>
      <c r="W330" s="3117"/>
      <c r="X330" s="255" t="e">
        <f>SUM(#REF!)</f>
        <v>#REF!</v>
      </c>
      <c r="Y330" s="255" t="e">
        <f>SUM(#REF!)</f>
        <v>#REF!</v>
      </c>
      <c r="Z330" s="888" t="e">
        <f t="shared" si="77"/>
        <v>#REF!</v>
      </c>
      <c r="AA330" s="2777" t="e">
        <f t="shared" si="76"/>
        <v>#REF!</v>
      </c>
      <c r="AB330" s="2830"/>
      <c r="AC330" s="2796"/>
    </row>
    <row r="331" spans="1:30" ht="28.8" x14ac:dyDescent="0.25">
      <c r="A331" s="1163" t="s">
        <v>2766</v>
      </c>
      <c r="B331" s="839" t="s">
        <v>2767</v>
      </c>
      <c r="C331" s="251" t="s">
        <v>2749</v>
      </c>
      <c r="D331" s="251" t="s">
        <v>2768</v>
      </c>
      <c r="E331" s="251" t="s">
        <v>2769</v>
      </c>
      <c r="F331" s="941" t="s">
        <v>2770</v>
      </c>
      <c r="G331" s="942" t="s">
        <v>2771</v>
      </c>
      <c r="H331" s="2332" t="str">
        <f t="shared" si="71"/>
        <v>6-DaHall 1-PDU-01-30-14</v>
      </c>
      <c r="I331" s="2333" t="str">
        <f t="shared" si="72"/>
        <v>6-DaHall 1-PDU-02-30-14</v>
      </c>
      <c r="J331" s="1651">
        <v>220</v>
      </c>
      <c r="K331" s="1652">
        <v>30</v>
      </c>
      <c r="L331" s="2690" t="s">
        <v>6933</v>
      </c>
      <c r="M331" s="1639">
        <v>14</v>
      </c>
      <c r="N331" s="1643">
        <v>220</v>
      </c>
      <c r="O331" s="1644">
        <v>30</v>
      </c>
      <c r="P331" s="2696" t="s">
        <v>6929</v>
      </c>
      <c r="Q331" s="1642">
        <v>14</v>
      </c>
      <c r="R331" s="3125"/>
      <c r="S331" s="3117"/>
      <c r="T331" s="3125"/>
      <c r="U331" s="3117"/>
      <c r="V331" s="3125"/>
      <c r="W331" s="3117"/>
      <c r="X331" s="255" t="e">
        <f>SUM(#REF!)</f>
        <v>#REF!</v>
      </c>
      <c r="Y331" s="255" t="e">
        <f>SUM(#REF!)</f>
        <v>#REF!</v>
      </c>
      <c r="Z331" s="888" t="e">
        <f t="shared" si="77"/>
        <v>#REF!</v>
      </c>
      <c r="AA331" s="2777" t="e">
        <f t="shared" si="76"/>
        <v>#REF!</v>
      </c>
      <c r="AB331" s="2830"/>
      <c r="AC331" s="2796"/>
    </row>
    <row r="332" spans="1:30" ht="28.8" x14ac:dyDescent="0.25">
      <c r="A332" s="1163" t="s">
        <v>2772</v>
      </c>
      <c r="B332" s="839" t="s">
        <v>2773</v>
      </c>
      <c r="C332" s="251" t="s">
        <v>2749</v>
      </c>
      <c r="D332" s="251" t="s">
        <v>2774</v>
      </c>
      <c r="E332" s="251" t="s">
        <v>2775</v>
      </c>
      <c r="F332" s="941" t="s">
        <v>2776</v>
      </c>
      <c r="G332" s="942" t="s">
        <v>2777</v>
      </c>
      <c r="H332" s="2332" t="str">
        <f t="shared" si="71"/>
        <v>6-DaHall 1-PDU-01-30-16</v>
      </c>
      <c r="I332" s="2333" t="str">
        <f t="shared" si="72"/>
        <v>6-DaHall 1-PDU-02-30-16</v>
      </c>
      <c r="J332" s="1637">
        <v>220</v>
      </c>
      <c r="K332" s="1638">
        <v>30</v>
      </c>
      <c r="L332" s="2690" t="s">
        <v>6933</v>
      </c>
      <c r="M332" s="1639">
        <v>16</v>
      </c>
      <c r="N332" s="1640">
        <v>220</v>
      </c>
      <c r="O332" s="1641">
        <v>30</v>
      </c>
      <c r="P332" s="2696" t="s">
        <v>6929</v>
      </c>
      <c r="Q332" s="1642">
        <v>16</v>
      </c>
      <c r="R332" s="3125"/>
      <c r="S332" s="3117"/>
      <c r="T332" s="3125"/>
      <c r="U332" s="3117"/>
      <c r="V332" s="3125"/>
      <c r="W332" s="3117"/>
      <c r="X332" s="255" t="e">
        <f>SUM(#REF!)</f>
        <v>#REF!</v>
      </c>
      <c r="Y332" s="255" t="e">
        <f>SUM(#REF!)</f>
        <v>#REF!</v>
      </c>
      <c r="Z332" s="888" t="e">
        <f t="shared" si="77"/>
        <v>#REF!</v>
      </c>
      <c r="AA332" s="2777" t="e">
        <f t="shared" si="76"/>
        <v>#REF!</v>
      </c>
      <c r="AB332" s="2830"/>
      <c r="AC332" s="2796"/>
    </row>
    <row r="333" spans="1:30" ht="27" customHeight="1" x14ac:dyDescent="0.25">
      <c r="A333" s="1163" t="s">
        <v>2778</v>
      </c>
      <c r="B333" s="839" t="s">
        <v>2779</v>
      </c>
      <c r="C333" s="251" t="s">
        <v>2749</v>
      </c>
      <c r="D333" s="251" t="s">
        <v>2780</v>
      </c>
      <c r="E333" s="251" t="s">
        <v>2781</v>
      </c>
      <c r="F333" s="941" t="s">
        <v>2782</v>
      </c>
      <c r="G333" s="942" t="s">
        <v>2783</v>
      </c>
      <c r="H333" s="2332" t="str">
        <f t="shared" si="71"/>
        <v>6-DaHall 1-PDU-11-30-19</v>
      </c>
      <c r="I333" s="2333" t="str">
        <f t="shared" si="72"/>
        <v>6-DaHall 1-PDU-12-30-19</v>
      </c>
      <c r="J333" s="1637">
        <v>220</v>
      </c>
      <c r="K333" s="1638">
        <v>30</v>
      </c>
      <c r="L333" s="2690" t="s">
        <v>6977</v>
      </c>
      <c r="M333" s="1639">
        <v>19</v>
      </c>
      <c r="N333" s="1640">
        <v>220</v>
      </c>
      <c r="O333" s="1641">
        <v>30</v>
      </c>
      <c r="P333" s="2696" t="s">
        <v>6984</v>
      </c>
      <c r="Q333" s="1642">
        <v>19</v>
      </c>
      <c r="R333" s="3125" t="s">
        <v>2784</v>
      </c>
      <c r="S333" s="3117" t="s">
        <v>1834</v>
      </c>
      <c r="T333" s="3125" t="s">
        <v>2785</v>
      </c>
      <c r="U333" s="3117" t="s">
        <v>1835</v>
      </c>
      <c r="V333" s="3125"/>
      <c r="W333" s="3117"/>
      <c r="X333" s="255" t="e">
        <f>SUM(#REF!)</f>
        <v>#REF!</v>
      </c>
      <c r="Y333" s="255" t="e">
        <f>SUM(#REF!)</f>
        <v>#REF!</v>
      </c>
      <c r="Z333" s="888" t="e">
        <f t="shared" si="77"/>
        <v>#REF!</v>
      </c>
      <c r="AA333" s="2777" t="e">
        <f t="shared" si="76"/>
        <v>#REF!</v>
      </c>
      <c r="AB333" s="2830"/>
      <c r="AC333" s="2796"/>
    </row>
    <row r="334" spans="1:30" ht="25.5" customHeight="1" thickBot="1" x14ac:dyDescent="0.3">
      <c r="A334" s="1164" t="s">
        <v>2786</v>
      </c>
      <c r="B334" s="334" t="s">
        <v>2787</v>
      </c>
      <c r="C334" s="334" t="s">
        <v>2749</v>
      </c>
      <c r="D334" s="334" t="s">
        <v>2788</v>
      </c>
      <c r="E334" s="334" t="s">
        <v>2789</v>
      </c>
      <c r="F334" s="923" t="s">
        <v>2790</v>
      </c>
      <c r="G334" s="924" t="s">
        <v>2791</v>
      </c>
      <c r="H334" s="2334" t="str">
        <f t="shared" si="71"/>
        <v>6-DaHall 1-PDU-11-30-44</v>
      </c>
      <c r="I334" s="2335" t="str">
        <f t="shared" si="72"/>
        <v>6-DaHall 1-PDU-12-30-44</v>
      </c>
      <c r="J334" s="1645">
        <v>220</v>
      </c>
      <c r="K334" s="1646">
        <v>30</v>
      </c>
      <c r="L334" s="2693" t="s">
        <v>6977</v>
      </c>
      <c r="M334" s="1647">
        <v>44</v>
      </c>
      <c r="N334" s="1648">
        <v>220</v>
      </c>
      <c r="O334" s="1649">
        <v>30</v>
      </c>
      <c r="P334" s="2699" t="s">
        <v>6984</v>
      </c>
      <c r="Q334" s="1650">
        <v>44</v>
      </c>
      <c r="R334" s="3129"/>
      <c r="S334" s="3118"/>
      <c r="T334" s="3129"/>
      <c r="U334" s="3118"/>
      <c r="V334" s="3129"/>
      <c r="W334" s="3118"/>
      <c r="X334" s="335" t="e">
        <f>SUM(#REF!)</f>
        <v>#REF!</v>
      </c>
      <c r="Y334" s="335" t="e">
        <f>SUM(#REF!)</f>
        <v>#REF!</v>
      </c>
      <c r="Z334" s="890" t="e">
        <f t="shared" si="77"/>
        <v>#REF!</v>
      </c>
      <c r="AA334" s="2778" t="e">
        <f t="shared" si="76"/>
        <v>#REF!</v>
      </c>
      <c r="AB334" s="2831"/>
      <c r="AC334" s="2822" t="s">
        <v>2792</v>
      </c>
    </row>
    <row r="335" spans="1:30" ht="25.5" customHeight="1" thickTop="1" x14ac:dyDescent="0.25">
      <c r="A335" s="1468"/>
      <c r="B335" s="332" t="s">
        <v>2793</v>
      </c>
      <c r="C335" s="3130" t="s">
        <v>2794</v>
      </c>
      <c r="D335" s="332" t="s">
        <v>2795</v>
      </c>
      <c r="E335" s="1469"/>
      <c r="F335" s="943" t="s">
        <v>2796</v>
      </c>
      <c r="G335" s="1470"/>
      <c r="H335" s="2339" t="str">
        <f t="shared" si="71"/>
        <v>6-DaHall 1-PDU-13-30-2</v>
      </c>
      <c r="I335" s="2343"/>
      <c r="J335" s="1660">
        <v>220</v>
      </c>
      <c r="K335" s="1661">
        <v>30</v>
      </c>
      <c r="L335" s="2692" t="s">
        <v>6978</v>
      </c>
      <c r="M335" s="1662">
        <v>2</v>
      </c>
      <c r="N335" s="1684"/>
      <c r="O335" s="1685"/>
      <c r="P335" s="1470"/>
      <c r="Q335" s="1686"/>
      <c r="R335" s="3124" t="s">
        <v>1728</v>
      </c>
      <c r="S335" s="3113"/>
      <c r="T335" s="3127" t="s">
        <v>1730</v>
      </c>
      <c r="U335" s="3113"/>
      <c r="V335" s="3127" t="s">
        <v>1598</v>
      </c>
      <c r="W335" s="3113"/>
      <c r="X335" s="333" t="e">
        <f>SUM(#REF!)</f>
        <v>#REF!</v>
      </c>
      <c r="Y335" s="874"/>
      <c r="Z335" s="888" t="e">
        <f t="shared" si="77"/>
        <v>#REF!</v>
      </c>
      <c r="AA335" s="2777" t="e">
        <f t="shared" si="76"/>
        <v>#REF!</v>
      </c>
      <c r="AB335" s="2839"/>
      <c r="AC335" s="2823" t="s">
        <v>2797</v>
      </c>
    </row>
    <row r="336" spans="1:30" ht="25.5" customHeight="1" x14ac:dyDescent="0.25">
      <c r="A336" s="1468"/>
      <c r="B336" s="251" t="s">
        <v>2798</v>
      </c>
      <c r="C336" s="3131"/>
      <c r="D336" s="251" t="s">
        <v>2799</v>
      </c>
      <c r="E336" s="1471"/>
      <c r="F336" s="941" t="s">
        <v>2800</v>
      </c>
      <c r="G336" s="1472"/>
      <c r="H336" s="2332" t="str">
        <f t="shared" si="71"/>
        <v>6-DaHall 1-PDU-13-30-4</v>
      </c>
      <c r="I336" s="2344"/>
      <c r="J336" s="1637">
        <v>220</v>
      </c>
      <c r="K336" s="1638">
        <v>30</v>
      </c>
      <c r="L336" s="2690" t="s">
        <v>6978</v>
      </c>
      <c r="M336" s="1639">
        <v>4</v>
      </c>
      <c r="N336" s="1687"/>
      <c r="O336" s="1688"/>
      <c r="P336" s="1472"/>
      <c r="Q336" s="1689"/>
      <c r="R336" s="3125"/>
      <c r="S336" s="3114"/>
      <c r="T336" s="3128"/>
      <c r="U336" s="3114"/>
      <c r="V336" s="3128"/>
      <c r="W336" s="3114"/>
      <c r="X336" s="255" t="e">
        <f>SUM(#REF!)</f>
        <v>#REF!</v>
      </c>
      <c r="Y336" s="254"/>
      <c r="Z336" s="888" t="e">
        <f t="shared" si="77"/>
        <v>#REF!</v>
      </c>
      <c r="AA336" s="2777" t="e">
        <f t="shared" si="76"/>
        <v>#REF!</v>
      </c>
      <c r="AB336" s="2830"/>
      <c r="AC336" s="2824" t="s">
        <v>2801</v>
      </c>
    </row>
    <row r="337" spans="1:29" ht="25.5" customHeight="1" x14ac:dyDescent="0.25">
      <c r="A337" s="1468"/>
      <c r="B337" s="251" t="s">
        <v>2802</v>
      </c>
      <c r="C337" s="3131"/>
      <c r="D337" s="1471"/>
      <c r="E337" s="251" t="s">
        <v>2803</v>
      </c>
      <c r="F337" s="1473"/>
      <c r="G337" s="942" t="s">
        <v>2804</v>
      </c>
      <c r="H337" s="2345"/>
      <c r="I337" s="2333" t="str">
        <f>"6-DaHall 1-PDU-"&amp;P337&amp;"-"&amp;O337&amp;"-"&amp;Q337</f>
        <v>6-DaHall 1-PDU-14-30-2</v>
      </c>
      <c r="J337" s="1690"/>
      <c r="K337" s="1691"/>
      <c r="L337" s="1473"/>
      <c r="M337" s="1692"/>
      <c r="N337" s="1640">
        <v>220</v>
      </c>
      <c r="O337" s="1641">
        <v>30</v>
      </c>
      <c r="P337" s="2696" t="s">
        <v>6985</v>
      </c>
      <c r="Q337" s="1642">
        <v>2</v>
      </c>
      <c r="R337" s="3115"/>
      <c r="S337" s="3117" t="s">
        <v>1729</v>
      </c>
      <c r="T337" s="3119"/>
      <c r="U337" s="3121" t="s">
        <v>1731</v>
      </c>
      <c r="V337" s="3119"/>
      <c r="W337" s="3121" t="s">
        <v>1599</v>
      </c>
      <c r="X337" s="254"/>
      <c r="Y337" s="255" t="e">
        <f>SUM(#REF!)</f>
        <v>#REF!</v>
      </c>
      <c r="Z337" s="888" t="e">
        <f t="shared" si="77"/>
        <v>#REF!</v>
      </c>
      <c r="AA337" s="2777" t="e">
        <f t="shared" si="76"/>
        <v>#REF!</v>
      </c>
      <c r="AB337" s="2830"/>
      <c r="AC337" s="2824" t="s">
        <v>2801</v>
      </c>
    </row>
    <row r="338" spans="1:29" ht="25.5" customHeight="1" thickBot="1" x14ac:dyDescent="0.3">
      <c r="A338" s="1468"/>
      <c r="B338" s="334" t="s">
        <v>2805</v>
      </c>
      <c r="C338" s="3132"/>
      <c r="D338" s="1464"/>
      <c r="E338" s="334" t="s">
        <v>2806</v>
      </c>
      <c r="F338" s="1474"/>
      <c r="G338" s="924" t="s">
        <v>2807</v>
      </c>
      <c r="H338" s="2346"/>
      <c r="I338" s="2335" t="str">
        <f>"6-DaHall 1-PDU-"&amp;P338&amp;"-"&amp;O338&amp;"-"&amp;Q338</f>
        <v>6-DaHall 1-PDU-14-30-4</v>
      </c>
      <c r="J338" s="1693"/>
      <c r="K338" s="1694"/>
      <c r="L338" s="1474"/>
      <c r="M338" s="1695"/>
      <c r="N338" s="1648">
        <v>220</v>
      </c>
      <c r="O338" s="1649">
        <v>30</v>
      </c>
      <c r="P338" s="2699" t="s">
        <v>6985</v>
      </c>
      <c r="Q338" s="1650">
        <v>4</v>
      </c>
      <c r="R338" s="3116"/>
      <c r="S338" s="3118"/>
      <c r="T338" s="3120"/>
      <c r="U338" s="3122"/>
      <c r="V338" s="3120"/>
      <c r="W338" s="3122"/>
      <c r="X338" s="1467"/>
      <c r="Y338" s="335" t="e">
        <f>SUM(#REF!)</f>
        <v>#REF!</v>
      </c>
      <c r="Z338" s="888" t="e">
        <f t="shared" si="77"/>
        <v>#REF!</v>
      </c>
      <c r="AA338" s="2777" t="e">
        <f t="shared" si="76"/>
        <v>#REF!</v>
      </c>
      <c r="AB338" s="2834"/>
      <c r="AC338" s="2822" t="s">
        <v>2801</v>
      </c>
    </row>
    <row r="339" spans="1:29" ht="43.8" thickTop="1" x14ac:dyDescent="0.25">
      <c r="A339" s="1162"/>
      <c r="B339" s="1065" t="s">
        <v>2808</v>
      </c>
      <c r="C339" s="332"/>
      <c r="D339" s="1042"/>
      <c r="E339" s="332" t="s">
        <v>1327</v>
      </c>
      <c r="F339" s="1042"/>
      <c r="G339" s="944" t="s">
        <v>2809</v>
      </c>
      <c r="H339" s="2347"/>
      <c r="I339" s="2340" t="str">
        <f>"6-DaHall 1-PDU-"&amp;P339&amp;"-"&amp;O339&amp;"-"&amp;Q339</f>
        <v>6-DaHall 1-PDU-14-30-20</v>
      </c>
      <c r="J339" s="1676"/>
      <c r="K339" s="1677"/>
      <c r="L339" s="1042"/>
      <c r="M339" s="1696"/>
      <c r="N339" s="1663">
        <v>220</v>
      </c>
      <c r="O339" s="1664">
        <v>30</v>
      </c>
      <c r="P339" s="2698" t="s">
        <v>6985</v>
      </c>
      <c r="Q339" s="1665">
        <v>20</v>
      </c>
      <c r="R339" s="1042"/>
      <c r="S339" s="944" t="s">
        <v>1729</v>
      </c>
      <c r="T339" s="1042"/>
      <c r="U339" s="944" t="s">
        <v>1731</v>
      </c>
      <c r="V339" s="1042"/>
      <c r="W339" s="944" t="s">
        <v>1599</v>
      </c>
      <c r="X339" s="333"/>
      <c r="Y339" s="333" t="e">
        <f>SUM(#REF!)</f>
        <v>#REF!</v>
      </c>
      <c r="Z339" s="1168" t="e">
        <f t="shared" si="77"/>
        <v>#REF!</v>
      </c>
      <c r="AA339" s="2780" t="e">
        <f t="shared" si="76"/>
        <v>#REF!</v>
      </c>
      <c r="AB339" s="2833"/>
      <c r="AC339" s="2812"/>
    </row>
    <row r="340" spans="1:29" s="57" customFormat="1" ht="43.2" x14ac:dyDescent="0.25">
      <c r="A340" s="1179"/>
      <c r="B340" s="861" t="s">
        <v>2810</v>
      </c>
      <c r="C340" s="1040"/>
      <c r="D340" s="1040" t="s">
        <v>2811</v>
      </c>
      <c r="E340" s="945"/>
      <c r="F340" s="941" t="s">
        <v>2812</v>
      </c>
      <c r="G340" s="945"/>
      <c r="H340" s="2332" t="str">
        <f>"6-DaHall 1-PDU-"&amp;L340&amp;"-"&amp;K340&amp;"-"&amp;M340</f>
        <v>6-DaHall 1-PDU-13-30-40</v>
      </c>
      <c r="I340" s="2348"/>
      <c r="J340" s="1637">
        <v>220</v>
      </c>
      <c r="K340" s="1638">
        <v>30</v>
      </c>
      <c r="L340" s="2690" t="s">
        <v>6978</v>
      </c>
      <c r="M340" s="1639">
        <v>40</v>
      </c>
      <c r="N340" s="1697"/>
      <c r="O340" s="1698"/>
      <c r="P340" s="945"/>
      <c r="Q340" s="1699"/>
      <c r="R340" s="941" t="s">
        <v>1728</v>
      </c>
      <c r="S340" s="945"/>
      <c r="T340" s="941" t="s">
        <v>1730</v>
      </c>
      <c r="U340" s="945"/>
      <c r="V340" s="3125" t="s">
        <v>1598</v>
      </c>
      <c r="W340" s="945"/>
      <c r="X340" s="889" t="e">
        <f>SUM(#REF!)</f>
        <v>#REF!</v>
      </c>
      <c r="Y340" s="945"/>
      <c r="Z340" s="889" t="e">
        <f t="shared" si="77"/>
        <v>#REF!</v>
      </c>
      <c r="AA340" s="2791" t="e">
        <f t="shared" si="76"/>
        <v>#REF!</v>
      </c>
      <c r="AB340" s="2847"/>
      <c r="AC340" s="2825"/>
    </row>
    <row r="341" spans="1:29" ht="58.2" thickBot="1" x14ac:dyDescent="0.3">
      <c r="A341" s="1164"/>
      <c r="B341" s="865" t="s">
        <v>2813</v>
      </c>
      <c r="C341" s="1041"/>
      <c r="D341" s="334"/>
      <c r="E341" s="1043"/>
      <c r="F341" s="923" t="s">
        <v>2814</v>
      </c>
      <c r="G341" s="1043"/>
      <c r="H341" s="2349" t="str">
        <f>"6-DaHall 1-PDU-"&amp;L341&amp;"-"&amp;K341&amp;"-"&amp;M341</f>
        <v>6-DaHall 1-PDU-01-30-50</v>
      </c>
      <c r="I341" s="2350"/>
      <c r="J341" s="1700">
        <v>220</v>
      </c>
      <c r="K341" s="1701">
        <v>30</v>
      </c>
      <c r="L341" s="2694" t="s">
        <v>6933</v>
      </c>
      <c r="M341" s="1702">
        <v>50</v>
      </c>
      <c r="N341" s="1703"/>
      <c r="O341" s="1704"/>
      <c r="P341" s="1705"/>
      <c r="Q341" s="1706"/>
      <c r="R341" s="923" t="s">
        <v>2017</v>
      </c>
      <c r="S341" s="1043"/>
      <c r="T341" s="923" t="s">
        <v>2019</v>
      </c>
      <c r="U341" s="1043"/>
      <c r="V341" s="3129"/>
      <c r="W341" s="1043"/>
      <c r="X341" s="335" t="e">
        <f>SUM(#REF!)</f>
        <v>#REF!</v>
      </c>
      <c r="Y341" s="1043"/>
      <c r="Z341" s="890" t="e">
        <f t="shared" si="77"/>
        <v>#REF!</v>
      </c>
      <c r="AA341" s="2778" t="e">
        <f t="shared" si="76"/>
        <v>#REF!</v>
      </c>
      <c r="AB341" s="2831"/>
      <c r="AC341" s="2826"/>
    </row>
    <row r="342" spans="1:29" ht="58.8" thickTop="1" thickBot="1" x14ac:dyDescent="0.3">
      <c r="A342" s="2520"/>
      <c r="B342" s="2521" t="s">
        <v>2815</v>
      </c>
      <c r="C342" s="1207"/>
      <c r="D342" s="1183"/>
      <c r="E342" s="1207"/>
      <c r="F342" s="2522"/>
      <c r="G342" s="1207"/>
      <c r="H342" s="2523" t="str">
        <f>"6-DaHall 1-PDU-"&amp;L342&amp;"-"&amp;K342&amp;"-"&amp;M342</f>
        <v>6-DaHall 1-PDU-01-30-46</v>
      </c>
      <c r="I342" s="2524"/>
      <c r="J342" s="2525">
        <v>220</v>
      </c>
      <c r="K342" s="2526">
        <v>30</v>
      </c>
      <c r="L342" s="2695" t="s">
        <v>6933</v>
      </c>
      <c r="M342" s="2527">
        <v>46</v>
      </c>
      <c r="N342" s="2528"/>
      <c r="O342" s="2529"/>
      <c r="P342" s="2530"/>
      <c r="Q342" s="2531"/>
      <c r="R342" s="2522" t="s">
        <v>2017</v>
      </c>
      <c r="S342" s="2530"/>
      <c r="T342" s="2522" t="s">
        <v>2019</v>
      </c>
      <c r="U342" s="2530"/>
      <c r="V342" s="2522"/>
      <c r="W342" s="1207"/>
      <c r="X342" s="1210" t="e">
        <f>SUM(#REF!)</f>
        <v>#REF!</v>
      </c>
      <c r="Y342" s="2530"/>
      <c r="Z342" s="2532" t="e">
        <f t="shared" ref="Z342" si="78">SUM(X342:Y342)</f>
        <v>#REF!</v>
      </c>
      <c r="AA342" s="2792" t="e">
        <f t="shared" si="76"/>
        <v>#REF!</v>
      </c>
      <c r="AB342" s="2848"/>
      <c r="AC342" s="2827"/>
    </row>
    <row r="343" spans="1:29" ht="15" thickTop="1" x14ac:dyDescent="0.25"/>
    <row r="344" spans="1:29" x14ac:dyDescent="0.25">
      <c r="Z344" s="250" t="e">
        <f>SUM(Z5:Z342)</f>
        <v>#REF!</v>
      </c>
      <c r="AA344" s="1475" t="e">
        <f>SUM(AA5:AA341)/1000</f>
        <v>#REF!</v>
      </c>
      <c r="AB344" s="1475"/>
    </row>
    <row r="345" spans="1:29" x14ac:dyDescent="0.25">
      <c r="Y345" s="250" t="s">
        <v>2816</v>
      </c>
      <c r="Z345" s="250" t="e">
        <f>Z344-#REF!</f>
        <v>#REF!</v>
      </c>
    </row>
  </sheetData>
  <mergeCells count="308">
    <mergeCell ref="C238:C239"/>
    <mergeCell ref="R238:R246"/>
    <mergeCell ref="V226:V236"/>
    <mergeCell ref="T217:T225"/>
    <mergeCell ref="A240:A241"/>
    <mergeCell ref="B240:B241"/>
    <mergeCell ref="V238:V246"/>
    <mergeCell ref="A273:A274"/>
    <mergeCell ref="C273:C274"/>
    <mergeCell ref="A253:A254"/>
    <mergeCell ref="B253:B254"/>
    <mergeCell ref="A271:A272"/>
    <mergeCell ref="C271:C272"/>
    <mergeCell ref="A257:A258"/>
    <mergeCell ref="B257:B258"/>
    <mergeCell ref="C257:C258"/>
    <mergeCell ref="R261:R267"/>
    <mergeCell ref="S261:S267"/>
    <mergeCell ref="A255:A256"/>
    <mergeCell ref="B255:B256"/>
    <mergeCell ref="C255:C256"/>
    <mergeCell ref="U249:U253"/>
    <mergeCell ref="T261:T267"/>
    <mergeCell ref="C253:C254"/>
    <mergeCell ref="R217:R225"/>
    <mergeCell ref="R206:R207"/>
    <mergeCell ref="S206:S207"/>
    <mergeCell ref="T206:T207"/>
    <mergeCell ref="T270:T277"/>
    <mergeCell ref="C240:C241"/>
    <mergeCell ref="Z253:Z254"/>
    <mergeCell ref="Z257:Z258"/>
    <mergeCell ref="A213:A215"/>
    <mergeCell ref="A217:A219"/>
    <mergeCell ref="A220:A221"/>
    <mergeCell ref="A222:A223"/>
    <mergeCell ref="A224:A225"/>
    <mergeCell ref="B224:B225"/>
    <mergeCell ref="C224:C225"/>
    <mergeCell ref="B220:B221"/>
    <mergeCell ref="C220:C221"/>
    <mergeCell ref="B222:B223"/>
    <mergeCell ref="C222:C223"/>
    <mergeCell ref="B213:B215"/>
    <mergeCell ref="C213:C215"/>
    <mergeCell ref="A238:A239"/>
    <mergeCell ref="B238:B239"/>
    <mergeCell ref="U217:U225"/>
    <mergeCell ref="R226:R236"/>
    <mergeCell ref="U261:U267"/>
    <mergeCell ref="V261:V267"/>
    <mergeCell ref="W261:W267"/>
    <mergeCell ref="U270:U277"/>
    <mergeCell ref="U238:U246"/>
    <mergeCell ref="B187:B188"/>
    <mergeCell ref="B190:B191"/>
    <mergeCell ref="S280:S283"/>
    <mergeCell ref="R280:R283"/>
    <mergeCell ref="R185:R192"/>
    <mergeCell ref="S185:S192"/>
    <mergeCell ref="R198:R205"/>
    <mergeCell ref="S198:S205"/>
    <mergeCell ref="T198:T205"/>
    <mergeCell ref="R208:R216"/>
    <mergeCell ref="S208:S216"/>
    <mergeCell ref="T208:T216"/>
    <mergeCell ref="R249:R253"/>
    <mergeCell ref="S249:S253"/>
    <mergeCell ref="T249:T253"/>
    <mergeCell ref="B217:B219"/>
    <mergeCell ref="C217:C219"/>
    <mergeCell ref="B273:B274"/>
    <mergeCell ref="A324:A325"/>
    <mergeCell ref="R323:R326"/>
    <mergeCell ref="V308:V313"/>
    <mergeCell ref="W308:W313"/>
    <mergeCell ref="V300:V305"/>
    <mergeCell ref="W300:W305"/>
    <mergeCell ref="T300:T303"/>
    <mergeCell ref="U300:U303"/>
    <mergeCell ref="T304:T305"/>
    <mergeCell ref="U304:U305"/>
    <mergeCell ref="R304:R305"/>
    <mergeCell ref="S304:S305"/>
    <mergeCell ref="R300:R303"/>
    <mergeCell ref="S300:S303"/>
    <mergeCell ref="B324:B325"/>
    <mergeCell ref="W323:W326"/>
    <mergeCell ref="A3:A4"/>
    <mergeCell ref="C120:C122"/>
    <mergeCell ref="C123:C125"/>
    <mergeCell ref="T185:T192"/>
    <mergeCell ref="A187:A188"/>
    <mergeCell ref="A190:A191"/>
    <mergeCell ref="A123:A125"/>
    <mergeCell ref="A120:A122"/>
    <mergeCell ref="B3:B4"/>
    <mergeCell ref="B75:B76"/>
    <mergeCell ref="B77:B78"/>
    <mergeCell ref="S108:S116"/>
    <mergeCell ref="T108:T116"/>
    <mergeCell ref="S126:S130"/>
    <mergeCell ref="R121:R122"/>
    <mergeCell ref="S121:S122"/>
    <mergeCell ref="T121:T122"/>
    <mergeCell ref="R174:R175"/>
    <mergeCell ref="S174:S175"/>
    <mergeCell ref="T174:T175"/>
    <mergeCell ref="S139:S140"/>
    <mergeCell ref="R152:R156"/>
    <mergeCell ref="R157:R160"/>
    <mergeCell ref="S157:S160"/>
    <mergeCell ref="V340:V341"/>
    <mergeCell ref="V290:V295"/>
    <mergeCell ref="R333:R334"/>
    <mergeCell ref="S333:S334"/>
    <mergeCell ref="T333:T334"/>
    <mergeCell ref="U333:U334"/>
    <mergeCell ref="V314:V319"/>
    <mergeCell ref="R290:R295"/>
    <mergeCell ref="S290:S295"/>
    <mergeCell ref="T290:T295"/>
    <mergeCell ref="U290:U295"/>
    <mergeCell ref="S327:S332"/>
    <mergeCell ref="S323:S326"/>
    <mergeCell ref="T323:T326"/>
    <mergeCell ref="U323:U326"/>
    <mergeCell ref="T327:T332"/>
    <mergeCell ref="U327:U332"/>
    <mergeCell ref="R308:R311"/>
    <mergeCell ref="S308:S311"/>
    <mergeCell ref="T308:T311"/>
    <mergeCell ref="U308:U311"/>
    <mergeCell ref="V327:V334"/>
    <mergeCell ref="U98:U106"/>
    <mergeCell ref="V98:V106"/>
    <mergeCell ref="R108:R116"/>
    <mergeCell ref="U108:U116"/>
    <mergeCell ref="R98:R106"/>
    <mergeCell ref="T98:T106"/>
    <mergeCell ref="S98:S106"/>
    <mergeCell ref="U121:U122"/>
    <mergeCell ref="B120:B122"/>
    <mergeCell ref="R118:R120"/>
    <mergeCell ref="S118:S120"/>
    <mergeCell ref="T118:T120"/>
    <mergeCell ref="U118:U120"/>
    <mergeCell ref="B1:AC1"/>
    <mergeCell ref="C3:C4"/>
    <mergeCell ref="D3:E3"/>
    <mergeCell ref="F3:G3"/>
    <mergeCell ref="X3:Z3"/>
    <mergeCell ref="AA3:AA4"/>
    <mergeCell ref="AC3:AC4"/>
    <mergeCell ref="R3:S3"/>
    <mergeCell ref="T3:U3"/>
    <mergeCell ref="V3:W3"/>
    <mergeCell ref="H3:I3"/>
    <mergeCell ref="J3:Q3"/>
    <mergeCell ref="J4:M4"/>
    <mergeCell ref="N4:Q4"/>
    <mergeCell ref="AB3:AB4"/>
    <mergeCell ref="AD5:AD13"/>
    <mergeCell ref="AD14:AD22"/>
    <mergeCell ref="AD23:AD31"/>
    <mergeCell ref="AD32:AD40"/>
    <mergeCell ref="AD41:AD49"/>
    <mergeCell ref="AD50:AD58"/>
    <mergeCell ref="AD59:AD67"/>
    <mergeCell ref="AD68:AD78"/>
    <mergeCell ref="Z75:Z76"/>
    <mergeCell ref="Z77:Z78"/>
    <mergeCell ref="AD314:AD322"/>
    <mergeCell ref="AC224:AC225"/>
    <mergeCell ref="V198:V207"/>
    <mergeCell ref="W185:W192"/>
    <mergeCell ref="V152:V160"/>
    <mergeCell ref="W152:W160"/>
    <mergeCell ref="V185:V192"/>
    <mergeCell ref="W163:W171"/>
    <mergeCell ref="V174:V182"/>
    <mergeCell ref="W174:W182"/>
    <mergeCell ref="W198:W207"/>
    <mergeCell ref="V163:V171"/>
    <mergeCell ref="Z240:Z241"/>
    <mergeCell ref="AA240:AA241"/>
    <mergeCell ref="AA271:AA272"/>
    <mergeCell ref="AA257:AA258"/>
    <mergeCell ref="AC217:AC219"/>
    <mergeCell ref="Z220:Z221"/>
    <mergeCell ref="AA220:AA221"/>
    <mergeCell ref="AC220:AC221"/>
    <mergeCell ref="Z222:Z223"/>
    <mergeCell ref="AA222:AA223"/>
    <mergeCell ref="AC222:AC223"/>
    <mergeCell ref="V270:V277"/>
    <mergeCell ref="Z324:Z325"/>
    <mergeCell ref="AA324:AA325"/>
    <mergeCell ref="Z217:Z219"/>
    <mergeCell ref="AA217:AA219"/>
    <mergeCell ref="V280:V285"/>
    <mergeCell ref="W280:W285"/>
    <mergeCell ref="Z224:Z225"/>
    <mergeCell ref="Z273:Z274"/>
    <mergeCell ref="AA273:AA274"/>
    <mergeCell ref="AA224:AA225"/>
    <mergeCell ref="V208:V225"/>
    <mergeCell ref="W208:W225"/>
    <mergeCell ref="Z238:Z239"/>
    <mergeCell ref="AA238:AA239"/>
    <mergeCell ref="Z213:Z215"/>
    <mergeCell ref="AA213:AA215"/>
    <mergeCell ref="AA253:AA254"/>
    <mergeCell ref="Z255:Z256"/>
    <mergeCell ref="AA255:AA256"/>
    <mergeCell ref="V249:V258"/>
    <mergeCell ref="W270:W277"/>
    <mergeCell ref="W238:W246"/>
    <mergeCell ref="W226:W236"/>
    <mergeCell ref="W249:W258"/>
    <mergeCell ref="AD79:AD87"/>
    <mergeCell ref="Z120:Z122"/>
    <mergeCell ref="AA120:AA122"/>
    <mergeCell ref="Z123:Z125"/>
    <mergeCell ref="AA123:AA125"/>
    <mergeCell ref="V132:V140"/>
    <mergeCell ref="W132:W140"/>
    <mergeCell ref="V142:V150"/>
    <mergeCell ref="W142:W147"/>
    <mergeCell ref="W149:W150"/>
    <mergeCell ref="W98:W106"/>
    <mergeCell ref="V108:V116"/>
    <mergeCell ref="W108:W116"/>
    <mergeCell ref="V118:V130"/>
    <mergeCell ref="W118:W130"/>
    <mergeCell ref="B123:B125"/>
    <mergeCell ref="R132:R140"/>
    <mergeCell ref="T132:T140"/>
    <mergeCell ref="R143:R150"/>
    <mergeCell ref="S143:S147"/>
    <mergeCell ref="S149:S150"/>
    <mergeCell ref="U143:U147"/>
    <mergeCell ref="S132:S137"/>
    <mergeCell ref="U139:U140"/>
    <mergeCell ref="U132:U137"/>
    <mergeCell ref="U149:U150"/>
    <mergeCell ref="T143:T150"/>
    <mergeCell ref="R124:R125"/>
    <mergeCell ref="S124:S125"/>
    <mergeCell ref="T124:T125"/>
    <mergeCell ref="U124:U125"/>
    <mergeCell ref="U126:U130"/>
    <mergeCell ref="T126:T130"/>
    <mergeCell ref="R126:R130"/>
    <mergeCell ref="U177:U182"/>
    <mergeCell ref="T152:T156"/>
    <mergeCell ref="U226:U236"/>
    <mergeCell ref="U152:U156"/>
    <mergeCell ref="T157:T160"/>
    <mergeCell ref="U174:U175"/>
    <mergeCell ref="U157:U160"/>
    <mergeCell ref="S152:S156"/>
    <mergeCell ref="S177:S182"/>
    <mergeCell ref="S226:S236"/>
    <mergeCell ref="T226:T236"/>
    <mergeCell ref="U208:U216"/>
    <mergeCell ref="S217:S225"/>
    <mergeCell ref="C335:C338"/>
    <mergeCell ref="R335:R336"/>
    <mergeCell ref="S335:S336"/>
    <mergeCell ref="T335:T336"/>
    <mergeCell ref="U335:U336"/>
    <mergeCell ref="T284:T285"/>
    <mergeCell ref="U284:U285"/>
    <mergeCell ref="R163:R171"/>
    <mergeCell ref="S163:S171"/>
    <mergeCell ref="T163:T171"/>
    <mergeCell ref="U163:U171"/>
    <mergeCell ref="U198:U205"/>
    <mergeCell ref="U185:U192"/>
    <mergeCell ref="U206:U207"/>
    <mergeCell ref="T177:T182"/>
    <mergeCell ref="R177:R182"/>
    <mergeCell ref="U280:U283"/>
    <mergeCell ref="T280:T283"/>
    <mergeCell ref="R284:R285"/>
    <mergeCell ref="S284:S285"/>
    <mergeCell ref="S238:S246"/>
    <mergeCell ref="T238:T246"/>
    <mergeCell ref="R270:R277"/>
    <mergeCell ref="S270:S277"/>
    <mergeCell ref="W335:W336"/>
    <mergeCell ref="R337:R338"/>
    <mergeCell ref="S337:S338"/>
    <mergeCell ref="T337:T338"/>
    <mergeCell ref="U337:U338"/>
    <mergeCell ref="V337:V338"/>
    <mergeCell ref="W337:W338"/>
    <mergeCell ref="W290:W295"/>
    <mergeCell ref="R327:R332"/>
    <mergeCell ref="W314:W319"/>
    <mergeCell ref="R314:R319"/>
    <mergeCell ref="S314:S319"/>
    <mergeCell ref="T314:T319"/>
    <mergeCell ref="U314:U319"/>
    <mergeCell ref="W327:W334"/>
    <mergeCell ref="V335:V336"/>
    <mergeCell ref="V323:V326"/>
  </mergeCells>
  <phoneticPr fontId="10" type="noConversion"/>
  <conditionalFormatting sqref="Z5:Z120">
    <cfRule type="cellIs" dxfId="14" priority="4" operator="greaterThan">
      <formula>12</formula>
    </cfRule>
  </conditionalFormatting>
  <conditionalFormatting sqref="Z123 Z216:Z217 Z220 Z222 Z224 Z240 Z242:Z253 Z255 Z257">
    <cfRule type="cellIs" dxfId="13" priority="19" operator="greaterThan">
      <formula>12</formula>
    </cfRule>
  </conditionalFormatting>
  <conditionalFormatting sqref="Z126:Z213">
    <cfRule type="cellIs" dxfId="12" priority="7" operator="greaterThan">
      <formula>12</formula>
    </cfRule>
  </conditionalFormatting>
  <conditionalFormatting sqref="Z226:Z238">
    <cfRule type="cellIs" dxfId="11" priority="2" operator="greaterThan">
      <formula>12</formula>
    </cfRule>
  </conditionalFormatting>
  <conditionalFormatting sqref="Z259:Z273 Z275:Z324">
    <cfRule type="cellIs" dxfId="10" priority="18" operator="greaterThan">
      <formula>12</formula>
    </cfRule>
  </conditionalFormatting>
  <conditionalFormatting sqref="Z326:Z342">
    <cfRule type="cellIs" dxfId="9" priority="1" operator="greaterThan">
      <formula>12</formula>
    </cfRule>
  </conditionalFormatting>
  <pageMargins left="0.70866141732283472" right="0.70866141732283472" top="0.74803149606299213" bottom="0.74803149606299213" header="0.31496062992125984" footer="0.31496062992125984"/>
  <pageSetup paperSize="9" scale="79" fitToHeight="0" orientation="portrait" horizontalDpi="300" verticalDpi="300" r:id="rId1"/>
  <headerFooter>
    <oddFooter>&amp;LFile : &amp;F&amp;C&amp;P/&amp;N&amp;RSheet :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11"/>
  <sheetViews>
    <sheetView workbookViewId="0">
      <pane xSplit="3" ySplit="4" topLeftCell="F5" activePane="bottomRight" state="frozen"/>
      <selection activeCell="G28" sqref="G28:G39"/>
      <selection pane="topRight" activeCell="G28" sqref="G28:G39"/>
      <selection pane="bottomLeft" activeCell="G28" sqref="G28:G39"/>
      <selection pane="bottomRight" activeCell="H5" sqref="H5"/>
    </sheetView>
  </sheetViews>
  <sheetFormatPr defaultRowHeight="14.4" x14ac:dyDescent="0.25"/>
  <cols>
    <col min="1" max="1" width="8.69921875" style="1161"/>
    <col min="2" max="2" width="8.69921875" style="124"/>
    <col min="3" max="3" width="12.69921875" style="55" customWidth="1"/>
    <col min="4" max="5" width="9.3984375" hidden="1" customWidth="1"/>
    <col min="6" max="7" width="11.19921875" hidden="1" customWidth="1"/>
    <col min="8" max="9" width="24.796875" customWidth="1"/>
    <col min="10" max="10" width="6.3984375" hidden="1" customWidth="1"/>
    <col min="11" max="11" width="6.19921875" hidden="1" customWidth="1"/>
    <col min="12" max="12" width="4" hidden="1" customWidth="1"/>
    <col min="13" max="13" width="3.3984375" style="1590" hidden="1" customWidth="1"/>
    <col min="14" max="14" width="6.09765625" hidden="1" customWidth="1"/>
    <col min="15" max="15" width="5.796875" hidden="1" customWidth="1"/>
    <col min="16" max="16" width="4" hidden="1" customWidth="1"/>
    <col min="17" max="17" width="3.3984375" style="1590" hidden="1" customWidth="1"/>
    <col min="18" max="23" width="11.19921875" hidden="1" customWidth="1"/>
    <col min="24" max="25" width="8.69921875" style="250"/>
    <col min="26" max="26" width="10.59765625" style="250" bestFit="1" customWidth="1"/>
    <col min="27" max="27" width="8.69921875" style="250"/>
    <col min="28" max="28" width="16.796875" style="250" customWidth="1"/>
  </cols>
  <sheetData>
    <row r="1" spans="1:33" ht="25.8" x14ac:dyDescent="0.25">
      <c r="B1" s="3161" t="s">
        <v>6914</v>
      </c>
      <c r="C1" s="3161"/>
      <c r="D1" s="3161"/>
      <c r="E1" s="3161"/>
      <c r="F1" s="3161"/>
      <c r="G1" s="3161"/>
      <c r="H1" s="3161"/>
      <c r="I1" s="3161"/>
      <c r="J1" s="3161"/>
      <c r="K1" s="3161"/>
      <c r="L1" s="3161"/>
      <c r="M1" s="3161"/>
      <c r="N1" s="3161"/>
      <c r="O1" s="3161"/>
      <c r="P1" s="3161"/>
      <c r="Q1" s="3161"/>
      <c r="R1" s="3161"/>
      <c r="S1" s="3161"/>
      <c r="T1" s="3161"/>
      <c r="U1" s="3161"/>
      <c r="V1" s="3161"/>
      <c r="W1" s="3161"/>
      <c r="X1" s="3161"/>
      <c r="Y1" s="3161"/>
      <c r="Z1" s="3161"/>
      <c r="AA1" s="3161"/>
      <c r="AB1" s="3161"/>
      <c r="AC1" s="3161"/>
    </row>
    <row r="2" spans="1:33" ht="15" thickBot="1" x14ac:dyDescent="0.3">
      <c r="AC2" s="252"/>
    </row>
    <row r="3" spans="1:33" ht="13.5" customHeight="1" thickTop="1" x14ac:dyDescent="0.25">
      <c r="A3" s="3183" t="s">
        <v>1291</v>
      </c>
      <c r="B3" s="3342" t="s">
        <v>1292</v>
      </c>
      <c r="C3" s="3336" t="s">
        <v>1293</v>
      </c>
      <c r="D3" s="3164" t="s">
        <v>2817</v>
      </c>
      <c r="E3" s="3165"/>
      <c r="F3" s="3166" t="s">
        <v>1295</v>
      </c>
      <c r="G3" s="3167"/>
      <c r="H3" s="3173" t="s">
        <v>7073</v>
      </c>
      <c r="I3" s="3174"/>
      <c r="J3" s="3173" t="s">
        <v>7</v>
      </c>
      <c r="K3" s="3175"/>
      <c r="L3" s="3175"/>
      <c r="M3" s="3175"/>
      <c r="N3" s="3175"/>
      <c r="O3" s="3175"/>
      <c r="P3" s="3175"/>
      <c r="Q3" s="3174"/>
      <c r="R3" s="3166" t="s">
        <v>1296</v>
      </c>
      <c r="S3" s="3167"/>
      <c r="T3" s="3341" t="s">
        <v>13</v>
      </c>
      <c r="U3" s="3341"/>
      <c r="V3" s="3341" t="s">
        <v>14</v>
      </c>
      <c r="W3" s="3341"/>
      <c r="X3" s="3338" t="s">
        <v>7075</v>
      </c>
      <c r="Y3" s="3339"/>
      <c r="Z3" s="3340"/>
      <c r="AA3" s="3169" t="s">
        <v>15</v>
      </c>
      <c r="AB3" s="3181" t="s">
        <v>7074</v>
      </c>
      <c r="AC3" s="3171" t="s">
        <v>1297</v>
      </c>
    </row>
    <row r="4" spans="1:33" ht="15" thickBot="1" x14ac:dyDescent="0.3">
      <c r="A4" s="3344"/>
      <c r="B4" s="3343"/>
      <c r="C4" s="3337"/>
      <c r="D4" s="870" t="s">
        <v>20</v>
      </c>
      <c r="E4" s="870" t="s">
        <v>21</v>
      </c>
      <c r="F4" s="833" t="s">
        <v>20</v>
      </c>
      <c r="G4" s="834" t="s">
        <v>21</v>
      </c>
      <c r="H4" s="1707" t="s">
        <v>20</v>
      </c>
      <c r="I4" s="1708" t="s">
        <v>21</v>
      </c>
      <c r="J4" s="3176" t="s">
        <v>20</v>
      </c>
      <c r="K4" s="3177"/>
      <c r="L4" s="3177"/>
      <c r="M4" s="3178"/>
      <c r="N4" s="3179" t="s">
        <v>21</v>
      </c>
      <c r="O4" s="3179"/>
      <c r="P4" s="3179"/>
      <c r="Q4" s="3180"/>
      <c r="R4" s="833" t="s">
        <v>20</v>
      </c>
      <c r="S4" s="834" t="s">
        <v>21</v>
      </c>
      <c r="T4" s="833" t="s">
        <v>20</v>
      </c>
      <c r="U4" s="834" t="s">
        <v>21</v>
      </c>
      <c r="V4" s="833" t="s">
        <v>20</v>
      </c>
      <c r="W4" s="834" t="s">
        <v>21</v>
      </c>
      <c r="X4" s="871" t="s">
        <v>20</v>
      </c>
      <c r="Y4" s="871" t="s">
        <v>21</v>
      </c>
      <c r="Z4" s="871" t="s">
        <v>24</v>
      </c>
      <c r="AA4" s="3170"/>
      <c r="AB4" s="3182"/>
      <c r="AC4" s="3172"/>
      <c r="AF4" t="s">
        <v>6926</v>
      </c>
    </row>
    <row r="5" spans="1:33" ht="29.4" thickTop="1" x14ac:dyDescent="0.25">
      <c r="A5" s="1162" t="s">
        <v>2818</v>
      </c>
      <c r="B5" s="1065" t="s">
        <v>2819</v>
      </c>
      <c r="C5" s="1039"/>
      <c r="D5" s="835" t="s">
        <v>2820</v>
      </c>
      <c r="E5" s="835" t="s">
        <v>2821</v>
      </c>
      <c r="F5" s="1494" t="s">
        <v>2822</v>
      </c>
      <c r="G5" s="1495" t="s">
        <v>2823</v>
      </c>
      <c r="H5" s="1635" t="str">
        <f t="shared" ref="H5:H32" si="0">"5-DaHall1-PDU-"&amp;L5&amp;"-"&amp;K5&amp;"-"&amp;M5</f>
        <v>5-DaHall1-PDU-11-30-3</v>
      </c>
      <c r="I5" s="1636" t="str">
        <f t="shared" ref="I5:I32" si="1">"5-DaHall1-PDU-"&amp;P5&amp;"-"&amp;O5&amp;"-"&amp;Q5</f>
        <v>5-DaHall1-PDU-12-30-3</v>
      </c>
      <c r="J5" s="1709">
        <v>220</v>
      </c>
      <c r="K5" s="1710">
        <v>30</v>
      </c>
      <c r="L5" s="2652" t="s">
        <v>6977</v>
      </c>
      <c r="M5" s="1711">
        <v>3</v>
      </c>
      <c r="N5" s="1712">
        <v>220</v>
      </c>
      <c r="O5" s="1713">
        <v>30</v>
      </c>
      <c r="P5" s="2678" t="s">
        <v>6984</v>
      </c>
      <c r="Q5" s="1714">
        <v>3</v>
      </c>
      <c r="R5" s="3331" t="s">
        <v>2824</v>
      </c>
      <c r="S5" s="3332" t="s">
        <v>2825</v>
      </c>
      <c r="T5" s="3331" t="s">
        <v>2826</v>
      </c>
      <c r="U5" s="3332" t="s">
        <v>2827</v>
      </c>
      <c r="V5" s="3331" t="s">
        <v>2828</v>
      </c>
      <c r="W5" s="3332" t="s">
        <v>2829</v>
      </c>
      <c r="X5" s="333" t="e">
        <f>SUM(#REF!)</f>
        <v>#REF!</v>
      </c>
      <c r="Y5" s="333" t="e">
        <f>SUM(#REF!)</f>
        <v>#REF!</v>
      </c>
      <c r="Z5" s="333" t="e">
        <f>SUM(X5:Y5)</f>
        <v>#REF!</v>
      </c>
      <c r="AA5" s="2780" t="e">
        <f>Z5*220</f>
        <v>#REF!</v>
      </c>
      <c r="AB5" s="2833"/>
      <c r="AC5" s="2801"/>
      <c r="AF5">
        <v>0</v>
      </c>
      <c r="AG5" s="2619" t="e">
        <f>Z5-AF5</f>
        <v>#REF!</v>
      </c>
    </row>
    <row r="6" spans="1:33" ht="28.8" x14ac:dyDescent="0.25">
      <c r="A6" s="1163" t="s">
        <v>2830</v>
      </c>
      <c r="B6" s="2312" t="s">
        <v>2831</v>
      </c>
      <c r="C6" s="1040" t="s">
        <v>2832</v>
      </c>
      <c r="D6" s="836" t="s">
        <v>2833</v>
      </c>
      <c r="E6" s="836" t="s">
        <v>2834</v>
      </c>
      <c r="F6" s="1493" t="s">
        <v>2835</v>
      </c>
      <c r="G6" s="910" t="s">
        <v>2836</v>
      </c>
      <c r="H6" s="1635" t="str">
        <f t="shared" si="0"/>
        <v>5-DaHall1-PDU-11-30-5</v>
      </c>
      <c r="I6" s="1636" t="str">
        <f t="shared" si="1"/>
        <v>5-DaHall1-PDU-12-30-5</v>
      </c>
      <c r="J6" s="1715">
        <v>220</v>
      </c>
      <c r="K6" s="1716">
        <v>30</v>
      </c>
      <c r="L6" s="2650" t="s">
        <v>6977</v>
      </c>
      <c r="M6" s="1717">
        <v>5</v>
      </c>
      <c r="N6" s="1718">
        <v>220</v>
      </c>
      <c r="O6" s="1719">
        <v>30</v>
      </c>
      <c r="P6" s="2676" t="s">
        <v>6984</v>
      </c>
      <c r="Q6" s="1720">
        <v>5</v>
      </c>
      <c r="R6" s="3325"/>
      <c r="S6" s="3326"/>
      <c r="T6" s="3325"/>
      <c r="U6" s="3326"/>
      <c r="V6" s="3325"/>
      <c r="W6" s="3327"/>
      <c r="X6" s="255" t="e">
        <f>SUM(#REF!)</f>
        <v>#REF!</v>
      </c>
      <c r="Y6" s="255" t="e">
        <f>SUM(#REF!)</f>
        <v>#REF!</v>
      </c>
      <c r="Z6" s="255" t="e">
        <f t="shared" ref="Z6:Z41" si="2">SUM(X6:Y6)</f>
        <v>#REF!</v>
      </c>
      <c r="AA6" s="2777" t="e">
        <f t="shared" ref="AA6:AA17" si="3">Z6*220</f>
        <v>#REF!</v>
      </c>
      <c r="AB6" s="2830"/>
      <c r="AC6" s="2796"/>
      <c r="AF6">
        <v>0</v>
      </c>
      <c r="AG6" s="2619" t="e">
        <f t="shared" ref="AG6:AG69" si="4">Z6-AF6</f>
        <v>#REF!</v>
      </c>
    </row>
    <row r="7" spans="1:33" ht="28.8" x14ac:dyDescent="0.25">
      <c r="A7" s="3185" t="s">
        <v>2837</v>
      </c>
      <c r="B7" s="3330" t="s">
        <v>2838</v>
      </c>
      <c r="C7" s="3222" t="s">
        <v>2832</v>
      </c>
      <c r="D7" s="837" t="s">
        <v>2839</v>
      </c>
      <c r="E7" s="837" t="s">
        <v>2840</v>
      </c>
      <c r="F7" s="1493" t="s">
        <v>2841</v>
      </c>
      <c r="G7" s="910" t="s">
        <v>2842</v>
      </c>
      <c r="H7" s="1635" t="str">
        <f t="shared" si="0"/>
        <v>5-DaHall1-PDU-11-30-9</v>
      </c>
      <c r="I7" s="1636" t="str">
        <f t="shared" si="1"/>
        <v>5-DaHall1-PDU-12-20-26</v>
      </c>
      <c r="J7" s="1721">
        <v>220</v>
      </c>
      <c r="K7" s="1722">
        <v>30</v>
      </c>
      <c r="L7" s="2650" t="s">
        <v>6977</v>
      </c>
      <c r="M7" s="1717">
        <v>9</v>
      </c>
      <c r="N7" s="1718">
        <v>220</v>
      </c>
      <c r="O7" s="1719">
        <v>20</v>
      </c>
      <c r="P7" s="2676" t="s">
        <v>6984</v>
      </c>
      <c r="Q7" s="1720">
        <v>26</v>
      </c>
      <c r="R7" s="3325"/>
      <c r="S7" s="3326"/>
      <c r="T7" s="3325"/>
      <c r="U7" s="3326"/>
      <c r="V7" s="3325"/>
      <c r="W7" s="3327"/>
      <c r="X7" s="838" t="e">
        <f>SUM(#REF!)</f>
        <v>#REF!</v>
      </c>
      <c r="Y7" s="838" t="e">
        <f>SUM(#REF!)</f>
        <v>#REF!</v>
      </c>
      <c r="Z7" s="3333" t="e">
        <f>SUM(X7:Y8)</f>
        <v>#REF!</v>
      </c>
      <c r="AA7" s="3335" t="e">
        <f t="shared" si="3"/>
        <v>#REF!</v>
      </c>
      <c r="AB7" s="2912"/>
      <c r="AC7" s="2878"/>
      <c r="AF7">
        <v>21.400000000000002</v>
      </c>
      <c r="AG7" s="2619" t="e">
        <f t="shared" si="4"/>
        <v>#REF!</v>
      </c>
    </row>
    <row r="8" spans="1:33" ht="28.8" x14ac:dyDescent="0.25">
      <c r="A8" s="3185"/>
      <c r="B8" s="3330"/>
      <c r="C8" s="3222"/>
      <c r="D8" s="837" t="s">
        <v>2843</v>
      </c>
      <c r="E8" s="837" t="s">
        <v>2844</v>
      </c>
      <c r="F8" s="1493" t="s">
        <v>2845</v>
      </c>
      <c r="G8" s="910" t="s">
        <v>2846</v>
      </c>
      <c r="H8" s="1635" t="str">
        <f t="shared" si="0"/>
        <v>5-DaHall1-PDU-11-20-26</v>
      </c>
      <c r="I8" s="1636" t="str">
        <f t="shared" si="1"/>
        <v>5-DaHall1-PDU-12-20-30</v>
      </c>
      <c r="J8" s="1721">
        <v>220</v>
      </c>
      <c r="K8" s="1722">
        <v>20</v>
      </c>
      <c r="L8" s="2650" t="s">
        <v>6977</v>
      </c>
      <c r="M8" s="1717">
        <v>26</v>
      </c>
      <c r="N8" s="1718">
        <v>220</v>
      </c>
      <c r="O8" s="1719">
        <v>20</v>
      </c>
      <c r="P8" s="2676" t="s">
        <v>6984</v>
      </c>
      <c r="Q8" s="1720">
        <v>30</v>
      </c>
      <c r="R8" s="3325"/>
      <c r="S8" s="3326"/>
      <c r="T8" s="3325"/>
      <c r="U8" s="3326"/>
      <c r="V8" s="3325"/>
      <c r="W8" s="3327"/>
      <c r="X8" s="838" t="e">
        <f>SUM(#REF!)</f>
        <v>#REF!</v>
      </c>
      <c r="Y8" s="838" t="e">
        <f>SUM(#REF!)</f>
        <v>#REF!</v>
      </c>
      <c r="Z8" s="3334"/>
      <c r="AA8" s="3335"/>
      <c r="AB8" s="2912"/>
      <c r="AC8" s="2878"/>
      <c r="AG8" s="2619">
        <f t="shared" si="4"/>
        <v>0</v>
      </c>
    </row>
    <row r="9" spans="1:33" ht="28.8" x14ac:dyDescent="0.25">
      <c r="A9" s="3185" t="s">
        <v>284</v>
      </c>
      <c r="B9" s="3193" t="s">
        <v>2847</v>
      </c>
      <c r="C9" s="3222" t="s">
        <v>2832</v>
      </c>
      <c r="D9" s="836" t="s">
        <v>2848</v>
      </c>
      <c r="E9" s="836" t="s">
        <v>2849</v>
      </c>
      <c r="F9" s="1493" t="s">
        <v>2850</v>
      </c>
      <c r="G9" s="910" t="s">
        <v>2851</v>
      </c>
      <c r="H9" s="1635" t="str">
        <f t="shared" si="0"/>
        <v>5-DaHall1-PDU-11-30-11</v>
      </c>
      <c r="I9" s="1636" t="str">
        <f t="shared" si="1"/>
        <v>5-DaHall1-PDU-12-30-9</v>
      </c>
      <c r="J9" s="1721">
        <v>220</v>
      </c>
      <c r="K9" s="1722">
        <v>30</v>
      </c>
      <c r="L9" s="2650" t="s">
        <v>6977</v>
      </c>
      <c r="M9" s="1717">
        <v>11</v>
      </c>
      <c r="N9" s="1718">
        <v>220</v>
      </c>
      <c r="O9" s="1719">
        <v>30</v>
      </c>
      <c r="P9" s="2676" t="s">
        <v>6984</v>
      </c>
      <c r="Q9" s="1720">
        <v>9</v>
      </c>
      <c r="R9" s="3325"/>
      <c r="S9" s="3326"/>
      <c r="T9" s="3325"/>
      <c r="U9" s="3326"/>
      <c r="V9" s="3325"/>
      <c r="W9" s="3327"/>
      <c r="X9" s="270" t="e">
        <f>SUM(#REF!)</f>
        <v>#REF!</v>
      </c>
      <c r="Y9" s="255" t="e">
        <f>SUM(#REF!)</f>
        <v>#REF!</v>
      </c>
      <c r="Z9" s="3146" t="e">
        <f>SUM(X9:Y10)</f>
        <v>#REF!</v>
      </c>
      <c r="AA9" s="3145" t="e">
        <f t="shared" si="3"/>
        <v>#REF!</v>
      </c>
      <c r="AB9" s="2836"/>
      <c r="AC9" s="2796"/>
      <c r="AF9">
        <v>4.8</v>
      </c>
      <c r="AG9" s="2619" t="e">
        <f t="shared" si="4"/>
        <v>#REF!</v>
      </c>
    </row>
    <row r="10" spans="1:33" ht="28.8" x14ac:dyDescent="0.25">
      <c r="A10" s="3185"/>
      <c r="B10" s="3193"/>
      <c r="C10" s="3222"/>
      <c r="D10" s="836" t="s">
        <v>2852</v>
      </c>
      <c r="E10" s="836" t="s">
        <v>2853</v>
      </c>
      <c r="F10" s="1493" t="s">
        <v>2854</v>
      </c>
      <c r="G10" s="910" t="s">
        <v>2855</v>
      </c>
      <c r="H10" s="1635" t="str">
        <f t="shared" si="0"/>
        <v>5-DaHall1-PDU-11-30-13</v>
      </c>
      <c r="I10" s="1636" t="str">
        <f t="shared" si="1"/>
        <v>5-DaHall1-PDU-12-30-11</v>
      </c>
      <c r="J10" s="1721">
        <v>220</v>
      </c>
      <c r="K10" s="1722">
        <v>30</v>
      </c>
      <c r="L10" s="2650" t="s">
        <v>6977</v>
      </c>
      <c r="M10" s="1717">
        <v>13</v>
      </c>
      <c r="N10" s="1718">
        <v>220</v>
      </c>
      <c r="O10" s="1719">
        <v>30</v>
      </c>
      <c r="P10" s="2676" t="s">
        <v>6984</v>
      </c>
      <c r="Q10" s="1720">
        <v>11</v>
      </c>
      <c r="R10" s="3325"/>
      <c r="S10" s="3326"/>
      <c r="T10" s="3325"/>
      <c r="U10" s="3326"/>
      <c r="V10" s="3325"/>
      <c r="W10" s="3327"/>
      <c r="X10" s="270" t="e">
        <f>SUM(#REF!)</f>
        <v>#REF!</v>
      </c>
      <c r="Y10" s="255" t="e">
        <f>SUM(#REF!)</f>
        <v>#REF!</v>
      </c>
      <c r="Z10" s="3148"/>
      <c r="AA10" s="3145"/>
      <c r="AB10" s="2836"/>
      <c r="AC10" s="2796"/>
      <c r="AG10" s="2619">
        <f t="shared" si="4"/>
        <v>0</v>
      </c>
    </row>
    <row r="11" spans="1:33" ht="28.8" x14ac:dyDescent="0.25">
      <c r="A11" s="1163" t="s">
        <v>279</v>
      </c>
      <c r="B11" s="839" t="s">
        <v>2856</v>
      </c>
      <c r="C11" s="1040" t="s">
        <v>2832</v>
      </c>
      <c r="D11" s="836" t="s">
        <v>2857</v>
      </c>
      <c r="E11" s="836" t="s">
        <v>2858</v>
      </c>
      <c r="F11" s="1493" t="s">
        <v>2859</v>
      </c>
      <c r="G11" s="910" t="s">
        <v>2860</v>
      </c>
      <c r="H11" s="1635" t="str">
        <f t="shared" si="0"/>
        <v>5-DaHall1-PDU-07-30-1</v>
      </c>
      <c r="I11" s="1636" t="str">
        <f t="shared" si="1"/>
        <v>5-DaHall1-PDU-08-30-7</v>
      </c>
      <c r="J11" s="1715">
        <v>220</v>
      </c>
      <c r="K11" s="1716">
        <v>30</v>
      </c>
      <c r="L11" s="2650" t="s">
        <v>6928</v>
      </c>
      <c r="M11" s="1717">
        <v>1</v>
      </c>
      <c r="N11" s="1718">
        <v>220</v>
      </c>
      <c r="O11" s="1719">
        <v>30</v>
      </c>
      <c r="P11" s="2676" t="s">
        <v>6940</v>
      </c>
      <c r="Q11" s="1720">
        <v>7</v>
      </c>
      <c r="R11" s="3324" t="s">
        <v>2861</v>
      </c>
      <c r="S11" s="3326" t="s">
        <v>2862</v>
      </c>
      <c r="T11" s="3324" t="s">
        <v>2863</v>
      </c>
      <c r="U11" s="3326" t="s">
        <v>2864</v>
      </c>
      <c r="V11" s="3325"/>
      <c r="W11" s="3327"/>
      <c r="X11" s="270" t="e">
        <f>SUM(#REF!)</f>
        <v>#REF!</v>
      </c>
      <c r="Y11" s="255" t="e">
        <f>SUM(#REF!)</f>
        <v>#REF!</v>
      </c>
      <c r="Z11" s="255" t="e">
        <f t="shared" si="2"/>
        <v>#REF!</v>
      </c>
      <c r="AA11" s="2777" t="e">
        <f t="shared" si="3"/>
        <v>#REF!</v>
      </c>
      <c r="AB11" s="2830"/>
      <c r="AC11" s="2796"/>
      <c r="AF11">
        <v>11.6</v>
      </c>
      <c r="AG11" s="2619" t="e">
        <f t="shared" si="4"/>
        <v>#REF!</v>
      </c>
    </row>
    <row r="12" spans="1:33" ht="28.8" x14ac:dyDescent="0.25">
      <c r="A12" s="1163" t="s">
        <v>2865</v>
      </c>
      <c r="B12" s="839" t="s">
        <v>2866</v>
      </c>
      <c r="C12" s="1040" t="s">
        <v>2832</v>
      </c>
      <c r="D12" s="836" t="s">
        <v>2867</v>
      </c>
      <c r="E12" s="836" t="s">
        <v>2868</v>
      </c>
      <c r="F12" s="1493" t="s">
        <v>2869</v>
      </c>
      <c r="G12" s="910" t="s">
        <v>2870</v>
      </c>
      <c r="H12" s="1635" t="str">
        <f t="shared" si="0"/>
        <v>5-DaHall1-PDU-07-30-3</v>
      </c>
      <c r="I12" s="1636" t="str">
        <f t="shared" si="1"/>
        <v>5-DaHall1-PDU-08-30-3</v>
      </c>
      <c r="J12" s="1715">
        <v>220</v>
      </c>
      <c r="K12" s="1716">
        <v>30</v>
      </c>
      <c r="L12" s="2650" t="s">
        <v>6928</v>
      </c>
      <c r="M12" s="1717">
        <v>3</v>
      </c>
      <c r="N12" s="1718">
        <v>220</v>
      </c>
      <c r="O12" s="1719">
        <v>30</v>
      </c>
      <c r="P12" s="2676" t="s">
        <v>6940</v>
      </c>
      <c r="Q12" s="1720">
        <v>3</v>
      </c>
      <c r="R12" s="3325"/>
      <c r="S12" s="3327"/>
      <c r="T12" s="3325"/>
      <c r="U12" s="3326"/>
      <c r="V12" s="3325"/>
      <c r="W12" s="3327"/>
      <c r="X12" s="270" t="e">
        <f>SUM(#REF!)</f>
        <v>#REF!</v>
      </c>
      <c r="Y12" s="255" t="e">
        <f>SUM(#REF!)</f>
        <v>#REF!</v>
      </c>
      <c r="Z12" s="255" t="e">
        <f t="shared" si="2"/>
        <v>#REF!</v>
      </c>
      <c r="AA12" s="2777" t="e">
        <f t="shared" si="3"/>
        <v>#REF!</v>
      </c>
      <c r="AB12" s="2830"/>
      <c r="AC12" s="2796"/>
      <c r="AF12">
        <v>2.5999999999999996</v>
      </c>
      <c r="AG12" s="2619" t="e">
        <f t="shared" si="4"/>
        <v>#REF!</v>
      </c>
    </row>
    <row r="13" spans="1:33" ht="28.8" x14ac:dyDescent="0.25">
      <c r="A13" s="1163" t="s">
        <v>2871</v>
      </c>
      <c r="B13" s="839" t="s">
        <v>2872</v>
      </c>
      <c r="C13" s="1040" t="s">
        <v>2832</v>
      </c>
      <c r="D13" s="836" t="s">
        <v>2873</v>
      </c>
      <c r="E13" s="836" t="s">
        <v>2874</v>
      </c>
      <c r="F13" s="1493" t="s">
        <v>2875</v>
      </c>
      <c r="G13" s="910" t="s">
        <v>2876</v>
      </c>
      <c r="H13" s="1635" t="str">
        <f t="shared" si="0"/>
        <v>5-DaHall1-PDU-07-30-5</v>
      </c>
      <c r="I13" s="1636" t="str">
        <f t="shared" si="1"/>
        <v>5-DaHall1-PDU-08-30-5</v>
      </c>
      <c r="J13" s="1715">
        <v>220</v>
      </c>
      <c r="K13" s="1716">
        <v>30</v>
      </c>
      <c r="L13" s="2650" t="s">
        <v>6928</v>
      </c>
      <c r="M13" s="1717">
        <v>5</v>
      </c>
      <c r="N13" s="1718">
        <v>220</v>
      </c>
      <c r="O13" s="1719">
        <v>30</v>
      </c>
      <c r="P13" s="2676" t="s">
        <v>6940</v>
      </c>
      <c r="Q13" s="1720">
        <v>5</v>
      </c>
      <c r="R13" s="3325"/>
      <c r="S13" s="3327"/>
      <c r="T13" s="3325"/>
      <c r="U13" s="3326"/>
      <c r="V13" s="3325"/>
      <c r="W13" s="3327"/>
      <c r="X13" s="270" t="e">
        <f>SUM(#REF!)</f>
        <v>#REF!</v>
      </c>
      <c r="Y13" s="255" t="e">
        <f>SUM(#REF!)</f>
        <v>#REF!</v>
      </c>
      <c r="Z13" s="255" t="e">
        <f t="shared" si="2"/>
        <v>#REF!</v>
      </c>
      <c r="AA13" s="2777" t="e">
        <f t="shared" si="3"/>
        <v>#REF!</v>
      </c>
      <c r="AB13" s="2830"/>
      <c r="AC13" s="2796"/>
      <c r="AF13">
        <v>0.4</v>
      </c>
      <c r="AG13" s="2619" t="e">
        <f t="shared" si="4"/>
        <v>#REF!</v>
      </c>
    </row>
    <row r="14" spans="1:33" ht="28.8" x14ac:dyDescent="0.25">
      <c r="A14" s="3185" t="s">
        <v>2877</v>
      </c>
      <c r="B14" s="3193" t="s">
        <v>2878</v>
      </c>
      <c r="C14" s="3222" t="s">
        <v>2879</v>
      </c>
      <c r="D14" s="836" t="s">
        <v>2880</v>
      </c>
      <c r="E14" s="836" t="s">
        <v>2881</v>
      </c>
      <c r="F14" s="1493" t="s">
        <v>2882</v>
      </c>
      <c r="G14" s="910" t="s">
        <v>2883</v>
      </c>
      <c r="H14" s="1635" t="str">
        <f t="shared" si="0"/>
        <v>5-DaHall1-PDU-07-30-2</v>
      </c>
      <c r="I14" s="1636" t="str">
        <f t="shared" si="1"/>
        <v>5-DaHall1-PDU-08-30-2</v>
      </c>
      <c r="J14" s="1715">
        <v>220</v>
      </c>
      <c r="K14" s="1716">
        <v>30</v>
      </c>
      <c r="L14" s="2650" t="s">
        <v>6928</v>
      </c>
      <c r="M14" s="1717">
        <v>2</v>
      </c>
      <c r="N14" s="1718">
        <v>220</v>
      </c>
      <c r="O14" s="1719">
        <v>30</v>
      </c>
      <c r="P14" s="2676" t="s">
        <v>6940</v>
      </c>
      <c r="Q14" s="1720">
        <v>2</v>
      </c>
      <c r="R14" s="3325"/>
      <c r="S14" s="3327"/>
      <c r="T14" s="3325"/>
      <c r="U14" s="3326"/>
      <c r="V14" s="3325"/>
      <c r="W14" s="3327"/>
      <c r="X14" s="255" t="e">
        <f>SUM(#REF!)</f>
        <v>#REF!</v>
      </c>
      <c r="Y14" s="255" t="e">
        <f>SUM(#REF!)</f>
        <v>#REF!</v>
      </c>
      <c r="Z14" s="3146" t="e">
        <f>SUM(X14:Y15)</f>
        <v>#REF!</v>
      </c>
      <c r="AA14" s="3145" t="e">
        <f t="shared" si="3"/>
        <v>#REF!</v>
      </c>
      <c r="AB14" s="2836"/>
      <c r="AC14" s="2796"/>
      <c r="AF14">
        <v>13.4</v>
      </c>
      <c r="AG14" s="2619" t="e">
        <f t="shared" si="4"/>
        <v>#REF!</v>
      </c>
    </row>
    <row r="15" spans="1:33" ht="57.6" x14ac:dyDescent="0.25">
      <c r="A15" s="3185"/>
      <c r="B15" s="3193"/>
      <c r="C15" s="3222"/>
      <c r="D15" s="836" t="s">
        <v>2884</v>
      </c>
      <c r="E15" s="836" t="s">
        <v>2885</v>
      </c>
      <c r="F15" s="1493" t="s">
        <v>2886</v>
      </c>
      <c r="G15" s="910" t="s">
        <v>2887</v>
      </c>
      <c r="H15" s="1635" t="str">
        <f t="shared" si="0"/>
        <v>5-DaHall1-PDU-11-20-28</v>
      </c>
      <c r="I15" s="1636" t="str">
        <f t="shared" si="1"/>
        <v>5-DaHall1-PDU-12-20-28</v>
      </c>
      <c r="J15" s="1715">
        <v>220</v>
      </c>
      <c r="K15" s="1716">
        <v>20</v>
      </c>
      <c r="L15" s="2650" t="s">
        <v>6977</v>
      </c>
      <c r="M15" s="1717">
        <v>28</v>
      </c>
      <c r="N15" s="1718">
        <v>220</v>
      </c>
      <c r="O15" s="1719">
        <v>20</v>
      </c>
      <c r="P15" s="2676" t="s">
        <v>6984</v>
      </c>
      <c r="Q15" s="1720">
        <v>28</v>
      </c>
      <c r="R15" s="1493" t="s">
        <v>2824</v>
      </c>
      <c r="S15" s="910" t="s">
        <v>2825</v>
      </c>
      <c r="T15" s="1493" t="s">
        <v>2826</v>
      </c>
      <c r="U15" s="910" t="s">
        <v>2827</v>
      </c>
      <c r="V15" s="3325"/>
      <c r="W15" s="3327"/>
      <c r="X15" s="255" t="e">
        <f>SUM(#REF!)</f>
        <v>#REF!</v>
      </c>
      <c r="Y15" s="255" t="e">
        <f>SUM(#REF!)</f>
        <v>#REF!</v>
      </c>
      <c r="Z15" s="3148"/>
      <c r="AA15" s="3145"/>
      <c r="AB15" s="2836"/>
      <c r="AC15" s="2796"/>
      <c r="AG15" s="2619">
        <f t="shared" si="4"/>
        <v>0</v>
      </c>
    </row>
    <row r="16" spans="1:33" ht="28.8" x14ac:dyDescent="0.25">
      <c r="A16" s="1163" t="s">
        <v>252</v>
      </c>
      <c r="B16" s="251" t="s">
        <v>2888</v>
      </c>
      <c r="C16" s="1040"/>
      <c r="D16" s="836" t="s">
        <v>2889</v>
      </c>
      <c r="E16" s="836" t="s">
        <v>2890</v>
      </c>
      <c r="F16" s="1493" t="s">
        <v>2891</v>
      </c>
      <c r="G16" s="910" t="s">
        <v>2892</v>
      </c>
      <c r="H16" s="1635" t="str">
        <f t="shared" si="0"/>
        <v>5-DaHall1-PDU-07-30-4</v>
      </c>
      <c r="I16" s="1636" t="str">
        <f t="shared" si="1"/>
        <v>5-DaHall1-PDU-08-30-4</v>
      </c>
      <c r="J16" s="1715">
        <v>220</v>
      </c>
      <c r="K16" s="1716">
        <v>30</v>
      </c>
      <c r="L16" s="2650" t="s">
        <v>6928</v>
      </c>
      <c r="M16" s="1717">
        <v>4</v>
      </c>
      <c r="N16" s="1718">
        <v>220</v>
      </c>
      <c r="O16" s="1719">
        <v>30</v>
      </c>
      <c r="P16" s="2676" t="s">
        <v>6940</v>
      </c>
      <c r="Q16" s="1720">
        <v>4</v>
      </c>
      <c r="R16" s="3324" t="s">
        <v>2861</v>
      </c>
      <c r="S16" s="3326" t="s">
        <v>2862</v>
      </c>
      <c r="T16" s="3324" t="s">
        <v>2863</v>
      </c>
      <c r="U16" s="3326" t="s">
        <v>2864</v>
      </c>
      <c r="V16" s="3325"/>
      <c r="W16" s="3327"/>
      <c r="X16" s="255" t="e">
        <f>SUM(#REF!)</f>
        <v>#REF!</v>
      </c>
      <c r="Y16" s="255" t="e">
        <f>SUM(#REF!)</f>
        <v>#REF!</v>
      </c>
      <c r="Z16" s="255" t="e">
        <f t="shared" si="2"/>
        <v>#REF!</v>
      </c>
      <c r="AA16" s="2777" t="e">
        <f t="shared" si="3"/>
        <v>#REF!</v>
      </c>
      <c r="AB16" s="2830"/>
      <c r="AC16" s="2796"/>
      <c r="AF16">
        <v>0</v>
      </c>
      <c r="AG16" s="2619" t="e">
        <f t="shared" si="4"/>
        <v>#REF!</v>
      </c>
    </row>
    <row r="17" spans="1:33" ht="29.4" thickBot="1" x14ac:dyDescent="0.3">
      <c r="A17" s="1164" t="s">
        <v>2893</v>
      </c>
      <c r="B17" s="840" t="s">
        <v>2894</v>
      </c>
      <c r="C17" s="1041" t="s">
        <v>2895</v>
      </c>
      <c r="D17" s="841" t="s">
        <v>2896</v>
      </c>
      <c r="E17" s="841" t="s">
        <v>2897</v>
      </c>
      <c r="F17" s="911" t="s">
        <v>2898</v>
      </c>
      <c r="G17" s="912" t="s">
        <v>2899</v>
      </c>
      <c r="H17" s="1635" t="str">
        <f t="shared" si="0"/>
        <v>5-DaHall1-PDU-07-30-6</v>
      </c>
      <c r="I17" s="1636" t="str">
        <f t="shared" si="1"/>
        <v>5-DaHall1-PDU-08-30-6</v>
      </c>
      <c r="J17" s="1723">
        <v>220</v>
      </c>
      <c r="K17" s="1724">
        <v>30</v>
      </c>
      <c r="L17" s="2651" t="s">
        <v>6928</v>
      </c>
      <c r="M17" s="1725">
        <v>6</v>
      </c>
      <c r="N17" s="1726">
        <v>220</v>
      </c>
      <c r="O17" s="1727">
        <v>30</v>
      </c>
      <c r="P17" s="2677" t="s">
        <v>6940</v>
      </c>
      <c r="Q17" s="1728">
        <v>6</v>
      </c>
      <c r="R17" s="3328"/>
      <c r="S17" s="3329"/>
      <c r="T17" s="3328"/>
      <c r="U17" s="3329"/>
      <c r="V17" s="3328"/>
      <c r="W17" s="3329"/>
      <c r="X17" s="335" t="e">
        <f>SUM(#REF!)</f>
        <v>#REF!</v>
      </c>
      <c r="Y17" s="335" t="e">
        <f>SUM(#REF!)</f>
        <v>#REF!</v>
      </c>
      <c r="Z17" s="335" t="e">
        <f t="shared" si="2"/>
        <v>#REF!</v>
      </c>
      <c r="AA17" s="2778" t="e">
        <f t="shared" si="3"/>
        <v>#REF!</v>
      </c>
      <c r="AB17" s="2831"/>
      <c r="AC17" s="2798"/>
      <c r="AF17">
        <v>0.6</v>
      </c>
      <c r="AG17" s="2619" t="e">
        <f t="shared" si="4"/>
        <v>#REF!</v>
      </c>
    </row>
    <row r="18" spans="1:33" ht="27.75" customHeight="1" thickTop="1" x14ac:dyDescent="0.25">
      <c r="A18" s="1162" t="s">
        <v>2900</v>
      </c>
      <c r="B18" s="1065" t="s">
        <v>2901</v>
      </c>
      <c r="C18" s="1479" t="s">
        <v>2902</v>
      </c>
      <c r="D18" s="332" t="s">
        <v>2903</v>
      </c>
      <c r="E18" s="332" t="s">
        <v>2904</v>
      </c>
      <c r="F18" s="1487" t="s">
        <v>2905</v>
      </c>
      <c r="G18" s="1485" t="s">
        <v>2906</v>
      </c>
      <c r="H18" s="1635" t="str">
        <f t="shared" si="0"/>
        <v>5-DaHall1-PDU-11-20-15</v>
      </c>
      <c r="I18" s="1636" t="str">
        <f t="shared" si="1"/>
        <v>5-DaHall1-PDU-12-20-13</v>
      </c>
      <c r="J18" s="1729">
        <v>220</v>
      </c>
      <c r="K18" s="1730">
        <v>20</v>
      </c>
      <c r="L18" s="2632" t="s">
        <v>6977</v>
      </c>
      <c r="M18" s="1731">
        <v>15</v>
      </c>
      <c r="N18" s="1732">
        <v>220</v>
      </c>
      <c r="O18" s="1733">
        <v>20</v>
      </c>
      <c r="P18" s="2664" t="s">
        <v>6984</v>
      </c>
      <c r="Q18" s="1734">
        <v>13</v>
      </c>
      <c r="R18" s="3313" t="s">
        <v>2824</v>
      </c>
      <c r="S18" s="3276" t="s">
        <v>2825</v>
      </c>
      <c r="T18" s="3127" t="s">
        <v>2826</v>
      </c>
      <c r="U18" s="3139" t="s">
        <v>2827</v>
      </c>
      <c r="V18" s="3124" t="s">
        <v>2828</v>
      </c>
      <c r="W18" s="3126" t="s">
        <v>2829</v>
      </c>
      <c r="X18" s="333" t="e">
        <f>SUM(#REF!)</f>
        <v>#REF!</v>
      </c>
      <c r="Y18" s="333" t="e">
        <f>SUM(#REF!)</f>
        <v>#REF!</v>
      </c>
      <c r="Z18" s="333" t="e">
        <f t="shared" si="2"/>
        <v>#REF!</v>
      </c>
      <c r="AA18" s="2780" t="e">
        <f>Z18*220</f>
        <v>#REF!</v>
      </c>
      <c r="AB18" s="2833"/>
      <c r="AC18" s="2879" t="s">
        <v>2907</v>
      </c>
      <c r="AF18">
        <v>0</v>
      </c>
      <c r="AG18" s="2619" t="e">
        <f t="shared" si="4"/>
        <v>#REF!</v>
      </c>
    </row>
    <row r="19" spans="1:33" ht="28.8" x14ac:dyDescent="0.25">
      <c r="A19" s="1163" t="s">
        <v>2908</v>
      </c>
      <c r="B19" s="839" t="s">
        <v>2909</v>
      </c>
      <c r="C19" s="1040"/>
      <c r="D19" s="251" t="s">
        <v>2910</v>
      </c>
      <c r="E19" s="251" t="s">
        <v>2911</v>
      </c>
      <c r="F19" s="1488" t="s">
        <v>2912</v>
      </c>
      <c r="G19" s="1486" t="s">
        <v>2913</v>
      </c>
      <c r="H19" s="1635" t="str">
        <f t="shared" si="0"/>
        <v>5-DaHall1-PDU-11-20-17</v>
      </c>
      <c r="I19" s="1636" t="str">
        <f t="shared" si="1"/>
        <v>5-DaHall1-PDU-12-20-15</v>
      </c>
      <c r="J19" s="1735">
        <v>220</v>
      </c>
      <c r="K19" s="1736">
        <v>20</v>
      </c>
      <c r="L19" s="2633" t="s">
        <v>6977</v>
      </c>
      <c r="M19" s="1737">
        <v>17</v>
      </c>
      <c r="N19" s="1738">
        <v>220</v>
      </c>
      <c r="O19" s="1739">
        <v>20</v>
      </c>
      <c r="P19" s="2665" t="s">
        <v>6984</v>
      </c>
      <c r="Q19" s="1740">
        <v>15</v>
      </c>
      <c r="R19" s="3314"/>
      <c r="S19" s="3315"/>
      <c r="T19" s="3128"/>
      <c r="U19" s="3137"/>
      <c r="V19" s="3135"/>
      <c r="W19" s="3136"/>
      <c r="X19" s="255" t="e">
        <f>SUM(#REF!)</f>
        <v>#REF!</v>
      </c>
      <c r="Y19" s="255" t="e">
        <f>SUM(#REF!)</f>
        <v>#REF!</v>
      </c>
      <c r="Z19" s="255" t="e">
        <f t="shared" si="2"/>
        <v>#REF!</v>
      </c>
      <c r="AA19" s="2777" t="e">
        <f>Z19*220</f>
        <v>#REF!</v>
      </c>
      <c r="AB19" s="2830"/>
      <c r="AC19" s="2796"/>
      <c r="AF19">
        <v>0</v>
      </c>
      <c r="AG19" s="2619" t="e">
        <f t="shared" si="4"/>
        <v>#REF!</v>
      </c>
    </row>
    <row r="20" spans="1:33" x14ac:dyDescent="0.25">
      <c r="A20" s="3186" t="s">
        <v>2914</v>
      </c>
      <c r="B20" s="3204"/>
      <c r="C20" s="2543" t="s">
        <v>2915</v>
      </c>
      <c r="D20" s="251"/>
      <c r="E20" s="251"/>
      <c r="F20" s="1488"/>
      <c r="G20" s="1486"/>
      <c r="H20" s="1635" t="str">
        <f t="shared" si="0"/>
        <v>5-DaHall1-PDU-15-30-11</v>
      </c>
      <c r="I20" s="1636" t="str">
        <f t="shared" si="1"/>
        <v>5-DaHall1-PDU-16-30-11</v>
      </c>
      <c r="J20" s="1735">
        <v>220</v>
      </c>
      <c r="K20" s="1736">
        <v>30</v>
      </c>
      <c r="L20" s="2633" t="s">
        <v>6979</v>
      </c>
      <c r="M20" s="1737">
        <v>11</v>
      </c>
      <c r="N20" s="1738">
        <v>220</v>
      </c>
      <c r="O20" s="1739">
        <v>30</v>
      </c>
      <c r="P20" s="2665" t="s">
        <v>6986</v>
      </c>
      <c r="Q20" s="1740">
        <v>11</v>
      </c>
      <c r="R20" s="3322" t="s">
        <v>2916</v>
      </c>
      <c r="S20" s="3217" t="s">
        <v>2917</v>
      </c>
      <c r="T20" s="3133" t="s">
        <v>2918</v>
      </c>
      <c r="U20" s="3121" t="s">
        <v>2919</v>
      </c>
      <c r="V20" s="3135"/>
      <c r="W20" s="3136"/>
      <c r="X20" s="255" t="e">
        <f>SUM(#REF!)</f>
        <v>#REF!</v>
      </c>
      <c r="Y20" s="255" t="e">
        <f>SUM(#REF!)</f>
        <v>#REF!</v>
      </c>
      <c r="Z20" s="3146" t="e">
        <f>SUM(X20:Y21)</f>
        <v>#REF!</v>
      </c>
      <c r="AA20" s="3149" t="e">
        <f t="shared" ref="AA20" si="5">Z20*220</f>
        <v>#REF!</v>
      </c>
      <c r="AB20" s="2840"/>
      <c r="AC20" s="3215" t="s">
        <v>2920</v>
      </c>
      <c r="AF20">
        <v>2.4</v>
      </c>
      <c r="AG20" s="2619" t="e">
        <f t="shared" si="4"/>
        <v>#REF!</v>
      </c>
    </row>
    <row r="21" spans="1:33" ht="15" thickBot="1" x14ac:dyDescent="0.3">
      <c r="A21" s="3187"/>
      <c r="B21" s="3205"/>
      <c r="C21" s="2309" t="s">
        <v>2921</v>
      </c>
      <c r="D21" s="251"/>
      <c r="E21" s="251"/>
      <c r="F21" s="1488"/>
      <c r="G21" s="1486"/>
      <c r="H21" s="1635" t="str">
        <f t="shared" si="0"/>
        <v>5-DaHall1-PDU-15-30-14</v>
      </c>
      <c r="I21" s="1636" t="str">
        <f t="shared" si="1"/>
        <v>5-DaHall1-PDU-16-30-14</v>
      </c>
      <c r="J21" s="1735">
        <v>220</v>
      </c>
      <c r="K21" s="1736">
        <v>30</v>
      </c>
      <c r="L21" s="2633" t="s">
        <v>6979</v>
      </c>
      <c r="M21" s="1737">
        <v>14</v>
      </c>
      <c r="N21" s="1738">
        <v>220</v>
      </c>
      <c r="O21" s="1739">
        <v>30</v>
      </c>
      <c r="P21" s="2665" t="s">
        <v>6986</v>
      </c>
      <c r="Q21" s="1740">
        <v>14</v>
      </c>
      <c r="R21" s="3323"/>
      <c r="S21" s="3218"/>
      <c r="T21" s="3134"/>
      <c r="U21" s="3122"/>
      <c r="V21" s="3135"/>
      <c r="W21" s="3136"/>
      <c r="X21" s="255" t="e">
        <f>SUM(#REF!)</f>
        <v>#REF!</v>
      </c>
      <c r="Y21" s="255" t="e">
        <f>SUM(#REF!)</f>
        <v>#REF!</v>
      </c>
      <c r="Z21" s="3148"/>
      <c r="AA21" s="3151"/>
      <c r="AB21" s="2842"/>
      <c r="AC21" s="3216"/>
      <c r="AG21" s="2619">
        <f t="shared" si="4"/>
        <v>0</v>
      </c>
    </row>
    <row r="22" spans="1:33" ht="29.4" thickTop="1" x14ac:dyDescent="0.25">
      <c r="A22" s="3188"/>
      <c r="B22" s="251" t="s">
        <v>2922</v>
      </c>
      <c r="C22" s="1040" t="s">
        <v>2923</v>
      </c>
      <c r="D22" s="251" t="s">
        <v>2924</v>
      </c>
      <c r="E22" s="251" t="s">
        <v>2925</v>
      </c>
      <c r="F22" s="1488" t="s">
        <v>2926</v>
      </c>
      <c r="G22" s="1486" t="s">
        <v>2927</v>
      </c>
      <c r="H22" s="1635" t="str">
        <f t="shared" si="0"/>
        <v>5-DaHall1-PDU-11-20-19</v>
      </c>
      <c r="I22" s="1636" t="str">
        <f t="shared" si="1"/>
        <v>5-DaHall1-PDU-12-20-17</v>
      </c>
      <c r="J22" s="1735">
        <v>220</v>
      </c>
      <c r="K22" s="1736">
        <v>20</v>
      </c>
      <c r="L22" s="2633" t="s">
        <v>6977</v>
      </c>
      <c r="M22" s="1737">
        <v>19</v>
      </c>
      <c r="N22" s="1738">
        <v>220</v>
      </c>
      <c r="O22" s="1739">
        <v>20</v>
      </c>
      <c r="P22" s="2665" t="s">
        <v>6984</v>
      </c>
      <c r="Q22" s="1740">
        <v>17</v>
      </c>
      <c r="R22" s="3313" t="s">
        <v>2824</v>
      </c>
      <c r="S22" s="3276" t="s">
        <v>2825</v>
      </c>
      <c r="T22" s="3127" t="s">
        <v>2826</v>
      </c>
      <c r="U22" s="3139" t="s">
        <v>2827</v>
      </c>
      <c r="V22" s="3135"/>
      <c r="W22" s="3136"/>
      <c r="X22" s="270" t="e">
        <f>SUM(#REF!)</f>
        <v>#REF!</v>
      </c>
      <c r="Y22" s="255" t="e">
        <f>SUM(#REF!)</f>
        <v>#REF!</v>
      </c>
      <c r="Z22" s="255" t="e">
        <f t="shared" si="2"/>
        <v>#REF!</v>
      </c>
      <c r="AA22" s="2777" t="e">
        <f t="shared" ref="AA22:AA31" si="6">Z22*220</f>
        <v>#REF!</v>
      </c>
      <c r="AB22" s="2830"/>
      <c r="AC22" s="2796"/>
      <c r="AF22">
        <v>0</v>
      </c>
      <c r="AG22" s="2619" t="e">
        <f t="shared" si="4"/>
        <v>#REF!</v>
      </c>
    </row>
    <row r="23" spans="1:33" ht="28.8" x14ac:dyDescent="0.25">
      <c r="A23" s="1163" t="s">
        <v>2928</v>
      </c>
      <c r="B23" s="251" t="s">
        <v>2929</v>
      </c>
      <c r="C23" s="1040" t="s">
        <v>2930</v>
      </c>
      <c r="D23" s="251" t="s">
        <v>2931</v>
      </c>
      <c r="E23" s="251" t="s">
        <v>2932</v>
      </c>
      <c r="F23" s="1488" t="s">
        <v>2933</v>
      </c>
      <c r="G23" s="1486" t="s">
        <v>2934</v>
      </c>
      <c r="H23" s="1635" t="str">
        <f t="shared" si="0"/>
        <v>5-DaHall1-PDU-11-20-21</v>
      </c>
      <c r="I23" s="1636" t="str">
        <f t="shared" si="1"/>
        <v>5-DaHall1-PDU-12-20-19</v>
      </c>
      <c r="J23" s="1735">
        <v>220</v>
      </c>
      <c r="K23" s="1736">
        <v>20</v>
      </c>
      <c r="L23" s="2633" t="s">
        <v>6977</v>
      </c>
      <c r="M23" s="1737">
        <v>21</v>
      </c>
      <c r="N23" s="1738">
        <v>220</v>
      </c>
      <c r="O23" s="1739">
        <v>20</v>
      </c>
      <c r="P23" s="2665" t="s">
        <v>6984</v>
      </c>
      <c r="Q23" s="1740">
        <v>19</v>
      </c>
      <c r="R23" s="3345"/>
      <c r="S23" s="3321"/>
      <c r="T23" s="3138"/>
      <c r="U23" s="3123"/>
      <c r="V23" s="3135"/>
      <c r="W23" s="3136"/>
      <c r="X23" s="270" t="e">
        <f>SUM(#REF!)</f>
        <v>#REF!</v>
      </c>
      <c r="Y23" s="255" t="e">
        <f>SUM(#REF!)</f>
        <v>#REF!</v>
      </c>
      <c r="Z23" s="255" t="e">
        <f t="shared" si="2"/>
        <v>#REF!</v>
      </c>
      <c r="AA23" s="2777" t="e">
        <f t="shared" si="6"/>
        <v>#REF!</v>
      </c>
      <c r="AB23" s="2830"/>
      <c r="AC23" s="2796"/>
      <c r="AF23">
        <v>5.5</v>
      </c>
      <c r="AG23" s="2619" t="e">
        <f t="shared" si="4"/>
        <v>#REF!</v>
      </c>
    </row>
    <row r="24" spans="1:33" ht="28.8" x14ac:dyDescent="0.25">
      <c r="A24" s="1163" t="s">
        <v>2935</v>
      </c>
      <c r="B24" s="839" t="s">
        <v>2936</v>
      </c>
      <c r="C24" s="1040" t="s">
        <v>2937</v>
      </c>
      <c r="D24" s="251" t="s">
        <v>2938</v>
      </c>
      <c r="E24" s="251" t="s">
        <v>2939</v>
      </c>
      <c r="F24" s="1488" t="s">
        <v>2940</v>
      </c>
      <c r="G24" s="1486" t="s">
        <v>2941</v>
      </c>
      <c r="H24" s="1635" t="str">
        <f t="shared" si="0"/>
        <v>5-DaHall1-PDU-11-20-23</v>
      </c>
      <c r="I24" s="1636" t="str">
        <f t="shared" si="1"/>
        <v>5-DaHall1-PDU-12-20-21</v>
      </c>
      <c r="J24" s="1735">
        <v>220</v>
      </c>
      <c r="K24" s="1736">
        <v>20</v>
      </c>
      <c r="L24" s="2633" t="s">
        <v>6977</v>
      </c>
      <c r="M24" s="1737">
        <v>23</v>
      </c>
      <c r="N24" s="1738">
        <v>220</v>
      </c>
      <c r="O24" s="1739">
        <v>20</v>
      </c>
      <c r="P24" s="2665" t="s">
        <v>6984</v>
      </c>
      <c r="Q24" s="1740">
        <v>21</v>
      </c>
      <c r="R24" s="3345"/>
      <c r="S24" s="3321"/>
      <c r="T24" s="3138"/>
      <c r="U24" s="3123"/>
      <c r="V24" s="3135"/>
      <c r="W24" s="3136"/>
      <c r="X24" s="270" t="e">
        <f>SUM(#REF!)</f>
        <v>#REF!</v>
      </c>
      <c r="Y24" s="255" t="e">
        <f>SUM(#REF!)</f>
        <v>#REF!</v>
      </c>
      <c r="Z24" s="255" t="e">
        <f t="shared" si="2"/>
        <v>#REF!</v>
      </c>
      <c r="AA24" s="2777" t="e">
        <f t="shared" si="6"/>
        <v>#REF!</v>
      </c>
      <c r="AB24" s="2830"/>
      <c r="AC24" s="2805" t="s">
        <v>2942</v>
      </c>
      <c r="AF24">
        <v>9.6</v>
      </c>
      <c r="AG24" s="2619" t="e">
        <f t="shared" si="4"/>
        <v>#REF!</v>
      </c>
    </row>
    <row r="25" spans="1:33" ht="28.8" x14ac:dyDescent="0.25">
      <c r="A25" s="3185" t="s">
        <v>2943</v>
      </c>
      <c r="B25" s="3193" t="s">
        <v>2944</v>
      </c>
      <c r="C25" s="3222" t="s">
        <v>2945</v>
      </c>
      <c r="D25" s="251" t="s">
        <v>2946</v>
      </c>
      <c r="E25" s="251" t="s">
        <v>2947</v>
      </c>
      <c r="F25" s="1488" t="s">
        <v>2948</v>
      </c>
      <c r="G25" s="1486" t="s">
        <v>2949</v>
      </c>
      <c r="H25" s="1635" t="str">
        <f t="shared" si="0"/>
        <v>5-DaHall1-PDU-11-20-25</v>
      </c>
      <c r="I25" s="1636" t="str">
        <f t="shared" si="1"/>
        <v>5-DaHall1-PDU-12-20-23</v>
      </c>
      <c r="J25" s="1735">
        <v>220</v>
      </c>
      <c r="K25" s="1736">
        <v>20</v>
      </c>
      <c r="L25" s="2633" t="s">
        <v>6977</v>
      </c>
      <c r="M25" s="1737">
        <v>25</v>
      </c>
      <c r="N25" s="1738">
        <v>220</v>
      </c>
      <c r="O25" s="1739">
        <v>20</v>
      </c>
      <c r="P25" s="2665" t="s">
        <v>6984</v>
      </c>
      <c r="Q25" s="1740">
        <v>23</v>
      </c>
      <c r="R25" s="3314"/>
      <c r="S25" s="3315"/>
      <c r="T25" s="3128"/>
      <c r="U25" s="3137"/>
      <c r="V25" s="3135"/>
      <c r="W25" s="3136"/>
      <c r="X25" s="270" t="e">
        <f>#REF!</f>
        <v>#REF!</v>
      </c>
      <c r="Y25" s="255" t="e">
        <f>SUM(#REF!)</f>
        <v>#REF!</v>
      </c>
      <c r="Z25" s="3146" t="e">
        <f>SUM(X25:Y26)</f>
        <v>#REF!</v>
      </c>
      <c r="AA25" s="3145" t="e">
        <f t="shared" si="6"/>
        <v>#REF!</v>
      </c>
      <c r="AB25" s="2836"/>
      <c r="AC25" s="2796"/>
      <c r="AF25">
        <v>1</v>
      </c>
      <c r="AG25" s="2619" t="e">
        <f t="shared" si="4"/>
        <v>#REF!</v>
      </c>
    </row>
    <row r="26" spans="1:33" ht="54" customHeight="1" x14ac:dyDescent="0.25">
      <c r="A26" s="3185"/>
      <c r="B26" s="3193"/>
      <c r="C26" s="3222"/>
      <c r="D26" s="251" t="s">
        <v>2950</v>
      </c>
      <c r="E26" s="251" t="s">
        <v>2951</v>
      </c>
      <c r="F26" s="1488" t="s">
        <v>2952</v>
      </c>
      <c r="G26" s="1486" t="s">
        <v>2953</v>
      </c>
      <c r="H26" s="1635" t="str">
        <f t="shared" si="0"/>
        <v>5-DaHall1-PDU-15-20-28</v>
      </c>
      <c r="I26" s="1636" t="str">
        <f t="shared" si="1"/>
        <v>5-DaHall1-PDU-16-20-28</v>
      </c>
      <c r="J26" s="1735">
        <v>220</v>
      </c>
      <c r="K26" s="1736">
        <v>20</v>
      </c>
      <c r="L26" s="2633" t="s">
        <v>6979</v>
      </c>
      <c r="M26" s="1737">
        <v>28</v>
      </c>
      <c r="N26" s="1738">
        <v>220</v>
      </c>
      <c r="O26" s="1739">
        <v>20</v>
      </c>
      <c r="P26" s="2665" t="s">
        <v>6986</v>
      </c>
      <c r="Q26" s="1740">
        <v>28</v>
      </c>
      <c r="R26" s="1488" t="s">
        <v>2916</v>
      </c>
      <c r="S26" s="1486" t="s">
        <v>2917</v>
      </c>
      <c r="T26" s="941" t="s">
        <v>2918</v>
      </c>
      <c r="U26" s="942" t="s">
        <v>2919</v>
      </c>
      <c r="V26" s="3135"/>
      <c r="W26" s="3136"/>
      <c r="X26" s="270" t="e">
        <f>SUM(#REF!)</f>
        <v>#REF!</v>
      </c>
      <c r="Y26" s="255" t="e">
        <f>SUM(#REF!)</f>
        <v>#REF!</v>
      </c>
      <c r="Z26" s="3148"/>
      <c r="AA26" s="3145"/>
      <c r="AB26" s="2836"/>
      <c r="AC26" s="2796"/>
      <c r="AG26" s="2619">
        <f t="shared" si="4"/>
        <v>0</v>
      </c>
    </row>
    <row r="27" spans="1:33" ht="27" customHeight="1" x14ac:dyDescent="0.25">
      <c r="A27" s="1163" t="s">
        <v>2395</v>
      </c>
      <c r="B27" s="839" t="s">
        <v>2954</v>
      </c>
      <c r="C27" s="1040" t="s">
        <v>2955</v>
      </c>
      <c r="D27" s="251" t="s">
        <v>2956</v>
      </c>
      <c r="E27" s="251" t="s">
        <v>2957</v>
      </c>
      <c r="F27" s="1488" t="s">
        <v>2958</v>
      </c>
      <c r="G27" s="1486" t="s">
        <v>2959</v>
      </c>
      <c r="H27" s="1635" t="str">
        <f t="shared" si="0"/>
        <v>5-DaHall1-PDU-11-20-27</v>
      </c>
      <c r="I27" s="1636" t="str">
        <f t="shared" si="1"/>
        <v>5-DaHall1-PDU-12-20-25</v>
      </c>
      <c r="J27" s="1735">
        <v>220</v>
      </c>
      <c r="K27" s="1736">
        <v>20</v>
      </c>
      <c r="L27" s="2633" t="s">
        <v>6977</v>
      </c>
      <c r="M27" s="1737">
        <v>27</v>
      </c>
      <c r="N27" s="1738">
        <v>220</v>
      </c>
      <c r="O27" s="1739">
        <v>20</v>
      </c>
      <c r="P27" s="2665" t="s">
        <v>6984</v>
      </c>
      <c r="Q27" s="1740">
        <v>25</v>
      </c>
      <c r="R27" s="3223" t="s">
        <v>2824</v>
      </c>
      <c r="S27" s="3224" t="s">
        <v>2960</v>
      </c>
      <c r="T27" s="3125" t="s">
        <v>2826</v>
      </c>
      <c r="U27" s="3117" t="s">
        <v>2827</v>
      </c>
      <c r="V27" s="3135"/>
      <c r="W27" s="3136"/>
      <c r="X27" s="270" t="e">
        <f>SUM(#REF!)</f>
        <v>#REF!</v>
      </c>
      <c r="Y27" s="255" t="e">
        <f>SUM(#REF!)</f>
        <v>#REF!</v>
      </c>
      <c r="Z27" s="255" t="e">
        <f t="shared" si="2"/>
        <v>#REF!</v>
      </c>
      <c r="AA27" s="2777" t="e">
        <f t="shared" si="6"/>
        <v>#REF!</v>
      </c>
      <c r="AB27" s="2830"/>
      <c r="AC27" s="2796"/>
      <c r="AF27">
        <v>5.8</v>
      </c>
      <c r="AG27" s="2619" t="e">
        <f t="shared" si="4"/>
        <v>#REF!</v>
      </c>
    </row>
    <row r="28" spans="1:33" ht="28.8" x14ac:dyDescent="0.25">
      <c r="A28" s="3185" t="s">
        <v>2961</v>
      </c>
      <c r="B28" s="3193" t="s">
        <v>2962</v>
      </c>
      <c r="C28" s="3222" t="s">
        <v>2963</v>
      </c>
      <c r="D28" s="251" t="s">
        <v>2964</v>
      </c>
      <c r="E28" s="251" t="s">
        <v>2965</v>
      </c>
      <c r="F28" s="1488" t="s">
        <v>2966</v>
      </c>
      <c r="G28" s="1486" t="s">
        <v>2967</v>
      </c>
      <c r="H28" s="1635" t="str">
        <f t="shared" si="0"/>
        <v>5-DaHall1-PDU-11-20-29</v>
      </c>
      <c r="I28" s="1636" t="str">
        <f t="shared" si="1"/>
        <v>5-DaHall1-PDU-12-20-27</v>
      </c>
      <c r="J28" s="1741">
        <v>220</v>
      </c>
      <c r="K28" s="1742">
        <v>20</v>
      </c>
      <c r="L28" s="2633" t="s">
        <v>6977</v>
      </c>
      <c r="M28" s="1737">
        <v>29</v>
      </c>
      <c r="N28" s="1743">
        <v>220</v>
      </c>
      <c r="O28" s="1744">
        <v>20</v>
      </c>
      <c r="P28" s="2665" t="s">
        <v>6984</v>
      </c>
      <c r="Q28" s="1740">
        <v>27</v>
      </c>
      <c r="R28" s="3223"/>
      <c r="S28" s="3224"/>
      <c r="T28" s="3125"/>
      <c r="U28" s="3117"/>
      <c r="V28" s="3135"/>
      <c r="W28" s="3136"/>
      <c r="X28" s="270" t="e">
        <f>SUM(#REF!)</f>
        <v>#REF!</v>
      </c>
      <c r="Y28" s="270" t="e">
        <f>SUM(#REF!)</f>
        <v>#REF!</v>
      </c>
      <c r="Z28" s="3225" t="e">
        <f>SUM(X28:Y30)</f>
        <v>#REF!</v>
      </c>
      <c r="AA28" s="3289" t="e">
        <f>Z28*220</f>
        <v>#REF!</v>
      </c>
      <c r="AB28" s="2836"/>
      <c r="AC28" s="2796" t="s">
        <v>2968</v>
      </c>
      <c r="AF28">
        <v>11.3</v>
      </c>
      <c r="AG28" s="2619" t="e">
        <f t="shared" si="4"/>
        <v>#REF!</v>
      </c>
    </row>
    <row r="29" spans="1:33" ht="28.8" x14ac:dyDescent="0.25">
      <c r="A29" s="3185"/>
      <c r="B29" s="3193"/>
      <c r="C29" s="3222"/>
      <c r="D29" s="1064" t="s">
        <v>2969</v>
      </c>
      <c r="E29" s="1064" t="s">
        <v>2970</v>
      </c>
      <c r="F29" s="1488" t="s">
        <v>2971</v>
      </c>
      <c r="G29" s="1486" t="s">
        <v>2972</v>
      </c>
      <c r="H29" s="1635" t="str">
        <f t="shared" si="0"/>
        <v>5-DaHall1-PDU-15-30-7</v>
      </c>
      <c r="I29" s="1636" t="str">
        <f t="shared" si="1"/>
        <v>5-DaHall1-PDU-16-30-7</v>
      </c>
      <c r="J29" s="1741">
        <v>220</v>
      </c>
      <c r="K29" s="1742">
        <v>30</v>
      </c>
      <c r="L29" s="2633" t="s">
        <v>6979</v>
      </c>
      <c r="M29" s="1737">
        <v>7</v>
      </c>
      <c r="N29" s="1743">
        <v>220</v>
      </c>
      <c r="O29" s="1744">
        <v>30</v>
      </c>
      <c r="P29" s="2665" t="s">
        <v>6986</v>
      </c>
      <c r="Q29" s="1740">
        <v>7</v>
      </c>
      <c r="R29" s="3223" t="s">
        <v>2973</v>
      </c>
      <c r="S29" s="3224" t="s">
        <v>2917</v>
      </c>
      <c r="T29" s="3125" t="s">
        <v>2918</v>
      </c>
      <c r="U29" s="3117" t="s">
        <v>2919</v>
      </c>
      <c r="V29" s="3135"/>
      <c r="W29" s="3136"/>
      <c r="X29" s="270" t="e">
        <f>SUM(#REF!)</f>
        <v>#REF!</v>
      </c>
      <c r="Y29" s="270" t="e">
        <f>SUM(#REF!)</f>
        <v>#REF!</v>
      </c>
      <c r="Z29" s="3226"/>
      <c r="AA29" s="3289"/>
      <c r="AB29" s="2836"/>
      <c r="AC29" s="3219" t="s">
        <v>2974</v>
      </c>
      <c r="AG29" s="2619">
        <f t="shared" si="4"/>
        <v>0</v>
      </c>
    </row>
    <row r="30" spans="1:33" ht="28.8" x14ac:dyDescent="0.25">
      <c r="A30" s="3185"/>
      <c r="B30" s="3193"/>
      <c r="C30" s="3222"/>
      <c r="D30" s="1064" t="s">
        <v>2975</v>
      </c>
      <c r="E30" s="1064" t="s">
        <v>2976</v>
      </c>
      <c r="F30" s="1488" t="s">
        <v>2977</v>
      </c>
      <c r="G30" s="1486" t="s">
        <v>2978</v>
      </c>
      <c r="H30" s="1635" t="str">
        <f t="shared" si="0"/>
        <v>5-DaHall1-PDU-15-30-9</v>
      </c>
      <c r="I30" s="1636" t="str">
        <f t="shared" si="1"/>
        <v>5-DaHall1-PDU-16-30-9</v>
      </c>
      <c r="J30" s="1741">
        <v>220</v>
      </c>
      <c r="K30" s="1742">
        <v>30</v>
      </c>
      <c r="L30" s="2633" t="s">
        <v>6979</v>
      </c>
      <c r="M30" s="1737">
        <v>9</v>
      </c>
      <c r="N30" s="1743">
        <v>220</v>
      </c>
      <c r="O30" s="1744">
        <v>30</v>
      </c>
      <c r="P30" s="2665" t="s">
        <v>6986</v>
      </c>
      <c r="Q30" s="1740">
        <v>9</v>
      </c>
      <c r="R30" s="3223"/>
      <c r="S30" s="3224"/>
      <c r="T30" s="3125"/>
      <c r="U30" s="3136"/>
      <c r="V30" s="3135"/>
      <c r="W30" s="3136"/>
      <c r="X30" s="270" t="e">
        <f>SUM(#REF!)</f>
        <v>#REF!</v>
      </c>
      <c r="Y30" s="270" t="e">
        <f>SUM(#REF!)</f>
        <v>#REF!</v>
      </c>
      <c r="Z30" s="3227"/>
      <c r="AA30" s="3289"/>
      <c r="AB30" s="2836"/>
      <c r="AC30" s="3220"/>
      <c r="AG30" s="2619">
        <f t="shared" si="4"/>
        <v>0</v>
      </c>
    </row>
    <row r="31" spans="1:33" ht="57.6" x14ac:dyDescent="0.25">
      <c r="A31" s="1163" t="s">
        <v>2415</v>
      </c>
      <c r="B31" s="839" t="s">
        <v>2979</v>
      </c>
      <c r="C31" s="1040"/>
      <c r="D31" s="251" t="s">
        <v>2980</v>
      </c>
      <c r="E31" s="251" t="s">
        <v>2981</v>
      </c>
      <c r="F31" s="1488" t="s">
        <v>2982</v>
      </c>
      <c r="G31" s="1486" t="s">
        <v>2983</v>
      </c>
      <c r="H31" s="1635" t="str">
        <f t="shared" si="0"/>
        <v>5-DaHall1-PDU-13-30-3</v>
      </c>
      <c r="I31" s="1636" t="str">
        <f t="shared" si="1"/>
        <v>5-DaHall1-PDU-12-20-32</v>
      </c>
      <c r="J31" s="1735">
        <v>220</v>
      </c>
      <c r="K31" s="1736">
        <v>30</v>
      </c>
      <c r="L31" s="2633" t="s">
        <v>6978</v>
      </c>
      <c r="M31" s="1737">
        <v>3</v>
      </c>
      <c r="N31" s="1738">
        <v>220</v>
      </c>
      <c r="O31" s="1739">
        <v>20</v>
      </c>
      <c r="P31" s="2665" t="s">
        <v>6984</v>
      </c>
      <c r="Q31" s="1740">
        <v>32</v>
      </c>
      <c r="R31" s="3223" t="s">
        <v>2984</v>
      </c>
      <c r="S31" s="1486" t="s">
        <v>2960</v>
      </c>
      <c r="T31" s="3125" t="s">
        <v>2985</v>
      </c>
      <c r="U31" s="942" t="s">
        <v>2827</v>
      </c>
      <c r="V31" s="3135"/>
      <c r="W31" s="3136"/>
      <c r="X31" s="270" t="e">
        <f>SUM(#REF!)</f>
        <v>#REF!</v>
      </c>
      <c r="Y31" s="255" t="e">
        <f>SUM(#REF!)</f>
        <v>#REF!</v>
      </c>
      <c r="Z31" s="255" t="e">
        <f t="shared" si="2"/>
        <v>#REF!</v>
      </c>
      <c r="AA31" s="2777" t="e">
        <f t="shared" si="6"/>
        <v>#REF!</v>
      </c>
      <c r="AB31" s="2830"/>
      <c r="AC31" s="2796"/>
      <c r="AF31">
        <v>8.6999999999999993</v>
      </c>
      <c r="AG31" s="2619" t="e">
        <f t="shared" si="4"/>
        <v>#REF!</v>
      </c>
    </row>
    <row r="32" spans="1:33" ht="58.2" thickBot="1" x14ac:dyDescent="0.3">
      <c r="A32" s="1164" t="s">
        <v>2986</v>
      </c>
      <c r="B32" s="840" t="s">
        <v>2987</v>
      </c>
      <c r="C32" s="1041" t="s">
        <v>2832</v>
      </c>
      <c r="D32" s="334" t="s">
        <v>2988</v>
      </c>
      <c r="E32" s="334" t="s">
        <v>2989</v>
      </c>
      <c r="F32" s="1489" t="s">
        <v>2990</v>
      </c>
      <c r="G32" s="1490" t="s">
        <v>2991</v>
      </c>
      <c r="H32" s="1635" t="str">
        <f t="shared" si="0"/>
        <v>5-DaHall1-PDU-13-30-5</v>
      </c>
      <c r="I32" s="1636" t="str">
        <f t="shared" si="1"/>
        <v>5-DaHall1-PDU-14-30-3</v>
      </c>
      <c r="J32" s="1745">
        <v>220</v>
      </c>
      <c r="K32" s="1746">
        <v>30</v>
      </c>
      <c r="L32" s="2634" t="s">
        <v>6978</v>
      </c>
      <c r="M32" s="1747">
        <v>5</v>
      </c>
      <c r="N32" s="1748">
        <v>220</v>
      </c>
      <c r="O32" s="1749">
        <v>30</v>
      </c>
      <c r="P32" s="2666" t="s">
        <v>6985</v>
      </c>
      <c r="Q32" s="1750">
        <v>3</v>
      </c>
      <c r="R32" s="3311"/>
      <c r="S32" s="1490" t="s">
        <v>2992</v>
      </c>
      <c r="T32" s="3129"/>
      <c r="U32" s="924" t="s">
        <v>2993</v>
      </c>
      <c r="V32" s="3141"/>
      <c r="W32" s="3142"/>
      <c r="X32" s="337" t="e">
        <f>SUM(#REF!)</f>
        <v>#REF!</v>
      </c>
      <c r="Y32" s="335" t="e">
        <f>SUM(#REF!)</f>
        <v>#REF!</v>
      </c>
      <c r="Z32" s="335" t="e">
        <f t="shared" si="2"/>
        <v>#REF!</v>
      </c>
      <c r="AA32" s="2778" t="e">
        <f>Z32*220</f>
        <v>#REF!</v>
      </c>
      <c r="AB32" s="2831"/>
      <c r="AC32" s="2798"/>
      <c r="AF32">
        <v>7.1</v>
      </c>
      <c r="AG32" s="2619" t="e">
        <f t="shared" si="4"/>
        <v>#REF!</v>
      </c>
    </row>
    <row r="33" spans="1:33" ht="15" thickTop="1" x14ac:dyDescent="0.25">
      <c r="A33" s="1162" t="s">
        <v>2994</v>
      </c>
      <c r="B33" s="847"/>
      <c r="C33" s="1042"/>
      <c r="D33" s="847"/>
      <c r="E33" s="847"/>
      <c r="F33" s="913"/>
      <c r="G33" s="914"/>
      <c r="H33" s="1751"/>
      <c r="I33" s="1752"/>
      <c r="J33" s="1753"/>
      <c r="K33" s="1754"/>
      <c r="L33" s="913"/>
      <c r="M33" s="1755"/>
      <c r="N33" s="1756"/>
      <c r="O33" s="1757"/>
      <c r="P33" s="914"/>
      <c r="Q33" s="1758"/>
      <c r="R33" s="913"/>
      <c r="S33" s="914"/>
      <c r="T33" s="939"/>
      <c r="U33" s="940"/>
      <c r="V33" s="848"/>
      <c r="W33" s="849"/>
      <c r="X33" s="855"/>
      <c r="Y33" s="855"/>
      <c r="Z33" s="855"/>
      <c r="AA33" s="2849"/>
      <c r="AB33" s="2835"/>
      <c r="AC33" s="2803" t="s">
        <v>1587</v>
      </c>
      <c r="AG33" s="2619">
        <f t="shared" si="4"/>
        <v>0</v>
      </c>
    </row>
    <row r="34" spans="1:33" ht="28.8" x14ac:dyDescent="0.25">
      <c r="A34" s="1163" t="s">
        <v>2995</v>
      </c>
      <c r="B34" s="839" t="s">
        <v>2996</v>
      </c>
      <c r="C34" s="1040" t="s">
        <v>2997</v>
      </c>
      <c r="D34" s="251" t="s">
        <v>2998</v>
      </c>
      <c r="E34" s="251" t="s">
        <v>2999</v>
      </c>
      <c r="F34" s="1488" t="s">
        <v>3000</v>
      </c>
      <c r="G34" s="1486" t="s">
        <v>3001</v>
      </c>
      <c r="H34" s="1635" t="str">
        <f t="shared" ref="H34:H65" si="7">"5-DaHall1-PDU-"&amp;L34&amp;"-"&amp;K34&amp;"-"&amp;M34</f>
        <v>5-DaHall1-PDU-11-30-6</v>
      </c>
      <c r="I34" s="1636" t="str">
        <f t="shared" ref="I34:I50" si="8">"5-DaHall1-PDU-"&amp;P34&amp;"-"&amp;O34&amp;"-"&amp;Q34</f>
        <v>5-DaHall1-PDU-12-30-4</v>
      </c>
      <c r="J34" s="1735">
        <v>220</v>
      </c>
      <c r="K34" s="1736">
        <v>30</v>
      </c>
      <c r="L34" s="2633" t="s">
        <v>6977</v>
      </c>
      <c r="M34" s="1737">
        <v>6</v>
      </c>
      <c r="N34" s="1738">
        <v>220</v>
      </c>
      <c r="O34" s="1739">
        <v>30</v>
      </c>
      <c r="P34" s="2665" t="s">
        <v>6984</v>
      </c>
      <c r="Q34" s="1740">
        <v>4</v>
      </c>
      <c r="R34" s="3223" t="s">
        <v>2824</v>
      </c>
      <c r="S34" s="3224" t="s">
        <v>2825</v>
      </c>
      <c r="T34" s="3125" t="s">
        <v>2826</v>
      </c>
      <c r="U34" s="3117" t="s">
        <v>2827</v>
      </c>
      <c r="V34" s="3125" t="s">
        <v>2828</v>
      </c>
      <c r="W34" s="3117" t="s">
        <v>2829</v>
      </c>
      <c r="X34" s="255" t="e">
        <f>SUM(#REF!)</f>
        <v>#REF!</v>
      </c>
      <c r="Y34" s="255" t="e">
        <f>SUM(#REF!)</f>
        <v>#REF!</v>
      </c>
      <c r="Z34" s="255" t="e">
        <f t="shared" si="2"/>
        <v>#REF!</v>
      </c>
      <c r="AA34" s="2777" t="e">
        <f t="shared" ref="AA34:AA41" si="9">Z34*220</f>
        <v>#REF!</v>
      </c>
      <c r="AB34" s="2830"/>
      <c r="AC34" s="2880" t="s">
        <v>3002</v>
      </c>
      <c r="AF34">
        <v>3.9</v>
      </c>
      <c r="AG34" s="2619" t="e">
        <f t="shared" si="4"/>
        <v>#REF!</v>
      </c>
    </row>
    <row r="35" spans="1:33" ht="39.6" x14ac:dyDescent="0.25">
      <c r="A35" s="1163" t="s">
        <v>3003</v>
      </c>
      <c r="B35" s="2313" t="s">
        <v>3004</v>
      </c>
      <c r="C35" s="1040" t="s">
        <v>3005</v>
      </c>
      <c r="D35" s="251" t="s">
        <v>3006</v>
      </c>
      <c r="E35" s="251" t="s">
        <v>3007</v>
      </c>
      <c r="F35" s="1488" t="s">
        <v>3008</v>
      </c>
      <c r="G35" s="1486" t="s">
        <v>3009</v>
      </c>
      <c r="H35" s="1635" t="str">
        <f t="shared" si="7"/>
        <v>5-DaHall1-PDU-11-20-8</v>
      </c>
      <c r="I35" s="1636" t="str">
        <f t="shared" si="8"/>
        <v>5-DaHall1-PDU-12-30-6</v>
      </c>
      <c r="J35" s="1735">
        <v>220</v>
      </c>
      <c r="K35" s="1736">
        <v>20</v>
      </c>
      <c r="L35" s="2633" t="s">
        <v>6977</v>
      </c>
      <c r="M35" s="1737">
        <v>8</v>
      </c>
      <c r="N35" s="1738">
        <v>220</v>
      </c>
      <c r="O35" s="1739">
        <v>30</v>
      </c>
      <c r="P35" s="2665" t="s">
        <v>6984</v>
      </c>
      <c r="Q35" s="1740">
        <v>6</v>
      </c>
      <c r="R35" s="3223"/>
      <c r="S35" s="3224"/>
      <c r="T35" s="3135"/>
      <c r="U35" s="3136"/>
      <c r="V35" s="3135"/>
      <c r="W35" s="3136"/>
      <c r="X35" s="255" t="e">
        <f>SUM(#REF!)</f>
        <v>#REF!</v>
      </c>
      <c r="Y35" s="255" t="e">
        <f>SUM(#REF!)</f>
        <v>#REF!</v>
      </c>
      <c r="Z35" s="255" t="e">
        <f t="shared" si="2"/>
        <v>#REF!</v>
      </c>
      <c r="AA35" s="2777" t="e">
        <f t="shared" si="9"/>
        <v>#REF!</v>
      </c>
      <c r="AB35" s="2830"/>
      <c r="AC35" s="2881" t="s">
        <v>3010</v>
      </c>
      <c r="AF35">
        <v>0</v>
      </c>
      <c r="AG35" s="2619" t="e">
        <f t="shared" si="4"/>
        <v>#REF!</v>
      </c>
    </row>
    <row r="36" spans="1:33" ht="28.8" x14ac:dyDescent="0.25">
      <c r="A36" s="1163" t="s">
        <v>3011</v>
      </c>
      <c r="B36" s="251" t="s">
        <v>3012</v>
      </c>
      <c r="C36" s="1040"/>
      <c r="D36" s="251" t="s">
        <v>3013</v>
      </c>
      <c r="E36" s="251" t="s">
        <v>3014</v>
      </c>
      <c r="F36" s="1488" t="s">
        <v>3015</v>
      </c>
      <c r="G36" s="1486" t="s">
        <v>3016</v>
      </c>
      <c r="H36" s="1635" t="str">
        <f t="shared" si="7"/>
        <v>5-DaHall1-PDU-11-20-10</v>
      </c>
      <c r="I36" s="1636" t="str">
        <f t="shared" si="8"/>
        <v>5-DaHall1-PDU-12-30-8</v>
      </c>
      <c r="J36" s="1735">
        <v>220</v>
      </c>
      <c r="K36" s="1736">
        <v>20</v>
      </c>
      <c r="L36" s="2633" t="s">
        <v>6977</v>
      </c>
      <c r="M36" s="1737">
        <v>10</v>
      </c>
      <c r="N36" s="1738">
        <v>220</v>
      </c>
      <c r="O36" s="1739">
        <v>30</v>
      </c>
      <c r="P36" s="2665" t="s">
        <v>6984</v>
      </c>
      <c r="Q36" s="1740">
        <v>8</v>
      </c>
      <c r="R36" s="3223"/>
      <c r="S36" s="3224"/>
      <c r="T36" s="3135"/>
      <c r="U36" s="3136"/>
      <c r="V36" s="3135"/>
      <c r="W36" s="3136"/>
      <c r="X36" s="255" t="e">
        <f>SUM(#REF!)</f>
        <v>#REF!</v>
      </c>
      <c r="Y36" s="255" t="e">
        <f>SUM(#REF!)</f>
        <v>#REF!</v>
      </c>
      <c r="Z36" s="255" t="e">
        <f t="shared" si="2"/>
        <v>#REF!</v>
      </c>
      <c r="AA36" s="2777" t="e">
        <f t="shared" si="9"/>
        <v>#REF!</v>
      </c>
      <c r="AB36" s="2830"/>
      <c r="AC36" s="2796"/>
      <c r="AF36">
        <v>0</v>
      </c>
      <c r="AG36" s="2619" t="e">
        <f t="shared" si="4"/>
        <v>#REF!</v>
      </c>
    </row>
    <row r="37" spans="1:33" ht="28.8" x14ac:dyDescent="0.25">
      <c r="A37" s="1163" t="s">
        <v>2447</v>
      </c>
      <c r="B37" s="251" t="s">
        <v>3017</v>
      </c>
      <c r="C37" s="1040"/>
      <c r="D37" s="251" t="s">
        <v>3018</v>
      </c>
      <c r="E37" s="251" t="s">
        <v>3019</v>
      </c>
      <c r="F37" s="1488" t="s">
        <v>3020</v>
      </c>
      <c r="G37" s="1486" t="s">
        <v>3021</v>
      </c>
      <c r="H37" s="1635" t="str">
        <f t="shared" si="7"/>
        <v>5-DaHall1-PDU-11-20-12</v>
      </c>
      <c r="I37" s="1636" t="str">
        <f t="shared" si="8"/>
        <v>5-DaHall1-PDU-12-20-10</v>
      </c>
      <c r="J37" s="1735">
        <v>220</v>
      </c>
      <c r="K37" s="1736">
        <v>20</v>
      </c>
      <c r="L37" s="2633" t="s">
        <v>6977</v>
      </c>
      <c r="M37" s="1737">
        <v>12</v>
      </c>
      <c r="N37" s="1738">
        <v>220</v>
      </c>
      <c r="O37" s="1739">
        <v>20</v>
      </c>
      <c r="P37" s="2665" t="s">
        <v>6984</v>
      </c>
      <c r="Q37" s="1740">
        <v>10</v>
      </c>
      <c r="R37" s="3223"/>
      <c r="S37" s="3224"/>
      <c r="T37" s="3135"/>
      <c r="U37" s="3136"/>
      <c r="V37" s="3135"/>
      <c r="W37" s="3136"/>
      <c r="X37" s="255" t="e">
        <f>SUM(#REF!)</f>
        <v>#REF!</v>
      </c>
      <c r="Y37" s="255" t="e">
        <f>SUM(#REF!)</f>
        <v>#REF!</v>
      </c>
      <c r="Z37" s="255" t="e">
        <f t="shared" si="2"/>
        <v>#REF!</v>
      </c>
      <c r="AA37" s="2777" t="e">
        <f t="shared" si="9"/>
        <v>#REF!</v>
      </c>
      <c r="AB37" s="2830"/>
      <c r="AC37" s="2796"/>
      <c r="AF37">
        <v>0</v>
      </c>
      <c r="AG37" s="2619" t="e">
        <f t="shared" si="4"/>
        <v>#REF!</v>
      </c>
    </row>
    <row r="38" spans="1:33" ht="28.8" x14ac:dyDescent="0.25">
      <c r="A38" s="1163" t="s">
        <v>2454</v>
      </c>
      <c r="B38" s="251" t="s">
        <v>3022</v>
      </c>
      <c r="C38" s="1040"/>
      <c r="D38" s="251" t="s">
        <v>3023</v>
      </c>
      <c r="E38" s="251" t="s">
        <v>3024</v>
      </c>
      <c r="F38" s="1488" t="s">
        <v>3025</v>
      </c>
      <c r="G38" s="1486" t="s">
        <v>3026</v>
      </c>
      <c r="H38" s="1635" t="str">
        <f t="shared" si="7"/>
        <v>5-DaHall1-PDU-11-20-14</v>
      </c>
      <c r="I38" s="1636" t="str">
        <f t="shared" si="8"/>
        <v>5-DaHall1-PDU-12-20-12</v>
      </c>
      <c r="J38" s="1735">
        <v>220</v>
      </c>
      <c r="K38" s="1736">
        <v>20</v>
      </c>
      <c r="L38" s="2633" t="s">
        <v>6977</v>
      </c>
      <c r="M38" s="1737">
        <v>14</v>
      </c>
      <c r="N38" s="1738">
        <v>220</v>
      </c>
      <c r="O38" s="1739">
        <v>20</v>
      </c>
      <c r="P38" s="2665" t="s">
        <v>6984</v>
      </c>
      <c r="Q38" s="1740">
        <v>12</v>
      </c>
      <c r="R38" s="3223"/>
      <c r="S38" s="3224"/>
      <c r="T38" s="3135"/>
      <c r="U38" s="3136"/>
      <c r="V38" s="3135"/>
      <c r="W38" s="3136"/>
      <c r="X38" s="255" t="e">
        <f>SUM(#REF!)</f>
        <v>#REF!</v>
      </c>
      <c r="Y38" s="255" t="e">
        <f>SUM(#REF!)</f>
        <v>#REF!</v>
      </c>
      <c r="Z38" s="255" t="e">
        <f t="shared" si="2"/>
        <v>#REF!</v>
      </c>
      <c r="AA38" s="2777" t="e">
        <f t="shared" si="9"/>
        <v>#REF!</v>
      </c>
      <c r="AB38" s="2830"/>
      <c r="AC38" s="2796"/>
      <c r="AF38">
        <v>0</v>
      </c>
      <c r="AG38" s="2619" t="e">
        <f t="shared" si="4"/>
        <v>#REF!</v>
      </c>
    </row>
    <row r="39" spans="1:33" ht="28.8" x14ac:dyDescent="0.25">
      <c r="A39" s="1163" t="s">
        <v>2460</v>
      </c>
      <c r="B39" s="251" t="s">
        <v>3027</v>
      </c>
      <c r="C39" s="1040"/>
      <c r="D39" s="251" t="s">
        <v>3028</v>
      </c>
      <c r="E39" s="251" t="s">
        <v>3029</v>
      </c>
      <c r="F39" s="1488" t="s">
        <v>3030</v>
      </c>
      <c r="G39" s="1486" t="s">
        <v>3031</v>
      </c>
      <c r="H39" s="1635" t="str">
        <f t="shared" si="7"/>
        <v>5-DaHall1-PDU-11-20-16</v>
      </c>
      <c r="I39" s="1636" t="str">
        <f t="shared" si="8"/>
        <v>5-DaHall1-PDU-12-20-14</v>
      </c>
      <c r="J39" s="1735">
        <v>220</v>
      </c>
      <c r="K39" s="1736">
        <v>20</v>
      </c>
      <c r="L39" s="2633" t="s">
        <v>6977</v>
      </c>
      <c r="M39" s="1737">
        <v>16</v>
      </c>
      <c r="N39" s="1738">
        <v>220</v>
      </c>
      <c r="O39" s="1739">
        <v>20</v>
      </c>
      <c r="P39" s="2665" t="s">
        <v>6984</v>
      </c>
      <c r="Q39" s="1740">
        <v>14</v>
      </c>
      <c r="R39" s="3223"/>
      <c r="S39" s="3224"/>
      <c r="T39" s="3135"/>
      <c r="U39" s="3136"/>
      <c r="V39" s="3135"/>
      <c r="W39" s="3136"/>
      <c r="X39" s="255" t="e">
        <f>SUM(#REF!)</f>
        <v>#REF!</v>
      </c>
      <c r="Y39" s="255" t="e">
        <f>SUM(#REF!)</f>
        <v>#REF!</v>
      </c>
      <c r="Z39" s="255" t="e">
        <f t="shared" si="2"/>
        <v>#REF!</v>
      </c>
      <c r="AA39" s="2777" t="e">
        <f t="shared" si="9"/>
        <v>#REF!</v>
      </c>
      <c r="AB39" s="2830"/>
      <c r="AC39" s="2796"/>
      <c r="AF39">
        <v>0</v>
      </c>
      <c r="AG39" s="2619" t="e">
        <f t="shared" si="4"/>
        <v>#REF!</v>
      </c>
    </row>
    <row r="40" spans="1:33" ht="28.8" x14ac:dyDescent="0.25">
      <c r="A40" s="1163" t="s">
        <v>2466</v>
      </c>
      <c r="B40" s="839" t="s">
        <v>3032</v>
      </c>
      <c r="C40" s="1180" t="s">
        <v>3033</v>
      </c>
      <c r="D40" s="251" t="s">
        <v>3034</v>
      </c>
      <c r="E40" s="251" t="s">
        <v>3035</v>
      </c>
      <c r="F40" s="1488" t="s">
        <v>3036</v>
      </c>
      <c r="G40" s="1486" t="s">
        <v>3037</v>
      </c>
      <c r="H40" s="1635" t="str">
        <f t="shared" si="7"/>
        <v>5-DaHall1-PDU-11-20-18</v>
      </c>
      <c r="I40" s="1636" t="str">
        <f t="shared" si="8"/>
        <v>5-DaHall1-PDU-12-20-16</v>
      </c>
      <c r="J40" s="1735">
        <v>220</v>
      </c>
      <c r="K40" s="1736">
        <v>20</v>
      </c>
      <c r="L40" s="2633" t="s">
        <v>6977</v>
      </c>
      <c r="M40" s="1737">
        <v>18</v>
      </c>
      <c r="N40" s="1738">
        <v>220</v>
      </c>
      <c r="O40" s="1739">
        <v>20</v>
      </c>
      <c r="P40" s="2665" t="s">
        <v>6984</v>
      </c>
      <c r="Q40" s="1740">
        <v>16</v>
      </c>
      <c r="R40" s="3223"/>
      <c r="S40" s="3224"/>
      <c r="T40" s="3135"/>
      <c r="U40" s="3136"/>
      <c r="V40" s="3135"/>
      <c r="W40" s="3136"/>
      <c r="X40" s="255" t="e">
        <f>SUM(#REF!)</f>
        <v>#REF!</v>
      </c>
      <c r="Y40" s="255" t="e">
        <f>SUM(#REF!)</f>
        <v>#REF!</v>
      </c>
      <c r="Z40" s="255" t="e">
        <f t="shared" si="2"/>
        <v>#REF!</v>
      </c>
      <c r="AA40" s="2777" t="e">
        <f t="shared" si="9"/>
        <v>#REF!</v>
      </c>
      <c r="AB40" s="2830"/>
      <c r="AC40" s="2796"/>
      <c r="AF40">
        <v>9.3000000000000007</v>
      </c>
      <c r="AG40" s="2619" t="e">
        <f t="shared" si="4"/>
        <v>#REF!</v>
      </c>
    </row>
    <row r="41" spans="1:33" ht="29.4" thickBot="1" x14ac:dyDescent="0.3">
      <c r="A41" s="1164" t="s">
        <v>2472</v>
      </c>
      <c r="B41" s="840" t="s">
        <v>3038</v>
      </c>
      <c r="C41" s="1181" t="s">
        <v>3033</v>
      </c>
      <c r="D41" s="334" t="s">
        <v>3039</v>
      </c>
      <c r="E41" s="334" t="s">
        <v>3040</v>
      </c>
      <c r="F41" s="1489" t="s">
        <v>3041</v>
      </c>
      <c r="G41" s="1490" t="s">
        <v>3042</v>
      </c>
      <c r="H41" s="1635" t="str">
        <f t="shared" si="7"/>
        <v>5-DaHall1-PDU-11-20-20</v>
      </c>
      <c r="I41" s="1636" t="str">
        <f t="shared" si="8"/>
        <v>5-DaHall1-PDU-12-20-18</v>
      </c>
      <c r="J41" s="1745">
        <v>220</v>
      </c>
      <c r="K41" s="1746">
        <v>20</v>
      </c>
      <c r="L41" s="2634" t="s">
        <v>6977</v>
      </c>
      <c r="M41" s="1747">
        <v>20</v>
      </c>
      <c r="N41" s="1748">
        <v>220</v>
      </c>
      <c r="O41" s="1749">
        <v>20</v>
      </c>
      <c r="P41" s="2666" t="s">
        <v>6984</v>
      </c>
      <c r="Q41" s="1750">
        <v>18</v>
      </c>
      <c r="R41" s="3311"/>
      <c r="S41" s="3312"/>
      <c r="T41" s="3141"/>
      <c r="U41" s="3142"/>
      <c r="V41" s="3141"/>
      <c r="W41" s="3142"/>
      <c r="X41" s="335" t="e">
        <f>SUM(#REF!)</f>
        <v>#REF!</v>
      </c>
      <c r="Y41" s="335" t="e">
        <f>SUM(#REF!)</f>
        <v>#REF!</v>
      </c>
      <c r="Z41" s="335" t="e">
        <f t="shared" si="2"/>
        <v>#REF!</v>
      </c>
      <c r="AA41" s="2778" t="e">
        <f t="shared" si="9"/>
        <v>#REF!</v>
      </c>
      <c r="AB41" s="2831"/>
      <c r="AC41" s="2798"/>
      <c r="AF41">
        <v>6.5</v>
      </c>
      <c r="AG41" s="2619" t="e">
        <f t="shared" si="4"/>
        <v>#REF!</v>
      </c>
    </row>
    <row r="42" spans="1:33" ht="27.75" customHeight="1" thickTop="1" x14ac:dyDescent="0.25">
      <c r="A42" s="1165"/>
      <c r="B42" s="847" t="s">
        <v>3043</v>
      </c>
      <c r="C42" s="1042"/>
      <c r="D42" s="847" t="s">
        <v>3044</v>
      </c>
      <c r="E42" s="847" t="s">
        <v>3045</v>
      </c>
      <c r="F42" s="913" t="s">
        <v>3046</v>
      </c>
      <c r="G42" s="914" t="s">
        <v>3047</v>
      </c>
      <c r="H42" s="1635" t="str">
        <f t="shared" si="7"/>
        <v>5-DaHall1-PDU-13-20-11</v>
      </c>
      <c r="I42" s="1636" t="str">
        <f t="shared" si="8"/>
        <v>5-DaHall1-PDU-14-30-9</v>
      </c>
      <c r="J42" s="1729">
        <v>220</v>
      </c>
      <c r="K42" s="1730">
        <v>20</v>
      </c>
      <c r="L42" s="2632" t="s">
        <v>6978</v>
      </c>
      <c r="M42" s="1731">
        <v>11</v>
      </c>
      <c r="N42" s="1732">
        <v>220</v>
      </c>
      <c r="O42" s="1733">
        <v>30</v>
      </c>
      <c r="P42" s="2664" t="s">
        <v>6985</v>
      </c>
      <c r="Q42" s="1734">
        <v>9</v>
      </c>
      <c r="R42" s="3286" t="s">
        <v>2984</v>
      </c>
      <c r="S42" s="3287" t="s">
        <v>2992</v>
      </c>
      <c r="T42" s="3124" t="s">
        <v>2985</v>
      </c>
      <c r="U42" s="3126" t="s">
        <v>2993</v>
      </c>
      <c r="V42" s="3124" t="s">
        <v>2828</v>
      </c>
      <c r="W42" s="3126" t="s">
        <v>2829</v>
      </c>
      <c r="X42" s="850" t="e">
        <f>SUM(#REF!)</f>
        <v>#REF!</v>
      </c>
      <c r="Y42" s="850" t="e">
        <f>SUM(#REF!)</f>
        <v>#REF!</v>
      </c>
      <c r="Z42" s="850" t="e">
        <f>SUM(X42:Y42)</f>
        <v>#REF!</v>
      </c>
      <c r="AA42" s="2782" t="e">
        <f>Z42*220</f>
        <v>#REF!</v>
      </c>
      <c r="AB42" s="2835"/>
      <c r="AC42" s="2803" t="s">
        <v>1587</v>
      </c>
      <c r="AF42">
        <v>0</v>
      </c>
      <c r="AG42" s="2619" t="e">
        <f t="shared" si="4"/>
        <v>#REF!</v>
      </c>
    </row>
    <row r="43" spans="1:33" ht="28.8" x14ac:dyDescent="0.25">
      <c r="A43" s="1163" t="s">
        <v>3048</v>
      </c>
      <c r="B43" s="839" t="s">
        <v>3049</v>
      </c>
      <c r="C43" s="1040" t="s">
        <v>3050</v>
      </c>
      <c r="D43" s="251" t="s">
        <v>3051</v>
      </c>
      <c r="E43" s="251" t="s">
        <v>3052</v>
      </c>
      <c r="F43" s="1488" t="s">
        <v>3053</v>
      </c>
      <c r="G43" s="1486" t="s">
        <v>3054</v>
      </c>
      <c r="H43" s="1635" t="str">
        <f t="shared" si="7"/>
        <v>5-DaHall1-PDU-13-20-13</v>
      </c>
      <c r="I43" s="1636" t="str">
        <f t="shared" si="8"/>
        <v>5-DaHall1-PDU-14-20-11</v>
      </c>
      <c r="J43" s="1735">
        <v>220</v>
      </c>
      <c r="K43" s="1736">
        <v>20</v>
      </c>
      <c r="L43" s="2633" t="s">
        <v>6978</v>
      </c>
      <c r="M43" s="1737">
        <v>13</v>
      </c>
      <c r="N43" s="1738">
        <v>220</v>
      </c>
      <c r="O43" s="1739">
        <v>20</v>
      </c>
      <c r="P43" s="2665" t="s">
        <v>6985</v>
      </c>
      <c r="Q43" s="1740">
        <v>11</v>
      </c>
      <c r="R43" s="3223"/>
      <c r="S43" s="3224"/>
      <c r="T43" s="3125"/>
      <c r="U43" s="3117"/>
      <c r="V43" s="3125"/>
      <c r="W43" s="3136"/>
      <c r="X43" s="255" t="e">
        <f>SUM(#REF!)</f>
        <v>#REF!</v>
      </c>
      <c r="Y43" s="255" t="e">
        <f>SUM(#REF!)</f>
        <v>#REF!</v>
      </c>
      <c r="Z43" s="255" t="e">
        <f t="shared" ref="Z43:Z59" si="10">SUM(X43:Y43)</f>
        <v>#REF!</v>
      </c>
      <c r="AA43" s="2777" t="e">
        <f t="shared" ref="AA43:AA52" si="11">Z43*220</f>
        <v>#REF!</v>
      </c>
      <c r="AB43" s="2830"/>
      <c r="AC43" s="2796"/>
      <c r="AF43">
        <v>0.7</v>
      </c>
      <c r="AG43" s="2619" t="e">
        <f t="shared" si="4"/>
        <v>#REF!</v>
      </c>
    </row>
    <row r="44" spans="1:33" ht="28.8" x14ac:dyDescent="0.25">
      <c r="A44" s="1163" t="s">
        <v>3055</v>
      </c>
      <c r="B44" s="839" t="s">
        <v>3056</v>
      </c>
      <c r="C44" s="1040" t="s">
        <v>2832</v>
      </c>
      <c r="D44" s="251" t="s">
        <v>3057</v>
      </c>
      <c r="E44" s="251" t="s">
        <v>3058</v>
      </c>
      <c r="F44" s="1488" t="s">
        <v>3059</v>
      </c>
      <c r="G44" s="1486" t="s">
        <v>3060</v>
      </c>
      <c r="H44" s="1635" t="str">
        <f t="shared" si="7"/>
        <v>5-DaHall1-PDU-13-20-15</v>
      </c>
      <c r="I44" s="1636" t="str">
        <f t="shared" si="8"/>
        <v>5-DaHall1-PDU-14-20-13</v>
      </c>
      <c r="J44" s="1735">
        <v>220</v>
      </c>
      <c r="K44" s="1736">
        <v>20</v>
      </c>
      <c r="L44" s="2633" t="s">
        <v>6978</v>
      </c>
      <c r="M44" s="1737">
        <v>15</v>
      </c>
      <c r="N44" s="1738">
        <v>220</v>
      </c>
      <c r="O44" s="1739">
        <v>20</v>
      </c>
      <c r="P44" s="2665" t="s">
        <v>6985</v>
      </c>
      <c r="Q44" s="1740">
        <v>13</v>
      </c>
      <c r="R44" s="3223"/>
      <c r="S44" s="3224"/>
      <c r="T44" s="3125"/>
      <c r="U44" s="3117"/>
      <c r="V44" s="3125"/>
      <c r="W44" s="3136"/>
      <c r="X44" s="255" t="e">
        <f>SUM(#REF!)</f>
        <v>#REF!</v>
      </c>
      <c r="Y44" s="255" t="e">
        <f>SUM(#REF!)</f>
        <v>#REF!</v>
      </c>
      <c r="Z44" s="255" t="e">
        <f t="shared" si="10"/>
        <v>#REF!</v>
      </c>
      <c r="AA44" s="2777" t="e">
        <f t="shared" si="11"/>
        <v>#REF!</v>
      </c>
      <c r="AB44" s="2830"/>
      <c r="AC44" s="2796"/>
      <c r="AF44">
        <v>1.7</v>
      </c>
      <c r="AG44" s="2619" t="e">
        <f t="shared" si="4"/>
        <v>#REF!</v>
      </c>
    </row>
    <row r="45" spans="1:33" ht="28.8" x14ac:dyDescent="0.25">
      <c r="A45" s="3185" t="s">
        <v>2484</v>
      </c>
      <c r="B45" s="3193" t="s">
        <v>3061</v>
      </c>
      <c r="C45" s="1040"/>
      <c r="D45" s="251" t="s">
        <v>3062</v>
      </c>
      <c r="E45" s="251" t="s">
        <v>3063</v>
      </c>
      <c r="F45" s="1488" t="s">
        <v>3064</v>
      </c>
      <c r="G45" s="1486" t="s">
        <v>3065</v>
      </c>
      <c r="H45" s="1635" t="str">
        <f t="shared" si="7"/>
        <v>5-DaHall1-PDU-13-20-17</v>
      </c>
      <c r="I45" s="1636" t="str">
        <f t="shared" si="8"/>
        <v>5-DaHall1-PDU-14-20-15</v>
      </c>
      <c r="J45" s="1735">
        <v>220</v>
      </c>
      <c r="K45" s="1736">
        <v>20</v>
      </c>
      <c r="L45" s="2633" t="s">
        <v>6978</v>
      </c>
      <c r="M45" s="1737">
        <v>17</v>
      </c>
      <c r="N45" s="1738">
        <v>220</v>
      </c>
      <c r="O45" s="1739">
        <v>20</v>
      </c>
      <c r="P45" s="2665" t="s">
        <v>6985</v>
      </c>
      <c r="Q45" s="1740">
        <v>15</v>
      </c>
      <c r="R45" s="3223"/>
      <c r="S45" s="3224"/>
      <c r="T45" s="3125"/>
      <c r="U45" s="3117"/>
      <c r="V45" s="3125"/>
      <c r="W45" s="3136"/>
      <c r="X45" s="255" t="e">
        <f>SUM(#REF!)</f>
        <v>#REF!</v>
      </c>
      <c r="Y45" s="255" t="e">
        <f>SUM(#REF!)</f>
        <v>#REF!</v>
      </c>
      <c r="Z45" s="255" t="e">
        <f t="shared" si="10"/>
        <v>#REF!</v>
      </c>
      <c r="AA45" s="2777" t="e">
        <f t="shared" si="11"/>
        <v>#REF!</v>
      </c>
      <c r="AB45" s="2830"/>
      <c r="AC45" s="2809" t="s">
        <v>1908</v>
      </c>
      <c r="AF45">
        <v>0</v>
      </c>
      <c r="AG45" s="2619" t="e">
        <f t="shared" si="4"/>
        <v>#REF!</v>
      </c>
    </row>
    <row r="46" spans="1:33" ht="57.6" x14ac:dyDescent="0.25">
      <c r="A46" s="3185"/>
      <c r="B46" s="3193"/>
      <c r="C46" s="1040" t="s">
        <v>3066</v>
      </c>
      <c r="D46" s="1040" t="s">
        <v>3067</v>
      </c>
      <c r="E46" s="1040" t="s">
        <v>3068</v>
      </c>
      <c r="F46" s="1488" t="s">
        <v>3069</v>
      </c>
      <c r="G46" s="1486" t="s">
        <v>3070</v>
      </c>
      <c r="H46" s="1635" t="str">
        <f t="shared" si="7"/>
        <v>5-DaHall1-PDU-15-30-12</v>
      </c>
      <c r="I46" s="1636" t="str">
        <f t="shared" si="8"/>
        <v>5-DaHall1-PDU-16-30-12</v>
      </c>
      <c r="J46" s="1741">
        <v>220</v>
      </c>
      <c r="K46" s="1742">
        <v>30</v>
      </c>
      <c r="L46" s="2633" t="s">
        <v>6979</v>
      </c>
      <c r="M46" s="1737">
        <v>12</v>
      </c>
      <c r="N46" s="1743">
        <v>220</v>
      </c>
      <c r="O46" s="1744">
        <v>30</v>
      </c>
      <c r="P46" s="2665" t="s">
        <v>6986</v>
      </c>
      <c r="Q46" s="1740">
        <v>12</v>
      </c>
      <c r="R46" s="1488" t="s">
        <v>2916</v>
      </c>
      <c r="S46" s="1486" t="s">
        <v>2917</v>
      </c>
      <c r="T46" s="941" t="s">
        <v>2918</v>
      </c>
      <c r="U46" s="942" t="s">
        <v>2919</v>
      </c>
      <c r="V46" s="3125"/>
      <c r="W46" s="3136"/>
      <c r="X46" s="270" t="e">
        <f>SUM(#REF!)</f>
        <v>#REF!</v>
      </c>
      <c r="Y46" s="270" t="e">
        <f>SUM(#REF!)</f>
        <v>#REF!</v>
      </c>
      <c r="Z46" s="270" t="e">
        <f t="shared" si="10"/>
        <v>#REF!</v>
      </c>
      <c r="AA46" s="2786" t="e">
        <f t="shared" si="11"/>
        <v>#REF!</v>
      </c>
      <c r="AB46" s="2830"/>
      <c r="AC46" s="2882" t="s">
        <v>3071</v>
      </c>
      <c r="AF46">
        <v>4.9000000000000004</v>
      </c>
      <c r="AG46" s="2619" t="e">
        <f t="shared" si="4"/>
        <v>#REF!</v>
      </c>
    </row>
    <row r="47" spans="1:33" ht="57.6" x14ac:dyDescent="0.25">
      <c r="A47" s="3185" t="s">
        <v>2496</v>
      </c>
      <c r="B47" s="3193" t="s">
        <v>3072</v>
      </c>
      <c r="C47" s="1040"/>
      <c r="D47" s="251" t="s">
        <v>3073</v>
      </c>
      <c r="E47" s="251" t="s">
        <v>3074</v>
      </c>
      <c r="F47" s="1488" t="s">
        <v>3075</v>
      </c>
      <c r="G47" s="1486" t="s">
        <v>3076</v>
      </c>
      <c r="H47" s="1635" t="str">
        <f t="shared" si="7"/>
        <v>5-DaHall1-PDU-13-20-19</v>
      </c>
      <c r="I47" s="1636" t="str">
        <f t="shared" si="8"/>
        <v>5-DaHall1-PDU-14-20-17</v>
      </c>
      <c r="J47" s="1735">
        <v>220</v>
      </c>
      <c r="K47" s="1736">
        <v>20</v>
      </c>
      <c r="L47" s="2633" t="s">
        <v>6978</v>
      </c>
      <c r="M47" s="1737">
        <v>19</v>
      </c>
      <c r="N47" s="1738">
        <v>220</v>
      </c>
      <c r="O47" s="1739">
        <v>20</v>
      </c>
      <c r="P47" s="2665" t="s">
        <v>6985</v>
      </c>
      <c r="Q47" s="1740">
        <v>17</v>
      </c>
      <c r="R47" s="1488" t="s">
        <v>2984</v>
      </c>
      <c r="S47" s="1486" t="s">
        <v>2992</v>
      </c>
      <c r="T47" s="941" t="s">
        <v>2985</v>
      </c>
      <c r="U47" s="942" t="s">
        <v>2993</v>
      </c>
      <c r="V47" s="3125"/>
      <c r="W47" s="3136"/>
      <c r="X47" s="255" t="e">
        <f>SUM(#REF!)</f>
        <v>#REF!</v>
      </c>
      <c r="Y47" s="255" t="e">
        <f>SUM(#REF!)</f>
        <v>#REF!</v>
      </c>
      <c r="Z47" s="3146" t="e">
        <f>SUM(X47:Y48)</f>
        <v>#REF!</v>
      </c>
      <c r="AA47" s="3145" t="e">
        <f t="shared" si="11"/>
        <v>#REF!</v>
      </c>
      <c r="AB47" s="2836"/>
      <c r="AC47" s="3221" t="s">
        <v>1908</v>
      </c>
      <c r="AF47">
        <v>6.2</v>
      </c>
      <c r="AG47" s="2619" t="e">
        <f t="shared" si="4"/>
        <v>#REF!</v>
      </c>
    </row>
    <row r="48" spans="1:33" ht="57.6" x14ac:dyDescent="0.25">
      <c r="A48" s="3185"/>
      <c r="B48" s="3193"/>
      <c r="C48" s="1040"/>
      <c r="D48" s="251" t="s">
        <v>3077</v>
      </c>
      <c r="E48" s="251" t="s">
        <v>3078</v>
      </c>
      <c r="F48" s="1488" t="s">
        <v>3079</v>
      </c>
      <c r="G48" s="1486" t="s">
        <v>3080</v>
      </c>
      <c r="H48" s="1635" t="str">
        <f t="shared" si="7"/>
        <v>5-DaHall1-PDU-11-20-22</v>
      </c>
      <c r="I48" s="1636" t="str">
        <f t="shared" si="8"/>
        <v>5-DaHall1-PDU-12-20-22</v>
      </c>
      <c r="J48" s="1735">
        <v>220</v>
      </c>
      <c r="K48" s="1736">
        <v>20</v>
      </c>
      <c r="L48" s="2633" t="s">
        <v>6977</v>
      </c>
      <c r="M48" s="1737">
        <v>22</v>
      </c>
      <c r="N48" s="1738">
        <v>220</v>
      </c>
      <c r="O48" s="1739">
        <v>20</v>
      </c>
      <c r="P48" s="2665" t="s">
        <v>6984</v>
      </c>
      <c r="Q48" s="1740">
        <v>22</v>
      </c>
      <c r="R48" s="1493" t="s">
        <v>2824</v>
      </c>
      <c r="S48" s="1486" t="s">
        <v>2825</v>
      </c>
      <c r="T48" s="941" t="s">
        <v>2826</v>
      </c>
      <c r="U48" s="942" t="s">
        <v>2827</v>
      </c>
      <c r="V48" s="3125"/>
      <c r="W48" s="3136"/>
      <c r="X48" s="255" t="e">
        <f>SUM(#REF!)</f>
        <v>#REF!</v>
      </c>
      <c r="Y48" s="255" t="e">
        <f>SUM(#REF!)</f>
        <v>#REF!</v>
      </c>
      <c r="Z48" s="3148"/>
      <c r="AA48" s="3145"/>
      <c r="AB48" s="2836"/>
      <c r="AC48" s="3221"/>
      <c r="AG48" s="2619">
        <f t="shared" si="4"/>
        <v>0</v>
      </c>
    </row>
    <row r="49" spans="1:33" ht="28.8" x14ac:dyDescent="0.25">
      <c r="A49" s="1163" t="s">
        <v>2502</v>
      </c>
      <c r="B49" s="839" t="s">
        <v>3081</v>
      </c>
      <c r="C49" s="1040"/>
      <c r="D49" s="251" t="s">
        <v>3082</v>
      </c>
      <c r="E49" s="251" t="s">
        <v>3083</v>
      </c>
      <c r="F49" s="1488" t="s">
        <v>3084</v>
      </c>
      <c r="G49" s="1486" t="s">
        <v>3085</v>
      </c>
      <c r="H49" s="1635" t="str">
        <f t="shared" si="7"/>
        <v>5-DaHall1-PDU-13-20-21</v>
      </c>
      <c r="I49" s="1636" t="str">
        <f t="shared" si="8"/>
        <v>5-DaHall1-PDU-14-20-19</v>
      </c>
      <c r="J49" s="1735">
        <v>220</v>
      </c>
      <c r="K49" s="1736">
        <v>20</v>
      </c>
      <c r="L49" s="2633" t="s">
        <v>6978</v>
      </c>
      <c r="M49" s="1737">
        <v>21</v>
      </c>
      <c r="N49" s="1738">
        <v>220</v>
      </c>
      <c r="O49" s="1739">
        <v>20</v>
      </c>
      <c r="P49" s="2665" t="s">
        <v>6985</v>
      </c>
      <c r="Q49" s="1740">
        <v>19</v>
      </c>
      <c r="R49" s="3223" t="s">
        <v>2984</v>
      </c>
      <c r="S49" s="3224" t="s">
        <v>2992</v>
      </c>
      <c r="T49" s="3125" t="s">
        <v>2985</v>
      </c>
      <c r="U49" s="3117" t="s">
        <v>2993</v>
      </c>
      <c r="V49" s="3125"/>
      <c r="W49" s="3136"/>
      <c r="X49" s="255" t="e">
        <f>SUM(#REF!)</f>
        <v>#REF!</v>
      </c>
      <c r="Y49" s="255" t="e">
        <f>SUM(#REF!)</f>
        <v>#REF!</v>
      </c>
      <c r="Z49" s="255" t="e">
        <f t="shared" si="10"/>
        <v>#REF!</v>
      </c>
      <c r="AA49" s="2777" t="e">
        <f t="shared" si="11"/>
        <v>#REF!</v>
      </c>
      <c r="AB49" s="2830"/>
      <c r="AC49" s="2796"/>
      <c r="AF49">
        <v>5.9</v>
      </c>
      <c r="AG49" s="2619" t="e">
        <f t="shared" si="4"/>
        <v>#REF!</v>
      </c>
    </row>
    <row r="50" spans="1:33" ht="28.8" x14ac:dyDescent="0.25">
      <c r="A50" s="3185" t="s">
        <v>2509</v>
      </c>
      <c r="B50" s="3193" t="s">
        <v>3086</v>
      </c>
      <c r="C50" s="1040"/>
      <c r="D50" s="251" t="s">
        <v>3087</v>
      </c>
      <c r="E50" s="251" t="s">
        <v>3088</v>
      </c>
      <c r="F50" s="1488" t="s">
        <v>3089</v>
      </c>
      <c r="G50" s="1486" t="s">
        <v>3090</v>
      </c>
      <c r="H50" s="1635" t="str">
        <f t="shared" si="7"/>
        <v>5-DaHall1-PDU-13-20-23</v>
      </c>
      <c r="I50" s="1636" t="str">
        <f t="shared" si="8"/>
        <v>5-DaHall1-PDU-14-20-21</v>
      </c>
      <c r="J50" s="1735">
        <v>220</v>
      </c>
      <c r="K50" s="1736">
        <v>20</v>
      </c>
      <c r="L50" s="2633" t="s">
        <v>6978</v>
      </c>
      <c r="M50" s="1737">
        <v>23</v>
      </c>
      <c r="N50" s="1738">
        <v>220</v>
      </c>
      <c r="O50" s="1739">
        <v>20</v>
      </c>
      <c r="P50" s="2665" t="s">
        <v>6985</v>
      </c>
      <c r="Q50" s="1740">
        <v>21</v>
      </c>
      <c r="R50" s="3318"/>
      <c r="S50" s="3317"/>
      <c r="T50" s="3125"/>
      <c r="U50" s="3136"/>
      <c r="V50" s="3125"/>
      <c r="W50" s="3136"/>
      <c r="X50" s="255" t="e">
        <f>SUM(#REF!)</f>
        <v>#REF!</v>
      </c>
      <c r="Y50" s="255" t="e">
        <f>SUM(#REF!)</f>
        <v>#REF!</v>
      </c>
      <c r="Z50" s="3146" t="e">
        <f>SUM(X50:Y51)</f>
        <v>#REF!</v>
      </c>
      <c r="AA50" s="3145" t="e">
        <f t="shared" si="11"/>
        <v>#REF!</v>
      </c>
      <c r="AB50" s="2836"/>
      <c r="AC50" s="2796"/>
      <c r="AF50">
        <v>12.9</v>
      </c>
      <c r="AG50" s="2619" t="e">
        <f t="shared" si="4"/>
        <v>#REF!</v>
      </c>
    </row>
    <row r="51" spans="1:33" ht="57.6" x14ac:dyDescent="0.25">
      <c r="A51" s="3185"/>
      <c r="B51" s="3193"/>
      <c r="C51" s="1040"/>
      <c r="D51" s="251" t="s">
        <v>3091</v>
      </c>
      <c r="E51" s="851"/>
      <c r="F51" s="1488" t="s">
        <v>3092</v>
      </c>
      <c r="G51" s="916"/>
      <c r="H51" s="1635" t="str">
        <f t="shared" si="7"/>
        <v>5-DaHall1-PDU-11-20-30</v>
      </c>
      <c r="I51" s="1759"/>
      <c r="J51" s="1735">
        <v>220</v>
      </c>
      <c r="K51" s="1736">
        <v>20</v>
      </c>
      <c r="L51" s="2633" t="s">
        <v>6977</v>
      </c>
      <c r="M51" s="1737">
        <v>30</v>
      </c>
      <c r="N51" s="1760"/>
      <c r="O51" s="1761"/>
      <c r="P51" s="916"/>
      <c r="Q51" s="1762"/>
      <c r="R51" s="1493" t="s">
        <v>2824</v>
      </c>
      <c r="S51" s="905"/>
      <c r="T51" s="941" t="s">
        <v>2826</v>
      </c>
      <c r="U51" s="905"/>
      <c r="V51" s="3125"/>
      <c r="W51" s="905"/>
      <c r="X51" s="255" t="e">
        <f>SUM(#REF!)</f>
        <v>#REF!</v>
      </c>
      <c r="Y51" s="905"/>
      <c r="Z51" s="3148"/>
      <c r="AA51" s="3145"/>
      <c r="AB51" s="2836"/>
      <c r="AC51" s="2796" t="s">
        <v>3093</v>
      </c>
      <c r="AG51" s="2619">
        <f t="shared" si="4"/>
        <v>0</v>
      </c>
    </row>
    <row r="52" spans="1:33" ht="58.2" thickBot="1" x14ac:dyDescent="0.3">
      <c r="A52" s="1164" t="s">
        <v>2516</v>
      </c>
      <c r="B52" s="840" t="s">
        <v>3094</v>
      </c>
      <c r="C52" s="1041"/>
      <c r="D52" s="334" t="s">
        <v>3095</v>
      </c>
      <c r="E52" s="334" t="s">
        <v>3096</v>
      </c>
      <c r="F52" s="1489" t="s">
        <v>3097</v>
      </c>
      <c r="G52" s="1490" t="s">
        <v>3098</v>
      </c>
      <c r="H52" s="1635" t="str">
        <f t="shared" si="7"/>
        <v>5-DaHall1-PDU-13-20-25</v>
      </c>
      <c r="I52" s="1636" t="str">
        <f t="shared" ref="I52:I83" si="12">"5-DaHall1-PDU-"&amp;P52&amp;"-"&amp;O52&amp;"-"&amp;Q52</f>
        <v>5-DaHall1-PDU-14-20-23</v>
      </c>
      <c r="J52" s="1745">
        <v>220</v>
      </c>
      <c r="K52" s="1746">
        <v>20</v>
      </c>
      <c r="L52" s="2634" t="s">
        <v>6978</v>
      </c>
      <c r="M52" s="1747">
        <v>25</v>
      </c>
      <c r="N52" s="1748">
        <v>220</v>
      </c>
      <c r="O52" s="1749">
        <v>20</v>
      </c>
      <c r="P52" s="2666" t="s">
        <v>6985</v>
      </c>
      <c r="Q52" s="1750">
        <v>23</v>
      </c>
      <c r="R52" s="1489" t="s">
        <v>2984</v>
      </c>
      <c r="S52" s="1490" t="s">
        <v>2992</v>
      </c>
      <c r="T52" s="923" t="s">
        <v>2985</v>
      </c>
      <c r="U52" s="924" t="s">
        <v>2993</v>
      </c>
      <c r="V52" s="3129"/>
      <c r="W52" s="924" t="s">
        <v>2829</v>
      </c>
      <c r="X52" s="335" t="e">
        <f>SUM(#REF!)</f>
        <v>#REF!</v>
      </c>
      <c r="Y52" s="335" t="e">
        <f>SUM(#REF!)</f>
        <v>#REF!</v>
      </c>
      <c r="Z52" s="335" t="e">
        <f t="shared" si="10"/>
        <v>#REF!</v>
      </c>
      <c r="AA52" s="2778" t="e">
        <f t="shared" si="11"/>
        <v>#REF!</v>
      </c>
      <c r="AB52" s="2831"/>
      <c r="AC52" s="2798"/>
      <c r="AF52">
        <v>5.0999999999999996</v>
      </c>
      <c r="AG52" s="2619" t="e">
        <f t="shared" si="4"/>
        <v>#REF!</v>
      </c>
    </row>
    <row r="53" spans="1:33" ht="29.4" thickTop="1" x14ac:dyDescent="0.25">
      <c r="A53" s="1165"/>
      <c r="B53" s="847" t="s">
        <v>3099</v>
      </c>
      <c r="C53" s="1042"/>
      <c r="D53" s="847" t="s">
        <v>3100</v>
      </c>
      <c r="E53" s="847" t="s">
        <v>3101</v>
      </c>
      <c r="F53" s="913" t="s">
        <v>3102</v>
      </c>
      <c r="G53" s="914" t="s">
        <v>3103</v>
      </c>
      <c r="H53" s="1751" t="str">
        <f t="shared" si="7"/>
        <v>5-DaHall1-PDU-13-20-31</v>
      </c>
      <c r="I53" s="1752" t="str">
        <f t="shared" si="12"/>
        <v>5-DaHall1-PDU-14-20-29</v>
      </c>
      <c r="J53" s="1763">
        <v>220</v>
      </c>
      <c r="K53" s="1764">
        <v>20</v>
      </c>
      <c r="L53" s="2653" t="s">
        <v>6978</v>
      </c>
      <c r="M53" s="1755">
        <v>31</v>
      </c>
      <c r="N53" s="1765">
        <v>220</v>
      </c>
      <c r="O53" s="1766">
        <v>20</v>
      </c>
      <c r="P53" s="2679" t="s">
        <v>6985</v>
      </c>
      <c r="Q53" s="1758">
        <v>29</v>
      </c>
      <c r="R53" s="3286" t="s">
        <v>2984</v>
      </c>
      <c r="S53" s="3287" t="s">
        <v>2992</v>
      </c>
      <c r="T53" s="3124" t="s">
        <v>2985</v>
      </c>
      <c r="U53" s="3126" t="s">
        <v>2993</v>
      </c>
      <c r="V53" s="3124" t="s">
        <v>2828</v>
      </c>
      <c r="W53" s="3126" t="s">
        <v>2829</v>
      </c>
      <c r="X53" s="850" t="e">
        <f>SUM(#REF!)</f>
        <v>#REF!</v>
      </c>
      <c r="Y53" s="850" t="e">
        <f>SUM(#REF!)</f>
        <v>#REF!</v>
      </c>
      <c r="Z53" s="850" t="e">
        <f t="shared" si="10"/>
        <v>#REF!</v>
      </c>
      <c r="AA53" s="2782" t="e">
        <f>Z53*220</f>
        <v>#REF!</v>
      </c>
      <c r="AB53" s="2835"/>
      <c r="AC53" s="2803" t="s">
        <v>1587</v>
      </c>
      <c r="AF53">
        <v>0</v>
      </c>
      <c r="AG53" s="2619" t="e">
        <f t="shared" si="4"/>
        <v>#REF!</v>
      </c>
    </row>
    <row r="54" spans="1:33" ht="28.8" x14ac:dyDescent="0.25">
      <c r="A54" s="1166"/>
      <c r="B54" s="851" t="s">
        <v>3104</v>
      </c>
      <c r="C54" s="945"/>
      <c r="D54" s="851" t="s">
        <v>3105</v>
      </c>
      <c r="E54" s="851" t="s">
        <v>3106</v>
      </c>
      <c r="F54" s="915" t="s">
        <v>3107</v>
      </c>
      <c r="G54" s="916" t="s">
        <v>3108</v>
      </c>
      <c r="H54" s="1767" t="str">
        <f t="shared" si="7"/>
        <v>5-DaHall1-PDU-13-30-4</v>
      </c>
      <c r="I54" s="1759" t="str">
        <f t="shared" si="12"/>
        <v>5-DaHall1-PDU-14-20-31</v>
      </c>
      <c r="J54" s="1768">
        <v>220</v>
      </c>
      <c r="K54" s="1769">
        <v>30</v>
      </c>
      <c r="L54" s="2654" t="s">
        <v>6978</v>
      </c>
      <c r="M54" s="1770">
        <v>4</v>
      </c>
      <c r="N54" s="1771">
        <v>220</v>
      </c>
      <c r="O54" s="1761">
        <v>20</v>
      </c>
      <c r="P54" s="2680" t="s">
        <v>6985</v>
      </c>
      <c r="Q54" s="1762">
        <v>31</v>
      </c>
      <c r="R54" s="3223"/>
      <c r="S54" s="3224"/>
      <c r="T54" s="3125"/>
      <c r="U54" s="3136"/>
      <c r="V54" s="3125"/>
      <c r="W54" s="3136"/>
      <c r="X54" s="854" t="e">
        <f>SUM(#REF!)</f>
        <v>#REF!</v>
      </c>
      <c r="Y54" s="854" t="e">
        <f>SUM(#REF!)</f>
        <v>#REF!</v>
      </c>
      <c r="Z54" s="854" t="e">
        <f t="shared" si="10"/>
        <v>#REF!</v>
      </c>
      <c r="AA54" s="2784" t="e">
        <f t="shared" ref="AA54:AA59" si="13">Z54*220</f>
        <v>#REF!</v>
      </c>
      <c r="AB54" s="2838"/>
      <c r="AC54" s="2811" t="s">
        <v>1587</v>
      </c>
      <c r="AF54">
        <v>0</v>
      </c>
      <c r="AG54" s="2619" t="e">
        <f t="shared" si="4"/>
        <v>#REF!</v>
      </c>
    </row>
    <row r="55" spans="1:33" ht="28.8" x14ac:dyDescent="0.25">
      <c r="A55" s="1163" t="s">
        <v>3109</v>
      </c>
      <c r="B55" s="839" t="s">
        <v>3110</v>
      </c>
      <c r="C55" s="1040" t="s">
        <v>3111</v>
      </c>
      <c r="D55" s="251" t="s">
        <v>3112</v>
      </c>
      <c r="E55" s="251" t="s">
        <v>3113</v>
      </c>
      <c r="F55" s="1488" t="s">
        <v>3114</v>
      </c>
      <c r="G55" s="1486" t="s">
        <v>3115</v>
      </c>
      <c r="H55" s="1772" t="str">
        <f t="shared" si="7"/>
        <v>5-DaHall1-PDU-13-30-6</v>
      </c>
      <c r="I55" s="1773" t="str">
        <f t="shared" si="12"/>
        <v>5-DaHall1-PDU-14-30-4</v>
      </c>
      <c r="J55" s="1735">
        <v>220</v>
      </c>
      <c r="K55" s="1736">
        <v>30</v>
      </c>
      <c r="L55" s="2633" t="s">
        <v>6978</v>
      </c>
      <c r="M55" s="1737">
        <v>6</v>
      </c>
      <c r="N55" s="1738">
        <v>220</v>
      </c>
      <c r="O55" s="1739">
        <v>30</v>
      </c>
      <c r="P55" s="2665" t="s">
        <v>6985</v>
      </c>
      <c r="Q55" s="1740">
        <v>4</v>
      </c>
      <c r="R55" s="3223"/>
      <c r="S55" s="3224"/>
      <c r="T55" s="3125"/>
      <c r="U55" s="3136"/>
      <c r="V55" s="3125"/>
      <c r="W55" s="3136"/>
      <c r="X55" s="255" t="e">
        <f>SUM(#REF!)</f>
        <v>#REF!</v>
      </c>
      <c r="Y55" s="255" t="e">
        <f>SUM(#REF!)</f>
        <v>#REF!</v>
      </c>
      <c r="Z55" s="255" t="e">
        <f t="shared" si="10"/>
        <v>#REF!</v>
      </c>
      <c r="AA55" s="2777" t="e">
        <f t="shared" si="13"/>
        <v>#REF!</v>
      </c>
      <c r="AB55" s="2830"/>
      <c r="AC55" s="2796"/>
      <c r="AF55">
        <v>13.2</v>
      </c>
      <c r="AG55" s="2619" t="e">
        <f t="shared" si="4"/>
        <v>#REF!</v>
      </c>
    </row>
    <row r="56" spans="1:33" ht="28.8" x14ac:dyDescent="0.25">
      <c r="A56" s="1163" t="s">
        <v>3116</v>
      </c>
      <c r="B56" s="839" t="s">
        <v>3117</v>
      </c>
      <c r="C56" s="1040" t="s">
        <v>3111</v>
      </c>
      <c r="D56" s="251" t="s">
        <v>3118</v>
      </c>
      <c r="E56" s="251" t="s">
        <v>3119</v>
      </c>
      <c r="F56" s="1488" t="s">
        <v>3120</v>
      </c>
      <c r="G56" s="1486" t="s">
        <v>3121</v>
      </c>
      <c r="H56" s="1772" t="str">
        <f t="shared" si="7"/>
        <v>5-DaHall1-PDU-13-30-8</v>
      </c>
      <c r="I56" s="1773" t="str">
        <f t="shared" si="12"/>
        <v>5-DaHall1-PDU-14-30-6</v>
      </c>
      <c r="J56" s="1735">
        <v>220</v>
      </c>
      <c r="K56" s="1736">
        <v>30</v>
      </c>
      <c r="L56" s="2633" t="s">
        <v>6978</v>
      </c>
      <c r="M56" s="1737">
        <v>8</v>
      </c>
      <c r="N56" s="1738">
        <v>220</v>
      </c>
      <c r="O56" s="1739">
        <v>30</v>
      </c>
      <c r="P56" s="2665" t="s">
        <v>6985</v>
      </c>
      <c r="Q56" s="1740">
        <v>6</v>
      </c>
      <c r="R56" s="3223"/>
      <c r="S56" s="3224"/>
      <c r="T56" s="3125"/>
      <c r="U56" s="3136"/>
      <c r="V56" s="3125"/>
      <c r="W56" s="3136"/>
      <c r="X56" s="255" t="e">
        <f>SUM(#REF!)</f>
        <v>#REF!</v>
      </c>
      <c r="Y56" s="255" t="e">
        <f>SUM(#REF!)</f>
        <v>#REF!</v>
      </c>
      <c r="Z56" s="255" t="e">
        <f t="shared" si="10"/>
        <v>#REF!</v>
      </c>
      <c r="AA56" s="2777" t="e">
        <f t="shared" si="13"/>
        <v>#REF!</v>
      </c>
      <c r="AB56" s="2830"/>
      <c r="AC56" s="2796"/>
      <c r="AF56">
        <v>7</v>
      </c>
      <c r="AG56" s="2619" t="e">
        <f t="shared" si="4"/>
        <v>#REF!</v>
      </c>
    </row>
    <row r="57" spans="1:33" ht="28.8" x14ac:dyDescent="0.25">
      <c r="A57" s="1163" t="s">
        <v>3122</v>
      </c>
      <c r="B57" s="839" t="s">
        <v>3123</v>
      </c>
      <c r="C57" s="1040" t="s">
        <v>3124</v>
      </c>
      <c r="D57" s="251" t="s">
        <v>3125</v>
      </c>
      <c r="E57" s="251" t="s">
        <v>3126</v>
      </c>
      <c r="F57" s="1488" t="s">
        <v>3127</v>
      </c>
      <c r="G57" s="1486" t="s">
        <v>3128</v>
      </c>
      <c r="H57" s="1772" t="str">
        <f t="shared" si="7"/>
        <v>5-DaHall1-PDU-13-30-10</v>
      </c>
      <c r="I57" s="1773" t="str">
        <f t="shared" si="12"/>
        <v>5-DaHall1-PDU-14-30-8</v>
      </c>
      <c r="J57" s="1735">
        <v>220</v>
      </c>
      <c r="K57" s="1736">
        <v>30</v>
      </c>
      <c r="L57" s="2633" t="s">
        <v>6978</v>
      </c>
      <c r="M57" s="1737">
        <v>10</v>
      </c>
      <c r="N57" s="1738">
        <v>220</v>
      </c>
      <c r="O57" s="1739">
        <v>30</v>
      </c>
      <c r="P57" s="2665" t="s">
        <v>6985</v>
      </c>
      <c r="Q57" s="1740">
        <v>8</v>
      </c>
      <c r="R57" s="3223"/>
      <c r="S57" s="3224"/>
      <c r="T57" s="3125"/>
      <c r="U57" s="3136"/>
      <c r="V57" s="3125"/>
      <c r="W57" s="3136"/>
      <c r="X57" s="255" t="e">
        <f>SUM(#REF!)</f>
        <v>#REF!</v>
      </c>
      <c r="Y57" s="255" t="e">
        <f>SUM(#REF!)</f>
        <v>#REF!</v>
      </c>
      <c r="Z57" s="255" t="e">
        <f t="shared" si="10"/>
        <v>#REF!</v>
      </c>
      <c r="AA57" s="2777" t="e">
        <f t="shared" si="13"/>
        <v>#REF!</v>
      </c>
      <c r="AB57" s="2830"/>
      <c r="AC57" s="2796"/>
      <c r="AF57">
        <v>0</v>
      </c>
      <c r="AG57" s="2619" t="e">
        <f t="shared" si="4"/>
        <v>#REF!</v>
      </c>
    </row>
    <row r="58" spans="1:33" ht="28.8" x14ac:dyDescent="0.25">
      <c r="A58" s="1163" t="s">
        <v>3129</v>
      </c>
      <c r="B58" s="839" t="s">
        <v>3130</v>
      </c>
      <c r="C58" s="1040" t="s">
        <v>3124</v>
      </c>
      <c r="D58" s="251" t="s">
        <v>2550</v>
      </c>
      <c r="E58" s="251" t="s">
        <v>2551</v>
      </c>
      <c r="F58" s="1488" t="s">
        <v>3131</v>
      </c>
      <c r="G58" s="1486" t="s">
        <v>3132</v>
      </c>
      <c r="H58" s="1772" t="str">
        <f t="shared" si="7"/>
        <v>5-DaHall1-PDU-13-20-12</v>
      </c>
      <c r="I58" s="1773" t="str">
        <f t="shared" si="12"/>
        <v>5-DaHall1-PDU-14-30-10</v>
      </c>
      <c r="J58" s="1735">
        <v>220</v>
      </c>
      <c r="K58" s="1736">
        <v>20</v>
      </c>
      <c r="L58" s="2633" t="s">
        <v>6978</v>
      </c>
      <c r="M58" s="1737">
        <v>12</v>
      </c>
      <c r="N58" s="1738">
        <v>220</v>
      </c>
      <c r="O58" s="1739">
        <v>30</v>
      </c>
      <c r="P58" s="2665" t="s">
        <v>6985</v>
      </c>
      <c r="Q58" s="1740">
        <v>10</v>
      </c>
      <c r="R58" s="3223"/>
      <c r="S58" s="3224"/>
      <c r="T58" s="3125"/>
      <c r="U58" s="3136"/>
      <c r="V58" s="3125"/>
      <c r="W58" s="3136"/>
      <c r="X58" s="255" t="e">
        <f>SUM(#REF!)</f>
        <v>#REF!</v>
      </c>
      <c r="Y58" s="255" t="e">
        <f>SUM(#REF!)</f>
        <v>#REF!</v>
      </c>
      <c r="Z58" s="255" t="e">
        <f t="shared" si="10"/>
        <v>#REF!</v>
      </c>
      <c r="AA58" s="2777" t="e">
        <f t="shared" si="13"/>
        <v>#REF!</v>
      </c>
      <c r="AB58" s="2830"/>
      <c r="AC58" s="2796"/>
      <c r="AF58">
        <v>0</v>
      </c>
      <c r="AG58" s="2619" t="e">
        <f t="shared" si="4"/>
        <v>#REF!</v>
      </c>
    </row>
    <row r="59" spans="1:33" ht="28.8" x14ac:dyDescent="0.25">
      <c r="A59" s="1163" t="s">
        <v>3133</v>
      </c>
      <c r="B59" s="839" t="s">
        <v>3134</v>
      </c>
      <c r="C59" s="1040" t="s">
        <v>3124</v>
      </c>
      <c r="D59" s="251" t="s">
        <v>2556</v>
      </c>
      <c r="E59" s="251" t="s">
        <v>2557</v>
      </c>
      <c r="F59" s="1488" t="s">
        <v>3135</v>
      </c>
      <c r="G59" s="1486" t="s">
        <v>3136</v>
      </c>
      <c r="H59" s="1772" t="str">
        <f t="shared" si="7"/>
        <v>5-DaHall1-PDU-13-20-14</v>
      </c>
      <c r="I59" s="1773" t="str">
        <f t="shared" si="12"/>
        <v>5-DaHall1-PDU-14-20-12</v>
      </c>
      <c r="J59" s="1735">
        <v>220</v>
      </c>
      <c r="K59" s="1736">
        <v>20</v>
      </c>
      <c r="L59" s="2633" t="s">
        <v>6978</v>
      </c>
      <c r="M59" s="1737">
        <v>14</v>
      </c>
      <c r="N59" s="1738">
        <v>220</v>
      </c>
      <c r="O59" s="1739">
        <v>20</v>
      </c>
      <c r="P59" s="2665" t="s">
        <v>6985</v>
      </c>
      <c r="Q59" s="1740">
        <v>12</v>
      </c>
      <c r="R59" s="3223"/>
      <c r="S59" s="3224"/>
      <c r="T59" s="3125"/>
      <c r="U59" s="3136"/>
      <c r="V59" s="3125"/>
      <c r="W59" s="3136"/>
      <c r="X59" s="255" t="e">
        <f>SUM(#REF!)</f>
        <v>#REF!</v>
      </c>
      <c r="Y59" s="255" t="e">
        <f>SUM(#REF!)</f>
        <v>#REF!</v>
      </c>
      <c r="Z59" s="255" t="e">
        <f t="shared" si="10"/>
        <v>#REF!</v>
      </c>
      <c r="AA59" s="2777" t="e">
        <f t="shared" si="13"/>
        <v>#REF!</v>
      </c>
      <c r="AB59" s="2830"/>
      <c r="AC59" s="2796"/>
      <c r="AF59">
        <v>0</v>
      </c>
      <c r="AG59" s="2619" t="e">
        <f t="shared" si="4"/>
        <v>#REF!</v>
      </c>
    </row>
    <row r="60" spans="1:33" ht="28.8" x14ac:dyDescent="0.25">
      <c r="A60" s="3186" t="s">
        <v>3137</v>
      </c>
      <c r="B60" s="3193" t="s">
        <v>3138</v>
      </c>
      <c r="C60" s="3222" t="s">
        <v>2832</v>
      </c>
      <c r="D60" s="251" t="s">
        <v>3139</v>
      </c>
      <c r="E60" s="251" t="s">
        <v>3140</v>
      </c>
      <c r="F60" s="1488" t="s">
        <v>3141</v>
      </c>
      <c r="G60" s="1486" t="s">
        <v>3142</v>
      </c>
      <c r="H60" s="1772" t="str">
        <f t="shared" si="7"/>
        <v>5-DaHall1-PDU-13-20-16</v>
      </c>
      <c r="I60" s="1773" t="str">
        <f t="shared" si="12"/>
        <v>5-DaHall1-PDU-14-20-14</v>
      </c>
      <c r="J60" s="1735">
        <v>220</v>
      </c>
      <c r="K60" s="1736">
        <v>20</v>
      </c>
      <c r="L60" s="2633" t="s">
        <v>6978</v>
      </c>
      <c r="M60" s="1737">
        <v>16</v>
      </c>
      <c r="N60" s="1738">
        <v>220</v>
      </c>
      <c r="O60" s="1739">
        <v>20</v>
      </c>
      <c r="P60" s="2665" t="s">
        <v>6985</v>
      </c>
      <c r="Q60" s="1740">
        <v>14</v>
      </c>
      <c r="R60" s="3223"/>
      <c r="S60" s="3224"/>
      <c r="T60" s="3125"/>
      <c r="U60" s="3136"/>
      <c r="V60" s="3125"/>
      <c r="W60" s="3136"/>
      <c r="X60" s="255" t="e">
        <f>SUM(#REF!)</f>
        <v>#REF!</v>
      </c>
      <c r="Y60" s="255" t="e">
        <f>SUM(#REF!)</f>
        <v>#REF!</v>
      </c>
      <c r="Z60" s="3146" t="e">
        <f>SUM(X60:Y61)</f>
        <v>#REF!</v>
      </c>
      <c r="AA60" s="3145" t="e">
        <f>Z60*220</f>
        <v>#REF!</v>
      </c>
      <c r="AB60" s="2836"/>
      <c r="AC60" s="2796"/>
      <c r="AF60">
        <v>10.6</v>
      </c>
      <c r="AG60" s="2619" t="e">
        <f t="shared" si="4"/>
        <v>#REF!</v>
      </c>
    </row>
    <row r="61" spans="1:33" ht="58.2" thickBot="1" x14ac:dyDescent="0.3">
      <c r="A61" s="3208"/>
      <c r="B61" s="3285"/>
      <c r="C61" s="3348"/>
      <c r="D61" s="334" t="s">
        <v>3143</v>
      </c>
      <c r="E61" s="334" t="s">
        <v>3144</v>
      </c>
      <c r="F61" s="1489" t="s">
        <v>3145</v>
      </c>
      <c r="G61" s="1490" t="s">
        <v>3146</v>
      </c>
      <c r="H61" s="1774" t="str">
        <f t="shared" si="7"/>
        <v>5-DaHall1-PDU-11-20-24</v>
      </c>
      <c r="I61" s="1775" t="str">
        <f t="shared" si="12"/>
        <v>5-DaHall1-PDU-12-20-24</v>
      </c>
      <c r="J61" s="1745">
        <v>220</v>
      </c>
      <c r="K61" s="1746">
        <v>20</v>
      </c>
      <c r="L61" s="2634" t="s">
        <v>6977</v>
      </c>
      <c r="M61" s="1747">
        <v>24</v>
      </c>
      <c r="N61" s="1748">
        <v>220</v>
      </c>
      <c r="O61" s="1749">
        <v>20</v>
      </c>
      <c r="P61" s="2666" t="s">
        <v>6984</v>
      </c>
      <c r="Q61" s="1750">
        <v>24</v>
      </c>
      <c r="R61" s="911" t="s">
        <v>2824</v>
      </c>
      <c r="S61" s="1490" t="s">
        <v>2825</v>
      </c>
      <c r="T61" s="923" t="s">
        <v>2826</v>
      </c>
      <c r="U61" s="924" t="s">
        <v>2827</v>
      </c>
      <c r="V61" s="3129"/>
      <c r="W61" s="3142"/>
      <c r="X61" s="335" t="e">
        <f>#REF!</f>
        <v>#REF!</v>
      </c>
      <c r="Y61" s="335" t="e">
        <f>#REF!</f>
        <v>#REF!</v>
      </c>
      <c r="Z61" s="3160"/>
      <c r="AA61" s="3156"/>
      <c r="AB61" s="2844"/>
      <c r="AC61" s="2798"/>
      <c r="AG61" s="2619">
        <f t="shared" si="4"/>
        <v>0</v>
      </c>
    </row>
    <row r="62" spans="1:33" ht="27" customHeight="1" thickTop="1" x14ac:dyDescent="0.25">
      <c r="A62" s="1166"/>
      <c r="B62" s="851" t="s">
        <v>3147</v>
      </c>
      <c r="C62" s="945"/>
      <c r="D62" s="851" t="s">
        <v>3148</v>
      </c>
      <c r="E62" s="851" t="s">
        <v>3149</v>
      </c>
      <c r="F62" s="915" t="s">
        <v>3150</v>
      </c>
      <c r="G62" s="916" t="s">
        <v>3151</v>
      </c>
      <c r="H62" s="1767" t="str">
        <f t="shared" si="7"/>
        <v>5-DaHall1-PDU-13-20-22</v>
      </c>
      <c r="I62" s="1759" t="str">
        <f t="shared" si="12"/>
        <v>5-DaHall1-PDU-14-20-20</v>
      </c>
      <c r="J62" s="1768">
        <v>220</v>
      </c>
      <c r="K62" s="1769">
        <v>20</v>
      </c>
      <c r="L62" s="2654" t="s">
        <v>6978</v>
      </c>
      <c r="M62" s="1770">
        <v>22</v>
      </c>
      <c r="N62" s="1771">
        <v>220</v>
      </c>
      <c r="O62" s="1761">
        <v>20</v>
      </c>
      <c r="P62" s="2680" t="s">
        <v>6985</v>
      </c>
      <c r="Q62" s="1762">
        <v>20</v>
      </c>
      <c r="R62" s="3349"/>
      <c r="S62" s="3321"/>
      <c r="T62" s="3138"/>
      <c r="U62" s="3123"/>
      <c r="V62" s="3138"/>
      <c r="W62" s="3123"/>
      <c r="X62" s="854" t="e">
        <f>SUM(#REF!)</f>
        <v>#REF!</v>
      </c>
      <c r="Y62" s="854" t="e">
        <f>SUM(#REF!)</f>
        <v>#REF!</v>
      </c>
      <c r="Z62" s="854" t="e">
        <f t="shared" ref="Z62:Z109" si="14">SUM(X62:Y62)</f>
        <v>#REF!</v>
      </c>
      <c r="AA62" s="2784" t="e">
        <f t="shared" ref="AA62:AA213" si="15">Z62*220</f>
        <v>#REF!</v>
      </c>
      <c r="AB62" s="2838"/>
      <c r="AC62" s="2811" t="s">
        <v>1587</v>
      </c>
      <c r="AF62">
        <v>0</v>
      </c>
      <c r="AG62" s="2619" t="e">
        <f t="shared" si="4"/>
        <v>#REF!</v>
      </c>
    </row>
    <row r="63" spans="1:33" ht="28.8" x14ac:dyDescent="0.25">
      <c r="A63" s="1166"/>
      <c r="B63" s="851" t="s">
        <v>3152</v>
      </c>
      <c r="C63" s="945"/>
      <c r="D63" s="851" t="s">
        <v>3153</v>
      </c>
      <c r="E63" s="851" t="s">
        <v>3154</v>
      </c>
      <c r="F63" s="915" t="s">
        <v>3155</v>
      </c>
      <c r="G63" s="916" t="s">
        <v>3156</v>
      </c>
      <c r="H63" s="1767" t="str">
        <f t="shared" si="7"/>
        <v>5-DaHall1-PDU-13-20-24</v>
      </c>
      <c r="I63" s="1759" t="str">
        <f t="shared" si="12"/>
        <v>5-DaHall1-PDU-14-20-22</v>
      </c>
      <c r="J63" s="1768">
        <v>220</v>
      </c>
      <c r="K63" s="1769">
        <v>20</v>
      </c>
      <c r="L63" s="2654" t="s">
        <v>6978</v>
      </c>
      <c r="M63" s="1770">
        <v>24</v>
      </c>
      <c r="N63" s="1771">
        <v>220</v>
      </c>
      <c r="O63" s="1761">
        <v>20</v>
      </c>
      <c r="P63" s="2680" t="s">
        <v>6985</v>
      </c>
      <c r="Q63" s="1762">
        <v>22</v>
      </c>
      <c r="R63" s="3349"/>
      <c r="S63" s="3321"/>
      <c r="T63" s="3138"/>
      <c r="U63" s="3123"/>
      <c r="V63" s="3138"/>
      <c r="W63" s="3123"/>
      <c r="X63" s="854" t="e">
        <f>SUM(#REF!)</f>
        <v>#REF!</v>
      </c>
      <c r="Y63" s="854" t="e">
        <f>SUM(#REF!)</f>
        <v>#REF!</v>
      </c>
      <c r="Z63" s="854" t="e">
        <f t="shared" si="14"/>
        <v>#REF!</v>
      </c>
      <c r="AA63" s="2784" t="e">
        <f t="shared" si="15"/>
        <v>#REF!</v>
      </c>
      <c r="AB63" s="2838"/>
      <c r="AC63" s="2811" t="s">
        <v>1587</v>
      </c>
      <c r="AF63">
        <v>0</v>
      </c>
      <c r="AG63" s="2619" t="e">
        <f t="shared" si="4"/>
        <v>#REF!</v>
      </c>
    </row>
    <row r="64" spans="1:33" ht="28.8" x14ac:dyDescent="0.25">
      <c r="A64" s="1163" t="s">
        <v>3157</v>
      </c>
      <c r="B64" s="839" t="s">
        <v>3158</v>
      </c>
      <c r="C64" s="1040" t="s">
        <v>3111</v>
      </c>
      <c r="D64" s="251" t="s">
        <v>3159</v>
      </c>
      <c r="E64" s="251" t="s">
        <v>3160</v>
      </c>
      <c r="F64" s="1488" t="s">
        <v>3161</v>
      </c>
      <c r="G64" s="1486" t="s">
        <v>3162</v>
      </c>
      <c r="H64" s="1772" t="str">
        <f t="shared" si="7"/>
        <v>5-DaHall1-PDU-13-20-26</v>
      </c>
      <c r="I64" s="1773" t="str">
        <f t="shared" si="12"/>
        <v>5-DaHall1-PDU-14-20-24</v>
      </c>
      <c r="J64" s="1735">
        <v>220</v>
      </c>
      <c r="K64" s="1736">
        <v>20</v>
      </c>
      <c r="L64" s="2633" t="s">
        <v>6978</v>
      </c>
      <c r="M64" s="1737">
        <v>26</v>
      </c>
      <c r="N64" s="1738">
        <v>220</v>
      </c>
      <c r="O64" s="1739">
        <v>20</v>
      </c>
      <c r="P64" s="2665" t="s">
        <v>6985</v>
      </c>
      <c r="Q64" s="1740">
        <v>24</v>
      </c>
      <c r="R64" s="3349"/>
      <c r="S64" s="3321"/>
      <c r="T64" s="3138"/>
      <c r="U64" s="3123"/>
      <c r="V64" s="3138"/>
      <c r="W64" s="3123"/>
      <c r="X64" s="255" t="e">
        <f>SUM(#REF!)</f>
        <v>#REF!</v>
      </c>
      <c r="Y64" s="255" t="e">
        <f>SUM(#REF!)</f>
        <v>#REF!</v>
      </c>
      <c r="Z64" s="255" t="e">
        <f t="shared" si="14"/>
        <v>#REF!</v>
      </c>
      <c r="AA64" s="2777" t="e">
        <f t="shared" si="15"/>
        <v>#REF!</v>
      </c>
      <c r="AB64" s="2830"/>
      <c r="AC64" s="2796"/>
      <c r="AF64">
        <v>7.3</v>
      </c>
      <c r="AG64" s="2619" t="e">
        <f t="shared" si="4"/>
        <v>#REF!</v>
      </c>
    </row>
    <row r="65" spans="1:33" x14ac:dyDescent="0.25">
      <c r="A65" s="3186" t="s">
        <v>3163</v>
      </c>
      <c r="B65" s="3204" t="s">
        <v>3164</v>
      </c>
      <c r="C65" s="1040"/>
      <c r="D65" s="251"/>
      <c r="E65" s="251"/>
      <c r="F65" s="1488"/>
      <c r="G65" s="1486"/>
      <c r="H65" s="1772" t="str">
        <f t="shared" si="7"/>
        <v>5-DaHall1-PDU-15-30-10</v>
      </c>
      <c r="I65" s="1773" t="str">
        <f t="shared" si="12"/>
        <v>5-DaHall1-PDU-16-30-10</v>
      </c>
      <c r="J65" s="1735"/>
      <c r="K65" s="1736">
        <v>30</v>
      </c>
      <c r="L65" s="2633" t="s">
        <v>6979</v>
      </c>
      <c r="M65" s="1737">
        <v>10</v>
      </c>
      <c r="N65" s="1738"/>
      <c r="O65" s="1739">
        <v>30</v>
      </c>
      <c r="P65" s="2665" t="s">
        <v>6986</v>
      </c>
      <c r="Q65" s="1740">
        <v>10</v>
      </c>
      <c r="R65" s="3349"/>
      <c r="S65" s="3321"/>
      <c r="T65" s="3138"/>
      <c r="U65" s="3123"/>
      <c r="V65" s="3138"/>
      <c r="W65" s="3123"/>
      <c r="X65" s="255" t="e">
        <f>SUM(#REF!)</f>
        <v>#REF!</v>
      </c>
      <c r="Y65" s="255" t="e">
        <f>SUM(#REF!)</f>
        <v>#REF!</v>
      </c>
      <c r="Z65" s="255" t="e">
        <f t="shared" si="14"/>
        <v>#REF!</v>
      </c>
      <c r="AA65" s="2777" t="e">
        <f t="shared" si="15"/>
        <v>#REF!</v>
      </c>
      <c r="AB65" s="2830"/>
      <c r="AC65" s="2796"/>
      <c r="AF65">
        <v>0</v>
      </c>
      <c r="AG65" s="2619" t="e">
        <f t="shared" si="4"/>
        <v>#REF!</v>
      </c>
    </row>
    <row r="66" spans="1:33" ht="28.8" x14ac:dyDescent="0.25">
      <c r="A66" s="3188"/>
      <c r="B66" s="3205"/>
      <c r="C66" s="1040"/>
      <c r="D66" s="251" t="s">
        <v>3165</v>
      </c>
      <c r="E66" s="251" t="s">
        <v>3166</v>
      </c>
      <c r="F66" s="1488" t="s">
        <v>3167</v>
      </c>
      <c r="G66" s="1486" t="s">
        <v>3168</v>
      </c>
      <c r="H66" s="1772" t="str">
        <f t="shared" ref="H66:H97" si="16">"5-DaHall1-PDU-"&amp;L66&amp;"-"&amp;K66&amp;"-"&amp;M66</f>
        <v>5-DaHall1-PDU-13-20-28</v>
      </c>
      <c r="I66" s="1773" t="str">
        <f t="shared" si="12"/>
        <v>5-DaHall1-PDU-14-20-26</v>
      </c>
      <c r="J66" s="1735">
        <v>220</v>
      </c>
      <c r="K66" s="1736">
        <v>20</v>
      </c>
      <c r="L66" s="2633" t="s">
        <v>6978</v>
      </c>
      <c r="M66" s="1737">
        <v>28</v>
      </c>
      <c r="N66" s="1738">
        <v>220</v>
      </c>
      <c r="O66" s="1739">
        <v>20</v>
      </c>
      <c r="P66" s="2665" t="s">
        <v>6985</v>
      </c>
      <c r="Q66" s="1740">
        <v>26</v>
      </c>
      <c r="R66" s="3349"/>
      <c r="S66" s="3321"/>
      <c r="T66" s="3138"/>
      <c r="U66" s="3123"/>
      <c r="V66" s="3138"/>
      <c r="W66" s="3123"/>
      <c r="X66" s="255" t="e">
        <f>SUM(#REF!)</f>
        <v>#REF!</v>
      </c>
      <c r="Y66" s="255" t="e">
        <f>SUM(#REF!)</f>
        <v>#REF!</v>
      </c>
      <c r="Z66" s="255" t="e">
        <f t="shared" si="14"/>
        <v>#REF!</v>
      </c>
      <c r="AA66" s="2777" t="e">
        <f t="shared" si="15"/>
        <v>#REF!</v>
      </c>
      <c r="AB66" s="2830"/>
      <c r="AC66" s="2883" t="s">
        <v>3169</v>
      </c>
      <c r="AF66">
        <v>0</v>
      </c>
      <c r="AG66" s="2619" t="e">
        <f t="shared" si="4"/>
        <v>#REF!</v>
      </c>
    </row>
    <row r="67" spans="1:33" x14ac:dyDescent="0.25">
      <c r="A67" s="3186" t="s">
        <v>3170</v>
      </c>
      <c r="B67" s="3204" t="s">
        <v>3171</v>
      </c>
      <c r="C67" s="1040"/>
      <c r="D67" s="251"/>
      <c r="E67" s="251"/>
      <c r="F67" s="1488"/>
      <c r="G67" s="1486"/>
      <c r="H67" s="1772" t="str">
        <f t="shared" si="16"/>
        <v>5-DaHall1-PDU-15-30-8</v>
      </c>
      <c r="I67" s="1773" t="str">
        <f t="shared" si="12"/>
        <v>5-DaHall1-PDU-16-30-8</v>
      </c>
      <c r="J67" s="1735"/>
      <c r="K67" s="1736">
        <v>30</v>
      </c>
      <c r="L67" s="2633" t="s">
        <v>6979</v>
      </c>
      <c r="M67" s="1737">
        <v>8</v>
      </c>
      <c r="N67" s="1738"/>
      <c r="O67" s="1739">
        <v>30</v>
      </c>
      <c r="P67" s="2665" t="s">
        <v>6986</v>
      </c>
      <c r="Q67" s="1740">
        <v>8</v>
      </c>
      <c r="R67" s="3349"/>
      <c r="S67" s="3321"/>
      <c r="T67" s="3138"/>
      <c r="U67" s="3123"/>
      <c r="V67" s="3138"/>
      <c r="W67" s="3123"/>
      <c r="X67" s="255" t="e">
        <f>SUM(#REF!)</f>
        <v>#REF!</v>
      </c>
      <c r="Y67" s="255" t="e">
        <f>SUM(#REF!)</f>
        <v>#REF!</v>
      </c>
      <c r="Z67" s="255" t="e">
        <f t="shared" si="14"/>
        <v>#REF!</v>
      </c>
      <c r="AA67" s="2777" t="e">
        <f t="shared" si="15"/>
        <v>#REF!</v>
      </c>
      <c r="AB67" s="2830"/>
      <c r="AC67" s="2883"/>
      <c r="AF67">
        <v>9</v>
      </c>
      <c r="AG67" s="2619" t="e">
        <f t="shared" si="4"/>
        <v>#REF!</v>
      </c>
    </row>
    <row r="68" spans="1:33" ht="28.8" x14ac:dyDescent="0.25">
      <c r="A68" s="3188"/>
      <c r="B68" s="3205"/>
      <c r="C68" s="1040"/>
      <c r="D68" s="251" t="s">
        <v>3172</v>
      </c>
      <c r="E68" s="251" t="s">
        <v>3173</v>
      </c>
      <c r="F68" s="1488" t="s">
        <v>3174</v>
      </c>
      <c r="G68" s="1486" t="s">
        <v>3175</v>
      </c>
      <c r="H68" s="1772" t="str">
        <f t="shared" si="16"/>
        <v>5-DaHall1-PDU-13-20-30</v>
      </c>
      <c r="I68" s="1773" t="str">
        <f t="shared" si="12"/>
        <v>5-DaHall1-PDU-14-20-28</v>
      </c>
      <c r="J68" s="1735">
        <v>220</v>
      </c>
      <c r="K68" s="1736">
        <v>20</v>
      </c>
      <c r="L68" s="2633" t="s">
        <v>6978</v>
      </c>
      <c r="M68" s="1737">
        <v>30</v>
      </c>
      <c r="N68" s="1738">
        <v>220</v>
      </c>
      <c r="O68" s="1739">
        <v>20</v>
      </c>
      <c r="P68" s="2665" t="s">
        <v>6985</v>
      </c>
      <c r="Q68" s="1740">
        <v>28</v>
      </c>
      <c r="R68" s="3349"/>
      <c r="S68" s="3321"/>
      <c r="T68" s="3138"/>
      <c r="U68" s="3123"/>
      <c r="V68" s="3138"/>
      <c r="W68" s="3123"/>
      <c r="X68" s="255" t="e">
        <f>SUM(#REF!)</f>
        <v>#REF!</v>
      </c>
      <c r="Y68" s="255" t="e">
        <f>SUM(#REF!)</f>
        <v>#REF!</v>
      </c>
      <c r="Z68" s="255" t="e">
        <f t="shared" si="14"/>
        <v>#REF!</v>
      </c>
      <c r="AA68" s="2777" t="e">
        <f t="shared" si="15"/>
        <v>#REF!</v>
      </c>
      <c r="AB68" s="2830"/>
      <c r="AC68" s="2796"/>
      <c r="AF68">
        <v>0</v>
      </c>
      <c r="AG68" s="2619" t="e">
        <f t="shared" si="4"/>
        <v>#REF!</v>
      </c>
    </row>
    <row r="69" spans="1:33" ht="28.8" x14ac:dyDescent="0.25">
      <c r="A69" s="1163" t="s">
        <v>3176</v>
      </c>
      <c r="B69" s="251" t="s">
        <v>3177</v>
      </c>
      <c r="C69" s="1040"/>
      <c r="D69" s="251" t="s">
        <v>3178</v>
      </c>
      <c r="E69" s="251" t="s">
        <v>3179</v>
      </c>
      <c r="F69" s="1488" t="s">
        <v>3180</v>
      </c>
      <c r="G69" s="1486" t="s">
        <v>3181</v>
      </c>
      <c r="H69" s="1772" t="str">
        <f t="shared" si="16"/>
        <v>5-DaHall1-PDU-13-20-32</v>
      </c>
      <c r="I69" s="1773" t="str">
        <f t="shared" si="12"/>
        <v>5-DaHall1-PDU-14-20-30</v>
      </c>
      <c r="J69" s="1735">
        <v>220</v>
      </c>
      <c r="K69" s="1736">
        <v>20</v>
      </c>
      <c r="L69" s="2633" t="s">
        <v>6978</v>
      </c>
      <c r="M69" s="1737">
        <v>32</v>
      </c>
      <c r="N69" s="1738">
        <v>220</v>
      </c>
      <c r="O69" s="1739">
        <v>20</v>
      </c>
      <c r="P69" s="2665" t="s">
        <v>6985</v>
      </c>
      <c r="Q69" s="1740">
        <v>30</v>
      </c>
      <c r="R69" s="3350"/>
      <c r="S69" s="3315"/>
      <c r="T69" s="3128"/>
      <c r="U69" s="3137"/>
      <c r="V69" s="3128"/>
      <c r="W69" s="3137"/>
      <c r="X69" s="255" t="e">
        <f>SUM(#REF!)</f>
        <v>#REF!</v>
      </c>
      <c r="Y69" s="255" t="e">
        <f>SUM(#REF!)</f>
        <v>#REF!</v>
      </c>
      <c r="Z69" s="255" t="e">
        <f t="shared" si="14"/>
        <v>#REF!</v>
      </c>
      <c r="AA69" s="2777" t="e">
        <f t="shared" si="15"/>
        <v>#REF!</v>
      </c>
      <c r="AB69" s="2830"/>
      <c r="AC69" s="2796"/>
      <c r="AF69">
        <v>0</v>
      </c>
      <c r="AG69" s="2619" t="e">
        <f t="shared" si="4"/>
        <v>#REF!</v>
      </c>
    </row>
    <row r="70" spans="1:33" ht="43.8" thickBot="1" x14ac:dyDescent="0.3">
      <c r="A70" s="1496" t="s">
        <v>3182</v>
      </c>
      <c r="B70" s="1508" t="s">
        <v>3183</v>
      </c>
      <c r="C70" s="1509" t="s">
        <v>3184</v>
      </c>
      <c r="D70" s="1510" t="s">
        <v>3185</v>
      </c>
      <c r="E70" s="1510" t="s">
        <v>3186</v>
      </c>
      <c r="F70" s="1511" t="s">
        <v>3187</v>
      </c>
      <c r="G70" s="1512" t="s">
        <v>3188</v>
      </c>
      <c r="H70" s="1776" t="str">
        <f t="shared" si="16"/>
        <v>5-DaHall1-PDU-01-30-46</v>
      </c>
      <c r="I70" s="1777" t="str">
        <f t="shared" si="12"/>
        <v>5-DaHall1-PDU-02-30-46</v>
      </c>
      <c r="J70" s="1778">
        <v>220</v>
      </c>
      <c r="K70" s="1779">
        <v>30</v>
      </c>
      <c r="L70" s="2631" t="s">
        <v>6934</v>
      </c>
      <c r="M70" s="1780">
        <v>46</v>
      </c>
      <c r="N70" s="1781">
        <v>220</v>
      </c>
      <c r="O70" s="1782">
        <v>30</v>
      </c>
      <c r="P70" s="2663" t="s">
        <v>6929</v>
      </c>
      <c r="Q70" s="1783">
        <v>46</v>
      </c>
      <c r="R70" s="1511" t="s">
        <v>3189</v>
      </c>
      <c r="S70" s="1512" t="s">
        <v>3190</v>
      </c>
      <c r="T70" s="1484" t="s">
        <v>3191</v>
      </c>
      <c r="U70" s="1483" t="s">
        <v>3192</v>
      </c>
      <c r="V70" s="1484" t="s">
        <v>2828</v>
      </c>
      <c r="W70" s="1483" t="s">
        <v>2829</v>
      </c>
      <c r="X70" s="1501" t="e">
        <f>SUM(#REF!)</f>
        <v>#REF!</v>
      </c>
      <c r="Y70" s="1501" t="e">
        <f>SUM(#REF!)</f>
        <v>#REF!</v>
      </c>
      <c r="Z70" s="1501" t="e">
        <f t="shared" si="14"/>
        <v>#REF!</v>
      </c>
      <c r="AA70" s="2850" t="e">
        <f t="shared" si="15"/>
        <v>#REF!</v>
      </c>
      <c r="AB70" s="2913"/>
      <c r="AC70" s="2884" t="s">
        <v>3193</v>
      </c>
      <c r="AF70">
        <v>1.1000000000000001</v>
      </c>
      <c r="AG70" s="2619" t="e">
        <f t="shared" ref="AG70:AG133" si="17">Z70-AF70</f>
        <v>#REF!</v>
      </c>
    </row>
    <row r="71" spans="1:33" ht="15" thickTop="1" x14ac:dyDescent="0.25">
      <c r="A71" s="2367" t="s">
        <v>2073</v>
      </c>
      <c r="B71" s="332" t="s">
        <v>3194</v>
      </c>
      <c r="C71" s="1039" t="s">
        <v>3195</v>
      </c>
      <c r="D71" s="332"/>
      <c r="E71" s="332"/>
      <c r="F71" s="1487"/>
      <c r="G71" s="1485"/>
      <c r="H71" s="1784" t="str">
        <f t="shared" si="16"/>
        <v>5-DaHall1-PDU-03-30-32</v>
      </c>
      <c r="I71" s="1785" t="str">
        <f t="shared" si="12"/>
        <v>5-DaHall1-PDU-04-30-32</v>
      </c>
      <c r="J71" s="1729"/>
      <c r="K71" s="1730">
        <v>30</v>
      </c>
      <c r="L71" s="2632" t="s">
        <v>6936</v>
      </c>
      <c r="M71" s="1731">
        <v>32</v>
      </c>
      <c r="N71" s="1732"/>
      <c r="O71" s="1733">
        <v>30</v>
      </c>
      <c r="P71" s="2664" t="s">
        <v>6931</v>
      </c>
      <c r="Q71" s="1734">
        <v>32</v>
      </c>
      <c r="R71" s="3286"/>
      <c r="S71" s="3287"/>
      <c r="T71" s="3124"/>
      <c r="U71" s="3126"/>
      <c r="V71" s="3124"/>
      <c r="W71" s="3126"/>
      <c r="X71" s="856" t="e">
        <f>SUM(#REF!)</f>
        <v>#REF!</v>
      </c>
      <c r="Y71" s="856" t="e">
        <f>SUM(#REF!)</f>
        <v>#REF!</v>
      </c>
      <c r="Z71" s="333" t="e">
        <f t="shared" si="14"/>
        <v>#REF!</v>
      </c>
      <c r="AA71" s="2780" t="e">
        <f t="shared" si="15"/>
        <v>#REF!</v>
      </c>
      <c r="AB71" s="2833"/>
      <c r="AC71" s="2801"/>
      <c r="AF71">
        <v>0.6</v>
      </c>
      <c r="AG71" s="2619" t="e">
        <f t="shared" si="17"/>
        <v>#REF!</v>
      </c>
    </row>
    <row r="72" spans="1:33" x14ac:dyDescent="0.25">
      <c r="A72" s="2368" t="s">
        <v>3196</v>
      </c>
      <c r="B72" s="251" t="s">
        <v>3197</v>
      </c>
      <c r="C72" s="1040" t="s">
        <v>3198</v>
      </c>
      <c r="D72" s="251"/>
      <c r="E72" s="251"/>
      <c r="F72" s="1488"/>
      <c r="G72" s="1486"/>
      <c r="H72" s="1772" t="str">
        <f t="shared" si="16"/>
        <v>5-DaHall1-PDU-03-30-34</v>
      </c>
      <c r="I72" s="1773" t="str">
        <f t="shared" si="12"/>
        <v>5-DaHall1-PDU-04-30-34</v>
      </c>
      <c r="J72" s="1735"/>
      <c r="K72" s="1736">
        <v>30</v>
      </c>
      <c r="L72" s="2633" t="s">
        <v>6936</v>
      </c>
      <c r="M72" s="1737">
        <v>34</v>
      </c>
      <c r="N72" s="1738"/>
      <c r="O72" s="1739">
        <v>30</v>
      </c>
      <c r="P72" s="2665" t="s">
        <v>6931</v>
      </c>
      <c r="Q72" s="1740">
        <v>34</v>
      </c>
      <c r="R72" s="3223"/>
      <c r="S72" s="3224"/>
      <c r="T72" s="3135"/>
      <c r="U72" s="3136"/>
      <c r="V72" s="3135"/>
      <c r="W72" s="3136"/>
      <c r="X72" s="270" t="e">
        <f>SUM(#REF!)</f>
        <v>#REF!</v>
      </c>
      <c r="Y72" s="270" t="e">
        <f>SUM(#REF!)</f>
        <v>#REF!</v>
      </c>
      <c r="Z72" s="255" t="e">
        <f t="shared" si="14"/>
        <v>#REF!</v>
      </c>
      <c r="AA72" s="2777" t="e">
        <f t="shared" si="15"/>
        <v>#REF!</v>
      </c>
      <c r="AB72" s="2830"/>
      <c r="AC72" s="2796"/>
      <c r="AF72">
        <v>0.4</v>
      </c>
      <c r="AG72" s="2619" t="e">
        <f t="shared" si="17"/>
        <v>#REF!</v>
      </c>
    </row>
    <row r="73" spans="1:33" x14ac:dyDescent="0.25">
      <c r="A73" s="2368" t="s">
        <v>2085</v>
      </c>
      <c r="B73" s="251" t="s">
        <v>3199</v>
      </c>
      <c r="C73" s="1040" t="s">
        <v>3198</v>
      </c>
      <c r="D73" s="251"/>
      <c r="E73" s="251"/>
      <c r="F73" s="1488"/>
      <c r="G73" s="1486"/>
      <c r="H73" s="1772" t="str">
        <f t="shared" si="16"/>
        <v>5-DaHall1-PDU-03-30-36</v>
      </c>
      <c r="I73" s="1773" t="str">
        <f t="shared" si="12"/>
        <v>5-DaHall1-PDU-04-30-36</v>
      </c>
      <c r="J73" s="1735"/>
      <c r="K73" s="1736">
        <v>30</v>
      </c>
      <c r="L73" s="2633" t="s">
        <v>6936</v>
      </c>
      <c r="M73" s="1737">
        <v>36</v>
      </c>
      <c r="N73" s="1738"/>
      <c r="O73" s="1739">
        <v>30</v>
      </c>
      <c r="P73" s="2665" t="s">
        <v>6931</v>
      </c>
      <c r="Q73" s="1740">
        <v>36</v>
      </c>
      <c r="R73" s="3223"/>
      <c r="S73" s="3224"/>
      <c r="T73" s="3135"/>
      <c r="U73" s="3136"/>
      <c r="V73" s="3135"/>
      <c r="W73" s="3136"/>
      <c r="X73" s="270" t="e">
        <f>SUM(#REF!)</f>
        <v>#REF!</v>
      </c>
      <c r="Y73" s="270" t="e">
        <f>SUM(#REF!)</f>
        <v>#REF!</v>
      </c>
      <c r="Z73" s="255" t="e">
        <f t="shared" si="14"/>
        <v>#REF!</v>
      </c>
      <c r="AA73" s="2777" t="e">
        <f t="shared" si="15"/>
        <v>#REF!</v>
      </c>
      <c r="AB73" s="2830"/>
      <c r="AC73" s="2796"/>
      <c r="AF73">
        <v>4.5999999999999996</v>
      </c>
      <c r="AG73" s="2619" t="e">
        <f t="shared" si="17"/>
        <v>#REF!</v>
      </c>
    </row>
    <row r="74" spans="1:33" x14ac:dyDescent="0.25">
      <c r="A74" s="2368" t="s">
        <v>3200</v>
      </c>
      <c r="B74" s="251" t="s">
        <v>3201</v>
      </c>
      <c r="C74" s="1040" t="s">
        <v>3198</v>
      </c>
      <c r="D74" s="251"/>
      <c r="E74" s="251"/>
      <c r="F74" s="1488"/>
      <c r="G74" s="1486"/>
      <c r="H74" s="1772" t="str">
        <f t="shared" si="16"/>
        <v>5-DaHall1-PDU-03-30-38</v>
      </c>
      <c r="I74" s="1773" t="str">
        <f t="shared" si="12"/>
        <v>5-DaHall1-PDU-04-30-38</v>
      </c>
      <c r="J74" s="1735"/>
      <c r="K74" s="1736">
        <v>30</v>
      </c>
      <c r="L74" s="2633" t="s">
        <v>6936</v>
      </c>
      <c r="M74" s="1737">
        <v>38</v>
      </c>
      <c r="N74" s="1738"/>
      <c r="O74" s="1739">
        <v>30</v>
      </c>
      <c r="P74" s="2665" t="s">
        <v>6931</v>
      </c>
      <c r="Q74" s="1740">
        <v>38</v>
      </c>
      <c r="R74" s="3223"/>
      <c r="S74" s="3224"/>
      <c r="T74" s="3135"/>
      <c r="U74" s="3136"/>
      <c r="V74" s="3135"/>
      <c r="W74" s="3136"/>
      <c r="X74" s="270" t="e">
        <f>SUM(#REF!)</f>
        <v>#REF!</v>
      </c>
      <c r="Y74" s="270" t="e">
        <f>SUM(#REF!)</f>
        <v>#REF!</v>
      </c>
      <c r="Z74" s="255" t="e">
        <f t="shared" si="14"/>
        <v>#REF!</v>
      </c>
      <c r="AA74" s="2777" t="e">
        <f t="shared" si="15"/>
        <v>#REF!</v>
      </c>
      <c r="AB74" s="2830"/>
      <c r="AC74" s="2796"/>
      <c r="AF74">
        <v>5.4</v>
      </c>
      <c r="AG74" s="2619" t="e">
        <f t="shared" si="17"/>
        <v>#REF!</v>
      </c>
    </row>
    <row r="75" spans="1:33" x14ac:dyDescent="0.25">
      <c r="A75" s="2368" t="s">
        <v>3202</v>
      </c>
      <c r="B75" s="251" t="s">
        <v>3203</v>
      </c>
      <c r="C75" s="1040" t="s">
        <v>3198</v>
      </c>
      <c r="D75" s="251"/>
      <c r="E75" s="251"/>
      <c r="F75" s="1488"/>
      <c r="G75" s="1486"/>
      <c r="H75" s="1772" t="str">
        <f t="shared" si="16"/>
        <v>5-DaHall1-PDU-03-30-40</v>
      </c>
      <c r="I75" s="1773" t="str">
        <f t="shared" si="12"/>
        <v>5-DaHall1-PDU-04-30-40</v>
      </c>
      <c r="J75" s="1735"/>
      <c r="K75" s="1736">
        <v>30</v>
      </c>
      <c r="L75" s="2633" t="s">
        <v>6936</v>
      </c>
      <c r="M75" s="1737">
        <v>40</v>
      </c>
      <c r="N75" s="1738"/>
      <c r="O75" s="1739">
        <v>30</v>
      </c>
      <c r="P75" s="2665" t="s">
        <v>6931</v>
      </c>
      <c r="Q75" s="1740">
        <v>40</v>
      </c>
      <c r="R75" s="3223"/>
      <c r="S75" s="3224"/>
      <c r="T75" s="3135"/>
      <c r="U75" s="3136"/>
      <c r="V75" s="3135"/>
      <c r="W75" s="3136"/>
      <c r="X75" s="270" t="e">
        <f>SUM(#REF!)</f>
        <v>#REF!</v>
      </c>
      <c r="Y75" s="270" t="e">
        <f>SUM(#REF!)</f>
        <v>#REF!</v>
      </c>
      <c r="Z75" s="255" t="e">
        <f t="shared" si="14"/>
        <v>#REF!</v>
      </c>
      <c r="AA75" s="2777" t="e">
        <f t="shared" si="15"/>
        <v>#REF!</v>
      </c>
      <c r="AB75" s="2830"/>
      <c r="AC75" s="2796"/>
      <c r="AF75">
        <v>2.8</v>
      </c>
      <c r="AG75" s="2619" t="e">
        <f t="shared" si="17"/>
        <v>#REF!</v>
      </c>
    </row>
    <row r="76" spans="1:33" x14ac:dyDescent="0.25">
      <c r="A76" s="2368" t="s">
        <v>3204</v>
      </c>
      <c r="B76" s="251" t="s">
        <v>3205</v>
      </c>
      <c r="C76" s="1040" t="s">
        <v>3198</v>
      </c>
      <c r="D76" s="251"/>
      <c r="E76" s="251"/>
      <c r="F76" s="1488"/>
      <c r="G76" s="1486"/>
      <c r="H76" s="1772" t="str">
        <f t="shared" si="16"/>
        <v>5-DaHall1-PDU-03-30-42</v>
      </c>
      <c r="I76" s="1773" t="str">
        <f t="shared" si="12"/>
        <v>5-DaHall1-PDU-04-30-42</v>
      </c>
      <c r="J76" s="1735"/>
      <c r="K76" s="1736">
        <v>30</v>
      </c>
      <c r="L76" s="2633" t="s">
        <v>6936</v>
      </c>
      <c r="M76" s="1737">
        <v>42</v>
      </c>
      <c r="N76" s="1738"/>
      <c r="O76" s="1739">
        <v>30</v>
      </c>
      <c r="P76" s="2665" t="s">
        <v>6931</v>
      </c>
      <c r="Q76" s="1740">
        <v>42</v>
      </c>
      <c r="R76" s="3223"/>
      <c r="S76" s="3224"/>
      <c r="T76" s="3135"/>
      <c r="U76" s="3136"/>
      <c r="V76" s="3135"/>
      <c r="W76" s="3136"/>
      <c r="X76" s="270" t="e">
        <f>SUM(#REF!)</f>
        <v>#REF!</v>
      </c>
      <c r="Y76" s="270" t="e">
        <f>SUM(#REF!)</f>
        <v>#REF!</v>
      </c>
      <c r="Z76" s="255" t="e">
        <f t="shared" si="14"/>
        <v>#REF!</v>
      </c>
      <c r="AA76" s="2777" t="e">
        <f t="shared" si="15"/>
        <v>#REF!</v>
      </c>
      <c r="AB76" s="2830"/>
      <c r="AC76" s="2796"/>
      <c r="AF76">
        <v>3.2</v>
      </c>
      <c r="AG76" s="2619" t="e">
        <f t="shared" si="17"/>
        <v>#REF!</v>
      </c>
    </row>
    <row r="77" spans="1:33" ht="15" thickBot="1" x14ac:dyDescent="0.3">
      <c r="A77" s="2369" t="s">
        <v>2117</v>
      </c>
      <c r="B77" s="334" t="s">
        <v>3206</v>
      </c>
      <c r="C77" s="1041" t="s">
        <v>3198</v>
      </c>
      <c r="D77" s="334"/>
      <c r="E77" s="334"/>
      <c r="F77" s="1489"/>
      <c r="G77" s="1490"/>
      <c r="H77" s="1774" t="str">
        <f t="shared" si="16"/>
        <v>5-DaHall1-PDU-03-30-44</v>
      </c>
      <c r="I77" s="1775" t="str">
        <f t="shared" si="12"/>
        <v>5-DaHall1-PDU-04-30-44</v>
      </c>
      <c r="J77" s="1745"/>
      <c r="K77" s="1746">
        <v>30</v>
      </c>
      <c r="L77" s="2634" t="s">
        <v>6936</v>
      </c>
      <c r="M77" s="1747">
        <v>44</v>
      </c>
      <c r="N77" s="1748"/>
      <c r="O77" s="1749">
        <v>30</v>
      </c>
      <c r="P77" s="2666" t="s">
        <v>6931</v>
      </c>
      <c r="Q77" s="1750">
        <v>44</v>
      </c>
      <c r="R77" s="3223"/>
      <c r="S77" s="3224"/>
      <c r="T77" s="3135"/>
      <c r="U77" s="3136"/>
      <c r="V77" s="3135"/>
      <c r="W77" s="3136"/>
      <c r="X77" s="337" t="e">
        <f>SUM(#REF!)</f>
        <v>#REF!</v>
      </c>
      <c r="Y77" s="337" t="e">
        <f>SUM(#REF!)</f>
        <v>#REF!</v>
      </c>
      <c r="Z77" s="335" t="e">
        <f t="shared" si="14"/>
        <v>#REF!</v>
      </c>
      <c r="AA77" s="2778" t="e">
        <f t="shared" si="15"/>
        <v>#REF!</v>
      </c>
      <c r="AB77" s="2831"/>
      <c r="AC77" s="2798"/>
      <c r="AF77">
        <v>4.4000000000000004</v>
      </c>
      <c r="AG77" s="2619" t="e">
        <f t="shared" si="17"/>
        <v>#REF!</v>
      </c>
    </row>
    <row r="78" spans="1:33" ht="15" thickTop="1" x14ac:dyDescent="0.25">
      <c r="A78" s="2367" t="s">
        <v>734</v>
      </c>
      <c r="B78" s="332" t="s">
        <v>3207</v>
      </c>
      <c r="C78" s="1039" t="s">
        <v>3198</v>
      </c>
      <c r="D78" s="332"/>
      <c r="E78" s="332"/>
      <c r="F78" s="1487"/>
      <c r="G78" s="1485"/>
      <c r="H78" s="1784" t="str">
        <f t="shared" si="16"/>
        <v>5-DaHall1-PDU-03-30-46</v>
      </c>
      <c r="I78" s="1785" t="str">
        <f t="shared" si="12"/>
        <v>5-DaHall1-PDU-04-30-46</v>
      </c>
      <c r="J78" s="1729"/>
      <c r="K78" s="1730">
        <v>30</v>
      </c>
      <c r="L78" s="2632" t="s">
        <v>6936</v>
      </c>
      <c r="M78" s="1731">
        <v>46</v>
      </c>
      <c r="N78" s="1732"/>
      <c r="O78" s="1733">
        <v>30</v>
      </c>
      <c r="P78" s="2664" t="s">
        <v>6931</v>
      </c>
      <c r="Q78" s="1734">
        <v>46</v>
      </c>
      <c r="R78" s="3223"/>
      <c r="S78" s="3224"/>
      <c r="T78" s="3135"/>
      <c r="U78" s="3136"/>
      <c r="V78" s="3135"/>
      <c r="W78" s="3136"/>
      <c r="X78" s="2444" t="e">
        <f>SUM(#REF!)</f>
        <v>#REF!</v>
      </c>
      <c r="Y78" s="856" t="e">
        <f>SUM(#REF!)</f>
        <v>#REF!</v>
      </c>
      <c r="Z78" s="2370" t="e">
        <f t="shared" si="14"/>
        <v>#REF!</v>
      </c>
      <c r="AA78" s="2785" t="e">
        <f t="shared" si="15"/>
        <v>#REF!</v>
      </c>
      <c r="AB78" s="2839"/>
      <c r="AC78" s="2885"/>
      <c r="AF78">
        <v>4.8</v>
      </c>
      <c r="AG78" s="2619" t="e">
        <f t="shared" si="17"/>
        <v>#REF!</v>
      </c>
    </row>
    <row r="79" spans="1:33" x14ac:dyDescent="0.25">
      <c r="A79" s="2368" t="s">
        <v>2021</v>
      </c>
      <c r="B79" s="251" t="s">
        <v>3208</v>
      </c>
      <c r="C79" s="1040" t="s">
        <v>3198</v>
      </c>
      <c r="D79" s="251"/>
      <c r="E79" s="251"/>
      <c r="F79" s="1488"/>
      <c r="G79" s="1486"/>
      <c r="H79" s="1772" t="str">
        <f t="shared" si="16"/>
        <v>5-DaHall1-PDU-03-30-48</v>
      </c>
      <c r="I79" s="1773" t="str">
        <f t="shared" si="12"/>
        <v>5-DaHall1-PDU-04-30-48</v>
      </c>
      <c r="J79" s="1735"/>
      <c r="K79" s="1736">
        <v>30</v>
      </c>
      <c r="L79" s="2633" t="s">
        <v>6936</v>
      </c>
      <c r="M79" s="1737">
        <v>48</v>
      </c>
      <c r="N79" s="1738"/>
      <c r="O79" s="1739">
        <v>30</v>
      </c>
      <c r="P79" s="2665" t="s">
        <v>6931</v>
      </c>
      <c r="Q79" s="1740">
        <v>48</v>
      </c>
      <c r="R79" s="3223"/>
      <c r="S79" s="3224"/>
      <c r="T79" s="3135"/>
      <c r="U79" s="3136"/>
      <c r="V79" s="3135"/>
      <c r="W79" s="3136"/>
      <c r="X79" s="270" t="e">
        <f>SUM(#REF!)</f>
        <v>#REF!</v>
      </c>
      <c r="Y79" s="270" t="e">
        <f>SUM(#REF!)</f>
        <v>#REF!</v>
      </c>
      <c r="Z79" s="255" t="e">
        <f t="shared" si="14"/>
        <v>#REF!</v>
      </c>
      <c r="AA79" s="2777" t="e">
        <f t="shared" si="15"/>
        <v>#REF!</v>
      </c>
      <c r="AB79" s="2830"/>
      <c r="AC79" s="2796"/>
      <c r="AF79">
        <v>7</v>
      </c>
      <c r="AG79" s="2619" t="e">
        <f t="shared" si="17"/>
        <v>#REF!</v>
      </c>
    </row>
    <row r="80" spans="1:33" x14ac:dyDescent="0.25">
      <c r="A80" s="2368" t="s">
        <v>2027</v>
      </c>
      <c r="B80" s="251" t="s">
        <v>3209</v>
      </c>
      <c r="C80" s="1040" t="s">
        <v>3198</v>
      </c>
      <c r="D80" s="251"/>
      <c r="E80" s="251"/>
      <c r="F80" s="1488"/>
      <c r="G80" s="1486"/>
      <c r="H80" s="1772" t="str">
        <f t="shared" si="16"/>
        <v>5-DaHall1-PDU-03-30-50</v>
      </c>
      <c r="I80" s="1773" t="str">
        <f t="shared" si="12"/>
        <v>5-DaHall1-PDU-04-30-50</v>
      </c>
      <c r="J80" s="1735"/>
      <c r="K80" s="1736">
        <v>30</v>
      </c>
      <c r="L80" s="2633" t="s">
        <v>6936</v>
      </c>
      <c r="M80" s="1737">
        <v>50</v>
      </c>
      <c r="N80" s="1738"/>
      <c r="O80" s="1739">
        <v>30</v>
      </c>
      <c r="P80" s="2665" t="s">
        <v>6931</v>
      </c>
      <c r="Q80" s="1740">
        <v>50</v>
      </c>
      <c r="R80" s="3223"/>
      <c r="S80" s="3224"/>
      <c r="T80" s="3135"/>
      <c r="U80" s="3136"/>
      <c r="V80" s="3135"/>
      <c r="W80" s="3136"/>
      <c r="X80" s="270" t="e">
        <f>SUM(#REF!)</f>
        <v>#REF!</v>
      </c>
      <c r="Y80" s="270" t="e">
        <f>SUM(#REF!)</f>
        <v>#REF!</v>
      </c>
      <c r="Z80" s="255" t="e">
        <f t="shared" si="14"/>
        <v>#REF!</v>
      </c>
      <c r="AA80" s="2777" t="e">
        <f t="shared" si="15"/>
        <v>#REF!</v>
      </c>
      <c r="AB80" s="2830"/>
      <c r="AC80" s="2796"/>
      <c r="AF80">
        <v>8.4</v>
      </c>
      <c r="AG80" s="2619" t="e">
        <f t="shared" si="17"/>
        <v>#REF!</v>
      </c>
    </row>
    <row r="81" spans="1:33" x14ac:dyDescent="0.25">
      <c r="A81" s="2368" t="s">
        <v>2033</v>
      </c>
      <c r="B81" s="251" t="s">
        <v>3210</v>
      </c>
      <c r="C81" s="1040" t="s">
        <v>3198</v>
      </c>
      <c r="D81" s="251"/>
      <c r="E81" s="251"/>
      <c r="F81" s="1488"/>
      <c r="G81" s="1486"/>
      <c r="H81" s="1772" t="str">
        <f t="shared" si="16"/>
        <v>5-DaHall1-PDU-03-30-47</v>
      </c>
      <c r="I81" s="1773" t="str">
        <f t="shared" si="12"/>
        <v>5-DaHall1-PDU-04-30-47</v>
      </c>
      <c r="J81" s="1735"/>
      <c r="K81" s="1736">
        <v>30</v>
      </c>
      <c r="L81" s="2633" t="s">
        <v>6936</v>
      </c>
      <c r="M81" s="1737">
        <v>47</v>
      </c>
      <c r="N81" s="1738"/>
      <c r="O81" s="1739">
        <v>30</v>
      </c>
      <c r="P81" s="2665" t="s">
        <v>6931</v>
      </c>
      <c r="Q81" s="1740">
        <v>47</v>
      </c>
      <c r="R81" s="3223"/>
      <c r="S81" s="3224"/>
      <c r="T81" s="3135"/>
      <c r="U81" s="3136"/>
      <c r="V81" s="3135"/>
      <c r="W81" s="3136"/>
      <c r="X81" s="270" t="e">
        <f>SUM(#REF!)</f>
        <v>#REF!</v>
      </c>
      <c r="Y81" s="270" t="e">
        <f>SUM(#REF!)</f>
        <v>#REF!</v>
      </c>
      <c r="Z81" s="255" t="e">
        <f t="shared" si="14"/>
        <v>#REF!</v>
      </c>
      <c r="AA81" s="2777" t="e">
        <f t="shared" si="15"/>
        <v>#REF!</v>
      </c>
      <c r="AB81" s="2830"/>
      <c r="AC81" s="2796"/>
      <c r="AF81">
        <v>8.6000000000000014</v>
      </c>
      <c r="AG81" s="2619" t="e">
        <f t="shared" si="17"/>
        <v>#REF!</v>
      </c>
    </row>
    <row r="82" spans="1:33" x14ac:dyDescent="0.25">
      <c r="A82" s="2368" t="s">
        <v>2039</v>
      </c>
      <c r="B82" s="251" t="s">
        <v>3211</v>
      </c>
      <c r="C82" s="1040" t="s">
        <v>3198</v>
      </c>
      <c r="D82" s="251"/>
      <c r="E82" s="251"/>
      <c r="F82" s="1488"/>
      <c r="G82" s="1486"/>
      <c r="H82" s="1772" t="str">
        <f t="shared" si="16"/>
        <v>5-DaHall1-PDU-03-30-49</v>
      </c>
      <c r="I82" s="1773" t="str">
        <f t="shared" si="12"/>
        <v>5-DaHall1-PDU-04-30-49</v>
      </c>
      <c r="J82" s="1735"/>
      <c r="K82" s="1736">
        <v>30</v>
      </c>
      <c r="L82" s="2633" t="s">
        <v>6936</v>
      </c>
      <c r="M82" s="1737">
        <v>49</v>
      </c>
      <c r="N82" s="1738"/>
      <c r="O82" s="1739">
        <v>30</v>
      </c>
      <c r="P82" s="2665" t="s">
        <v>6931</v>
      </c>
      <c r="Q82" s="1740">
        <v>49</v>
      </c>
      <c r="R82" s="3223"/>
      <c r="S82" s="3224"/>
      <c r="T82" s="3135"/>
      <c r="U82" s="3136"/>
      <c r="V82" s="3135"/>
      <c r="W82" s="3136"/>
      <c r="X82" s="270" t="e">
        <f>SUM(#REF!)</f>
        <v>#REF!</v>
      </c>
      <c r="Y82" s="270" t="e">
        <f>SUM(#REF!)</f>
        <v>#REF!</v>
      </c>
      <c r="Z82" s="255" t="e">
        <f t="shared" si="14"/>
        <v>#REF!</v>
      </c>
      <c r="AA82" s="2777" t="e">
        <f t="shared" si="15"/>
        <v>#REF!</v>
      </c>
      <c r="AB82" s="2830"/>
      <c r="AC82" s="2796"/>
      <c r="AF82">
        <v>11.2</v>
      </c>
      <c r="AG82" s="2619" t="e">
        <f t="shared" si="17"/>
        <v>#REF!</v>
      </c>
    </row>
    <row r="83" spans="1:33" x14ac:dyDescent="0.25">
      <c r="A83" s="3228" t="s">
        <v>2047</v>
      </c>
      <c r="B83" s="3204" t="s">
        <v>3212</v>
      </c>
      <c r="C83" s="3211" t="s">
        <v>3198</v>
      </c>
      <c r="D83" s="2371"/>
      <c r="E83" s="2371"/>
      <c r="F83" s="2372"/>
      <c r="G83" s="2373"/>
      <c r="H83" s="2374" t="str">
        <f t="shared" si="16"/>
        <v>5-DaHall1-PDU-03-30-2</v>
      </c>
      <c r="I83" s="2375" t="str">
        <f t="shared" si="12"/>
        <v>5-DaHall1-PDU-04-30-2</v>
      </c>
      <c r="J83" s="1940"/>
      <c r="K83" s="1941">
        <v>30</v>
      </c>
      <c r="L83" s="2644" t="s">
        <v>6936</v>
      </c>
      <c r="M83" s="2376">
        <v>2</v>
      </c>
      <c r="N83" s="1943"/>
      <c r="O83" s="1944">
        <v>30</v>
      </c>
      <c r="P83" s="2670" t="s">
        <v>6931</v>
      </c>
      <c r="Q83" s="2377">
        <v>2</v>
      </c>
      <c r="R83" s="3223"/>
      <c r="S83" s="3224"/>
      <c r="T83" s="3135"/>
      <c r="U83" s="3136"/>
      <c r="V83" s="3135"/>
      <c r="W83" s="3136"/>
      <c r="X83" s="2445" t="e">
        <f>SUM(#REF!)</f>
        <v>#REF!</v>
      </c>
      <c r="Y83" s="2445" t="e">
        <f>SUM(#REF!)</f>
        <v>#REF!</v>
      </c>
      <c r="Z83" s="3146" t="e">
        <f>SUM(X83:Y85)</f>
        <v>#REF!</v>
      </c>
      <c r="AA83" s="3149" t="e">
        <f t="shared" si="15"/>
        <v>#REF!</v>
      </c>
      <c r="AB83" s="2840"/>
      <c r="AC83" s="2886"/>
      <c r="AF83">
        <v>0</v>
      </c>
      <c r="AG83" s="2619" t="e">
        <f t="shared" si="17"/>
        <v>#REF!</v>
      </c>
    </row>
    <row r="84" spans="1:33" x14ac:dyDescent="0.25">
      <c r="A84" s="3229"/>
      <c r="B84" s="3231"/>
      <c r="C84" s="3233"/>
      <c r="D84" s="2378"/>
      <c r="E84" s="2378"/>
      <c r="F84" s="2379"/>
      <c r="G84" s="2380"/>
      <c r="H84" s="2381" t="str">
        <f t="shared" si="16"/>
        <v>5-DaHall1-PDU-03-30-4</v>
      </c>
      <c r="I84" s="2382" t="str">
        <f t="shared" ref="I84:I109" si="18">"5-DaHall1-PDU-"&amp;P84&amp;"-"&amp;O84&amp;"-"&amp;Q84</f>
        <v>5-DaHall1-PDU-04-30-4</v>
      </c>
      <c r="J84" s="2383"/>
      <c r="K84" s="2384">
        <v>30</v>
      </c>
      <c r="L84" s="2645" t="s">
        <v>6936</v>
      </c>
      <c r="M84" s="2385">
        <v>4</v>
      </c>
      <c r="N84" s="2386"/>
      <c r="O84" s="2387">
        <v>30</v>
      </c>
      <c r="P84" s="2671" t="s">
        <v>6931</v>
      </c>
      <c r="Q84" s="2388">
        <v>4</v>
      </c>
      <c r="R84" s="3223"/>
      <c r="S84" s="3224"/>
      <c r="T84" s="3135"/>
      <c r="U84" s="3136"/>
      <c r="V84" s="3135"/>
      <c r="W84" s="3136"/>
      <c r="X84" s="2445" t="e">
        <f>SUM(#REF!)</f>
        <v>#REF!</v>
      </c>
      <c r="Y84" s="2445" t="e">
        <f>SUM(#REF!)</f>
        <v>#REF!</v>
      </c>
      <c r="Z84" s="3147"/>
      <c r="AA84" s="3150"/>
      <c r="AB84" s="2841"/>
      <c r="AC84" s="2887"/>
      <c r="AG84" s="2619">
        <f t="shared" si="17"/>
        <v>0</v>
      </c>
    </row>
    <row r="85" spans="1:33" x14ac:dyDescent="0.25">
      <c r="A85" s="3237"/>
      <c r="B85" s="3205"/>
      <c r="C85" s="3212"/>
      <c r="D85" s="2391"/>
      <c r="E85" s="2391"/>
      <c r="F85" s="2392"/>
      <c r="G85" s="2393"/>
      <c r="H85" s="2394" t="str">
        <f t="shared" si="16"/>
        <v>5-DaHall1-PDU-03-30-41</v>
      </c>
      <c r="I85" s="2395" t="str">
        <f t="shared" si="18"/>
        <v>5-DaHall1-PDU-04-30-41</v>
      </c>
      <c r="J85" s="1947"/>
      <c r="K85" s="1948">
        <v>30</v>
      </c>
      <c r="L85" s="2646" t="s">
        <v>6936</v>
      </c>
      <c r="M85" s="2396">
        <v>41</v>
      </c>
      <c r="N85" s="1949"/>
      <c r="O85" s="1950">
        <v>30</v>
      </c>
      <c r="P85" s="2672" t="s">
        <v>6931</v>
      </c>
      <c r="Q85" s="2397">
        <v>41</v>
      </c>
      <c r="R85" s="3223"/>
      <c r="S85" s="3224"/>
      <c r="T85" s="3135"/>
      <c r="U85" s="3136"/>
      <c r="V85" s="3135"/>
      <c r="W85" s="3136"/>
      <c r="X85" s="2446" t="e">
        <f>SUM(#REF!)</f>
        <v>#REF!</v>
      </c>
      <c r="Y85" s="2446" t="e">
        <f>SUM(#REF!)</f>
        <v>#REF!</v>
      </c>
      <c r="Z85" s="3148"/>
      <c r="AA85" s="3151"/>
      <c r="AB85" s="2842"/>
      <c r="AC85" s="2888"/>
      <c r="AG85" s="2619">
        <f t="shared" si="17"/>
        <v>0</v>
      </c>
    </row>
    <row r="86" spans="1:33" x14ac:dyDescent="0.25">
      <c r="A86" s="3228" t="s">
        <v>2053</v>
      </c>
      <c r="B86" s="3204" t="s">
        <v>3213</v>
      </c>
      <c r="C86" s="3211" t="s">
        <v>3198</v>
      </c>
      <c r="D86" s="2371"/>
      <c r="E86" s="2371"/>
      <c r="F86" s="2372"/>
      <c r="G86" s="2373"/>
      <c r="H86" s="2374" t="str">
        <f t="shared" si="16"/>
        <v>5-DaHall1-PDU-03-30-6</v>
      </c>
      <c r="I86" s="2375" t="str">
        <f t="shared" si="18"/>
        <v>5-DaHall1-PDU-04-30-6</v>
      </c>
      <c r="J86" s="1940"/>
      <c r="K86" s="1941">
        <v>30</v>
      </c>
      <c r="L86" s="2644" t="s">
        <v>6936</v>
      </c>
      <c r="M86" s="2376">
        <v>6</v>
      </c>
      <c r="N86" s="1943"/>
      <c r="O86" s="1944">
        <v>30</v>
      </c>
      <c r="P86" s="2670" t="s">
        <v>6931</v>
      </c>
      <c r="Q86" s="2377">
        <v>6</v>
      </c>
      <c r="R86" s="3223"/>
      <c r="S86" s="3224"/>
      <c r="T86" s="3135"/>
      <c r="U86" s="3136"/>
      <c r="V86" s="3135"/>
      <c r="W86" s="3136"/>
      <c r="X86" s="2445" t="e">
        <f>SUM(#REF!)</f>
        <v>#REF!</v>
      </c>
      <c r="Y86" s="2445" t="e">
        <f>SUM(#REF!)</f>
        <v>#REF!</v>
      </c>
      <c r="Z86" s="3146" t="e">
        <f>SUM(X86:Y88)</f>
        <v>#REF!</v>
      </c>
      <c r="AA86" s="3149" t="e">
        <f>Z86*220</f>
        <v>#REF!</v>
      </c>
      <c r="AB86" s="2840"/>
      <c r="AC86" s="2886"/>
      <c r="AF86">
        <v>9</v>
      </c>
      <c r="AG86" s="2619" t="e">
        <f t="shared" si="17"/>
        <v>#REF!</v>
      </c>
    </row>
    <row r="87" spans="1:33" x14ac:dyDescent="0.25">
      <c r="A87" s="3229"/>
      <c r="B87" s="3231"/>
      <c r="C87" s="3233"/>
      <c r="D87" s="2378"/>
      <c r="E87" s="2378"/>
      <c r="F87" s="2379"/>
      <c r="G87" s="2380"/>
      <c r="H87" s="2381" t="str">
        <f t="shared" si="16"/>
        <v>5-DaHall1-PDU-03-30-8</v>
      </c>
      <c r="I87" s="2382" t="str">
        <f t="shared" si="18"/>
        <v>5-DaHall1-PDU-04-30-8</v>
      </c>
      <c r="J87" s="2383"/>
      <c r="K87" s="2384">
        <v>30</v>
      </c>
      <c r="L87" s="2645" t="s">
        <v>6936</v>
      </c>
      <c r="M87" s="2385">
        <v>8</v>
      </c>
      <c r="N87" s="2386"/>
      <c r="O87" s="2387">
        <v>30</v>
      </c>
      <c r="P87" s="2671" t="s">
        <v>6931</v>
      </c>
      <c r="Q87" s="2388">
        <v>8</v>
      </c>
      <c r="R87" s="3223"/>
      <c r="S87" s="3224"/>
      <c r="T87" s="3135"/>
      <c r="U87" s="3136"/>
      <c r="V87" s="3135"/>
      <c r="W87" s="3136"/>
      <c r="X87" s="2447" t="e">
        <f>SUM(#REF!)</f>
        <v>#REF!</v>
      </c>
      <c r="Y87" s="2447" t="e">
        <f>SUM(#REF!)</f>
        <v>#REF!</v>
      </c>
      <c r="Z87" s="3147"/>
      <c r="AA87" s="3150"/>
      <c r="AB87" s="2841"/>
      <c r="AC87" s="2887"/>
      <c r="AG87" s="2619">
        <f t="shared" si="17"/>
        <v>0</v>
      </c>
    </row>
    <row r="88" spans="1:33" ht="15" thickBot="1" x14ac:dyDescent="0.3">
      <c r="A88" s="3230"/>
      <c r="B88" s="3232"/>
      <c r="C88" s="3234"/>
      <c r="D88" s="2399"/>
      <c r="E88" s="2399"/>
      <c r="F88" s="2400"/>
      <c r="G88" s="2401"/>
      <c r="H88" s="2402" t="str">
        <f t="shared" si="16"/>
        <v>5-DaHall1-PDU-03-30-43</v>
      </c>
      <c r="I88" s="2403" t="str">
        <f t="shared" si="18"/>
        <v>5-DaHall1-PDU-04-30-43</v>
      </c>
      <c r="J88" s="2404"/>
      <c r="K88" s="2405">
        <v>30</v>
      </c>
      <c r="L88" s="2647" t="s">
        <v>6936</v>
      </c>
      <c r="M88" s="2406">
        <v>43</v>
      </c>
      <c r="N88" s="2407"/>
      <c r="O88" s="2408">
        <v>30</v>
      </c>
      <c r="P88" s="2673" t="s">
        <v>6931</v>
      </c>
      <c r="Q88" s="2409">
        <v>43</v>
      </c>
      <c r="R88" s="3223"/>
      <c r="S88" s="3224"/>
      <c r="T88" s="3135"/>
      <c r="U88" s="3136"/>
      <c r="V88" s="3135"/>
      <c r="W88" s="3136"/>
      <c r="X88" s="2448" t="e">
        <f>SUM(#REF!)</f>
        <v>#REF!</v>
      </c>
      <c r="Y88" s="2448" t="e">
        <f>SUM(#REF!)</f>
        <v>#REF!</v>
      </c>
      <c r="Z88" s="3160"/>
      <c r="AA88" s="3235"/>
      <c r="AB88" s="2877"/>
      <c r="AC88" s="2889"/>
      <c r="AG88" s="2619">
        <f t="shared" si="17"/>
        <v>0</v>
      </c>
    </row>
    <row r="89" spans="1:33" ht="15" thickTop="1" x14ac:dyDescent="0.25">
      <c r="A89" s="3236" t="s">
        <v>579</v>
      </c>
      <c r="B89" s="3238" t="s">
        <v>3214</v>
      </c>
      <c r="C89" s="3239" t="s">
        <v>3198</v>
      </c>
      <c r="D89" s="2410"/>
      <c r="E89" s="2410"/>
      <c r="F89" s="2411"/>
      <c r="G89" s="2412"/>
      <c r="H89" s="2413" t="str">
        <f t="shared" si="16"/>
        <v>5-DaHall1-PDU-03-30-10</v>
      </c>
      <c r="I89" s="2414" t="str">
        <f t="shared" si="18"/>
        <v>5-DaHall1-PDU-04-30-10</v>
      </c>
      <c r="J89" s="1924"/>
      <c r="K89" s="1925">
        <v>30</v>
      </c>
      <c r="L89" s="2648" t="s">
        <v>6936</v>
      </c>
      <c r="M89" s="2415">
        <v>10</v>
      </c>
      <c r="N89" s="1927"/>
      <c r="O89" s="1928">
        <v>30</v>
      </c>
      <c r="P89" s="2674" t="s">
        <v>6931</v>
      </c>
      <c r="Q89" s="2416">
        <v>10</v>
      </c>
      <c r="R89" s="3223"/>
      <c r="S89" s="3224"/>
      <c r="T89" s="3135"/>
      <c r="U89" s="3136"/>
      <c r="V89" s="3135"/>
      <c r="W89" s="3136"/>
      <c r="X89" s="2449" t="e">
        <f>SUM(#REF!)</f>
        <v>#REF!</v>
      </c>
      <c r="Y89" s="2449" t="e">
        <f>SUM(#REF!)</f>
        <v>#REF!</v>
      </c>
      <c r="Z89" s="3240" t="e">
        <f>SUM(X89:Y91)</f>
        <v>#REF!</v>
      </c>
      <c r="AA89" s="3241" t="e">
        <f t="shared" si="15"/>
        <v>#REF!</v>
      </c>
      <c r="AB89" s="2876"/>
      <c r="AC89" s="2890"/>
      <c r="AF89">
        <v>10.6</v>
      </c>
      <c r="AG89" s="2619" t="e">
        <f t="shared" si="17"/>
        <v>#REF!</v>
      </c>
    </row>
    <row r="90" spans="1:33" x14ac:dyDescent="0.25">
      <c r="A90" s="3229"/>
      <c r="B90" s="3231"/>
      <c r="C90" s="3233"/>
      <c r="D90" s="2378"/>
      <c r="E90" s="2378"/>
      <c r="F90" s="2379"/>
      <c r="G90" s="2380"/>
      <c r="H90" s="2381" t="str">
        <f t="shared" si="16"/>
        <v>5-DaHall1-PDU-03-30-12</v>
      </c>
      <c r="I90" s="2382" t="str">
        <f t="shared" si="18"/>
        <v>5-DaHall1-PDU-04-30-12</v>
      </c>
      <c r="J90" s="2383"/>
      <c r="K90" s="2384">
        <v>30</v>
      </c>
      <c r="L90" s="2645" t="s">
        <v>6936</v>
      </c>
      <c r="M90" s="2385">
        <v>12</v>
      </c>
      <c r="N90" s="2386"/>
      <c r="O90" s="2387">
        <v>30</v>
      </c>
      <c r="P90" s="2671" t="s">
        <v>6931</v>
      </c>
      <c r="Q90" s="2388">
        <v>12</v>
      </c>
      <c r="R90" s="3223"/>
      <c r="S90" s="3224"/>
      <c r="T90" s="3135"/>
      <c r="U90" s="3136"/>
      <c r="V90" s="3135"/>
      <c r="W90" s="3136"/>
      <c r="X90" s="2447" t="e">
        <f>SUM(#REF!)</f>
        <v>#REF!</v>
      </c>
      <c r="Y90" s="2447" t="e">
        <f>SUM(#REF!)</f>
        <v>#REF!</v>
      </c>
      <c r="Z90" s="3147"/>
      <c r="AA90" s="3150"/>
      <c r="AB90" s="2841"/>
      <c r="AC90" s="2887"/>
      <c r="AG90" s="2619">
        <f t="shared" si="17"/>
        <v>0</v>
      </c>
    </row>
    <row r="91" spans="1:33" x14ac:dyDescent="0.25">
      <c r="A91" s="3237"/>
      <c r="B91" s="3205"/>
      <c r="C91" s="3212"/>
      <c r="D91" s="2391"/>
      <c r="E91" s="2391"/>
      <c r="F91" s="2392"/>
      <c r="G91" s="2393"/>
      <c r="H91" s="2394" t="str">
        <f t="shared" si="16"/>
        <v>5-DaHall1-PDU-03-30-45</v>
      </c>
      <c r="I91" s="2395" t="str">
        <f t="shared" si="18"/>
        <v>5-DaHall1-PDU-04-30-45</v>
      </c>
      <c r="J91" s="1947"/>
      <c r="K91" s="1948">
        <v>30</v>
      </c>
      <c r="L91" s="2646" t="s">
        <v>6936</v>
      </c>
      <c r="M91" s="2396">
        <v>45</v>
      </c>
      <c r="N91" s="1949"/>
      <c r="O91" s="1950">
        <v>30</v>
      </c>
      <c r="P91" s="2672" t="s">
        <v>6931</v>
      </c>
      <c r="Q91" s="2397">
        <v>45</v>
      </c>
      <c r="R91" s="3223"/>
      <c r="S91" s="3224"/>
      <c r="T91" s="3135"/>
      <c r="U91" s="3136"/>
      <c r="V91" s="3135"/>
      <c r="W91" s="3136"/>
      <c r="X91" s="2446" t="e">
        <f>SUM(#REF!)</f>
        <v>#REF!</v>
      </c>
      <c r="Y91" s="2446" t="e">
        <f>SUM(#REF!)</f>
        <v>#REF!</v>
      </c>
      <c r="Z91" s="3148"/>
      <c r="AA91" s="3151"/>
      <c r="AB91" s="2842"/>
      <c r="AC91" s="2888"/>
      <c r="AG91" s="2619">
        <f t="shared" si="17"/>
        <v>0</v>
      </c>
    </row>
    <row r="92" spans="1:33" x14ac:dyDescent="0.25">
      <c r="A92" s="3228" t="s">
        <v>574</v>
      </c>
      <c r="B92" s="3204" t="s">
        <v>3215</v>
      </c>
      <c r="C92" s="3211" t="s">
        <v>3198</v>
      </c>
      <c r="D92" s="2371"/>
      <c r="E92" s="2371"/>
      <c r="F92" s="2372"/>
      <c r="G92" s="2373"/>
      <c r="H92" s="2374" t="str">
        <f t="shared" si="16"/>
        <v>5-DaHall1-PDU-03-30-14</v>
      </c>
      <c r="I92" s="2375" t="str">
        <f t="shared" si="18"/>
        <v>5-DaHall1-PDU-04-30-14</v>
      </c>
      <c r="J92" s="1940"/>
      <c r="K92" s="1941">
        <v>30</v>
      </c>
      <c r="L92" s="2644" t="s">
        <v>6936</v>
      </c>
      <c r="M92" s="2376">
        <v>14</v>
      </c>
      <c r="N92" s="1943"/>
      <c r="O92" s="1944">
        <v>30</v>
      </c>
      <c r="P92" s="2670" t="s">
        <v>6931</v>
      </c>
      <c r="Q92" s="2377">
        <v>14</v>
      </c>
      <c r="R92" s="3223"/>
      <c r="S92" s="3224"/>
      <c r="T92" s="3135"/>
      <c r="U92" s="3136"/>
      <c r="V92" s="3135"/>
      <c r="W92" s="3136"/>
      <c r="X92" s="2445" t="e">
        <f>SUM(#REF!)</f>
        <v>#REF!</v>
      </c>
      <c r="Y92" s="2445" t="e">
        <f>SUM(#REF!)</f>
        <v>#REF!</v>
      </c>
      <c r="Z92" s="3146" t="e">
        <f>SUM(X92:Y93)</f>
        <v>#REF!</v>
      </c>
      <c r="AA92" s="3149" t="e">
        <f t="shared" si="15"/>
        <v>#REF!</v>
      </c>
      <c r="AB92" s="2840"/>
      <c r="AC92" s="2886"/>
      <c r="AF92">
        <v>7.8</v>
      </c>
      <c r="AG92" s="2619" t="e">
        <f t="shared" si="17"/>
        <v>#REF!</v>
      </c>
    </row>
    <row r="93" spans="1:33" x14ac:dyDescent="0.25">
      <c r="A93" s="3237"/>
      <c r="B93" s="3205"/>
      <c r="C93" s="3212"/>
      <c r="D93" s="2391"/>
      <c r="E93" s="2391"/>
      <c r="F93" s="2392"/>
      <c r="G93" s="2393"/>
      <c r="H93" s="2394" t="str">
        <f t="shared" si="16"/>
        <v>5-DaHall1-PDU-03-30-37</v>
      </c>
      <c r="I93" s="2395" t="str">
        <f t="shared" si="18"/>
        <v>5-DaHall1-PDU-04-30-37</v>
      </c>
      <c r="J93" s="1947"/>
      <c r="K93" s="1948">
        <v>30</v>
      </c>
      <c r="L93" s="2646" t="s">
        <v>6936</v>
      </c>
      <c r="M93" s="2396">
        <v>37</v>
      </c>
      <c r="N93" s="1949"/>
      <c r="O93" s="1950">
        <v>30</v>
      </c>
      <c r="P93" s="2672" t="s">
        <v>6931</v>
      </c>
      <c r="Q93" s="2397">
        <v>37</v>
      </c>
      <c r="R93" s="3223"/>
      <c r="S93" s="3224"/>
      <c r="T93" s="3135"/>
      <c r="U93" s="3136"/>
      <c r="V93" s="3135"/>
      <c r="W93" s="3136"/>
      <c r="X93" s="2446" t="e">
        <f>SUM(#REF!)</f>
        <v>#REF!</v>
      </c>
      <c r="Y93" s="2446" t="e">
        <f>SUM(#REF!)</f>
        <v>#REF!</v>
      </c>
      <c r="Z93" s="3148"/>
      <c r="AA93" s="3151"/>
      <c r="AB93" s="2842"/>
      <c r="AC93" s="2888"/>
      <c r="AG93" s="2619">
        <f t="shared" si="17"/>
        <v>0</v>
      </c>
    </row>
    <row r="94" spans="1:33" x14ac:dyDescent="0.25">
      <c r="A94" s="3228" t="s">
        <v>1967</v>
      </c>
      <c r="B94" s="3204" t="s">
        <v>3216</v>
      </c>
      <c r="C94" s="3211" t="s">
        <v>3198</v>
      </c>
      <c r="D94" s="2371"/>
      <c r="E94" s="2371"/>
      <c r="F94" s="2372"/>
      <c r="G94" s="2373"/>
      <c r="H94" s="2374" t="str">
        <f t="shared" si="16"/>
        <v>5-DaHall1-PDU-03-30-16</v>
      </c>
      <c r="I94" s="2375" t="str">
        <f t="shared" si="18"/>
        <v>5-DaHall1-PDU-04-30-16</v>
      </c>
      <c r="J94" s="1940"/>
      <c r="K94" s="1941">
        <v>30</v>
      </c>
      <c r="L94" s="2644" t="s">
        <v>6936</v>
      </c>
      <c r="M94" s="2376">
        <v>16</v>
      </c>
      <c r="N94" s="1943"/>
      <c r="O94" s="1944">
        <v>30</v>
      </c>
      <c r="P94" s="2670" t="s">
        <v>6931</v>
      </c>
      <c r="Q94" s="2377">
        <v>16</v>
      </c>
      <c r="R94" s="3223"/>
      <c r="S94" s="3224"/>
      <c r="T94" s="3135"/>
      <c r="U94" s="3136"/>
      <c r="V94" s="3135"/>
      <c r="W94" s="3136"/>
      <c r="X94" s="2445" t="e">
        <f>SUM(#REF!)</f>
        <v>#REF!</v>
      </c>
      <c r="Y94" s="2445" t="e">
        <f>SUM(#REF!)</f>
        <v>#REF!</v>
      </c>
      <c r="Z94" s="3146" t="e">
        <f>SUM(X94:Y95)</f>
        <v>#REF!</v>
      </c>
      <c r="AA94" s="3149" t="e">
        <f>Z94*220</f>
        <v>#REF!</v>
      </c>
      <c r="AB94" s="2840"/>
      <c r="AC94" s="2886"/>
      <c r="AF94">
        <v>7.6999999999999993</v>
      </c>
      <c r="AG94" s="2619" t="e">
        <f t="shared" si="17"/>
        <v>#REF!</v>
      </c>
    </row>
    <row r="95" spans="1:33" x14ac:dyDescent="0.25">
      <c r="A95" s="3237"/>
      <c r="B95" s="3205"/>
      <c r="C95" s="3212"/>
      <c r="D95" s="2391"/>
      <c r="E95" s="2391"/>
      <c r="F95" s="2392"/>
      <c r="G95" s="2393"/>
      <c r="H95" s="2394" t="str">
        <f t="shared" si="16"/>
        <v>5-DaHall1-PDU-03-30-39</v>
      </c>
      <c r="I95" s="2395" t="str">
        <f t="shared" si="18"/>
        <v>5-DaHall1-PDU-04-30-39</v>
      </c>
      <c r="J95" s="1947"/>
      <c r="K95" s="1948">
        <v>30</v>
      </c>
      <c r="L95" s="2646" t="s">
        <v>6936</v>
      </c>
      <c r="M95" s="2396">
        <v>39</v>
      </c>
      <c r="N95" s="1949"/>
      <c r="O95" s="1950">
        <v>30</v>
      </c>
      <c r="P95" s="2672" t="s">
        <v>6931</v>
      </c>
      <c r="Q95" s="2397">
        <v>39</v>
      </c>
      <c r="R95" s="3223"/>
      <c r="S95" s="3224"/>
      <c r="T95" s="3135"/>
      <c r="U95" s="3136"/>
      <c r="V95" s="3135"/>
      <c r="W95" s="3136"/>
      <c r="X95" s="2446" t="e">
        <f>SUM(#REF!)</f>
        <v>#REF!</v>
      </c>
      <c r="Y95" s="2446" t="e">
        <f>SUM(#REF!)</f>
        <v>#REF!</v>
      </c>
      <c r="Z95" s="3148"/>
      <c r="AA95" s="3151"/>
      <c r="AB95" s="2842"/>
      <c r="AC95" s="2888"/>
      <c r="AG95" s="2619">
        <f t="shared" si="17"/>
        <v>0</v>
      </c>
    </row>
    <row r="96" spans="1:33" x14ac:dyDescent="0.25">
      <c r="A96" s="2389" t="s">
        <v>1973</v>
      </c>
      <c r="B96" s="2390" t="s">
        <v>3217</v>
      </c>
      <c r="C96" s="2309" t="s">
        <v>3198</v>
      </c>
      <c r="D96" s="2390"/>
      <c r="E96" s="2390"/>
      <c r="F96" s="2310"/>
      <c r="G96" s="2311"/>
      <c r="H96" s="2417" t="str">
        <f t="shared" si="16"/>
        <v>5-DaHall1-PDU-03-30-18</v>
      </c>
      <c r="I96" s="2418" t="str">
        <f t="shared" si="18"/>
        <v>5-DaHall1-PDU-04-30-18</v>
      </c>
      <c r="J96" s="2419"/>
      <c r="K96" s="2420">
        <v>30</v>
      </c>
      <c r="L96" s="2649" t="s">
        <v>6936</v>
      </c>
      <c r="M96" s="2421">
        <v>18</v>
      </c>
      <c r="N96" s="2422"/>
      <c r="O96" s="2423">
        <v>30</v>
      </c>
      <c r="P96" s="2675" t="s">
        <v>6931</v>
      </c>
      <c r="Q96" s="2424">
        <v>18</v>
      </c>
      <c r="R96" s="3223"/>
      <c r="S96" s="3224"/>
      <c r="T96" s="3135"/>
      <c r="U96" s="3136"/>
      <c r="V96" s="3135"/>
      <c r="W96" s="3136"/>
      <c r="X96" s="270" t="e">
        <f>SUM(#REF!)</f>
        <v>#REF!</v>
      </c>
      <c r="Y96" s="270" t="e">
        <f>SUM(#REF!)</f>
        <v>#REF!</v>
      </c>
      <c r="Z96" s="255" t="e">
        <f t="shared" si="14"/>
        <v>#REF!</v>
      </c>
      <c r="AA96" s="2777" t="e">
        <f t="shared" si="15"/>
        <v>#REF!</v>
      </c>
      <c r="AB96" s="2830"/>
      <c r="AC96" s="2796"/>
      <c r="AF96">
        <v>1.1000000000000001</v>
      </c>
      <c r="AG96" s="2619" t="e">
        <f t="shared" si="17"/>
        <v>#REF!</v>
      </c>
    </row>
    <row r="97" spans="1:34" x14ac:dyDescent="0.25">
      <c r="A97" s="2389" t="s">
        <v>1979</v>
      </c>
      <c r="B97" s="2390" t="s">
        <v>3218</v>
      </c>
      <c r="C97" s="2309" t="s">
        <v>3198</v>
      </c>
      <c r="D97" s="2390"/>
      <c r="E97" s="2390"/>
      <c r="F97" s="2310"/>
      <c r="G97" s="2311"/>
      <c r="H97" s="2417" t="str">
        <f t="shared" si="16"/>
        <v>5-DaHall1-PDU-03-30-20</v>
      </c>
      <c r="I97" s="2418" t="str">
        <f t="shared" si="18"/>
        <v>5-DaHall1-PDU-04-30-20</v>
      </c>
      <c r="J97" s="2419"/>
      <c r="K97" s="2420">
        <v>30</v>
      </c>
      <c r="L97" s="2649" t="s">
        <v>6936</v>
      </c>
      <c r="M97" s="2421">
        <v>20</v>
      </c>
      <c r="N97" s="2422"/>
      <c r="O97" s="2423">
        <v>30</v>
      </c>
      <c r="P97" s="2675" t="s">
        <v>6931</v>
      </c>
      <c r="Q97" s="2424">
        <v>20</v>
      </c>
      <c r="R97" s="3223"/>
      <c r="S97" s="3224"/>
      <c r="T97" s="3135"/>
      <c r="U97" s="3136"/>
      <c r="V97" s="3135"/>
      <c r="W97" s="3136"/>
      <c r="X97" s="270" t="e">
        <f>SUM(#REF!)</f>
        <v>#REF!</v>
      </c>
      <c r="Y97" s="270" t="e">
        <f>SUM(#REF!)</f>
        <v>#REF!</v>
      </c>
      <c r="Z97" s="255" t="e">
        <f t="shared" si="14"/>
        <v>#REF!</v>
      </c>
      <c r="AA97" s="2777" t="e">
        <f t="shared" si="15"/>
        <v>#REF!</v>
      </c>
      <c r="AB97" s="2830"/>
      <c r="AC97" s="2796"/>
      <c r="AF97">
        <v>3.6</v>
      </c>
      <c r="AG97" s="2619" t="e">
        <f t="shared" si="17"/>
        <v>#REF!</v>
      </c>
    </row>
    <row r="98" spans="1:34" x14ac:dyDescent="0.25">
      <c r="A98" s="2389" t="s">
        <v>1985</v>
      </c>
      <c r="B98" s="2390" t="s">
        <v>3219</v>
      </c>
      <c r="C98" s="1040" t="s">
        <v>3198</v>
      </c>
      <c r="D98" s="251"/>
      <c r="E98" s="251"/>
      <c r="F98" s="1488"/>
      <c r="G98" s="1486"/>
      <c r="H98" s="1772" t="str">
        <f t="shared" ref="H98:H109" si="19">"5-DaHall1-PDU-"&amp;L98&amp;"-"&amp;K98&amp;"-"&amp;M98</f>
        <v>5-DaHall1-PDU-03-30-22</v>
      </c>
      <c r="I98" s="1773" t="str">
        <f t="shared" si="18"/>
        <v>5-DaHall1-PDU-04-30-22</v>
      </c>
      <c r="J98" s="1735"/>
      <c r="K98" s="1736">
        <v>30</v>
      </c>
      <c r="L98" s="2633" t="s">
        <v>6936</v>
      </c>
      <c r="M98" s="1737">
        <v>22</v>
      </c>
      <c r="N98" s="1738"/>
      <c r="O98" s="1739">
        <v>30</v>
      </c>
      <c r="P98" s="2665" t="s">
        <v>6931</v>
      </c>
      <c r="Q98" s="1740">
        <v>22</v>
      </c>
      <c r="R98" s="3223"/>
      <c r="S98" s="3224"/>
      <c r="T98" s="3135"/>
      <c r="U98" s="3136"/>
      <c r="V98" s="3135"/>
      <c r="W98" s="3136"/>
      <c r="X98" s="270" t="e">
        <f>SUM(#REF!)</f>
        <v>#REF!</v>
      </c>
      <c r="Y98" s="270" t="e">
        <f>SUM(#REF!)</f>
        <v>#REF!</v>
      </c>
      <c r="Z98" s="255" t="e">
        <f t="shared" si="14"/>
        <v>#REF!</v>
      </c>
      <c r="AA98" s="2777" t="e">
        <f t="shared" si="15"/>
        <v>#REF!</v>
      </c>
      <c r="AB98" s="2830"/>
      <c r="AC98" s="2796"/>
      <c r="AF98">
        <v>6</v>
      </c>
      <c r="AG98" s="2619" t="e">
        <f t="shared" si="17"/>
        <v>#REF!</v>
      </c>
    </row>
    <row r="99" spans="1:34" ht="15" thickBot="1" x14ac:dyDescent="0.3">
      <c r="A99" s="2398" t="s">
        <v>1991</v>
      </c>
      <c r="B99" s="334" t="s">
        <v>3220</v>
      </c>
      <c r="C99" s="1041" t="s">
        <v>3198</v>
      </c>
      <c r="D99" s="334"/>
      <c r="E99" s="334"/>
      <c r="F99" s="1489"/>
      <c r="G99" s="1490"/>
      <c r="H99" s="1774" t="str">
        <f t="shared" si="19"/>
        <v>5-DaHall1-PDU-03-30-24</v>
      </c>
      <c r="I99" s="1775" t="str">
        <f t="shared" si="18"/>
        <v>5-DaHall1-PDU-04-30-24</v>
      </c>
      <c r="J99" s="1745"/>
      <c r="K99" s="1746">
        <v>30</v>
      </c>
      <c r="L99" s="2634" t="s">
        <v>6936</v>
      </c>
      <c r="M99" s="1747">
        <v>24</v>
      </c>
      <c r="N99" s="1748"/>
      <c r="O99" s="1749">
        <v>30</v>
      </c>
      <c r="P99" s="2666" t="s">
        <v>6931</v>
      </c>
      <c r="Q99" s="1750">
        <v>24</v>
      </c>
      <c r="R99" s="3223"/>
      <c r="S99" s="3224"/>
      <c r="T99" s="3135"/>
      <c r="U99" s="3136"/>
      <c r="V99" s="3135"/>
      <c r="W99" s="3136"/>
      <c r="X99" s="337" t="e">
        <f>SUM(#REF!)</f>
        <v>#REF!</v>
      </c>
      <c r="Y99" s="337" t="e">
        <f>SUM(#REF!)</f>
        <v>#REF!</v>
      </c>
      <c r="Z99" s="335" t="e">
        <f t="shared" si="14"/>
        <v>#REF!</v>
      </c>
      <c r="AA99" s="2778" t="e">
        <f t="shared" si="15"/>
        <v>#REF!</v>
      </c>
      <c r="AB99" s="2831"/>
      <c r="AC99" s="2798"/>
      <c r="AF99">
        <v>0</v>
      </c>
      <c r="AG99" s="2619" t="e">
        <f t="shared" si="17"/>
        <v>#REF!</v>
      </c>
    </row>
    <row r="100" spans="1:34" ht="15" thickTop="1" x14ac:dyDescent="0.25">
      <c r="A100" s="2389" t="s">
        <v>378</v>
      </c>
      <c r="B100" s="2390" t="s">
        <v>3221</v>
      </c>
      <c r="C100" s="2309" t="s">
        <v>3198</v>
      </c>
      <c r="D100" s="2390"/>
      <c r="E100" s="2390"/>
      <c r="F100" s="2310"/>
      <c r="G100" s="2311"/>
      <c r="H100" s="2417" t="str">
        <f t="shared" si="19"/>
        <v>5-DaHall1-PDU-03-30-26</v>
      </c>
      <c r="I100" s="2418" t="str">
        <f t="shared" si="18"/>
        <v>5-DaHall1-PDU-04-30-26</v>
      </c>
      <c r="J100" s="2419"/>
      <c r="K100" s="2420">
        <v>30</v>
      </c>
      <c r="L100" s="2649" t="s">
        <v>6936</v>
      </c>
      <c r="M100" s="2421">
        <v>26</v>
      </c>
      <c r="N100" s="2422"/>
      <c r="O100" s="2423">
        <v>30</v>
      </c>
      <c r="P100" s="2675" t="s">
        <v>6931</v>
      </c>
      <c r="Q100" s="2424">
        <v>26</v>
      </c>
      <c r="R100" s="3223"/>
      <c r="S100" s="3224"/>
      <c r="T100" s="3135"/>
      <c r="U100" s="3136"/>
      <c r="V100" s="3135"/>
      <c r="W100" s="3136"/>
      <c r="X100" s="2444" t="e">
        <f>SUM(#REF!)</f>
        <v>#REF!</v>
      </c>
      <c r="Y100" s="856" t="e">
        <f>SUM(#REF!)</f>
        <v>#REF!</v>
      </c>
      <c r="Z100" s="2370" t="e">
        <f t="shared" si="14"/>
        <v>#REF!</v>
      </c>
      <c r="AA100" s="2785" t="e">
        <f t="shared" si="15"/>
        <v>#REF!</v>
      </c>
      <c r="AB100" s="2839"/>
      <c r="AC100" s="2885"/>
      <c r="AF100">
        <v>0</v>
      </c>
      <c r="AG100" s="2619" t="e">
        <f t="shared" si="17"/>
        <v>#REF!</v>
      </c>
    </row>
    <row r="101" spans="1:34" x14ac:dyDescent="0.25">
      <c r="A101" s="2368" t="s">
        <v>374</v>
      </c>
      <c r="B101" s="251" t="s">
        <v>3222</v>
      </c>
      <c r="C101" s="1040" t="s">
        <v>3198</v>
      </c>
      <c r="D101" s="251"/>
      <c r="E101" s="251"/>
      <c r="F101" s="1488"/>
      <c r="G101" s="1486"/>
      <c r="H101" s="1772" t="str">
        <f t="shared" si="19"/>
        <v>5-DaHall1-PDU-03-30-28</v>
      </c>
      <c r="I101" s="1773" t="str">
        <f t="shared" si="18"/>
        <v>5-DaHall1-PDU-04-30-28</v>
      </c>
      <c r="J101" s="1735"/>
      <c r="K101" s="1736">
        <v>30</v>
      </c>
      <c r="L101" s="2633" t="s">
        <v>6936</v>
      </c>
      <c r="M101" s="1737">
        <v>28</v>
      </c>
      <c r="N101" s="1738"/>
      <c r="O101" s="1739">
        <v>30</v>
      </c>
      <c r="P101" s="2665" t="s">
        <v>6931</v>
      </c>
      <c r="Q101" s="1740">
        <v>28</v>
      </c>
      <c r="R101" s="3223"/>
      <c r="S101" s="3224"/>
      <c r="T101" s="3135"/>
      <c r="U101" s="3136"/>
      <c r="V101" s="3135"/>
      <c r="W101" s="3136"/>
      <c r="X101" s="270" t="e">
        <f>SUM(#REF!)</f>
        <v>#REF!</v>
      </c>
      <c r="Y101" s="270" t="e">
        <f>SUM(#REF!)</f>
        <v>#REF!</v>
      </c>
      <c r="Z101" s="255" t="e">
        <f t="shared" si="14"/>
        <v>#REF!</v>
      </c>
      <c r="AA101" s="2777" t="e">
        <f t="shared" si="15"/>
        <v>#REF!</v>
      </c>
      <c r="AB101" s="2830"/>
      <c r="AC101" s="2796"/>
      <c r="AF101">
        <v>0</v>
      </c>
      <c r="AG101" s="2619" t="e">
        <f t="shared" si="17"/>
        <v>#REF!</v>
      </c>
    </row>
    <row r="102" spans="1:34" ht="15" thickBot="1" x14ac:dyDescent="0.3">
      <c r="A102" s="2369" t="s">
        <v>370</v>
      </c>
      <c r="B102" s="334" t="s">
        <v>3223</v>
      </c>
      <c r="C102" s="1041" t="s">
        <v>3198</v>
      </c>
      <c r="D102" s="334"/>
      <c r="E102" s="334"/>
      <c r="F102" s="1489"/>
      <c r="G102" s="1490"/>
      <c r="H102" s="1774" t="str">
        <f t="shared" si="19"/>
        <v>5-DaHall1-PDU-03-30-30</v>
      </c>
      <c r="I102" s="1775" t="str">
        <f t="shared" si="18"/>
        <v>5-DaHall1-PDU-04-30-30</v>
      </c>
      <c r="J102" s="1745"/>
      <c r="K102" s="1746">
        <v>30</v>
      </c>
      <c r="L102" s="2634" t="s">
        <v>6936</v>
      </c>
      <c r="M102" s="1747">
        <v>30</v>
      </c>
      <c r="N102" s="1748"/>
      <c r="O102" s="1749">
        <v>30</v>
      </c>
      <c r="P102" s="2666" t="s">
        <v>6931</v>
      </c>
      <c r="Q102" s="1750">
        <v>30</v>
      </c>
      <c r="R102" s="3311"/>
      <c r="S102" s="3312"/>
      <c r="T102" s="3141"/>
      <c r="U102" s="3142"/>
      <c r="V102" s="3141"/>
      <c r="W102" s="3142"/>
      <c r="X102" s="337" t="e">
        <f>SUM(#REF!)</f>
        <v>#REF!</v>
      </c>
      <c r="Y102" s="270" t="e">
        <f>SUM(#REF!)</f>
        <v>#REF!</v>
      </c>
      <c r="Z102" s="335" t="e">
        <f t="shared" si="14"/>
        <v>#REF!</v>
      </c>
      <c r="AA102" s="2778" t="e">
        <f t="shared" si="15"/>
        <v>#REF!</v>
      </c>
      <c r="AB102" s="2831"/>
      <c r="AC102" s="2798"/>
      <c r="AE102" s="1500" t="e">
        <f>SUM(AA71:AA102)/1000</f>
        <v>#REF!</v>
      </c>
      <c r="AF102">
        <v>0</v>
      </c>
      <c r="AG102" s="2619" t="e">
        <f t="shared" si="17"/>
        <v>#REF!</v>
      </c>
      <c r="AH102" s="2619" t="e">
        <f>SUM(AG71:AG102)</f>
        <v>#REF!</v>
      </c>
    </row>
    <row r="103" spans="1:34" ht="29.4" thickTop="1" x14ac:dyDescent="0.25">
      <c r="A103" s="1162" t="s">
        <v>1705</v>
      </c>
      <c r="B103" s="332" t="s">
        <v>3224</v>
      </c>
      <c r="C103" s="1039"/>
      <c r="D103" s="332" t="s">
        <v>3225</v>
      </c>
      <c r="E103" s="332" t="s">
        <v>3226</v>
      </c>
      <c r="F103" s="1487" t="s">
        <v>3227</v>
      </c>
      <c r="G103" s="1485" t="s">
        <v>3228</v>
      </c>
      <c r="H103" s="1784" t="str">
        <f t="shared" si="19"/>
        <v>5-DaHall1-PDU-03-30-5</v>
      </c>
      <c r="I103" s="1785" t="str">
        <f t="shared" si="18"/>
        <v>5-DaHall1-PDU-04-30-5</v>
      </c>
      <c r="J103" s="1729">
        <v>220</v>
      </c>
      <c r="K103" s="1730">
        <v>30</v>
      </c>
      <c r="L103" s="2632" t="s">
        <v>6936</v>
      </c>
      <c r="M103" s="1731">
        <v>5</v>
      </c>
      <c r="N103" s="1732">
        <v>220</v>
      </c>
      <c r="O103" s="1733">
        <v>30</v>
      </c>
      <c r="P103" s="2664" t="s">
        <v>6931</v>
      </c>
      <c r="Q103" s="1734">
        <v>5</v>
      </c>
      <c r="R103" s="3273" t="s">
        <v>3229</v>
      </c>
      <c r="S103" s="3276" t="s">
        <v>3230</v>
      </c>
      <c r="T103" s="3127" t="s">
        <v>3231</v>
      </c>
      <c r="U103" s="3139" t="s">
        <v>3232</v>
      </c>
      <c r="V103" s="3127" t="s">
        <v>2828</v>
      </c>
      <c r="W103" s="3139" t="s">
        <v>2829</v>
      </c>
      <c r="X103" s="333" t="e">
        <f>SUM(#REF!)</f>
        <v>#REF!</v>
      </c>
      <c r="Y103" s="333" t="e">
        <f>SUM(#REF!)</f>
        <v>#REF!</v>
      </c>
      <c r="Z103" s="333" t="e">
        <f t="shared" si="14"/>
        <v>#REF!</v>
      </c>
      <c r="AA103" s="2780" t="e">
        <f t="shared" si="15"/>
        <v>#REF!</v>
      </c>
      <c r="AB103" s="2833"/>
      <c r="AC103" s="2801"/>
      <c r="AF103">
        <v>0</v>
      </c>
      <c r="AG103" s="2619" t="e">
        <f t="shared" si="17"/>
        <v>#REF!</v>
      </c>
    </row>
    <row r="104" spans="1:34" ht="28.8" x14ac:dyDescent="0.25">
      <c r="A104" s="1163" t="s">
        <v>1706</v>
      </c>
      <c r="B104" s="251" t="s">
        <v>3233</v>
      </c>
      <c r="C104" s="1040"/>
      <c r="D104" s="251" t="s">
        <v>3234</v>
      </c>
      <c r="E104" s="251" t="s">
        <v>3235</v>
      </c>
      <c r="F104" s="1488" t="s">
        <v>3236</v>
      </c>
      <c r="G104" s="1486" t="s">
        <v>3237</v>
      </c>
      <c r="H104" s="1772" t="str">
        <f t="shared" si="19"/>
        <v>5-DaHall1-PDU-03-30-7</v>
      </c>
      <c r="I104" s="1773" t="str">
        <f t="shared" si="18"/>
        <v>5-DaHall1-PDU-04-30-7</v>
      </c>
      <c r="J104" s="1735">
        <v>220</v>
      </c>
      <c r="K104" s="1736">
        <v>30</v>
      </c>
      <c r="L104" s="2633" t="s">
        <v>6936</v>
      </c>
      <c r="M104" s="1737">
        <v>7</v>
      </c>
      <c r="N104" s="1738">
        <v>220</v>
      </c>
      <c r="O104" s="1739">
        <v>30</v>
      </c>
      <c r="P104" s="2665" t="s">
        <v>6931</v>
      </c>
      <c r="Q104" s="1740">
        <v>7</v>
      </c>
      <c r="R104" s="3274"/>
      <c r="S104" s="3277"/>
      <c r="T104" s="3279"/>
      <c r="U104" s="3281"/>
      <c r="V104" s="3279"/>
      <c r="W104" s="3281"/>
      <c r="X104" s="255" t="e">
        <f>SUM(#REF!)</f>
        <v>#REF!</v>
      </c>
      <c r="Y104" s="255" t="e">
        <f>SUM(#REF!)</f>
        <v>#REF!</v>
      </c>
      <c r="Z104" s="255" t="e">
        <f t="shared" si="14"/>
        <v>#REF!</v>
      </c>
      <c r="AA104" s="2777" t="e">
        <f t="shared" si="15"/>
        <v>#REF!</v>
      </c>
      <c r="AB104" s="2830"/>
      <c r="AC104" s="2796"/>
      <c r="AF104">
        <v>0</v>
      </c>
      <c r="AG104" s="2619" t="e">
        <f t="shared" si="17"/>
        <v>#REF!</v>
      </c>
    </row>
    <row r="105" spans="1:34" ht="28.8" x14ac:dyDescent="0.25">
      <c r="A105" s="1163" t="s">
        <v>1712</v>
      </c>
      <c r="B105" s="251" t="s">
        <v>3238</v>
      </c>
      <c r="C105" s="1040"/>
      <c r="D105" s="251" t="s">
        <v>3239</v>
      </c>
      <c r="E105" s="251" t="s">
        <v>3240</v>
      </c>
      <c r="F105" s="1488" t="s">
        <v>3241</v>
      </c>
      <c r="G105" s="1486" t="s">
        <v>3242</v>
      </c>
      <c r="H105" s="1772" t="str">
        <f t="shared" si="19"/>
        <v>5-DaHall1-PDU-03-30-9</v>
      </c>
      <c r="I105" s="1773" t="str">
        <f t="shared" si="18"/>
        <v>5-DaHall1-PDU-04-30-9</v>
      </c>
      <c r="J105" s="1735">
        <v>220</v>
      </c>
      <c r="K105" s="1736">
        <v>30</v>
      </c>
      <c r="L105" s="2633" t="s">
        <v>6936</v>
      </c>
      <c r="M105" s="1737">
        <v>9</v>
      </c>
      <c r="N105" s="1738">
        <v>220</v>
      </c>
      <c r="O105" s="1739">
        <v>30</v>
      </c>
      <c r="P105" s="2665" t="s">
        <v>6931</v>
      </c>
      <c r="Q105" s="1740">
        <v>9</v>
      </c>
      <c r="R105" s="3274"/>
      <c r="S105" s="3277"/>
      <c r="T105" s="3279"/>
      <c r="U105" s="3281"/>
      <c r="V105" s="3279"/>
      <c r="W105" s="3281"/>
      <c r="X105" s="255" t="e">
        <f>SUM(#REF!)</f>
        <v>#REF!</v>
      </c>
      <c r="Y105" s="255" t="e">
        <f>SUM(#REF!)</f>
        <v>#REF!</v>
      </c>
      <c r="Z105" s="255" t="e">
        <f t="shared" si="14"/>
        <v>#REF!</v>
      </c>
      <c r="AA105" s="2777" t="e">
        <f t="shared" si="15"/>
        <v>#REF!</v>
      </c>
      <c r="AB105" s="2830"/>
      <c r="AC105" s="2796"/>
      <c r="AF105">
        <v>0</v>
      </c>
      <c r="AG105" s="2619" t="e">
        <f t="shared" si="17"/>
        <v>#REF!</v>
      </c>
    </row>
    <row r="106" spans="1:34" ht="28.8" x14ac:dyDescent="0.25">
      <c r="A106" s="1163" t="s">
        <v>1718</v>
      </c>
      <c r="B106" s="251" t="s">
        <v>3243</v>
      </c>
      <c r="C106" s="1040"/>
      <c r="D106" s="251" t="s">
        <v>3244</v>
      </c>
      <c r="E106" s="251" t="s">
        <v>3245</v>
      </c>
      <c r="F106" s="1488" t="s">
        <v>3246</v>
      </c>
      <c r="G106" s="1486" t="s">
        <v>3247</v>
      </c>
      <c r="H106" s="1772" t="str">
        <f t="shared" si="19"/>
        <v>5-DaHall1-PDU-03-30-11</v>
      </c>
      <c r="I106" s="1773" t="str">
        <f t="shared" si="18"/>
        <v>5-DaHall1-PDU-04-30-11</v>
      </c>
      <c r="J106" s="1735">
        <v>220</v>
      </c>
      <c r="K106" s="1736">
        <v>30</v>
      </c>
      <c r="L106" s="2633" t="s">
        <v>6936</v>
      </c>
      <c r="M106" s="1737">
        <v>11</v>
      </c>
      <c r="N106" s="1738">
        <v>220</v>
      </c>
      <c r="O106" s="1739">
        <v>30</v>
      </c>
      <c r="P106" s="2665" t="s">
        <v>6931</v>
      </c>
      <c r="Q106" s="1740">
        <v>11</v>
      </c>
      <c r="R106" s="3274"/>
      <c r="S106" s="3277"/>
      <c r="T106" s="3279"/>
      <c r="U106" s="3281"/>
      <c r="V106" s="3279"/>
      <c r="W106" s="3281"/>
      <c r="X106" s="255" t="e">
        <f>SUM(#REF!)</f>
        <v>#REF!</v>
      </c>
      <c r="Y106" s="255" t="e">
        <f>SUM(#REF!)</f>
        <v>#REF!</v>
      </c>
      <c r="Z106" s="255" t="e">
        <f t="shared" si="14"/>
        <v>#REF!</v>
      </c>
      <c r="AA106" s="2777" t="e">
        <f t="shared" si="15"/>
        <v>#REF!</v>
      </c>
      <c r="AB106" s="2830"/>
      <c r="AC106" s="2796"/>
      <c r="AF106">
        <v>0</v>
      </c>
      <c r="AG106" s="2619" t="e">
        <f t="shared" si="17"/>
        <v>#REF!</v>
      </c>
    </row>
    <row r="107" spans="1:34" ht="28.8" x14ac:dyDescent="0.25">
      <c r="A107" s="1163" t="s">
        <v>3248</v>
      </c>
      <c r="B107" s="251" t="s">
        <v>3249</v>
      </c>
      <c r="C107" s="1040"/>
      <c r="D107" s="251" t="s">
        <v>3250</v>
      </c>
      <c r="E107" s="251" t="s">
        <v>3251</v>
      </c>
      <c r="F107" s="1488" t="s">
        <v>3252</v>
      </c>
      <c r="G107" s="1486" t="s">
        <v>3253</v>
      </c>
      <c r="H107" s="1772" t="str">
        <f t="shared" si="19"/>
        <v>5-DaHall1-PDU-03-30-13</v>
      </c>
      <c r="I107" s="1773" t="str">
        <f t="shared" si="18"/>
        <v>5-DaHall1-PDU-04-30-13</v>
      </c>
      <c r="J107" s="1735">
        <v>220</v>
      </c>
      <c r="K107" s="1736">
        <v>30</v>
      </c>
      <c r="L107" s="2633" t="s">
        <v>6936</v>
      </c>
      <c r="M107" s="1737">
        <v>13</v>
      </c>
      <c r="N107" s="1738">
        <v>220</v>
      </c>
      <c r="O107" s="1739">
        <v>30</v>
      </c>
      <c r="P107" s="2665" t="s">
        <v>6931</v>
      </c>
      <c r="Q107" s="1740">
        <v>13</v>
      </c>
      <c r="R107" s="3274"/>
      <c r="S107" s="3277"/>
      <c r="T107" s="3279"/>
      <c r="U107" s="3281"/>
      <c r="V107" s="3279"/>
      <c r="W107" s="3281"/>
      <c r="X107" s="255" t="e">
        <f>SUM(#REF!)</f>
        <v>#REF!</v>
      </c>
      <c r="Y107" s="255" t="e">
        <f>SUM(#REF!)</f>
        <v>#REF!</v>
      </c>
      <c r="Z107" s="255" t="e">
        <f t="shared" si="14"/>
        <v>#REF!</v>
      </c>
      <c r="AA107" s="2777" t="e">
        <f t="shared" si="15"/>
        <v>#REF!</v>
      </c>
      <c r="AB107" s="2830"/>
      <c r="AC107" s="2796"/>
      <c r="AF107">
        <v>0</v>
      </c>
      <c r="AG107" s="2619" t="e">
        <f t="shared" si="17"/>
        <v>#REF!</v>
      </c>
    </row>
    <row r="108" spans="1:34" ht="28.8" x14ac:dyDescent="0.25">
      <c r="A108" s="1163" t="s">
        <v>3254</v>
      </c>
      <c r="B108" s="251" t="s">
        <v>3255</v>
      </c>
      <c r="C108" s="1040"/>
      <c r="D108" s="251" t="s">
        <v>3256</v>
      </c>
      <c r="E108" s="251" t="s">
        <v>3257</v>
      </c>
      <c r="F108" s="1488" t="s">
        <v>3258</v>
      </c>
      <c r="G108" s="1486" t="s">
        <v>3259</v>
      </c>
      <c r="H108" s="1772" t="str">
        <f t="shared" si="19"/>
        <v>5-DaHall1-PDU-03-30-15</v>
      </c>
      <c r="I108" s="1773" t="str">
        <f t="shared" si="18"/>
        <v>5-DaHall1-PDU-04-30-15</v>
      </c>
      <c r="J108" s="1735">
        <v>220</v>
      </c>
      <c r="K108" s="1736">
        <v>30</v>
      </c>
      <c r="L108" s="2633" t="s">
        <v>6936</v>
      </c>
      <c r="M108" s="1737">
        <v>15</v>
      </c>
      <c r="N108" s="1738">
        <v>220</v>
      </c>
      <c r="O108" s="1739">
        <v>30</v>
      </c>
      <c r="P108" s="2665" t="s">
        <v>6931</v>
      </c>
      <c r="Q108" s="1740">
        <v>15</v>
      </c>
      <c r="R108" s="3274"/>
      <c r="S108" s="3277"/>
      <c r="T108" s="3279"/>
      <c r="U108" s="3281"/>
      <c r="V108" s="3279"/>
      <c r="W108" s="3281"/>
      <c r="X108" s="255" t="e">
        <f>SUM(#REF!)</f>
        <v>#REF!</v>
      </c>
      <c r="Y108" s="255" t="e">
        <f>SUM(#REF!)</f>
        <v>#REF!</v>
      </c>
      <c r="Z108" s="255" t="e">
        <f t="shared" si="14"/>
        <v>#REF!</v>
      </c>
      <c r="AA108" s="2777" t="e">
        <f t="shared" si="15"/>
        <v>#REF!</v>
      </c>
      <c r="AB108" s="2830"/>
      <c r="AC108" s="2796"/>
      <c r="AF108">
        <v>0</v>
      </c>
      <c r="AG108" s="2619" t="e">
        <f t="shared" si="17"/>
        <v>#REF!</v>
      </c>
    </row>
    <row r="109" spans="1:34" ht="28.8" x14ac:dyDescent="0.25">
      <c r="A109" s="1163" t="s">
        <v>1755</v>
      </c>
      <c r="B109" s="251" t="s">
        <v>3260</v>
      </c>
      <c r="C109" s="1040"/>
      <c r="D109" s="251" t="s">
        <v>3261</v>
      </c>
      <c r="E109" s="251" t="s">
        <v>3262</v>
      </c>
      <c r="F109" s="1488" t="s">
        <v>3263</v>
      </c>
      <c r="G109" s="1486" t="s">
        <v>3264</v>
      </c>
      <c r="H109" s="1772" t="str">
        <f t="shared" si="19"/>
        <v>5-DaHall1-PDU-03-30-17</v>
      </c>
      <c r="I109" s="1773" t="str">
        <f t="shared" si="18"/>
        <v>5-DaHall1-PDU-04-30-17</v>
      </c>
      <c r="J109" s="1735">
        <v>220</v>
      </c>
      <c r="K109" s="1736">
        <v>30</v>
      </c>
      <c r="L109" s="2633" t="s">
        <v>6936</v>
      </c>
      <c r="M109" s="1737">
        <v>17</v>
      </c>
      <c r="N109" s="1738">
        <v>220</v>
      </c>
      <c r="O109" s="1739">
        <v>30</v>
      </c>
      <c r="P109" s="2665" t="s">
        <v>6931</v>
      </c>
      <c r="Q109" s="1740">
        <v>17</v>
      </c>
      <c r="R109" s="3275"/>
      <c r="S109" s="3278"/>
      <c r="T109" s="3280"/>
      <c r="U109" s="3282"/>
      <c r="V109" s="3280"/>
      <c r="W109" s="3282"/>
      <c r="X109" s="255" t="e">
        <f>SUM(#REF!)</f>
        <v>#REF!</v>
      </c>
      <c r="Y109" s="255" t="e">
        <f>SUM(#REF!)</f>
        <v>#REF!</v>
      </c>
      <c r="Z109" s="255" t="e">
        <f t="shared" si="14"/>
        <v>#REF!</v>
      </c>
      <c r="AA109" s="2777" t="e">
        <f t="shared" si="15"/>
        <v>#REF!</v>
      </c>
      <c r="AB109" s="2830"/>
      <c r="AC109" s="2796"/>
      <c r="AF109">
        <v>0</v>
      </c>
      <c r="AG109" s="2619" t="e">
        <f t="shared" si="17"/>
        <v>#REF!</v>
      </c>
    </row>
    <row r="110" spans="1:34" x14ac:dyDescent="0.25">
      <c r="A110" s="1163" t="s">
        <v>1761</v>
      </c>
      <c r="B110" s="851"/>
      <c r="C110" s="945"/>
      <c r="D110" s="851"/>
      <c r="E110" s="851"/>
      <c r="F110" s="915"/>
      <c r="G110" s="916"/>
      <c r="H110" s="1767"/>
      <c r="I110" s="1759"/>
      <c r="J110" s="1768"/>
      <c r="K110" s="1769"/>
      <c r="L110" s="915"/>
      <c r="M110" s="1770"/>
      <c r="N110" s="1771"/>
      <c r="O110" s="1761"/>
      <c r="P110" s="916"/>
      <c r="Q110" s="1762"/>
      <c r="R110" s="904"/>
      <c r="S110" s="905"/>
      <c r="T110" s="852"/>
      <c r="U110" s="853"/>
      <c r="V110" s="852"/>
      <c r="W110" s="853"/>
      <c r="X110" s="854"/>
      <c r="Y110" s="854"/>
      <c r="Z110" s="854"/>
      <c r="AA110" s="2784"/>
      <c r="AB110" s="2838"/>
      <c r="AC110" s="2891"/>
      <c r="AG110" s="2619">
        <f t="shared" si="17"/>
        <v>0</v>
      </c>
    </row>
    <row r="111" spans="1:34" x14ac:dyDescent="0.25">
      <c r="A111" s="1163" t="s">
        <v>1767</v>
      </c>
      <c r="B111" s="851"/>
      <c r="C111" s="945"/>
      <c r="D111" s="851"/>
      <c r="E111" s="851"/>
      <c r="F111" s="915"/>
      <c r="G111" s="916"/>
      <c r="H111" s="1767"/>
      <c r="I111" s="1759"/>
      <c r="J111" s="1768"/>
      <c r="K111" s="1769"/>
      <c r="L111" s="915"/>
      <c r="M111" s="1770"/>
      <c r="N111" s="1771"/>
      <c r="O111" s="1761"/>
      <c r="P111" s="916"/>
      <c r="Q111" s="1762"/>
      <c r="R111" s="904"/>
      <c r="S111" s="905"/>
      <c r="T111" s="852"/>
      <c r="U111" s="853"/>
      <c r="V111" s="852"/>
      <c r="W111" s="853"/>
      <c r="X111" s="854"/>
      <c r="Y111" s="854"/>
      <c r="Z111" s="854"/>
      <c r="AA111" s="2784"/>
      <c r="AB111" s="2838"/>
      <c r="AC111" s="2891"/>
      <c r="AG111" s="2619">
        <f t="shared" si="17"/>
        <v>0</v>
      </c>
    </row>
    <row r="112" spans="1:34" ht="15" thickBot="1" x14ac:dyDescent="0.3">
      <c r="A112" s="1164" t="s">
        <v>1773</v>
      </c>
      <c r="B112" s="866"/>
      <c r="C112" s="1045"/>
      <c r="D112" s="866"/>
      <c r="E112" s="866"/>
      <c r="F112" s="917"/>
      <c r="G112" s="918"/>
      <c r="H112" s="1786"/>
      <c r="I112" s="1787"/>
      <c r="J112" s="1788"/>
      <c r="K112" s="1789"/>
      <c r="L112" s="917"/>
      <c r="M112" s="1790"/>
      <c r="N112" s="1791"/>
      <c r="O112" s="1792"/>
      <c r="P112" s="918"/>
      <c r="Q112" s="1793"/>
      <c r="R112" s="908"/>
      <c r="S112" s="909"/>
      <c r="T112" s="867"/>
      <c r="U112" s="868"/>
      <c r="V112" s="867"/>
      <c r="W112" s="868"/>
      <c r="X112" s="869"/>
      <c r="Y112" s="869"/>
      <c r="Z112" s="869"/>
      <c r="AA112" s="2851"/>
      <c r="AB112" s="2837"/>
      <c r="AC112" s="2892"/>
      <c r="AG112" s="2619">
        <f t="shared" si="17"/>
        <v>0</v>
      </c>
    </row>
    <row r="113" spans="1:33" ht="29.4" thickTop="1" x14ac:dyDescent="0.25">
      <c r="A113" s="1162" t="s">
        <v>157</v>
      </c>
      <c r="B113" s="332" t="s">
        <v>3265</v>
      </c>
      <c r="C113" s="1039"/>
      <c r="D113" s="332" t="s">
        <v>3266</v>
      </c>
      <c r="E113" s="332" t="s">
        <v>3267</v>
      </c>
      <c r="F113" s="1487" t="s">
        <v>3268</v>
      </c>
      <c r="G113" s="1485" t="s">
        <v>3269</v>
      </c>
      <c r="H113" s="1784" t="str">
        <f>"5-DaHall1-PDU-"&amp;L113&amp;"-"&amp;K113&amp;"-"&amp;M113</f>
        <v>5-DaHall1-PDU-03-30-35</v>
      </c>
      <c r="I113" s="1785" t="str">
        <f>"5-DaHall1-PDU-"&amp;P113&amp;"-"&amp;O113&amp;"-"&amp;Q113</f>
        <v>5-DaHall1-PDU-04-30-35</v>
      </c>
      <c r="J113" s="1729">
        <v>220</v>
      </c>
      <c r="K113" s="1730">
        <v>30</v>
      </c>
      <c r="L113" s="2632" t="s">
        <v>6936</v>
      </c>
      <c r="M113" s="1731">
        <v>35</v>
      </c>
      <c r="N113" s="1732">
        <v>220</v>
      </c>
      <c r="O113" s="1733">
        <v>30</v>
      </c>
      <c r="P113" s="2664" t="s">
        <v>6931</v>
      </c>
      <c r="Q113" s="1734">
        <v>35</v>
      </c>
      <c r="R113" s="3273" t="s">
        <v>3229</v>
      </c>
      <c r="S113" s="3276" t="s">
        <v>3230</v>
      </c>
      <c r="T113" s="3127" t="s">
        <v>3231</v>
      </c>
      <c r="U113" s="3139" t="s">
        <v>3232</v>
      </c>
      <c r="V113" s="3127" t="s">
        <v>2828</v>
      </c>
      <c r="W113" s="3139" t="s">
        <v>2829</v>
      </c>
      <c r="X113" s="333" t="e">
        <f>SUM(#REF!)</f>
        <v>#REF!</v>
      </c>
      <c r="Y113" s="333" t="e">
        <f>SUM(#REF!)</f>
        <v>#REF!</v>
      </c>
      <c r="Z113" s="333" t="e">
        <f t="shared" ref="Z113" si="20">SUM(X113:Y113)</f>
        <v>#REF!</v>
      </c>
      <c r="AA113" s="2780" t="e">
        <f t="shared" ref="AA113" si="21">Z113*220</f>
        <v>#REF!</v>
      </c>
      <c r="AB113" s="2833"/>
      <c r="AC113" s="2801"/>
      <c r="AF113">
        <v>0</v>
      </c>
      <c r="AG113" s="2619" t="e">
        <f t="shared" si="17"/>
        <v>#REF!</v>
      </c>
    </row>
    <row r="114" spans="1:33" x14ac:dyDescent="0.25">
      <c r="A114" s="1163" t="s">
        <v>1648</v>
      </c>
      <c r="B114" s="251" t="s">
        <v>3270</v>
      </c>
      <c r="C114" s="1188"/>
      <c r="D114" s="851"/>
      <c r="E114" s="851"/>
      <c r="F114" s="1189"/>
      <c r="G114" s="1190"/>
      <c r="H114" s="1767"/>
      <c r="I114" s="1759"/>
      <c r="J114" s="1794"/>
      <c r="K114" s="1795"/>
      <c r="L114" s="1189"/>
      <c r="M114" s="1796"/>
      <c r="N114" s="1797"/>
      <c r="O114" s="1798"/>
      <c r="P114" s="1190"/>
      <c r="Q114" s="1799"/>
      <c r="R114" s="3274"/>
      <c r="S114" s="3277"/>
      <c r="T114" s="3279"/>
      <c r="U114" s="3281"/>
      <c r="V114" s="3279"/>
      <c r="W114" s="3281"/>
      <c r="X114" s="1195"/>
      <c r="Y114" s="1195"/>
      <c r="Z114" s="1195"/>
      <c r="AA114" s="2852"/>
      <c r="AB114" s="2838"/>
      <c r="AC114" s="2893"/>
      <c r="AG114" s="2619">
        <f t="shared" si="17"/>
        <v>0</v>
      </c>
    </row>
    <row r="115" spans="1:33" x14ac:dyDescent="0.25">
      <c r="A115" s="1163" t="s">
        <v>1654</v>
      </c>
      <c r="B115" s="251" t="s">
        <v>3271</v>
      </c>
      <c r="C115" s="1188"/>
      <c r="D115" s="851"/>
      <c r="E115" s="851"/>
      <c r="F115" s="1189"/>
      <c r="G115" s="1190"/>
      <c r="H115" s="1767"/>
      <c r="I115" s="1759"/>
      <c r="J115" s="1794"/>
      <c r="K115" s="1795"/>
      <c r="L115" s="1189"/>
      <c r="M115" s="1796"/>
      <c r="N115" s="1797"/>
      <c r="O115" s="1798"/>
      <c r="P115" s="1190"/>
      <c r="Q115" s="1799"/>
      <c r="R115" s="3274"/>
      <c r="S115" s="3277"/>
      <c r="T115" s="3279"/>
      <c r="U115" s="3281"/>
      <c r="V115" s="3279"/>
      <c r="W115" s="3281"/>
      <c r="X115" s="1195"/>
      <c r="Y115" s="1195"/>
      <c r="Z115" s="1195"/>
      <c r="AA115" s="2852"/>
      <c r="AB115" s="2838"/>
      <c r="AC115" s="2893"/>
      <c r="AG115" s="2619">
        <f t="shared" si="17"/>
        <v>0</v>
      </c>
    </row>
    <row r="116" spans="1:33" x14ac:dyDescent="0.25">
      <c r="A116" s="1163" t="s">
        <v>1660</v>
      </c>
      <c r="B116" s="251" t="s">
        <v>3272</v>
      </c>
      <c r="C116" s="1188"/>
      <c r="D116" s="851"/>
      <c r="E116" s="851"/>
      <c r="F116" s="1189"/>
      <c r="G116" s="1190"/>
      <c r="H116" s="1767"/>
      <c r="I116" s="1759"/>
      <c r="J116" s="1794"/>
      <c r="K116" s="1795"/>
      <c r="L116" s="1189"/>
      <c r="M116" s="1796"/>
      <c r="N116" s="1797"/>
      <c r="O116" s="1798"/>
      <c r="P116" s="1190"/>
      <c r="Q116" s="1799"/>
      <c r="R116" s="3274"/>
      <c r="S116" s="3277"/>
      <c r="T116" s="3279"/>
      <c r="U116" s="3281"/>
      <c r="V116" s="3279"/>
      <c r="W116" s="3281"/>
      <c r="X116" s="1195"/>
      <c r="Y116" s="1195"/>
      <c r="Z116" s="1195"/>
      <c r="AA116" s="2852"/>
      <c r="AB116" s="2838"/>
      <c r="AC116" s="2893"/>
      <c r="AG116" s="2619">
        <f t="shared" si="17"/>
        <v>0</v>
      </c>
    </row>
    <row r="117" spans="1:33" x14ac:dyDescent="0.25">
      <c r="A117" s="1163" t="s">
        <v>1666</v>
      </c>
      <c r="B117" s="251" t="s">
        <v>3273</v>
      </c>
      <c r="C117" s="1188"/>
      <c r="D117" s="851"/>
      <c r="E117" s="851"/>
      <c r="F117" s="1189"/>
      <c r="G117" s="1190"/>
      <c r="H117" s="1767"/>
      <c r="I117" s="1759"/>
      <c r="J117" s="1794"/>
      <c r="K117" s="1795"/>
      <c r="L117" s="1189"/>
      <c r="M117" s="1796"/>
      <c r="N117" s="1797"/>
      <c r="O117" s="1798"/>
      <c r="P117" s="1190"/>
      <c r="Q117" s="1799"/>
      <c r="R117" s="3274"/>
      <c r="S117" s="3277"/>
      <c r="T117" s="3279"/>
      <c r="U117" s="3281"/>
      <c r="V117" s="3279"/>
      <c r="W117" s="3281"/>
      <c r="X117" s="1195"/>
      <c r="Y117" s="1195"/>
      <c r="Z117" s="1195"/>
      <c r="AA117" s="2852"/>
      <c r="AB117" s="2838"/>
      <c r="AC117" s="2893"/>
      <c r="AG117" s="2619">
        <f t="shared" si="17"/>
        <v>0</v>
      </c>
    </row>
    <row r="118" spans="1:33" x14ac:dyDescent="0.25">
      <c r="A118" s="1163" t="s">
        <v>1674</v>
      </c>
      <c r="B118" s="251" t="s">
        <v>3274</v>
      </c>
      <c r="C118" s="1188"/>
      <c r="D118" s="851"/>
      <c r="E118" s="851"/>
      <c r="F118" s="1189"/>
      <c r="G118" s="1190"/>
      <c r="H118" s="1767"/>
      <c r="I118" s="1759"/>
      <c r="J118" s="1794"/>
      <c r="K118" s="1795"/>
      <c r="L118" s="1189"/>
      <c r="M118" s="1796"/>
      <c r="N118" s="1797"/>
      <c r="O118" s="1798"/>
      <c r="P118" s="1190"/>
      <c r="Q118" s="1799"/>
      <c r="R118" s="3274"/>
      <c r="S118" s="3277"/>
      <c r="T118" s="3279"/>
      <c r="U118" s="3281"/>
      <c r="V118" s="3279"/>
      <c r="W118" s="3281"/>
      <c r="X118" s="1195"/>
      <c r="Y118" s="1195"/>
      <c r="Z118" s="1195"/>
      <c r="AA118" s="2852"/>
      <c r="AB118" s="2838"/>
      <c r="AC118" s="2893"/>
      <c r="AG118" s="2619">
        <f t="shared" si="17"/>
        <v>0</v>
      </c>
    </row>
    <row r="119" spans="1:33" x14ac:dyDescent="0.25">
      <c r="A119" s="1163" t="s">
        <v>1680</v>
      </c>
      <c r="B119" s="251" t="s">
        <v>3275</v>
      </c>
      <c r="C119" s="1188"/>
      <c r="D119" s="851"/>
      <c r="E119" s="851"/>
      <c r="F119" s="1189"/>
      <c r="G119" s="1190"/>
      <c r="H119" s="1767"/>
      <c r="I119" s="1759"/>
      <c r="J119" s="1794"/>
      <c r="K119" s="1795"/>
      <c r="L119" s="1189"/>
      <c r="M119" s="1796"/>
      <c r="N119" s="1797"/>
      <c r="O119" s="1798"/>
      <c r="P119" s="1190"/>
      <c r="Q119" s="1799"/>
      <c r="R119" s="3275"/>
      <c r="S119" s="3278"/>
      <c r="T119" s="3280"/>
      <c r="U119" s="3282"/>
      <c r="V119" s="3280"/>
      <c r="W119" s="3282"/>
      <c r="X119" s="1195"/>
      <c r="Y119" s="1195"/>
      <c r="Z119" s="1195"/>
      <c r="AA119" s="2852"/>
      <c r="AB119" s="2838"/>
      <c r="AC119" s="2893"/>
      <c r="AG119" s="2619">
        <f t="shared" si="17"/>
        <v>0</v>
      </c>
    </row>
    <row r="120" spans="1:33" x14ac:dyDescent="0.25">
      <c r="A120" s="1163" t="s">
        <v>1686</v>
      </c>
      <c r="B120" s="1187"/>
      <c r="C120" s="1188"/>
      <c r="D120" s="851"/>
      <c r="E120" s="851"/>
      <c r="F120" s="1189"/>
      <c r="G120" s="1190"/>
      <c r="H120" s="1767"/>
      <c r="I120" s="1759"/>
      <c r="J120" s="1794"/>
      <c r="K120" s="1795"/>
      <c r="L120" s="1189"/>
      <c r="M120" s="1796"/>
      <c r="N120" s="1797"/>
      <c r="O120" s="1798"/>
      <c r="P120" s="1190"/>
      <c r="Q120" s="1799"/>
      <c r="R120" s="1191"/>
      <c r="S120" s="1192"/>
      <c r="T120" s="1193"/>
      <c r="U120" s="1194"/>
      <c r="V120" s="1193"/>
      <c r="W120" s="1194"/>
      <c r="X120" s="1195"/>
      <c r="Y120" s="1195"/>
      <c r="Z120" s="1195"/>
      <c r="AA120" s="2852"/>
      <c r="AB120" s="2838"/>
      <c r="AC120" s="2893"/>
      <c r="AG120" s="2619">
        <f t="shared" si="17"/>
        <v>0</v>
      </c>
    </row>
    <row r="121" spans="1:33" x14ac:dyDescent="0.25">
      <c r="A121" s="1163" t="s">
        <v>1692</v>
      </c>
      <c r="B121" s="1187"/>
      <c r="C121" s="1188"/>
      <c r="D121" s="851"/>
      <c r="E121" s="851"/>
      <c r="F121" s="1189"/>
      <c r="G121" s="1190"/>
      <c r="H121" s="1767"/>
      <c r="I121" s="1759"/>
      <c r="J121" s="1794"/>
      <c r="K121" s="1795"/>
      <c r="L121" s="1189"/>
      <c r="M121" s="1796"/>
      <c r="N121" s="1797"/>
      <c r="O121" s="1798"/>
      <c r="P121" s="1190"/>
      <c r="Q121" s="1799"/>
      <c r="R121" s="1191"/>
      <c r="S121" s="1192"/>
      <c r="T121" s="1193"/>
      <c r="U121" s="1194"/>
      <c r="V121" s="1193"/>
      <c r="W121" s="1194"/>
      <c r="X121" s="1195"/>
      <c r="Y121" s="1195"/>
      <c r="Z121" s="1195"/>
      <c r="AA121" s="2852"/>
      <c r="AB121" s="2838"/>
      <c r="AC121" s="2893"/>
      <c r="AG121" s="2619">
        <f t="shared" si="17"/>
        <v>0</v>
      </c>
    </row>
    <row r="122" spans="1:33" ht="15" thickBot="1" x14ac:dyDescent="0.3">
      <c r="A122" s="1164" t="s">
        <v>1699</v>
      </c>
      <c r="B122" s="866"/>
      <c r="C122" s="1045"/>
      <c r="D122" s="862"/>
      <c r="E122" s="862"/>
      <c r="F122" s="917"/>
      <c r="G122" s="918"/>
      <c r="H122" s="1786"/>
      <c r="I122" s="1787"/>
      <c r="J122" s="1788"/>
      <c r="K122" s="1789"/>
      <c r="L122" s="917"/>
      <c r="M122" s="1790"/>
      <c r="N122" s="1791"/>
      <c r="O122" s="1792"/>
      <c r="P122" s="918"/>
      <c r="Q122" s="1793"/>
      <c r="R122" s="908"/>
      <c r="S122" s="909"/>
      <c r="T122" s="867"/>
      <c r="U122" s="868"/>
      <c r="V122" s="867"/>
      <c r="W122" s="868"/>
      <c r="X122" s="869"/>
      <c r="Y122" s="869"/>
      <c r="Z122" s="869"/>
      <c r="AA122" s="2851"/>
      <c r="AB122" s="2837"/>
      <c r="AC122" s="2892"/>
      <c r="AG122" s="2619">
        <f t="shared" si="17"/>
        <v>0</v>
      </c>
    </row>
    <row r="123" spans="1:33" ht="15" thickTop="1" x14ac:dyDescent="0.25">
      <c r="A123" s="1162" t="s">
        <v>808</v>
      </c>
      <c r="B123" s="332" t="s">
        <v>3276</v>
      </c>
      <c r="C123" s="1039"/>
      <c r="D123" s="332"/>
      <c r="E123" s="332"/>
      <c r="F123" s="1487"/>
      <c r="G123" s="1485"/>
      <c r="H123" s="1784"/>
      <c r="I123" s="1785"/>
      <c r="J123" s="1729"/>
      <c r="K123" s="1730"/>
      <c r="L123" s="1487"/>
      <c r="M123" s="1731"/>
      <c r="N123" s="1732"/>
      <c r="O123" s="1733"/>
      <c r="P123" s="1485"/>
      <c r="Q123" s="1734"/>
      <c r="R123" s="3273"/>
      <c r="S123" s="3276"/>
      <c r="T123" s="3127"/>
      <c r="U123" s="3139"/>
      <c r="V123" s="3127"/>
      <c r="W123" s="3139"/>
      <c r="X123" s="333"/>
      <c r="Y123" s="333"/>
      <c r="Z123" s="333"/>
      <c r="AA123" s="2780"/>
      <c r="AB123" s="2833"/>
      <c r="AC123" s="2801"/>
      <c r="AF123">
        <v>0</v>
      </c>
      <c r="AG123" s="2619">
        <f t="shared" si="17"/>
        <v>0</v>
      </c>
    </row>
    <row r="124" spans="1:33" x14ac:dyDescent="0.25">
      <c r="A124" s="1163" t="s">
        <v>1588</v>
      </c>
      <c r="B124" s="251" t="s">
        <v>3277</v>
      </c>
      <c r="C124" s="1040"/>
      <c r="D124" s="251"/>
      <c r="E124" s="251"/>
      <c r="F124" s="1488"/>
      <c r="G124" s="1486"/>
      <c r="H124" s="1772"/>
      <c r="I124" s="1773"/>
      <c r="J124" s="1735"/>
      <c r="K124" s="1736"/>
      <c r="L124" s="1488"/>
      <c r="M124" s="1737"/>
      <c r="N124" s="1738"/>
      <c r="O124" s="1739"/>
      <c r="P124" s="1486"/>
      <c r="Q124" s="1740"/>
      <c r="R124" s="3319"/>
      <c r="S124" s="3321"/>
      <c r="T124" s="3138"/>
      <c r="U124" s="3123"/>
      <c r="V124" s="3138"/>
      <c r="W124" s="3123"/>
      <c r="X124" s="255"/>
      <c r="Y124" s="255"/>
      <c r="Z124" s="255"/>
      <c r="AA124" s="2777"/>
      <c r="AB124" s="2830"/>
      <c r="AC124" s="2796"/>
      <c r="AF124">
        <v>0</v>
      </c>
      <c r="AG124" s="2619">
        <f t="shared" si="17"/>
        <v>0</v>
      </c>
    </row>
    <row r="125" spans="1:33" x14ac:dyDescent="0.25">
      <c r="A125" s="1163" t="s">
        <v>1600</v>
      </c>
      <c r="B125" s="251" t="s">
        <v>3278</v>
      </c>
      <c r="C125" s="1040"/>
      <c r="D125" s="251"/>
      <c r="E125" s="251"/>
      <c r="F125" s="1488"/>
      <c r="G125" s="1486"/>
      <c r="H125" s="1772"/>
      <c r="I125" s="1773"/>
      <c r="J125" s="1735"/>
      <c r="K125" s="1736"/>
      <c r="L125" s="1488"/>
      <c r="M125" s="1737"/>
      <c r="N125" s="1738"/>
      <c r="O125" s="1739"/>
      <c r="P125" s="1486"/>
      <c r="Q125" s="1740"/>
      <c r="R125" s="3319"/>
      <c r="S125" s="3321"/>
      <c r="T125" s="3138"/>
      <c r="U125" s="3123"/>
      <c r="V125" s="3138"/>
      <c r="W125" s="3123"/>
      <c r="X125" s="255"/>
      <c r="Y125" s="255"/>
      <c r="Z125" s="255"/>
      <c r="AA125" s="2777"/>
      <c r="AB125" s="2830"/>
      <c r="AC125" s="2796"/>
      <c r="AF125">
        <v>0</v>
      </c>
      <c r="AG125" s="2619">
        <f t="shared" si="17"/>
        <v>0</v>
      </c>
    </row>
    <row r="126" spans="1:33" x14ac:dyDescent="0.25">
      <c r="A126" s="1163" t="s">
        <v>1606</v>
      </c>
      <c r="B126" s="251" t="s">
        <v>3279</v>
      </c>
      <c r="C126" s="1040"/>
      <c r="D126" s="251"/>
      <c r="E126" s="251"/>
      <c r="F126" s="1488"/>
      <c r="G126" s="1486"/>
      <c r="H126" s="1772"/>
      <c r="I126" s="1773"/>
      <c r="J126" s="1735"/>
      <c r="K126" s="1736"/>
      <c r="L126" s="1488"/>
      <c r="M126" s="1737"/>
      <c r="N126" s="1738"/>
      <c r="O126" s="1739"/>
      <c r="P126" s="1486"/>
      <c r="Q126" s="1740"/>
      <c r="R126" s="3319"/>
      <c r="S126" s="3321"/>
      <c r="T126" s="3138"/>
      <c r="U126" s="3123"/>
      <c r="V126" s="3138"/>
      <c r="W126" s="3123"/>
      <c r="X126" s="255"/>
      <c r="Y126" s="255"/>
      <c r="Z126" s="255"/>
      <c r="AA126" s="2777"/>
      <c r="AB126" s="2830"/>
      <c r="AC126" s="2796"/>
      <c r="AF126">
        <v>0</v>
      </c>
      <c r="AG126" s="2619">
        <f t="shared" si="17"/>
        <v>0</v>
      </c>
    </row>
    <row r="127" spans="1:33" x14ac:dyDescent="0.25">
      <c r="A127" s="1163" t="s">
        <v>1612</v>
      </c>
      <c r="B127" s="251" t="s">
        <v>3280</v>
      </c>
      <c r="C127" s="1040"/>
      <c r="D127" s="251"/>
      <c r="E127" s="251"/>
      <c r="F127" s="1488"/>
      <c r="G127" s="1486"/>
      <c r="H127" s="1772"/>
      <c r="I127" s="1773"/>
      <c r="J127" s="1735"/>
      <c r="K127" s="1736"/>
      <c r="L127" s="1488"/>
      <c r="M127" s="1737"/>
      <c r="N127" s="1738"/>
      <c r="O127" s="1739"/>
      <c r="P127" s="1486"/>
      <c r="Q127" s="1740"/>
      <c r="R127" s="3319"/>
      <c r="S127" s="3321"/>
      <c r="T127" s="3138"/>
      <c r="U127" s="3123"/>
      <c r="V127" s="3138"/>
      <c r="W127" s="3123"/>
      <c r="X127" s="255"/>
      <c r="Y127" s="255"/>
      <c r="Z127" s="255"/>
      <c r="AA127" s="2777"/>
      <c r="AB127" s="2830"/>
      <c r="AC127" s="2796"/>
      <c r="AF127">
        <v>0</v>
      </c>
      <c r="AG127" s="2619">
        <f t="shared" si="17"/>
        <v>0</v>
      </c>
    </row>
    <row r="128" spans="1:33" x14ac:dyDescent="0.25">
      <c r="A128" s="1163" t="s">
        <v>1618</v>
      </c>
      <c r="B128" s="251" t="s">
        <v>3281</v>
      </c>
      <c r="C128" s="1040"/>
      <c r="D128" s="251"/>
      <c r="E128" s="251"/>
      <c r="F128" s="1488"/>
      <c r="G128" s="1486"/>
      <c r="H128" s="1772"/>
      <c r="I128" s="1773"/>
      <c r="J128" s="1735"/>
      <c r="K128" s="1736"/>
      <c r="L128" s="1488"/>
      <c r="M128" s="1737"/>
      <c r="N128" s="1738"/>
      <c r="O128" s="1739"/>
      <c r="P128" s="1486"/>
      <c r="Q128" s="1740"/>
      <c r="R128" s="3320"/>
      <c r="S128" s="3315"/>
      <c r="T128" s="3128"/>
      <c r="U128" s="3137"/>
      <c r="V128" s="3128"/>
      <c r="W128" s="3137"/>
      <c r="X128" s="255"/>
      <c r="Y128" s="255"/>
      <c r="Z128" s="255"/>
      <c r="AA128" s="2777"/>
      <c r="AB128" s="2830"/>
      <c r="AC128" s="2796"/>
      <c r="AF128">
        <v>0</v>
      </c>
      <c r="AG128" s="2619">
        <f t="shared" si="17"/>
        <v>0</v>
      </c>
    </row>
    <row r="129" spans="1:33" x14ac:dyDescent="0.25">
      <c r="A129" s="1163" t="s">
        <v>1624</v>
      </c>
      <c r="B129" s="851"/>
      <c r="C129" s="945"/>
      <c r="D129" s="851"/>
      <c r="E129" s="851"/>
      <c r="F129" s="915"/>
      <c r="G129" s="916"/>
      <c r="H129" s="1767"/>
      <c r="I129" s="1759"/>
      <c r="J129" s="1768"/>
      <c r="K129" s="1769"/>
      <c r="L129" s="915"/>
      <c r="M129" s="1770"/>
      <c r="N129" s="1771"/>
      <c r="O129" s="1761"/>
      <c r="P129" s="916"/>
      <c r="Q129" s="1762"/>
      <c r="R129" s="904"/>
      <c r="S129" s="905"/>
      <c r="T129" s="852"/>
      <c r="U129" s="853"/>
      <c r="V129" s="852"/>
      <c r="W129" s="853"/>
      <c r="X129" s="854"/>
      <c r="Y129" s="854"/>
      <c r="Z129" s="854"/>
      <c r="AA129" s="2784"/>
      <c r="AB129" s="2838"/>
      <c r="AC129" s="2891"/>
      <c r="AG129" s="2619">
        <f t="shared" si="17"/>
        <v>0</v>
      </c>
    </row>
    <row r="130" spans="1:33" x14ac:dyDescent="0.25">
      <c r="A130" s="1163" t="s">
        <v>1630</v>
      </c>
      <c r="B130" s="851"/>
      <c r="C130" s="945"/>
      <c r="D130" s="851"/>
      <c r="E130" s="851"/>
      <c r="F130" s="915"/>
      <c r="G130" s="916"/>
      <c r="H130" s="1767"/>
      <c r="I130" s="1759"/>
      <c r="J130" s="1768"/>
      <c r="K130" s="1769"/>
      <c r="L130" s="915"/>
      <c r="M130" s="1770"/>
      <c r="N130" s="1771"/>
      <c r="O130" s="1761"/>
      <c r="P130" s="916"/>
      <c r="Q130" s="1762"/>
      <c r="R130" s="904"/>
      <c r="S130" s="905"/>
      <c r="T130" s="852"/>
      <c r="U130" s="853"/>
      <c r="V130" s="852"/>
      <c r="W130" s="853"/>
      <c r="X130" s="854"/>
      <c r="Y130" s="854"/>
      <c r="Z130" s="854"/>
      <c r="AA130" s="2784"/>
      <c r="AB130" s="2838"/>
      <c r="AC130" s="2891"/>
      <c r="AG130" s="2619">
        <f t="shared" si="17"/>
        <v>0</v>
      </c>
    </row>
    <row r="131" spans="1:33" x14ac:dyDescent="0.25">
      <c r="A131" s="1163" t="s">
        <v>1636</v>
      </c>
      <c r="B131" s="851"/>
      <c r="C131" s="945"/>
      <c r="D131" s="851"/>
      <c r="E131" s="851"/>
      <c r="F131" s="915"/>
      <c r="G131" s="916"/>
      <c r="H131" s="1767"/>
      <c r="I131" s="1759"/>
      <c r="J131" s="1768"/>
      <c r="K131" s="1769"/>
      <c r="L131" s="915"/>
      <c r="M131" s="1770"/>
      <c r="N131" s="1771"/>
      <c r="O131" s="1761"/>
      <c r="P131" s="916"/>
      <c r="Q131" s="1762"/>
      <c r="R131" s="904"/>
      <c r="S131" s="905"/>
      <c r="T131" s="852"/>
      <c r="U131" s="853"/>
      <c r="V131" s="852"/>
      <c r="W131" s="853"/>
      <c r="X131" s="854"/>
      <c r="Y131" s="854"/>
      <c r="Z131" s="854"/>
      <c r="AA131" s="2784"/>
      <c r="AB131" s="2838"/>
      <c r="AC131" s="2891"/>
      <c r="AG131" s="2619">
        <f t="shared" si="17"/>
        <v>0</v>
      </c>
    </row>
    <row r="132" spans="1:33" ht="15" thickBot="1" x14ac:dyDescent="0.3">
      <c r="A132" s="1164" t="s">
        <v>1642</v>
      </c>
      <c r="B132" s="862"/>
      <c r="C132" s="1043"/>
      <c r="D132" s="862"/>
      <c r="E132" s="862"/>
      <c r="F132" s="1491"/>
      <c r="G132" s="1492"/>
      <c r="H132" s="1786"/>
      <c r="I132" s="1787"/>
      <c r="J132" s="1800"/>
      <c r="K132" s="1801"/>
      <c r="L132" s="1491"/>
      <c r="M132" s="1802"/>
      <c r="N132" s="1803"/>
      <c r="O132" s="1804"/>
      <c r="P132" s="1492"/>
      <c r="Q132" s="1805"/>
      <c r="R132" s="921"/>
      <c r="S132" s="922"/>
      <c r="T132" s="863"/>
      <c r="U132" s="884"/>
      <c r="V132" s="863"/>
      <c r="W132" s="884"/>
      <c r="X132" s="885"/>
      <c r="Y132" s="885"/>
      <c r="Z132" s="885"/>
      <c r="AA132" s="2783"/>
      <c r="AB132" s="2837"/>
      <c r="AC132" s="2894"/>
      <c r="AG132" s="2619">
        <f t="shared" si="17"/>
        <v>0</v>
      </c>
    </row>
    <row r="133" spans="1:33" ht="29.4" thickTop="1" x14ac:dyDescent="0.25">
      <c r="A133" s="1162" t="s">
        <v>884</v>
      </c>
      <c r="B133" s="332" t="s">
        <v>3282</v>
      </c>
      <c r="C133" s="1039"/>
      <c r="D133" s="332" t="s">
        <v>3283</v>
      </c>
      <c r="E133" s="332" t="s">
        <v>3284</v>
      </c>
      <c r="F133" s="1487" t="s">
        <v>3285</v>
      </c>
      <c r="G133" s="1485" t="s">
        <v>3286</v>
      </c>
      <c r="H133" s="1784" t="str">
        <f t="shared" ref="H133:H140" si="22">"5-DaHall1-PDU-"&amp;L133&amp;"-"&amp;K133&amp;"-"&amp;M133</f>
        <v>5-DaHall1-PDU-05-30-1</v>
      </c>
      <c r="I133" s="1785" t="str">
        <f t="shared" ref="I133:I140" si="23">"5-DaHall1-PDU-"&amp;P133&amp;"-"&amp;O133&amp;"-"&amp;Q133</f>
        <v>5-DaHall1-PDU-06-30-1</v>
      </c>
      <c r="J133" s="1729">
        <v>220</v>
      </c>
      <c r="K133" s="1730">
        <v>30</v>
      </c>
      <c r="L133" s="2632" t="s">
        <v>6927</v>
      </c>
      <c r="M133" s="1731">
        <v>1</v>
      </c>
      <c r="N133" s="1732">
        <v>220</v>
      </c>
      <c r="O133" s="1733">
        <v>30</v>
      </c>
      <c r="P133" s="2664" t="s">
        <v>6937</v>
      </c>
      <c r="Q133" s="1734">
        <v>1</v>
      </c>
      <c r="R133" s="3286" t="s">
        <v>3287</v>
      </c>
      <c r="S133" s="3287" t="s">
        <v>3288</v>
      </c>
      <c r="T133" s="3124" t="s">
        <v>3289</v>
      </c>
      <c r="U133" s="3126" t="s">
        <v>3290</v>
      </c>
      <c r="V133" s="3124" t="s">
        <v>2828</v>
      </c>
      <c r="W133" s="3126" t="s">
        <v>2829</v>
      </c>
      <c r="X133" s="333" t="e">
        <f>SUM(#REF!)</f>
        <v>#REF!</v>
      </c>
      <c r="Y133" s="333" t="e">
        <f>SUM(#REF!)</f>
        <v>#REF!</v>
      </c>
      <c r="Z133" s="333" t="e">
        <f t="shared" ref="Z133:Z140" si="24">SUM(X133:Y133)</f>
        <v>#REF!</v>
      </c>
      <c r="AA133" s="2780" t="e">
        <f t="shared" ref="AA133:AA140" si="25">Z133*220</f>
        <v>#REF!</v>
      </c>
      <c r="AB133" s="2833"/>
      <c r="AC133" s="2801"/>
      <c r="AF133">
        <v>0</v>
      </c>
      <c r="AG133" s="2619" t="e">
        <f t="shared" si="17"/>
        <v>#REF!</v>
      </c>
    </row>
    <row r="134" spans="1:33" ht="28.8" x14ac:dyDescent="0.25">
      <c r="A134" s="1163" t="s">
        <v>3291</v>
      </c>
      <c r="B134" s="251" t="s">
        <v>3292</v>
      </c>
      <c r="C134" s="1040"/>
      <c r="D134" s="251" t="s">
        <v>3293</v>
      </c>
      <c r="E134" s="251" t="s">
        <v>3294</v>
      </c>
      <c r="F134" s="1488" t="s">
        <v>3295</v>
      </c>
      <c r="G134" s="1486" t="s">
        <v>3296</v>
      </c>
      <c r="H134" s="1772" t="str">
        <f t="shared" si="22"/>
        <v>5-DaHall1-PDU-05-30-3</v>
      </c>
      <c r="I134" s="1773" t="str">
        <f t="shared" si="23"/>
        <v>5-DaHall1-PDU-06-30-3</v>
      </c>
      <c r="J134" s="1735">
        <v>220</v>
      </c>
      <c r="K134" s="1736">
        <v>30</v>
      </c>
      <c r="L134" s="2633" t="s">
        <v>6927</v>
      </c>
      <c r="M134" s="1737">
        <v>3</v>
      </c>
      <c r="N134" s="1738">
        <v>220</v>
      </c>
      <c r="O134" s="1739">
        <v>30</v>
      </c>
      <c r="P134" s="2665" t="s">
        <v>6937</v>
      </c>
      <c r="Q134" s="1740">
        <v>3</v>
      </c>
      <c r="R134" s="3223"/>
      <c r="S134" s="3224"/>
      <c r="T134" s="3135"/>
      <c r="U134" s="3136"/>
      <c r="V134" s="3135"/>
      <c r="W134" s="3136"/>
      <c r="X134" s="255" t="e">
        <f>SUM(#REF!)</f>
        <v>#REF!</v>
      </c>
      <c r="Y134" s="255" t="e">
        <f>SUM(#REF!)</f>
        <v>#REF!</v>
      </c>
      <c r="Z134" s="255" t="e">
        <f t="shared" si="24"/>
        <v>#REF!</v>
      </c>
      <c r="AA134" s="2777" t="e">
        <f t="shared" si="25"/>
        <v>#REF!</v>
      </c>
      <c r="AB134" s="2830"/>
      <c r="AC134" s="2796"/>
      <c r="AF134">
        <v>0</v>
      </c>
      <c r="AG134" s="2619" t="e">
        <f t="shared" ref="AG134:AG197" si="26">Z134-AF134</f>
        <v>#REF!</v>
      </c>
    </row>
    <row r="135" spans="1:33" ht="28.8" x14ac:dyDescent="0.25">
      <c r="A135" s="1163" t="s">
        <v>3297</v>
      </c>
      <c r="B135" s="251" t="s">
        <v>3298</v>
      </c>
      <c r="C135" s="1040"/>
      <c r="D135" s="251" t="s">
        <v>3299</v>
      </c>
      <c r="E135" s="251" t="s">
        <v>3300</v>
      </c>
      <c r="F135" s="1488" t="s">
        <v>3301</v>
      </c>
      <c r="G135" s="1486" t="s">
        <v>3302</v>
      </c>
      <c r="H135" s="1772" t="str">
        <f t="shared" si="22"/>
        <v>5-DaHall1-PDU-05-30-5</v>
      </c>
      <c r="I135" s="1773" t="str">
        <f t="shared" si="23"/>
        <v>5-DaHall1-PDU-06-30-5</v>
      </c>
      <c r="J135" s="1735">
        <v>220</v>
      </c>
      <c r="K135" s="1736">
        <v>30</v>
      </c>
      <c r="L135" s="2633" t="s">
        <v>6927</v>
      </c>
      <c r="M135" s="1737">
        <v>5</v>
      </c>
      <c r="N135" s="1738">
        <v>220</v>
      </c>
      <c r="O135" s="1739">
        <v>30</v>
      </c>
      <c r="P135" s="2665" t="s">
        <v>6937</v>
      </c>
      <c r="Q135" s="1740">
        <v>5</v>
      </c>
      <c r="R135" s="3223"/>
      <c r="S135" s="3224"/>
      <c r="T135" s="3135"/>
      <c r="U135" s="3136"/>
      <c r="V135" s="3135"/>
      <c r="W135" s="3136"/>
      <c r="X135" s="255" t="e">
        <f>SUM(#REF!)</f>
        <v>#REF!</v>
      </c>
      <c r="Y135" s="255" t="e">
        <f>SUM(#REF!)</f>
        <v>#REF!</v>
      </c>
      <c r="Z135" s="255" t="e">
        <f t="shared" si="24"/>
        <v>#REF!</v>
      </c>
      <c r="AA135" s="2777" t="e">
        <f t="shared" si="25"/>
        <v>#REF!</v>
      </c>
      <c r="AB135" s="2830"/>
      <c r="AC135" s="2796"/>
      <c r="AF135">
        <v>0</v>
      </c>
      <c r="AG135" s="2619" t="e">
        <f t="shared" si="26"/>
        <v>#REF!</v>
      </c>
    </row>
    <row r="136" spans="1:33" ht="28.8" x14ac:dyDescent="0.25">
      <c r="A136" s="1163" t="s">
        <v>3303</v>
      </c>
      <c r="B136" s="251" t="s">
        <v>3304</v>
      </c>
      <c r="C136" s="1040"/>
      <c r="D136" s="251" t="s">
        <v>3305</v>
      </c>
      <c r="E136" s="251" t="s">
        <v>3306</v>
      </c>
      <c r="F136" s="1488" t="s">
        <v>3307</v>
      </c>
      <c r="G136" s="1486" t="s">
        <v>3308</v>
      </c>
      <c r="H136" s="1772" t="str">
        <f t="shared" si="22"/>
        <v>5-DaHall1-PDU-05-30-9</v>
      </c>
      <c r="I136" s="1773" t="str">
        <f t="shared" si="23"/>
        <v>5-DaHall1-PDU-06-30-7</v>
      </c>
      <c r="J136" s="1735">
        <v>220</v>
      </c>
      <c r="K136" s="1736">
        <v>30</v>
      </c>
      <c r="L136" s="2633" t="s">
        <v>6927</v>
      </c>
      <c r="M136" s="1737">
        <v>9</v>
      </c>
      <c r="N136" s="1738">
        <v>220</v>
      </c>
      <c r="O136" s="1739">
        <v>30</v>
      </c>
      <c r="P136" s="2665" t="s">
        <v>6937</v>
      </c>
      <c r="Q136" s="1740">
        <v>7</v>
      </c>
      <c r="R136" s="3223"/>
      <c r="S136" s="3224"/>
      <c r="T136" s="3135"/>
      <c r="U136" s="3136"/>
      <c r="V136" s="3135"/>
      <c r="W136" s="3136"/>
      <c r="X136" s="255" t="e">
        <f>SUM(#REF!)</f>
        <v>#REF!</v>
      </c>
      <c r="Y136" s="255" t="e">
        <f>SUM(#REF!)</f>
        <v>#REF!</v>
      </c>
      <c r="Z136" s="255" t="e">
        <f t="shared" si="24"/>
        <v>#REF!</v>
      </c>
      <c r="AA136" s="2777" t="e">
        <f t="shared" si="25"/>
        <v>#REF!</v>
      </c>
      <c r="AB136" s="2830"/>
      <c r="AC136" s="2796"/>
      <c r="AF136">
        <v>0</v>
      </c>
      <c r="AG136" s="2619" t="e">
        <f t="shared" si="26"/>
        <v>#REF!</v>
      </c>
    </row>
    <row r="137" spans="1:33" ht="28.8" x14ac:dyDescent="0.25">
      <c r="A137" s="1163" t="s">
        <v>3309</v>
      </c>
      <c r="B137" s="251" t="s">
        <v>3310</v>
      </c>
      <c r="C137" s="1040"/>
      <c r="D137" s="251" t="s">
        <v>3311</v>
      </c>
      <c r="E137" s="251" t="s">
        <v>3312</v>
      </c>
      <c r="F137" s="1488" t="s">
        <v>3313</v>
      </c>
      <c r="G137" s="1486" t="s">
        <v>3314</v>
      </c>
      <c r="H137" s="1772" t="str">
        <f t="shared" si="22"/>
        <v>5-DaHall1-PDU-05-30-11</v>
      </c>
      <c r="I137" s="1773" t="str">
        <f t="shared" si="23"/>
        <v>5-DaHall1-PDU-06-30-9</v>
      </c>
      <c r="J137" s="1735">
        <v>220</v>
      </c>
      <c r="K137" s="1736">
        <v>30</v>
      </c>
      <c r="L137" s="2633" t="s">
        <v>6927</v>
      </c>
      <c r="M137" s="1737">
        <v>11</v>
      </c>
      <c r="N137" s="1738">
        <v>220</v>
      </c>
      <c r="O137" s="1739">
        <v>30</v>
      </c>
      <c r="P137" s="2665" t="s">
        <v>6937</v>
      </c>
      <c r="Q137" s="1740">
        <v>9</v>
      </c>
      <c r="R137" s="3223"/>
      <c r="S137" s="3224"/>
      <c r="T137" s="3135"/>
      <c r="U137" s="3136"/>
      <c r="V137" s="3135"/>
      <c r="W137" s="3136"/>
      <c r="X137" s="255" t="e">
        <f>SUM(#REF!)</f>
        <v>#REF!</v>
      </c>
      <c r="Y137" s="255" t="e">
        <f>SUM(#REF!)</f>
        <v>#REF!</v>
      </c>
      <c r="Z137" s="255" t="e">
        <f t="shared" si="24"/>
        <v>#REF!</v>
      </c>
      <c r="AA137" s="2777" t="e">
        <f t="shared" si="25"/>
        <v>#REF!</v>
      </c>
      <c r="AB137" s="2830"/>
      <c r="AC137" s="2796"/>
      <c r="AF137">
        <v>0</v>
      </c>
      <c r="AG137" s="2619" t="e">
        <f t="shared" si="26"/>
        <v>#REF!</v>
      </c>
    </row>
    <row r="138" spans="1:33" ht="28.8" x14ac:dyDescent="0.25">
      <c r="A138" s="1163" t="s">
        <v>3315</v>
      </c>
      <c r="B138" s="251" t="s">
        <v>3316</v>
      </c>
      <c r="C138" s="1040"/>
      <c r="D138" s="251" t="s">
        <v>3317</v>
      </c>
      <c r="E138" s="251" t="s">
        <v>3318</v>
      </c>
      <c r="F138" s="1488" t="s">
        <v>3319</v>
      </c>
      <c r="G138" s="1486" t="s">
        <v>3320</v>
      </c>
      <c r="H138" s="1772" t="str">
        <f t="shared" si="22"/>
        <v>5-DaHall1-PDU-05-30-13</v>
      </c>
      <c r="I138" s="1773" t="str">
        <f t="shared" si="23"/>
        <v>5-DaHall1-PDU-06-30-11</v>
      </c>
      <c r="J138" s="1735">
        <v>220</v>
      </c>
      <c r="K138" s="1736">
        <v>30</v>
      </c>
      <c r="L138" s="2633" t="s">
        <v>6927</v>
      </c>
      <c r="M138" s="1737">
        <v>13</v>
      </c>
      <c r="N138" s="1738">
        <v>220</v>
      </c>
      <c r="O138" s="1739">
        <v>30</v>
      </c>
      <c r="P138" s="2665" t="s">
        <v>6937</v>
      </c>
      <c r="Q138" s="1740">
        <v>11</v>
      </c>
      <c r="R138" s="3223"/>
      <c r="S138" s="3224"/>
      <c r="T138" s="3135"/>
      <c r="U138" s="3136"/>
      <c r="V138" s="3135"/>
      <c r="W138" s="3136"/>
      <c r="X138" s="255" t="e">
        <f>SUM(#REF!)</f>
        <v>#REF!</v>
      </c>
      <c r="Y138" s="255" t="e">
        <f>SUM(#REF!)</f>
        <v>#REF!</v>
      </c>
      <c r="Z138" s="255" t="e">
        <f t="shared" si="24"/>
        <v>#REF!</v>
      </c>
      <c r="AA138" s="2777" t="e">
        <f t="shared" si="25"/>
        <v>#REF!</v>
      </c>
      <c r="AB138" s="2830"/>
      <c r="AC138" s="2796"/>
      <c r="AF138">
        <v>0</v>
      </c>
      <c r="AG138" s="2619" t="e">
        <f t="shared" si="26"/>
        <v>#REF!</v>
      </c>
    </row>
    <row r="139" spans="1:33" ht="28.8" x14ac:dyDescent="0.25">
      <c r="A139" s="1163" t="s">
        <v>3321</v>
      </c>
      <c r="B139" s="251" t="s">
        <v>3322</v>
      </c>
      <c r="C139" s="1040"/>
      <c r="D139" s="251" t="s">
        <v>3323</v>
      </c>
      <c r="E139" s="251" t="s">
        <v>3324</v>
      </c>
      <c r="F139" s="1488" t="s">
        <v>3325</v>
      </c>
      <c r="G139" s="1486" t="s">
        <v>3326</v>
      </c>
      <c r="H139" s="1772" t="str">
        <f t="shared" si="22"/>
        <v>5-DaHall1-PDU-05-30-15</v>
      </c>
      <c r="I139" s="1773" t="str">
        <f t="shared" si="23"/>
        <v>5-DaHall1-PDU-06-30-15</v>
      </c>
      <c r="J139" s="1735">
        <v>220</v>
      </c>
      <c r="K139" s="1736">
        <v>30</v>
      </c>
      <c r="L139" s="2633" t="s">
        <v>6927</v>
      </c>
      <c r="M139" s="1737">
        <v>15</v>
      </c>
      <c r="N139" s="1738">
        <v>220</v>
      </c>
      <c r="O139" s="1739">
        <v>30</v>
      </c>
      <c r="P139" s="2665" t="s">
        <v>6937</v>
      </c>
      <c r="Q139" s="1740">
        <v>15</v>
      </c>
      <c r="R139" s="3223"/>
      <c r="S139" s="3224"/>
      <c r="T139" s="3135"/>
      <c r="U139" s="3136"/>
      <c r="V139" s="3135"/>
      <c r="W139" s="3136"/>
      <c r="X139" s="255" t="e">
        <f>SUM(#REF!)</f>
        <v>#REF!</v>
      </c>
      <c r="Y139" s="255" t="e">
        <f>SUM(#REF!)</f>
        <v>#REF!</v>
      </c>
      <c r="Z139" s="255" t="e">
        <f t="shared" si="24"/>
        <v>#REF!</v>
      </c>
      <c r="AA139" s="2777" t="e">
        <f t="shared" si="25"/>
        <v>#REF!</v>
      </c>
      <c r="AB139" s="2830"/>
      <c r="AC139" s="2796"/>
      <c r="AF139">
        <v>0</v>
      </c>
      <c r="AG139" s="2619" t="e">
        <f t="shared" si="26"/>
        <v>#REF!</v>
      </c>
    </row>
    <row r="140" spans="1:33" ht="28.8" x14ac:dyDescent="0.25">
      <c r="A140" s="1163" t="s">
        <v>3327</v>
      </c>
      <c r="B140" s="251" t="s">
        <v>3328</v>
      </c>
      <c r="C140" s="1040"/>
      <c r="D140" s="251" t="s">
        <v>3329</v>
      </c>
      <c r="E140" s="251" t="s">
        <v>3330</v>
      </c>
      <c r="F140" s="1488" t="s">
        <v>3331</v>
      </c>
      <c r="G140" s="1486" t="s">
        <v>3332</v>
      </c>
      <c r="H140" s="1772" t="str">
        <f t="shared" si="22"/>
        <v>5-DaHall1-PDU-05-30-17</v>
      </c>
      <c r="I140" s="1773" t="str">
        <f t="shared" si="23"/>
        <v>5-DaHall1-PDU-06-30-17</v>
      </c>
      <c r="J140" s="1735">
        <v>220</v>
      </c>
      <c r="K140" s="1736">
        <v>30</v>
      </c>
      <c r="L140" s="2633" t="s">
        <v>6927</v>
      </c>
      <c r="M140" s="1737">
        <v>17</v>
      </c>
      <c r="N140" s="1738">
        <v>220</v>
      </c>
      <c r="O140" s="1739">
        <v>30</v>
      </c>
      <c r="P140" s="2665" t="s">
        <v>6937</v>
      </c>
      <c r="Q140" s="1740">
        <v>17</v>
      </c>
      <c r="R140" s="3223"/>
      <c r="S140" s="3224"/>
      <c r="T140" s="3135"/>
      <c r="U140" s="3136"/>
      <c r="V140" s="3135"/>
      <c r="W140" s="3136"/>
      <c r="X140" s="255" t="e">
        <f>SUM(#REF!)</f>
        <v>#REF!</v>
      </c>
      <c r="Y140" s="255" t="e">
        <f>SUM(#REF!)</f>
        <v>#REF!</v>
      </c>
      <c r="Z140" s="255" t="e">
        <f t="shared" si="24"/>
        <v>#REF!</v>
      </c>
      <c r="AA140" s="2777" t="e">
        <f t="shared" si="25"/>
        <v>#REF!</v>
      </c>
      <c r="AB140" s="2830"/>
      <c r="AC140" s="2796"/>
      <c r="AF140">
        <v>0</v>
      </c>
      <c r="AG140" s="2619" t="e">
        <f t="shared" si="26"/>
        <v>#REF!</v>
      </c>
    </row>
    <row r="141" spans="1:33" x14ac:dyDescent="0.25">
      <c r="A141" s="1163" t="s">
        <v>3333</v>
      </c>
      <c r="B141" s="851"/>
      <c r="C141" s="945"/>
      <c r="D141" s="851"/>
      <c r="E141" s="851"/>
      <c r="F141" s="915"/>
      <c r="G141" s="916"/>
      <c r="H141" s="1767"/>
      <c r="I141" s="1759"/>
      <c r="J141" s="1768"/>
      <c r="K141" s="1769"/>
      <c r="L141" s="915"/>
      <c r="M141" s="1770"/>
      <c r="N141" s="1771"/>
      <c r="O141" s="1761"/>
      <c r="P141" s="916"/>
      <c r="Q141" s="1762"/>
      <c r="R141" s="915"/>
      <c r="S141" s="916"/>
      <c r="T141" s="852"/>
      <c r="U141" s="853"/>
      <c r="V141" s="852"/>
      <c r="W141" s="853"/>
      <c r="X141" s="854"/>
      <c r="Y141" s="854"/>
      <c r="Z141" s="854"/>
      <c r="AA141" s="2784"/>
      <c r="AB141" s="2838"/>
      <c r="AC141" s="2891"/>
      <c r="AG141" s="2619">
        <f t="shared" si="26"/>
        <v>0</v>
      </c>
    </row>
    <row r="142" spans="1:33" ht="15" thickBot="1" x14ac:dyDescent="0.3">
      <c r="A142" s="1164" t="s">
        <v>3334</v>
      </c>
      <c r="B142" s="862"/>
      <c r="C142" s="1043"/>
      <c r="D142" s="862"/>
      <c r="E142" s="862"/>
      <c r="F142" s="1491"/>
      <c r="G142" s="1492"/>
      <c r="H142" s="1786"/>
      <c r="I142" s="1787"/>
      <c r="J142" s="1800"/>
      <c r="K142" s="1801"/>
      <c r="L142" s="1491"/>
      <c r="M142" s="1802"/>
      <c r="N142" s="1803"/>
      <c r="O142" s="1804"/>
      <c r="P142" s="1492"/>
      <c r="Q142" s="1805"/>
      <c r="R142" s="1491"/>
      <c r="S142" s="1492"/>
      <c r="T142" s="863"/>
      <c r="U142" s="884"/>
      <c r="V142" s="863"/>
      <c r="W142" s="884"/>
      <c r="X142" s="885"/>
      <c r="Y142" s="885"/>
      <c r="Z142" s="885"/>
      <c r="AA142" s="2783"/>
      <c r="AB142" s="2837"/>
      <c r="AC142" s="2894"/>
      <c r="AG142" s="2619">
        <f t="shared" si="26"/>
        <v>0</v>
      </c>
    </row>
    <row r="143" spans="1:33" ht="29.4" thickTop="1" x14ac:dyDescent="0.25">
      <c r="A143" s="1162" t="s">
        <v>947</v>
      </c>
      <c r="B143" s="332" t="s">
        <v>3335</v>
      </c>
      <c r="C143" s="1039"/>
      <c r="D143" s="332" t="s">
        <v>3336</v>
      </c>
      <c r="E143" s="332" t="s">
        <v>3337</v>
      </c>
      <c r="F143" s="1487" t="s">
        <v>3338</v>
      </c>
      <c r="G143" s="1485" t="s">
        <v>3339</v>
      </c>
      <c r="H143" s="1784" t="str">
        <f t="shared" ref="H143:H150" si="27">"5-DaHall1-PDU-"&amp;L143&amp;"-"&amp;K143&amp;"-"&amp;M143</f>
        <v>5-DaHall1-PDU-05-30-19</v>
      </c>
      <c r="I143" s="1785" t="str">
        <f t="shared" ref="I143:I150" si="28">"5-DaHall1-PDU-"&amp;P143&amp;"-"&amp;O143&amp;"-"&amp;Q143</f>
        <v>5-DaHall1-PDU-06-30-19</v>
      </c>
      <c r="J143" s="1729">
        <v>220</v>
      </c>
      <c r="K143" s="1730">
        <v>30</v>
      </c>
      <c r="L143" s="2632" t="s">
        <v>6927</v>
      </c>
      <c r="M143" s="1731">
        <v>19</v>
      </c>
      <c r="N143" s="1732">
        <v>220</v>
      </c>
      <c r="O143" s="1733">
        <v>30</v>
      </c>
      <c r="P143" s="2664" t="s">
        <v>6937</v>
      </c>
      <c r="Q143" s="1734">
        <v>19</v>
      </c>
      <c r="R143" s="3286" t="s">
        <v>3287</v>
      </c>
      <c r="S143" s="3287" t="s">
        <v>3288</v>
      </c>
      <c r="T143" s="3124" t="s">
        <v>3289</v>
      </c>
      <c r="U143" s="3126" t="s">
        <v>3290</v>
      </c>
      <c r="V143" s="3124" t="s">
        <v>2828</v>
      </c>
      <c r="W143" s="3126" t="s">
        <v>2829</v>
      </c>
      <c r="X143" s="333" t="e">
        <f>SUM(#REF!)</f>
        <v>#REF!</v>
      </c>
      <c r="Y143" s="333" t="e">
        <f>SUM(#REF!)</f>
        <v>#REF!</v>
      </c>
      <c r="Z143" s="333" t="e">
        <f t="shared" ref="Z143:Z150" si="29">SUM(X143:Y143)</f>
        <v>#REF!</v>
      </c>
      <c r="AA143" s="2780" t="e">
        <f t="shared" ref="AA143:AA150" si="30">Z143*220</f>
        <v>#REF!</v>
      </c>
      <c r="AB143" s="2833"/>
      <c r="AC143" s="2801"/>
      <c r="AF143">
        <v>0</v>
      </c>
      <c r="AG143" s="2619" t="e">
        <f t="shared" si="26"/>
        <v>#REF!</v>
      </c>
    </row>
    <row r="144" spans="1:33" ht="28.8" x14ac:dyDescent="0.25">
      <c r="A144" s="1163" t="s">
        <v>3340</v>
      </c>
      <c r="B144" s="251" t="s">
        <v>3341</v>
      </c>
      <c r="C144" s="1040"/>
      <c r="D144" s="251" t="s">
        <v>3342</v>
      </c>
      <c r="E144" s="251" t="s">
        <v>3343</v>
      </c>
      <c r="F144" s="1488" t="s">
        <v>3344</v>
      </c>
      <c r="G144" s="1486" t="s">
        <v>3345</v>
      </c>
      <c r="H144" s="1772" t="str">
        <f t="shared" si="27"/>
        <v>5-DaHall1-PDU-05-30-21</v>
      </c>
      <c r="I144" s="1773" t="str">
        <f t="shared" si="28"/>
        <v>5-DaHall1-PDU-06-30-21</v>
      </c>
      <c r="J144" s="1735">
        <v>220</v>
      </c>
      <c r="K144" s="1736">
        <v>30</v>
      </c>
      <c r="L144" s="2633" t="s">
        <v>6927</v>
      </c>
      <c r="M144" s="1737">
        <v>21</v>
      </c>
      <c r="N144" s="1738">
        <v>220</v>
      </c>
      <c r="O144" s="1739">
        <v>30</v>
      </c>
      <c r="P144" s="2665" t="s">
        <v>6937</v>
      </c>
      <c r="Q144" s="1740">
        <v>21</v>
      </c>
      <c r="R144" s="3223"/>
      <c r="S144" s="3224"/>
      <c r="T144" s="3135"/>
      <c r="U144" s="3136"/>
      <c r="V144" s="3135"/>
      <c r="W144" s="3136"/>
      <c r="X144" s="255" t="e">
        <f>SUM(#REF!)</f>
        <v>#REF!</v>
      </c>
      <c r="Y144" s="255" t="e">
        <f>SUM(#REF!)</f>
        <v>#REF!</v>
      </c>
      <c r="Z144" s="255" t="e">
        <f t="shared" si="29"/>
        <v>#REF!</v>
      </c>
      <c r="AA144" s="2777" t="e">
        <f t="shared" si="30"/>
        <v>#REF!</v>
      </c>
      <c r="AB144" s="2830"/>
      <c r="AC144" s="2796"/>
      <c r="AF144">
        <v>0</v>
      </c>
      <c r="AG144" s="2619" t="e">
        <f t="shared" si="26"/>
        <v>#REF!</v>
      </c>
    </row>
    <row r="145" spans="1:33" ht="28.8" x14ac:dyDescent="0.25">
      <c r="A145" s="1163" t="s">
        <v>3346</v>
      </c>
      <c r="B145" s="251" t="s">
        <v>3347</v>
      </c>
      <c r="C145" s="1040"/>
      <c r="D145" s="251" t="s">
        <v>3348</v>
      </c>
      <c r="E145" s="251" t="s">
        <v>3349</v>
      </c>
      <c r="F145" s="1488" t="s">
        <v>3350</v>
      </c>
      <c r="G145" s="1486" t="s">
        <v>3351</v>
      </c>
      <c r="H145" s="1772" t="str">
        <f t="shared" si="27"/>
        <v>5-DaHall1-PDU-05-30-23</v>
      </c>
      <c r="I145" s="1773" t="str">
        <f t="shared" si="28"/>
        <v>5-DaHall1-PDU-06-30-23</v>
      </c>
      <c r="J145" s="1735">
        <v>220</v>
      </c>
      <c r="K145" s="1736">
        <v>30</v>
      </c>
      <c r="L145" s="2633" t="s">
        <v>6927</v>
      </c>
      <c r="M145" s="1737">
        <v>23</v>
      </c>
      <c r="N145" s="1738">
        <v>220</v>
      </c>
      <c r="O145" s="1739">
        <v>30</v>
      </c>
      <c r="P145" s="2665" t="s">
        <v>6937</v>
      </c>
      <c r="Q145" s="1740">
        <v>23</v>
      </c>
      <c r="R145" s="3223"/>
      <c r="S145" s="3224"/>
      <c r="T145" s="3135"/>
      <c r="U145" s="3136"/>
      <c r="V145" s="3135"/>
      <c r="W145" s="3136"/>
      <c r="X145" s="255" t="e">
        <f>SUM(#REF!)</f>
        <v>#REF!</v>
      </c>
      <c r="Y145" s="255" t="e">
        <f>SUM(#REF!)</f>
        <v>#REF!</v>
      </c>
      <c r="Z145" s="255" t="e">
        <f t="shared" si="29"/>
        <v>#REF!</v>
      </c>
      <c r="AA145" s="2777" t="e">
        <f t="shared" si="30"/>
        <v>#REF!</v>
      </c>
      <c r="AB145" s="2830"/>
      <c r="AC145" s="2796"/>
      <c r="AF145">
        <v>0</v>
      </c>
      <c r="AG145" s="2619" t="e">
        <f t="shared" si="26"/>
        <v>#REF!</v>
      </c>
    </row>
    <row r="146" spans="1:33" ht="28.8" x14ac:dyDescent="0.25">
      <c r="A146" s="1163" t="s">
        <v>3352</v>
      </c>
      <c r="B146" s="251" t="s">
        <v>3353</v>
      </c>
      <c r="C146" s="1040"/>
      <c r="D146" s="251" t="s">
        <v>3354</v>
      </c>
      <c r="E146" s="251" t="s">
        <v>3355</v>
      </c>
      <c r="F146" s="1488" t="s">
        <v>3356</v>
      </c>
      <c r="G146" s="1486" t="s">
        <v>3357</v>
      </c>
      <c r="H146" s="1772" t="str">
        <f t="shared" si="27"/>
        <v>5-DaHall1-PDU-05-30-27</v>
      </c>
      <c r="I146" s="1773" t="str">
        <f t="shared" si="28"/>
        <v>5-DaHall1-PDU-06-30-25</v>
      </c>
      <c r="J146" s="1735">
        <v>220</v>
      </c>
      <c r="K146" s="1736">
        <v>30</v>
      </c>
      <c r="L146" s="2633" t="s">
        <v>6927</v>
      </c>
      <c r="M146" s="1737">
        <v>27</v>
      </c>
      <c r="N146" s="1738">
        <v>220</v>
      </c>
      <c r="O146" s="1739">
        <v>30</v>
      </c>
      <c r="P146" s="2665" t="s">
        <v>6937</v>
      </c>
      <c r="Q146" s="1740">
        <v>25</v>
      </c>
      <c r="R146" s="3223"/>
      <c r="S146" s="3224"/>
      <c r="T146" s="3135"/>
      <c r="U146" s="3136"/>
      <c r="V146" s="3135"/>
      <c r="W146" s="3136"/>
      <c r="X146" s="255" t="e">
        <f>SUM(#REF!)</f>
        <v>#REF!</v>
      </c>
      <c r="Y146" s="255" t="e">
        <f>SUM(#REF!)</f>
        <v>#REF!</v>
      </c>
      <c r="Z146" s="255" t="e">
        <f t="shared" si="29"/>
        <v>#REF!</v>
      </c>
      <c r="AA146" s="2777" t="e">
        <f t="shared" si="30"/>
        <v>#REF!</v>
      </c>
      <c r="AB146" s="2830"/>
      <c r="AC146" s="2796"/>
      <c r="AF146">
        <v>0</v>
      </c>
      <c r="AG146" s="2619" t="e">
        <f t="shared" si="26"/>
        <v>#REF!</v>
      </c>
    </row>
    <row r="147" spans="1:33" ht="28.8" x14ac:dyDescent="0.25">
      <c r="A147" s="1163" t="s">
        <v>3358</v>
      </c>
      <c r="B147" s="251" t="s">
        <v>3359</v>
      </c>
      <c r="C147" s="1040"/>
      <c r="D147" s="251" t="s">
        <v>3360</v>
      </c>
      <c r="E147" s="251" t="s">
        <v>3361</v>
      </c>
      <c r="F147" s="1488" t="s">
        <v>3362</v>
      </c>
      <c r="G147" s="1486" t="s">
        <v>3363</v>
      </c>
      <c r="H147" s="1772" t="str">
        <f t="shared" si="27"/>
        <v>5-DaHall1-PDU-05-30-29</v>
      </c>
      <c r="I147" s="1773" t="str">
        <f t="shared" si="28"/>
        <v>5-DaHall1-PDU-06-30-27</v>
      </c>
      <c r="J147" s="1735">
        <v>220</v>
      </c>
      <c r="K147" s="1736">
        <v>30</v>
      </c>
      <c r="L147" s="2633" t="s">
        <v>6927</v>
      </c>
      <c r="M147" s="1737">
        <v>29</v>
      </c>
      <c r="N147" s="1738">
        <v>220</v>
      </c>
      <c r="O147" s="1739">
        <v>30</v>
      </c>
      <c r="P147" s="2665" t="s">
        <v>6937</v>
      </c>
      <c r="Q147" s="1740">
        <v>27</v>
      </c>
      <c r="R147" s="3223"/>
      <c r="S147" s="3224"/>
      <c r="T147" s="3135"/>
      <c r="U147" s="3136"/>
      <c r="V147" s="3135"/>
      <c r="W147" s="3136"/>
      <c r="X147" s="255" t="e">
        <f>SUM(#REF!)</f>
        <v>#REF!</v>
      </c>
      <c r="Y147" s="255" t="e">
        <f>SUM(#REF!)</f>
        <v>#REF!</v>
      </c>
      <c r="Z147" s="255" t="e">
        <f t="shared" si="29"/>
        <v>#REF!</v>
      </c>
      <c r="AA147" s="2777" t="e">
        <f t="shared" si="30"/>
        <v>#REF!</v>
      </c>
      <c r="AB147" s="2830"/>
      <c r="AC147" s="2796"/>
      <c r="AF147">
        <v>0</v>
      </c>
      <c r="AG147" s="2619" t="e">
        <f t="shared" si="26"/>
        <v>#REF!</v>
      </c>
    </row>
    <row r="148" spans="1:33" ht="28.8" x14ac:dyDescent="0.25">
      <c r="A148" s="1163" t="s">
        <v>3364</v>
      </c>
      <c r="B148" s="251" t="s">
        <v>3365</v>
      </c>
      <c r="C148" s="1040"/>
      <c r="D148" s="251" t="s">
        <v>3366</v>
      </c>
      <c r="E148" s="251" t="s">
        <v>3367</v>
      </c>
      <c r="F148" s="1488" t="s">
        <v>3368</v>
      </c>
      <c r="G148" s="1486" t="s">
        <v>3369</v>
      </c>
      <c r="H148" s="1772" t="str">
        <f t="shared" si="27"/>
        <v>5-DaHall1-PDU-05-30-31</v>
      </c>
      <c r="I148" s="1773" t="str">
        <f t="shared" si="28"/>
        <v>5-DaHall1-PDU-06-30-29</v>
      </c>
      <c r="J148" s="1735">
        <v>220</v>
      </c>
      <c r="K148" s="1736">
        <v>30</v>
      </c>
      <c r="L148" s="2633" t="s">
        <v>6927</v>
      </c>
      <c r="M148" s="1737">
        <v>31</v>
      </c>
      <c r="N148" s="1738">
        <v>220</v>
      </c>
      <c r="O148" s="1739">
        <v>30</v>
      </c>
      <c r="P148" s="2665" t="s">
        <v>6937</v>
      </c>
      <c r="Q148" s="1740">
        <v>29</v>
      </c>
      <c r="R148" s="3223"/>
      <c r="S148" s="3224"/>
      <c r="T148" s="3135"/>
      <c r="U148" s="3136"/>
      <c r="V148" s="3135"/>
      <c r="W148" s="3136"/>
      <c r="X148" s="255" t="e">
        <f>SUM(#REF!)</f>
        <v>#REF!</v>
      </c>
      <c r="Y148" s="255" t="e">
        <f>SUM(#REF!)</f>
        <v>#REF!</v>
      </c>
      <c r="Z148" s="255" t="e">
        <f t="shared" si="29"/>
        <v>#REF!</v>
      </c>
      <c r="AA148" s="2777" t="e">
        <f t="shared" si="30"/>
        <v>#REF!</v>
      </c>
      <c r="AB148" s="2830"/>
      <c r="AC148" s="2796"/>
      <c r="AF148">
        <v>0</v>
      </c>
      <c r="AG148" s="2619" t="e">
        <f t="shared" si="26"/>
        <v>#REF!</v>
      </c>
    </row>
    <row r="149" spans="1:33" ht="28.8" x14ac:dyDescent="0.25">
      <c r="A149" s="1163" t="s">
        <v>3370</v>
      </c>
      <c r="B149" s="251" t="s">
        <v>3371</v>
      </c>
      <c r="C149" s="1040"/>
      <c r="D149" s="251" t="s">
        <v>3372</v>
      </c>
      <c r="E149" s="251" t="s">
        <v>3373</v>
      </c>
      <c r="F149" s="1488" t="s">
        <v>3374</v>
      </c>
      <c r="G149" s="1486" t="s">
        <v>3375</v>
      </c>
      <c r="H149" s="1772" t="str">
        <f t="shared" si="27"/>
        <v>5-DaHall1-PDU-05-30-33</v>
      </c>
      <c r="I149" s="1773" t="str">
        <f t="shared" si="28"/>
        <v>5-DaHall1-PDU-06-30-33</v>
      </c>
      <c r="J149" s="1735">
        <v>220</v>
      </c>
      <c r="K149" s="1736">
        <v>30</v>
      </c>
      <c r="L149" s="2633" t="s">
        <v>6927</v>
      </c>
      <c r="M149" s="1737">
        <v>33</v>
      </c>
      <c r="N149" s="1738">
        <v>220</v>
      </c>
      <c r="O149" s="1739">
        <v>30</v>
      </c>
      <c r="P149" s="2665" t="s">
        <v>6937</v>
      </c>
      <c r="Q149" s="1740">
        <v>33</v>
      </c>
      <c r="R149" s="3223"/>
      <c r="S149" s="3224"/>
      <c r="T149" s="3135"/>
      <c r="U149" s="3136"/>
      <c r="V149" s="3135"/>
      <c r="W149" s="3136"/>
      <c r="X149" s="255" t="e">
        <f>SUM(#REF!)</f>
        <v>#REF!</v>
      </c>
      <c r="Y149" s="255" t="e">
        <f>SUM(#REF!)</f>
        <v>#REF!</v>
      </c>
      <c r="Z149" s="255" t="e">
        <f t="shared" si="29"/>
        <v>#REF!</v>
      </c>
      <c r="AA149" s="2777" t="e">
        <f t="shared" si="30"/>
        <v>#REF!</v>
      </c>
      <c r="AB149" s="2830"/>
      <c r="AC149" s="2796"/>
      <c r="AF149">
        <v>0</v>
      </c>
      <c r="AG149" s="2619" t="e">
        <f t="shared" si="26"/>
        <v>#REF!</v>
      </c>
    </row>
    <row r="150" spans="1:33" ht="28.8" x14ac:dyDescent="0.25">
      <c r="A150" s="1163" t="s">
        <v>3376</v>
      </c>
      <c r="B150" s="251" t="s">
        <v>3377</v>
      </c>
      <c r="C150" s="1040"/>
      <c r="D150" s="251" t="s">
        <v>3378</v>
      </c>
      <c r="E150" s="251" t="s">
        <v>3379</v>
      </c>
      <c r="F150" s="1488" t="s">
        <v>3380</v>
      </c>
      <c r="G150" s="1486" t="s">
        <v>3381</v>
      </c>
      <c r="H150" s="1772" t="str">
        <f t="shared" si="27"/>
        <v>5-DaHall1-PDU-05-30-35</v>
      </c>
      <c r="I150" s="1773" t="str">
        <f t="shared" si="28"/>
        <v>5-DaHall1-PDU-06-30-35</v>
      </c>
      <c r="J150" s="1735">
        <v>220</v>
      </c>
      <c r="K150" s="1736">
        <v>30</v>
      </c>
      <c r="L150" s="2633" t="s">
        <v>6927</v>
      </c>
      <c r="M150" s="1737">
        <v>35</v>
      </c>
      <c r="N150" s="1738">
        <v>220</v>
      </c>
      <c r="O150" s="1739">
        <v>30</v>
      </c>
      <c r="P150" s="2665" t="s">
        <v>6937</v>
      </c>
      <c r="Q150" s="1740">
        <v>35</v>
      </c>
      <c r="R150" s="3223"/>
      <c r="S150" s="3224"/>
      <c r="T150" s="3135"/>
      <c r="U150" s="3136"/>
      <c r="V150" s="3135"/>
      <c r="W150" s="3136"/>
      <c r="X150" s="255" t="e">
        <f>SUM(#REF!)</f>
        <v>#REF!</v>
      </c>
      <c r="Y150" s="255" t="e">
        <f>SUM(#REF!)</f>
        <v>#REF!</v>
      </c>
      <c r="Z150" s="255" t="e">
        <f t="shared" si="29"/>
        <v>#REF!</v>
      </c>
      <c r="AA150" s="2777" t="e">
        <f t="shared" si="30"/>
        <v>#REF!</v>
      </c>
      <c r="AB150" s="2830"/>
      <c r="AC150" s="2796"/>
      <c r="AF150">
        <v>0</v>
      </c>
      <c r="AG150" s="2619" t="e">
        <f t="shared" si="26"/>
        <v>#REF!</v>
      </c>
    </row>
    <row r="151" spans="1:33" x14ac:dyDescent="0.25">
      <c r="A151" s="1163" t="s">
        <v>3382</v>
      </c>
      <c r="B151" s="851"/>
      <c r="C151" s="945"/>
      <c r="D151" s="851"/>
      <c r="E151" s="851"/>
      <c r="F151" s="915"/>
      <c r="G151" s="916"/>
      <c r="H151" s="1767"/>
      <c r="I151" s="1759"/>
      <c r="J151" s="1768"/>
      <c r="K151" s="1769"/>
      <c r="L151" s="915"/>
      <c r="M151" s="1770"/>
      <c r="N151" s="1771"/>
      <c r="O151" s="1761"/>
      <c r="P151" s="916"/>
      <c r="Q151" s="1762"/>
      <c r="R151" s="915"/>
      <c r="S151" s="916"/>
      <c r="T151" s="852"/>
      <c r="U151" s="853"/>
      <c r="V151" s="852"/>
      <c r="W151" s="853"/>
      <c r="X151" s="854"/>
      <c r="Y151" s="854"/>
      <c r="Z151" s="854"/>
      <c r="AA151" s="2784"/>
      <c r="AB151" s="2838"/>
      <c r="AC151" s="2891"/>
      <c r="AG151" s="2619">
        <f t="shared" si="26"/>
        <v>0</v>
      </c>
    </row>
    <row r="152" spans="1:33" ht="15" thickBot="1" x14ac:dyDescent="0.3">
      <c r="A152" s="1164" t="s">
        <v>3383</v>
      </c>
      <c r="B152" s="862"/>
      <c r="C152" s="1043"/>
      <c r="D152" s="862"/>
      <c r="E152" s="862"/>
      <c r="F152" s="1491"/>
      <c r="G152" s="1492"/>
      <c r="H152" s="1786"/>
      <c r="I152" s="1787"/>
      <c r="J152" s="1800"/>
      <c r="K152" s="1801"/>
      <c r="L152" s="1491"/>
      <c r="M152" s="1802"/>
      <c r="N152" s="1803"/>
      <c r="O152" s="1804"/>
      <c r="P152" s="1492"/>
      <c r="Q152" s="1805"/>
      <c r="R152" s="1491"/>
      <c r="S152" s="1492"/>
      <c r="T152" s="863"/>
      <c r="U152" s="884"/>
      <c r="V152" s="863"/>
      <c r="W152" s="884"/>
      <c r="X152" s="885"/>
      <c r="Y152" s="885"/>
      <c r="Z152" s="885"/>
      <c r="AA152" s="2783"/>
      <c r="AB152" s="2837"/>
      <c r="AC152" s="2894"/>
      <c r="AG152" s="2619">
        <f t="shared" si="26"/>
        <v>0</v>
      </c>
    </row>
    <row r="153" spans="1:33" ht="29.4" thickTop="1" x14ac:dyDescent="0.25">
      <c r="A153" s="1162" t="s">
        <v>1001</v>
      </c>
      <c r="B153" s="332" t="s">
        <v>3384</v>
      </c>
      <c r="C153" s="1039"/>
      <c r="D153" s="332" t="s">
        <v>3385</v>
      </c>
      <c r="E153" s="332" t="s">
        <v>3386</v>
      </c>
      <c r="F153" s="1487" t="s">
        <v>3387</v>
      </c>
      <c r="G153" s="1485" t="s">
        <v>3388</v>
      </c>
      <c r="H153" s="1784" t="str">
        <f t="shared" ref="H153:H160" si="31">"5-DaHall1-PDU-"&amp;L153&amp;"-"&amp;K153&amp;"-"&amp;M153</f>
        <v>5-DaHall1-PDU-05-30-37</v>
      </c>
      <c r="I153" s="1785" t="str">
        <f t="shared" ref="I153:I160" si="32">"5-DaHall1-PDU-"&amp;P153&amp;"-"&amp;O153&amp;"-"&amp;Q153</f>
        <v>5-DaHall1-PDU-06-30-37</v>
      </c>
      <c r="J153" s="1729">
        <v>220</v>
      </c>
      <c r="K153" s="1730">
        <v>30</v>
      </c>
      <c r="L153" s="2632" t="s">
        <v>6927</v>
      </c>
      <c r="M153" s="1731">
        <v>37</v>
      </c>
      <c r="N153" s="1732">
        <v>220</v>
      </c>
      <c r="O153" s="1733">
        <v>30</v>
      </c>
      <c r="P153" s="2664" t="s">
        <v>6937</v>
      </c>
      <c r="Q153" s="1734">
        <v>37</v>
      </c>
      <c r="R153" s="3286" t="s">
        <v>3287</v>
      </c>
      <c r="S153" s="3287" t="s">
        <v>3288</v>
      </c>
      <c r="T153" s="3124" t="s">
        <v>3289</v>
      </c>
      <c r="U153" s="3126" t="s">
        <v>3290</v>
      </c>
      <c r="V153" s="3124" t="s">
        <v>2828</v>
      </c>
      <c r="W153" s="3126" t="s">
        <v>2829</v>
      </c>
      <c r="X153" s="333" t="e">
        <f>SUM(#REF!)</f>
        <v>#REF!</v>
      </c>
      <c r="Y153" s="333" t="e">
        <f>SUM(#REF!)</f>
        <v>#REF!</v>
      </c>
      <c r="Z153" s="255" t="e">
        <f t="shared" ref="Z153:Z160" si="33">SUM(X153:Y153)</f>
        <v>#REF!</v>
      </c>
      <c r="AA153" s="2777" t="e">
        <f t="shared" ref="AA153:AA160" si="34">Z153*220</f>
        <v>#REF!</v>
      </c>
      <c r="AB153" s="2839"/>
      <c r="AC153" s="2801" t="s">
        <v>3389</v>
      </c>
      <c r="AF153">
        <v>0</v>
      </c>
      <c r="AG153" s="2619" t="e">
        <f t="shared" si="26"/>
        <v>#REF!</v>
      </c>
    </row>
    <row r="154" spans="1:33" ht="28.8" x14ac:dyDescent="0.25">
      <c r="A154" s="1163" t="s">
        <v>1002</v>
      </c>
      <c r="B154" s="251" t="s">
        <v>3390</v>
      </c>
      <c r="C154" s="1040"/>
      <c r="D154" s="251" t="s">
        <v>3391</v>
      </c>
      <c r="E154" s="251" t="s">
        <v>3392</v>
      </c>
      <c r="F154" s="1488" t="s">
        <v>3393</v>
      </c>
      <c r="G154" s="1486" t="s">
        <v>3394</v>
      </c>
      <c r="H154" s="1772" t="str">
        <f t="shared" si="31"/>
        <v>5-DaHall1-PDU-05-30-39</v>
      </c>
      <c r="I154" s="1773" t="str">
        <f t="shared" si="32"/>
        <v>5-DaHall1-PDU-06-30-39</v>
      </c>
      <c r="J154" s="1735">
        <v>220</v>
      </c>
      <c r="K154" s="1736">
        <v>30</v>
      </c>
      <c r="L154" s="2633" t="s">
        <v>6927</v>
      </c>
      <c r="M154" s="1737">
        <v>39</v>
      </c>
      <c r="N154" s="1738">
        <v>220</v>
      </c>
      <c r="O154" s="1739">
        <v>30</v>
      </c>
      <c r="P154" s="2665" t="s">
        <v>6937</v>
      </c>
      <c r="Q154" s="1740">
        <v>39</v>
      </c>
      <c r="R154" s="3223"/>
      <c r="S154" s="3224"/>
      <c r="T154" s="3135"/>
      <c r="U154" s="3136"/>
      <c r="V154" s="3135"/>
      <c r="W154" s="3136"/>
      <c r="X154" s="255" t="e">
        <f>SUM(#REF!)</f>
        <v>#REF!</v>
      </c>
      <c r="Y154" s="255" t="e">
        <f>SUM(#REF!)</f>
        <v>#REF!</v>
      </c>
      <c r="Z154" s="255" t="e">
        <f t="shared" si="33"/>
        <v>#REF!</v>
      </c>
      <c r="AA154" s="2777" t="e">
        <f t="shared" si="34"/>
        <v>#REF!</v>
      </c>
      <c r="AB154" s="2830"/>
      <c r="AC154" s="2796" t="s">
        <v>3389</v>
      </c>
      <c r="AF154">
        <v>0</v>
      </c>
      <c r="AG154" s="2619" t="e">
        <f t="shared" si="26"/>
        <v>#REF!</v>
      </c>
    </row>
    <row r="155" spans="1:33" ht="28.8" x14ac:dyDescent="0.25">
      <c r="A155" s="1163" t="s">
        <v>3395</v>
      </c>
      <c r="B155" s="251" t="s">
        <v>3396</v>
      </c>
      <c r="C155" s="1040"/>
      <c r="D155" s="251" t="s">
        <v>3397</v>
      </c>
      <c r="E155" s="251" t="s">
        <v>3398</v>
      </c>
      <c r="F155" s="1488" t="s">
        <v>3399</v>
      </c>
      <c r="G155" s="1486" t="s">
        <v>3400</v>
      </c>
      <c r="H155" s="1772" t="str">
        <f t="shared" si="31"/>
        <v>5-DaHall1-PDU-05-30-41</v>
      </c>
      <c r="I155" s="1773" t="str">
        <f t="shared" si="32"/>
        <v>5-DaHall1-PDU-06-30-41</v>
      </c>
      <c r="J155" s="1735">
        <v>220</v>
      </c>
      <c r="K155" s="1736">
        <v>30</v>
      </c>
      <c r="L155" s="2633" t="s">
        <v>6927</v>
      </c>
      <c r="M155" s="1737">
        <v>41</v>
      </c>
      <c r="N155" s="1738">
        <v>220</v>
      </c>
      <c r="O155" s="1739">
        <v>30</v>
      </c>
      <c r="P155" s="2665" t="s">
        <v>6937</v>
      </c>
      <c r="Q155" s="1740">
        <v>41</v>
      </c>
      <c r="R155" s="3223"/>
      <c r="S155" s="3224"/>
      <c r="T155" s="3135"/>
      <c r="U155" s="3136"/>
      <c r="V155" s="3135"/>
      <c r="W155" s="3136"/>
      <c r="X155" s="255" t="e">
        <f>SUM(#REF!)</f>
        <v>#REF!</v>
      </c>
      <c r="Y155" s="255" t="e">
        <f>SUM(#REF!)</f>
        <v>#REF!</v>
      </c>
      <c r="Z155" s="255" t="e">
        <f t="shared" si="33"/>
        <v>#REF!</v>
      </c>
      <c r="AA155" s="2777" t="e">
        <f t="shared" si="34"/>
        <v>#REF!</v>
      </c>
      <c r="AB155" s="2830"/>
      <c r="AC155" s="2796" t="s">
        <v>3389</v>
      </c>
      <c r="AF155">
        <v>0</v>
      </c>
      <c r="AG155" s="2619" t="e">
        <f t="shared" si="26"/>
        <v>#REF!</v>
      </c>
    </row>
    <row r="156" spans="1:33" ht="28.8" x14ac:dyDescent="0.25">
      <c r="A156" s="1163" t="s">
        <v>3401</v>
      </c>
      <c r="B156" s="251" t="s">
        <v>3402</v>
      </c>
      <c r="C156" s="1040"/>
      <c r="D156" s="251" t="s">
        <v>3403</v>
      </c>
      <c r="E156" s="251" t="s">
        <v>3404</v>
      </c>
      <c r="F156" s="1488" t="s">
        <v>3405</v>
      </c>
      <c r="G156" s="1486" t="s">
        <v>3406</v>
      </c>
      <c r="H156" s="1772" t="str">
        <f t="shared" si="31"/>
        <v>5-DaHall1-PDU-05-30-45</v>
      </c>
      <c r="I156" s="1773" t="str">
        <f t="shared" si="32"/>
        <v>5-DaHall1-PDU-06-30-43</v>
      </c>
      <c r="J156" s="1735">
        <v>220</v>
      </c>
      <c r="K156" s="1736">
        <v>30</v>
      </c>
      <c r="L156" s="2633" t="s">
        <v>6927</v>
      </c>
      <c r="M156" s="1737">
        <v>45</v>
      </c>
      <c r="N156" s="1738">
        <v>220</v>
      </c>
      <c r="O156" s="1739">
        <v>30</v>
      </c>
      <c r="P156" s="2665" t="s">
        <v>6937</v>
      </c>
      <c r="Q156" s="1740">
        <v>43</v>
      </c>
      <c r="R156" s="3223"/>
      <c r="S156" s="3224"/>
      <c r="T156" s="3135"/>
      <c r="U156" s="3136"/>
      <c r="V156" s="3135"/>
      <c r="W156" s="3136"/>
      <c r="X156" s="255" t="e">
        <f>SUM(#REF!)</f>
        <v>#REF!</v>
      </c>
      <c r="Y156" s="255" t="e">
        <f>SUM(#REF!)</f>
        <v>#REF!</v>
      </c>
      <c r="Z156" s="255" t="e">
        <f t="shared" si="33"/>
        <v>#REF!</v>
      </c>
      <c r="AA156" s="2777" t="e">
        <f t="shared" si="34"/>
        <v>#REF!</v>
      </c>
      <c r="AB156" s="2830"/>
      <c r="AC156" s="2796" t="s">
        <v>3389</v>
      </c>
      <c r="AF156">
        <v>0</v>
      </c>
      <c r="AG156" s="2619" t="e">
        <f t="shared" si="26"/>
        <v>#REF!</v>
      </c>
    </row>
    <row r="157" spans="1:33" ht="28.8" x14ac:dyDescent="0.25">
      <c r="A157" s="1163" t="s">
        <v>3407</v>
      </c>
      <c r="B157" s="251" t="s">
        <v>3408</v>
      </c>
      <c r="C157" s="1040"/>
      <c r="D157" s="251" t="s">
        <v>3409</v>
      </c>
      <c r="E157" s="251" t="s">
        <v>3410</v>
      </c>
      <c r="F157" s="1488" t="s">
        <v>3411</v>
      </c>
      <c r="G157" s="1486" t="s">
        <v>3412</v>
      </c>
      <c r="H157" s="1772" t="str">
        <f t="shared" si="31"/>
        <v>5-DaHall1-PDU-05-30-47</v>
      </c>
      <c r="I157" s="1773" t="str">
        <f t="shared" si="32"/>
        <v>5-DaHall1-PDU-06-30-45</v>
      </c>
      <c r="J157" s="1735">
        <v>220</v>
      </c>
      <c r="K157" s="1736">
        <v>30</v>
      </c>
      <c r="L157" s="2633" t="s">
        <v>6927</v>
      </c>
      <c r="M157" s="1737">
        <v>47</v>
      </c>
      <c r="N157" s="1738">
        <v>220</v>
      </c>
      <c r="O157" s="1739">
        <v>30</v>
      </c>
      <c r="P157" s="2665" t="s">
        <v>6937</v>
      </c>
      <c r="Q157" s="1740">
        <v>45</v>
      </c>
      <c r="R157" s="3223"/>
      <c r="S157" s="3224"/>
      <c r="T157" s="3135"/>
      <c r="U157" s="3136"/>
      <c r="V157" s="3135"/>
      <c r="W157" s="3136"/>
      <c r="X157" s="255" t="e">
        <f>SUM(#REF!)</f>
        <v>#REF!</v>
      </c>
      <c r="Y157" s="255" t="e">
        <f>SUM(#REF!)</f>
        <v>#REF!</v>
      </c>
      <c r="Z157" s="255" t="e">
        <f t="shared" si="33"/>
        <v>#REF!</v>
      </c>
      <c r="AA157" s="2777" t="e">
        <f t="shared" si="34"/>
        <v>#REF!</v>
      </c>
      <c r="AB157" s="2830"/>
      <c r="AC157" s="2796" t="s">
        <v>3389</v>
      </c>
      <c r="AF157">
        <v>0</v>
      </c>
      <c r="AG157" s="2619" t="e">
        <f t="shared" si="26"/>
        <v>#REF!</v>
      </c>
    </row>
    <row r="158" spans="1:33" ht="28.8" x14ac:dyDescent="0.25">
      <c r="A158" s="1163" t="s">
        <v>3413</v>
      </c>
      <c r="B158" s="251" t="s">
        <v>3414</v>
      </c>
      <c r="C158" s="1040"/>
      <c r="D158" s="251" t="s">
        <v>3415</v>
      </c>
      <c r="E158" s="251" t="s">
        <v>3416</v>
      </c>
      <c r="F158" s="1488" t="s">
        <v>3417</v>
      </c>
      <c r="G158" s="1486" t="s">
        <v>3418</v>
      </c>
      <c r="H158" s="1772" t="str">
        <f t="shared" si="31"/>
        <v>5-DaHall1-PDU-05-30-49</v>
      </c>
      <c r="I158" s="1773" t="str">
        <f t="shared" si="32"/>
        <v>5-DaHall1-PDU-06-30-47</v>
      </c>
      <c r="J158" s="1735">
        <v>220</v>
      </c>
      <c r="K158" s="1736">
        <v>30</v>
      </c>
      <c r="L158" s="2633" t="s">
        <v>6927</v>
      </c>
      <c r="M158" s="1737">
        <v>49</v>
      </c>
      <c r="N158" s="1738">
        <v>220</v>
      </c>
      <c r="O158" s="1739">
        <v>30</v>
      </c>
      <c r="P158" s="2665" t="s">
        <v>6937</v>
      </c>
      <c r="Q158" s="1740">
        <v>47</v>
      </c>
      <c r="R158" s="3223"/>
      <c r="S158" s="3224"/>
      <c r="T158" s="3135"/>
      <c r="U158" s="3136"/>
      <c r="V158" s="3135"/>
      <c r="W158" s="3136"/>
      <c r="X158" s="255" t="e">
        <f>SUM(#REF!)</f>
        <v>#REF!</v>
      </c>
      <c r="Y158" s="255" t="e">
        <f>SUM(#REF!)</f>
        <v>#REF!</v>
      </c>
      <c r="Z158" s="255" t="e">
        <f t="shared" si="33"/>
        <v>#REF!</v>
      </c>
      <c r="AA158" s="2777" t="e">
        <f t="shared" si="34"/>
        <v>#REF!</v>
      </c>
      <c r="AB158" s="2830"/>
      <c r="AC158" s="2796" t="s">
        <v>3389</v>
      </c>
      <c r="AF158">
        <v>0</v>
      </c>
      <c r="AG158" s="2619" t="e">
        <f t="shared" si="26"/>
        <v>#REF!</v>
      </c>
    </row>
    <row r="159" spans="1:33" ht="28.8" x14ac:dyDescent="0.25">
      <c r="A159" s="1163" t="s">
        <v>3419</v>
      </c>
      <c r="B159" s="251" t="s">
        <v>3420</v>
      </c>
      <c r="C159" s="1040"/>
      <c r="D159" s="251" t="s">
        <v>3421</v>
      </c>
      <c r="E159" s="251" t="s">
        <v>3422</v>
      </c>
      <c r="F159" s="1488" t="s">
        <v>3423</v>
      </c>
      <c r="G159" s="1486" t="s">
        <v>3424</v>
      </c>
      <c r="H159" s="1772" t="str">
        <f t="shared" si="31"/>
        <v>5-DaHall1-PDU-05-30-51</v>
      </c>
      <c r="I159" s="1773" t="str">
        <f t="shared" si="32"/>
        <v>5-DaHall1-PDU-06-30-51</v>
      </c>
      <c r="J159" s="1735">
        <v>220</v>
      </c>
      <c r="K159" s="1736">
        <v>30</v>
      </c>
      <c r="L159" s="2633" t="s">
        <v>6927</v>
      </c>
      <c r="M159" s="1737">
        <v>51</v>
      </c>
      <c r="N159" s="1738">
        <v>220</v>
      </c>
      <c r="O159" s="1739">
        <v>30</v>
      </c>
      <c r="P159" s="2665" t="s">
        <v>6937</v>
      </c>
      <c r="Q159" s="1740">
        <v>51</v>
      </c>
      <c r="R159" s="3223"/>
      <c r="S159" s="3224"/>
      <c r="T159" s="3135"/>
      <c r="U159" s="3136"/>
      <c r="V159" s="3135"/>
      <c r="W159" s="3136"/>
      <c r="X159" s="255" t="e">
        <f>SUM(#REF!)</f>
        <v>#REF!</v>
      </c>
      <c r="Y159" s="255" t="e">
        <f>SUM(#REF!)</f>
        <v>#REF!</v>
      </c>
      <c r="Z159" s="255" t="e">
        <f t="shared" si="33"/>
        <v>#REF!</v>
      </c>
      <c r="AA159" s="2777" t="e">
        <f t="shared" si="34"/>
        <v>#REF!</v>
      </c>
      <c r="AB159" s="2830"/>
      <c r="AC159" s="2796" t="s">
        <v>3389</v>
      </c>
      <c r="AF159">
        <v>0</v>
      </c>
      <c r="AG159" s="2619" t="e">
        <f t="shared" si="26"/>
        <v>#REF!</v>
      </c>
    </row>
    <row r="160" spans="1:33" ht="28.8" x14ac:dyDescent="0.25">
      <c r="A160" s="1163" t="s">
        <v>3425</v>
      </c>
      <c r="B160" s="251" t="s">
        <v>3426</v>
      </c>
      <c r="C160" s="1040"/>
      <c r="D160" s="251" t="s">
        <v>3427</v>
      </c>
      <c r="E160" s="251" t="s">
        <v>3428</v>
      </c>
      <c r="F160" s="1488" t="s">
        <v>3429</v>
      </c>
      <c r="G160" s="1486" t="s">
        <v>3430</v>
      </c>
      <c r="H160" s="1772" t="str">
        <f t="shared" si="31"/>
        <v>5-DaHall1-PDU-05-30-53</v>
      </c>
      <c r="I160" s="1773" t="str">
        <f t="shared" si="32"/>
        <v>5-DaHall1-PDU-06-30-53</v>
      </c>
      <c r="J160" s="1735">
        <v>220</v>
      </c>
      <c r="K160" s="1736">
        <v>30</v>
      </c>
      <c r="L160" s="2633" t="s">
        <v>6927</v>
      </c>
      <c r="M160" s="1737">
        <v>53</v>
      </c>
      <c r="N160" s="1738">
        <v>220</v>
      </c>
      <c r="O160" s="1739">
        <v>30</v>
      </c>
      <c r="P160" s="2665" t="s">
        <v>6937</v>
      </c>
      <c r="Q160" s="1740">
        <v>53</v>
      </c>
      <c r="R160" s="3223"/>
      <c r="S160" s="3224"/>
      <c r="T160" s="3135"/>
      <c r="U160" s="3136"/>
      <c r="V160" s="3135"/>
      <c r="W160" s="3136"/>
      <c r="X160" s="255" t="e">
        <f>SUM(#REF!)</f>
        <v>#REF!</v>
      </c>
      <c r="Y160" s="255" t="e">
        <f>SUM(#REF!)</f>
        <v>#REF!</v>
      </c>
      <c r="Z160" s="255" t="e">
        <f t="shared" si="33"/>
        <v>#REF!</v>
      </c>
      <c r="AA160" s="2777" t="e">
        <f t="shared" si="34"/>
        <v>#REF!</v>
      </c>
      <c r="AB160" s="2830"/>
      <c r="AC160" s="2796" t="s">
        <v>3389</v>
      </c>
      <c r="AF160">
        <v>0</v>
      </c>
      <c r="AG160" s="2619" t="e">
        <f t="shared" si="26"/>
        <v>#REF!</v>
      </c>
    </row>
    <row r="161" spans="1:33" x14ac:dyDescent="0.25">
      <c r="A161" s="1163" t="s">
        <v>3431</v>
      </c>
      <c r="B161" s="851"/>
      <c r="C161" s="945"/>
      <c r="D161" s="851"/>
      <c r="E161" s="851"/>
      <c r="F161" s="915"/>
      <c r="G161" s="916"/>
      <c r="H161" s="1767"/>
      <c r="I161" s="1759"/>
      <c r="J161" s="1768"/>
      <c r="K161" s="1769"/>
      <c r="L161" s="915"/>
      <c r="M161" s="1770"/>
      <c r="N161" s="1771"/>
      <c r="O161" s="1761"/>
      <c r="P161" s="916"/>
      <c r="Q161" s="1762"/>
      <c r="R161" s="915"/>
      <c r="S161" s="916"/>
      <c r="T161" s="852"/>
      <c r="U161" s="853"/>
      <c r="V161" s="852"/>
      <c r="W161" s="853"/>
      <c r="X161" s="854"/>
      <c r="Y161" s="854"/>
      <c r="Z161" s="854"/>
      <c r="AA161" s="2784"/>
      <c r="AB161" s="2838"/>
      <c r="AC161" s="2891"/>
      <c r="AG161" s="2619">
        <f t="shared" si="26"/>
        <v>0</v>
      </c>
    </row>
    <row r="162" spans="1:33" ht="15" thickBot="1" x14ac:dyDescent="0.3">
      <c r="A162" s="1164" t="s">
        <v>3432</v>
      </c>
      <c r="B162" s="862"/>
      <c r="C162" s="1043"/>
      <c r="D162" s="862"/>
      <c r="E162" s="862"/>
      <c r="F162" s="1491"/>
      <c r="G162" s="1492"/>
      <c r="H162" s="1786"/>
      <c r="I162" s="1787"/>
      <c r="J162" s="1800"/>
      <c r="K162" s="1801"/>
      <c r="L162" s="1491"/>
      <c r="M162" s="1802"/>
      <c r="N162" s="1803"/>
      <c r="O162" s="1804"/>
      <c r="P162" s="1492"/>
      <c r="Q162" s="1805"/>
      <c r="R162" s="1491"/>
      <c r="S162" s="1492"/>
      <c r="T162" s="863"/>
      <c r="U162" s="884"/>
      <c r="V162" s="863"/>
      <c r="W162" s="884"/>
      <c r="X162" s="885"/>
      <c r="Y162" s="885"/>
      <c r="Z162" s="885"/>
      <c r="AA162" s="2783"/>
      <c r="AB162" s="2837"/>
      <c r="AC162" s="2894"/>
      <c r="AG162" s="2619">
        <f t="shared" si="26"/>
        <v>0</v>
      </c>
    </row>
    <row r="163" spans="1:33" ht="29.4" thickTop="1" x14ac:dyDescent="0.25">
      <c r="A163" s="1162" t="s">
        <v>1056</v>
      </c>
      <c r="B163" s="332" t="s">
        <v>3433</v>
      </c>
      <c r="C163" s="1039"/>
      <c r="D163" s="332" t="s">
        <v>3434</v>
      </c>
      <c r="E163" s="332" t="s">
        <v>3435</v>
      </c>
      <c r="F163" s="1487" t="s">
        <v>3436</v>
      </c>
      <c r="G163" s="1485" t="s">
        <v>3437</v>
      </c>
      <c r="H163" s="1784" t="str">
        <f t="shared" ref="H163:H170" si="35">"5-DaHall1-PDU-"&amp;L163&amp;"-"&amp;K163&amp;"-"&amp;M163</f>
        <v>5-DaHall1-PDU-05-30-2</v>
      </c>
      <c r="I163" s="1785" t="str">
        <f t="shared" ref="I163:I170" si="36">"5-DaHall1-PDU-"&amp;P163&amp;"-"&amp;O163&amp;"-"&amp;Q163</f>
        <v>5-DaHall1-PDU-06-30-2</v>
      </c>
      <c r="J163" s="1729">
        <v>220</v>
      </c>
      <c r="K163" s="1730">
        <v>30</v>
      </c>
      <c r="L163" s="2632" t="s">
        <v>6927</v>
      </c>
      <c r="M163" s="1731">
        <v>2</v>
      </c>
      <c r="N163" s="1732">
        <v>220</v>
      </c>
      <c r="O163" s="1733">
        <v>30</v>
      </c>
      <c r="P163" s="2664" t="s">
        <v>6937</v>
      </c>
      <c r="Q163" s="1734">
        <v>2</v>
      </c>
      <c r="R163" s="3286" t="s">
        <v>3287</v>
      </c>
      <c r="S163" s="3287" t="s">
        <v>3288</v>
      </c>
      <c r="T163" s="3124" t="s">
        <v>3289</v>
      </c>
      <c r="U163" s="3126" t="s">
        <v>3290</v>
      </c>
      <c r="V163" s="3124" t="s">
        <v>2828</v>
      </c>
      <c r="W163" s="3126" t="s">
        <v>2829</v>
      </c>
      <c r="X163" s="333" t="e">
        <f>SUM(#REF!)</f>
        <v>#REF!</v>
      </c>
      <c r="Y163" s="333" t="e">
        <f>SUM(#REF!)</f>
        <v>#REF!</v>
      </c>
      <c r="Z163" s="333" t="e">
        <f t="shared" ref="Z163:Z170" si="37">SUM(X163:Y163)</f>
        <v>#REF!</v>
      </c>
      <c r="AA163" s="2780" t="e">
        <f t="shared" ref="AA163:AA170" si="38">Z163*220</f>
        <v>#REF!</v>
      </c>
      <c r="AB163" s="2833"/>
      <c r="AC163" s="2801" t="s">
        <v>3389</v>
      </c>
      <c r="AF163">
        <v>0</v>
      </c>
      <c r="AG163" s="2619" t="e">
        <f t="shared" si="26"/>
        <v>#REF!</v>
      </c>
    </row>
    <row r="164" spans="1:33" ht="28.8" x14ac:dyDescent="0.25">
      <c r="A164" s="1163" t="s">
        <v>3438</v>
      </c>
      <c r="B164" s="251" t="s">
        <v>3439</v>
      </c>
      <c r="C164" s="1040"/>
      <c r="D164" s="251" t="s">
        <v>3440</v>
      </c>
      <c r="E164" s="251" t="s">
        <v>3441</v>
      </c>
      <c r="F164" s="1488" t="s">
        <v>3442</v>
      </c>
      <c r="G164" s="1486" t="s">
        <v>3443</v>
      </c>
      <c r="H164" s="1772" t="str">
        <f t="shared" si="35"/>
        <v>5-DaHall1-PDU-05-30-4</v>
      </c>
      <c r="I164" s="1773" t="str">
        <f t="shared" si="36"/>
        <v>5-DaHall1-PDU-06-30-4</v>
      </c>
      <c r="J164" s="1735">
        <v>220</v>
      </c>
      <c r="K164" s="1736">
        <v>30</v>
      </c>
      <c r="L164" s="2633" t="s">
        <v>6927</v>
      </c>
      <c r="M164" s="1737">
        <v>4</v>
      </c>
      <c r="N164" s="1738">
        <v>220</v>
      </c>
      <c r="O164" s="1739">
        <v>30</v>
      </c>
      <c r="P164" s="2665" t="s">
        <v>6937</v>
      </c>
      <c r="Q164" s="1740">
        <v>4</v>
      </c>
      <c r="R164" s="3223"/>
      <c r="S164" s="3224"/>
      <c r="T164" s="3135"/>
      <c r="U164" s="3136"/>
      <c r="V164" s="3135"/>
      <c r="W164" s="3136"/>
      <c r="X164" s="255" t="e">
        <f>SUM(#REF!)</f>
        <v>#REF!</v>
      </c>
      <c r="Y164" s="255" t="e">
        <f>SUM(#REF!)</f>
        <v>#REF!</v>
      </c>
      <c r="Z164" s="255" t="e">
        <f t="shared" si="37"/>
        <v>#REF!</v>
      </c>
      <c r="AA164" s="2777" t="e">
        <f t="shared" si="38"/>
        <v>#REF!</v>
      </c>
      <c r="AB164" s="2830"/>
      <c r="AC164" s="2796" t="s">
        <v>3389</v>
      </c>
      <c r="AF164">
        <v>0</v>
      </c>
      <c r="AG164" s="2619" t="e">
        <f t="shared" si="26"/>
        <v>#REF!</v>
      </c>
    </row>
    <row r="165" spans="1:33" ht="28.8" x14ac:dyDescent="0.25">
      <c r="A165" s="1163" t="s">
        <v>3444</v>
      </c>
      <c r="B165" s="251" t="s">
        <v>3445</v>
      </c>
      <c r="C165" s="1040"/>
      <c r="D165" s="251" t="s">
        <v>3446</v>
      </c>
      <c r="E165" s="251" t="s">
        <v>3447</v>
      </c>
      <c r="F165" s="1488" t="s">
        <v>3448</v>
      </c>
      <c r="G165" s="1486" t="s">
        <v>3449</v>
      </c>
      <c r="H165" s="1772" t="str">
        <f t="shared" si="35"/>
        <v>5-DaHall1-PDU-05-30-6</v>
      </c>
      <c r="I165" s="1773" t="str">
        <f t="shared" si="36"/>
        <v>5-DaHall1-PDU-06-30-6</v>
      </c>
      <c r="J165" s="1735">
        <v>220</v>
      </c>
      <c r="K165" s="1736">
        <v>30</v>
      </c>
      <c r="L165" s="2633" t="s">
        <v>6927</v>
      </c>
      <c r="M165" s="1737">
        <v>6</v>
      </c>
      <c r="N165" s="1738">
        <v>220</v>
      </c>
      <c r="O165" s="1739">
        <v>30</v>
      </c>
      <c r="P165" s="2665" t="s">
        <v>6937</v>
      </c>
      <c r="Q165" s="1740">
        <v>6</v>
      </c>
      <c r="R165" s="3223"/>
      <c r="S165" s="3224"/>
      <c r="T165" s="3135"/>
      <c r="U165" s="3136"/>
      <c r="V165" s="3135"/>
      <c r="W165" s="3136"/>
      <c r="X165" s="255" t="e">
        <f>SUM(#REF!)</f>
        <v>#REF!</v>
      </c>
      <c r="Y165" s="255" t="e">
        <f>SUM(#REF!)</f>
        <v>#REF!</v>
      </c>
      <c r="Z165" s="255" t="e">
        <f t="shared" si="37"/>
        <v>#REF!</v>
      </c>
      <c r="AA165" s="2777" t="e">
        <f t="shared" si="38"/>
        <v>#REF!</v>
      </c>
      <c r="AB165" s="2830"/>
      <c r="AC165" s="2796" t="s">
        <v>3389</v>
      </c>
      <c r="AF165">
        <v>0</v>
      </c>
      <c r="AG165" s="2619" t="e">
        <f t="shared" si="26"/>
        <v>#REF!</v>
      </c>
    </row>
    <row r="166" spans="1:33" ht="28.8" x14ac:dyDescent="0.25">
      <c r="A166" s="1163" t="s">
        <v>3450</v>
      </c>
      <c r="B166" s="251" t="s">
        <v>3451</v>
      </c>
      <c r="C166" s="1040"/>
      <c r="D166" s="251" t="s">
        <v>3452</v>
      </c>
      <c r="E166" s="251" t="s">
        <v>3453</v>
      </c>
      <c r="F166" s="1488" t="s">
        <v>3454</v>
      </c>
      <c r="G166" s="1486" t="s">
        <v>3455</v>
      </c>
      <c r="H166" s="1772" t="str">
        <f t="shared" si="35"/>
        <v>5-DaHall1-PDU-05-30-8</v>
      </c>
      <c r="I166" s="1773" t="str">
        <f t="shared" si="36"/>
        <v>5-DaHall1-PDU-06-30-8</v>
      </c>
      <c r="J166" s="1735">
        <v>220</v>
      </c>
      <c r="K166" s="1736">
        <v>30</v>
      </c>
      <c r="L166" s="2633" t="s">
        <v>6927</v>
      </c>
      <c r="M166" s="1737">
        <v>8</v>
      </c>
      <c r="N166" s="1738">
        <v>220</v>
      </c>
      <c r="O166" s="1739">
        <v>30</v>
      </c>
      <c r="P166" s="2665" t="s">
        <v>6937</v>
      </c>
      <c r="Q166" s="1740">
        <v>8</v>
      </c>
      <c r="R166" s="3223"/>
      <c r="S166" s="3224"/>
      <c r="T166" s="3135"/>
      <c r="U166" s="3136"/>
      <c r="V166" s="3135"/>
      <c r="W166" s="3136"/>
      <c r="X166" s="255" t="e">
        <f>SUM(#REF!)</f>
        <v>#REF!</v>
      </c>
      <c r="Y166" s="255" t="e">
        <f>SUM(#REF!)</f>
        <v>#REF!</v>
      </c>
      <c r="Z166" s="255" t="e">
        <f t="shared" si="37"/>
        <v>#REF!</v>
      </c>
      <c r="AA166" s="2777" t="e">
        <f t="shared" si="38"/>
        <v>#REF!</v>
      </c>
      <c r="AB166" s="2830"/>
      <c r="AC166" s="2796" t="s">
        <v>3389</v>
      </c>
      <c r="AF166">
        <v>0</v>
      </c>
      <c r="AG166" s="2619" t="e">
        <f t="shared" si="26"/>
        <v>#REF!</v>
      </c>
    </row>
    <row r="167" spans="1:33" ht="28.8" x14ac:dyDescent="0.25">
      <c r="A167" s="1163" t="s">
        <v>1080</v>
      </c>
      <c r="B167" s="251" t="s">
        <v>3456</v>
      </c>
      <c r="C167" s="1040"/>
      <c r="D167" s="251" t="s">
        <v>3457</v>
      </c>
      <c r="E167" s="251" t="s">
        <v>3458</v>
      </c>
      <c r="F167" s="1488" t="s">
        <v>3459</v>
      </c>
      <c r="G167" s="1486" t="s">
        <v>3460</v>
      </c>
      <c r="H167" s="1772" t="str">
        <f t="shared" si="35"/>
        <v>5-DaHall1-PDU-05-30-10</v>
      </c>
      <c r="I167" s="1773" t="str">
        <f t="shared" si="36"/>
        <v>5-DaHall1-PDU-06-30-10</v>
      </c>
      <c r="J167" s="1735">
        <v>220</v>
      </c>
      <c r="K167" s="1736">
        <v>30</v>
      </c>
      <c r="L167" s="2633" t="s">
        <v>6927</v>
      </c>
      <c r="M167" s="1737">
        <v>10</v>
      </c>
      <c r="N167" s="1738">
        <v>220</v>
      </c>
      <c r="O167" s="1739">
        <v>30</v>
      </c>
      <c r="P167" s="2665" t="s">
        <v>6937</v>
      </c>
      <c r="Q167" s="1740">
        <v>10</v>
      </c>
      <c r="R167" s="3223"/>
      <c r="S167" s="3224"/>
      <c r="T167" s="3135"/>
      <c r="U167" s="3136"/>
      <c r="V167" s="3135"/>
      <c r="W167" s="3136"/>
      <c r="X167" s="255" t="e">
        <f>SUM(#REF!)</f>
        <v>#REF!</v>
      </c>
      <c r="Y167" s="255" t="e">
        <f>SUM(#REF!)</f>
        <v>#REF!</v>
      </c>
      <c r="Z167" s="255" t="e">
        <f t="shared" si="37"/>
        <v>#REF!</v>
      </c>
      <c r="AA167" s="2777" t="e">
        <f t="shared" si="38"/>
        <v>#REF!</v>
      </c>
      <c r="AB167" s="2830"/>
      <c r="AC167" s="2796" t="s">
        <v>3389</v>
      </c>
      <c r="AF167">
        <v>0</v>
      </c>
      <c r="AG167" s="2619" t="e">
        <f t="shared" si="26"/>
        <v>#REF!</v>
      </c>
    </row>
    <row r="168" spans="1:33" ht="28.8" x14ac:dyDescent="0.25">
      <c r="A168" s="1163" t="s">
        <v>3461</v>
      </c>
      <c r="B168" s="251" t="s">
        <v>3462</v>
      </c>
      <c r="C168" s="1040"/>
      <c r="D168" s="251" t="s">
        <v>3463</v>
      </c>
      <c r="E168" s="251" t="s">
        <v>3464</v>
      </c>
      <c r="F168" s="1488" t="s">
        <v>3465</v>
      </c>
      <c r="G168" s="1486" t="s">
        <v>3466</v>
      </c>
      <c r="H168" s="1772" t="str">
        <f t="shared" si="35"/>
        <v>5-DaHall1-PDU-05-30-12</v>
      </c>
      <c r="I168" s="1773" t="str">
        <f t="shared" si="36"/>
        <v>5-DaHall1-PDU-06-30-12</v>
      </c>
      <c r="J168" s="1735">
        <v>220</v>
      </c>
      <c r="K168" s="1736">
        <v>30</v>
      </c>
      <c r="L168" s="2633" t="s">
        <v>6927</v>
      </c>
      <c r="M168" s="1737">
        <v>12</v>
      </c>
      <c r="N168" s="1738">
        <v>220</v>
      </c>
      <c r="O168" s="1739">
        <v>30</v>
      </c>
      <c r="P168" s="2665" t="s">
        <v>6937</v>
      </c>
      <c r="Q168" s="1740">
        <v>12</v>
      </c>
      <c r="R168" s="3223"/>
      <c r="S168" s="3224"/>
      <c r="T168" s="3135"/>
      <c r="U168" s="3136"/>
      <c r="V168" s="3135"/>
      <c r="W168" s="3136"/>
      <c r="X168" s="270" t="e">
        <f>SUM(#REF!)</f>
        <v>#REF!</v>
      </c>
      <c r="Y168" s="270" t="e">
        <f>SUM(#REF!)</f>
        <v>#REF!</v>
      </c>
      <c r="Z168" s="255" t="e">
        <f t="shared" si="37"/>
        <v>#REF!</v>
      </c>
      <c r="AA168" s="2777" t="e">
        <f t="shared" si="38"/>
        <v>#REF!</v>
      </c>
      <c r="AB168" s="2830"/>
      <c r="AC168" s="2796" t="s">
        <v>3389</v>
      </c>
      <c r="AF168">
        <v>0</v>
      </c>
      <c r="AG168" s="2619" t="e">
        <f t="shared" si="26"/>
        <v>#REF!</v>
      </c>
    </row>
    <row r="169" spans="1:33" ht="28.8" x14ac:dyDescent="0.25">
      <c r="A169" s="1163" t="s">
        <v>3467</v>
      </c>
      <c r="B169" s="251" t="s">
        <v>3468</v>
      </c>
      <c r="C169" s="1040"/>
      <c r="D169" s="251" t="s">
        <v>3469</v>
      </c>
      <c r="E169" s="251" t="s">
        <v>3470</v>
      </c>
      <c r="F169" s="1488" t="s">
        <v>3471</v>
      </c>
      <c r="G169" s="1486" t="s">
        <v>3472</v>
      </c>
      <c r="H169" s="1772" t="str">
        <f t="shared" si="35"/>
        <v>5-DaHall1-PDU-05-30-14</v>
      </c>
      <c r="I169" s="1773" t="str">
        <f t="shared" si="36"/>
        <v>5-DaHall1-PDU-06-30-16</v>
      </c>
      <c r="J169" s="1735">
        <v>220</v>
      </c>
      <c r="K169" s="1736">
        <v>30</v>
      </c>
      <c r="L169" s="2633" t="s">
        <v>6927</v>
      </c>
      <c r="M169" s="1737">
        <v>14</v>
      </c>
      <c r="N169" s="1738">
        <v>220</v>
      </c>
      <c r="O169" s="1739">
        <v>30</v>
      </c>
      <c r="P169" s="2665" t="s">
        <v>6937</v>
      </c>
      <c r="Q169" s="1740">
        <v>16</v>
      </c>
      <c r="R169" s="3223"/>
      <c r="S169" s="3224"/>
      <c r="T169" s="3135"/>
      <c r="U169" s="3136"/>
      <c r="V169" s="3135"/>
      <c r="W169" s="3136"/>
      <c r="X169" s="270" t="e">
        <f>SUM(#REF!)</f>
        <v>#REF!</v>
      </c>
      <c r="Y169" s="270" t="e">
        <f>SUM(#REF!)</f>
        <v>#REF!</v>
      </c>
      <c r="Z169" s="255" t="e">
        <f t="shared" si="37"/>
        <v>#REF!</v>
      </c>
      <c r="AA169" s="2777" t="e">
        <f t="shared" si="38"/>
        <v>#REF!</v>
      </c>
      <c r="AB169" s="2830"/>
      <c r="AC169" s="2796" t="s">
        <v>3389</v>
      </c>
      <c r="AF169">
        <v>0</v>
      </c>
      <c r="AG169" s="2619" t="e">
        <f t="shared" si="26"/>
        <v>#REF!</v>
      </c>
    </row>
    <row r="170" spans="1:33" ht="28.8" x14ac:dyDescent="0.25">
      <c r="A170" s="1163" t="s">
        <v>3473</v>
      </c>
      <c r="B170" s="251" t="s">
        <v>3474</v>
      </c>
      <c r="C170" s="1040"/>
      <c r="D170" s="251" t="s">
        <v>3475</v>
      </c>
      <c r="E170" s="251" t="s">
        <v>3476</v>
      </c>
      <c r="F170" s="1488" t="s">
        <v>3477</v>
      </c>
      <c r="G170" s="1486" t="s">
        <v>3478</v>
      </c>
      <c r="H170" s="1772" t="str">
        <f t="shared" si="35"/>
        <v>5-DaHall1-PDU-05-30-16</v>
      </c>
      <c r="I170" s="1773" t="str">
        <f t="shared" si="36"/>
        <v>5-DaHall1-PDU-06-30-18</v>
      </c>
      <c r="J170" s="1735">
        <v>220</v>
      </c>
      <c r="K170" s="1736">
        <v>30</v>
      </c>
      <c r="L170" s="2633" t="s">
        <v>6927</v>
      </c>
      <c r="M170" s="1737">
        <v>16</v>
      </c>
      <c r="N170" s="1738">
        <v>220</v>
      </c>
      <c r="O170" s="1739">
        <v>30</v>
      </c>
      <c r="P170" s="2665" t="s">
        <v>6937</v>
      </c>
      <c r="Q170" s="1740">
        <v>18</v>
      </c>
      <c r="R170" s="3223"/>
      <c r="S170" s="3224"/>
      <c r="T170" s="3135"/>
      <c r="U170" s="3136"/>
      <c r="V170" s="3135"/>
      <c r="W170" s="3136"/>
      <c r="X170" s="270" t="e">
        <f>SUM(#REF!)</f>
        <v>#REF!</v>
      </c>
      <c r="Y170" s="270" t="e">
        <f>SUM(#REF!)</f>
        <v>#REF!</v>
      </c>
      <c r="Z170" s="255" t="e">
        <f t="shared" si="37"/>
        <v>#REF!</v>
      </c>
      <c r="AA170" s="2777" t="e">
        <f t="shared" si="38"/>
        <v>#REF!</v>
      </c>
      <c r="AB170" s="2830"/>
      <c r="AC170" s="2796" t="s">
        <v>3389</v>
      </c>
      <c r="AF170">
        <v>0</v>
      </c>
      <c r="AG170" s="2619" t="e">
        <f t="shared" si="26"/>
        <v>#REF!</v>
      </c>
    </row>
    <row r="171" spans="1:33" x14ac:dyDescent="0.25">
      <c r="A171" s="1163" t="s">
        <v>3479</v>
      </c>
      <c r="B171" s="851"/>
      <c r="C171" s="945"/>
      <c r="D171" s="851"/>
      <c r="E171" s="851"/>
      <c r="F171" s="915"/>
      <c r="G171" s="916"/>
      <c r="H171" s="1767"/>
      <c r="I171" s="1759"/>
      <c r="J171" s="1768"/>
      <c r="K171" s="1769"/>
      <c r="L171" s="915"/>
      <c r="M171" s="1770"/>
      <c r="N171" s="1771"/>
      <c r="O171" s="1761"/>
      <c r="P171" s="916"/>
      <c r="Q171" s="1762"/>
      <c r="R171" s="915"/>
      <c r="S171" s="916"/>
      <c r="T171" s="852"/>
      <c r="U171" s="853"/>
      <c r="V171" s="852"/>
      <c r="W171" s="853"/>
      <c r="X171" s="1063"/>
      <c r="Y171" s="1063"/>
      <c r="Z171" s="854"/>
      <c r="AA171" s="2784"/>
      <c r="AB171" s="2838"/>
      <c r="AC171" s="2891"/>
      <c r="AG171" s="2619">
        <f t="shared" si="26"/>
        <v>0</v>
      </c>
    </row>
    <row r="172" spans="1:33" ht="15" thickBot="1" x14ac:dyDescent="0.3">
      <c r="A172" s="1164" t="s">
        <v>3480</v>
      </c>
      <c r="B172" s="862"/>
      <c r="C172" s="1043"/>
      <c r="D172" s="862"/>
      <c r="E172" s="862"/>
      <c r="F172" s="1491"/>
      <c r="G172" s="1492"/>
      <c r="H172" s="1786"/>
      <c r="I172" s="1787"/>
      <c r="J172" s="1800"/>
      <c r="K172" s="1801"/>
      <c r="L172" s="1491"/>
      <c r="M172" s="1802"/>
      <c r="N172" s="1803"/>
      <c r="O172" s="1804"/>
      <c r="P172" s="1492"/>
      <c r="Q172" s="1805"/>
      <c r="R172" s="1491"/>
      <c r="S172" s="1492"/>
      <c r="T172" s="863"/>
      <c r="U172" s="884"/>
      <c r="V172" s="863"/>
      <c r="W172" s="884"/>
      <c r="X172" s="1186"/>
      <c r="Y172" s="1186"/>
      <c r="Z172" s="885"/>
      <c r="AA172" s="2783"/>
      <c r="AB172" s="2837"/>
      <c r="AC172" s="2894"/>
      <c r="AG172" s="2619">
        <f t="shared" si="26"/>
        <v>0</v>
      </c>
    </row>
    <row r="173" spans="1:33" ht="27.75" customHeight="1" thickTop="1" x14ac:dyDescent="0.25">
      <c r="A173" s="1162" t="s">
        <v>1105</v>
      </c>
      <c r="B173" s="332" t="s">
        <v>3481</v>
      </c>
      <c r="C173" s="1039"/>
      <c r="D173" s="332" t="s">
        <v>3482</v>
      </c>
      <c r="E173" s="332" t="s">
        <v>3483</v>
      </c>
      <c r="F173" s="1487" t="s">
        <v>3484</v>
      </c>
      <c r="G173" s="1485" t="s">
        <v>3485</v>
      </c>
      <c r="H173" s="1784" t="str">
        <f t="shared" ref="H173:H180" si="39">"5-DaHall1-PDU-"&amp;L173&amp;"-"&amp;K173&amp;"-"&amp;M173</f>
        <v>5-DaHall1-PDU-05-30-18</v>
      </c>
      <c r="I173" s="1785" t="str">
        <f t="shared" ref="I173:I180" si="40">"5-DaHall1-PDU-"&amp;P173&amp;"-"&amp;O173&amp;"-"&amp;Q173</f>
        <v>5-DaHall1-PDU-06-30-20</v>
      </c>
      <c r="J173" s="1729">
        <v>220</v>
      </c>
      <c r="K173" s="1730">
        <v>30</v>
      </c>
      <c r="L173" s="2632" t="s">
        <v>6927</v>
      </c>
      <c r="M173" s="1731">
        <v>18</v>
      </c>
      <c r="N173" s="1732">
        <v>220</v>
      </c>
      <c r="O173" s="1733">
        <v>30</v>
      </c>
      <c r="P173" s="2664" t="s">
        <v>6937</v>
      </c>
      <c r="Q173" s="1734">
        <v>20</v>
      </c>
      <c r="R173" s="3286" t="s">
        <v>3287</v>
      </c>
      <c r="S173" s="3287" t="s">
        <v>3288</v>
      </c>
      <c r="T173" s="3124" t="s">
        <v>3289</v>
      </c>
      <c r="U173" s="3126" t="s">
        <v>3290</v>
      </c>
      <c r="V173" s="3124" t="s">
        <v>2828</v>
      </c>
      <c r="W173" s="3126" t="s">
        <v>2829</v>
      </c>
      <c r="X173" s="333" t="e">
        <f>SUM(#REF!)</f>
        <v>#REF!</v>
      </c>
      <c r="Y173" s="333" t="e">
        <f>SUM(#REF!)</f>
        <v>#REF!</v>
      </c>
      <c r="Z173" s="333" t="e">
        <f>SUM(X173:Y173)</f>
        <v>#REF!</v>
      </c>
      <c r="AA173" s="2780" t="e">
        <f t="shared" si="15"/>
        <v>#REF!</v>
      </c>
      <c r="AB173" s="2833"/>
      <c r="AC173" s="2801" t="s">
        <v>3389</v>
      </c>
      <c r="AF173">
        <v>0</v>
      </c>
      <c r="AG173" s="2619" t="e">
        <f t="shared" si="26"/>
        <v>#REF!</v>
      </c>
    </row>
    <row r="174" spans="1:33" ht="28.8" x14ac:dyDescent="0.25">
      <c r="A174" s="1163" t="s">
        <v>1106</v>
      </c>
      <c r="B174" s="251" t="s">
        <v>3486</v>
      </c>
      <c r="C174" s="1040"/>
      <c r="D174" s="251" t="s">
        <v>3487</v>
      </c>
      <c r="E174" s="251" t="s">
        <v>3488</v>
      </c>
      <c r="F174" s="1488" t="s">
        <v>3489</v>
      </c>
      <c r="G174" s="1486" t="s">
        <v>3490</v>
      </c>
      <c r="H174" s="1772" t="str">
        <f t="shared" si="39"/>
        <v>5-DaHall1-PDU-05-30-20</v>
      </c>
      <c r="I174" s="1773" t="str">
        <f t="shared" si="40"/>
        <v>5-DaHall1-PDU-06-30-22</v>
      </c>
      <c r="J174" s="1735">
        <v>220</v>
      </c>
      <c r="K174" s="1736">
        <v>30</v>
      </c>
      <c r="L174" s="2633" t="s">
        <v>6927</v>
      </c>
      <c r="M174" s="1737">
        <v>20</v>
      </c>
      <c r="N174" s="1738">
        <v>220</v>
      </c>
      <c r="O174" s="1739">
        <v>30</v>
      </c>
      <c r="P174" s="2665" t="s">
        <v>6937</v>
      </c>
      <c r="Q174" s="1740">
        <v>22</v>
      </c>
      <c r="R174" s="3223"/>
      <c r="S174" s="3224"/>
      <c r="T174" s="3135"/>
      <c r="U174" s="3136"/>
      <c r="V174" s="3135"/>
      <c r="W174" s="3136"/>
      <c r="X174" s="255" t="e">
        <f>SUM(#REF!)</f>
        <v>#REF!</v>
      </c>
      <c r="Y174" s="255" t="e">
        <f>SUM(#REF!)</f>
        <v>#REF!</v>
      </c>
      <c r="Z174" s="255" t="e">
        <f t="shared" ref="Z174:Z180" si="41">SUM(X174:Y174)</f>
        <v>#REF!</v>
      </c>
      <c r="AA174" s="2777" t="e">
        <f t="shared" si="15"/>
        <v>#REF!</v>
      </c>
      <c r="AB174" s="2830"/>
      <c r="AC174" s="2796" t="s">
        <v>3389</v>
      </c>
      <c r="AF174">
        <v>0</v>
      </c>
      <c r="AG174" s="2619" t="e">
        <f t="shared" si="26"/>
        <v>#REF!</v>
      </c>
    </row>
    <row r="175" spans="1:33" ht="28.8" x14ac:dyDescent="0.25">
      <c r="A175" s="1163" t="s">
        <v>3491</v>
      </c>
      <c r="B175" s="251" t="s">
        <v>3492</v>
      </c>
      <c r="C175" s="1040"/>
      <c r="D175" s="251" t="s">
        <v>3493</v>
      </c>
      <c r="E175" s="251" t="s">
        <v>3494</v>
      </c>
      <c r="F175" s="1488" t="s">
        <v>3495</v>
      </c>
      <c r="G175" s="1486" t="s">
        <v>3496</v>
      </c>
      <c r="H175" s="1772" t="str">
        <f t="shared" si="39"/>
        <v>5-DaHall1-PDU-05-30-22</v>
      </c>
      <c r="I175" s="1773" t="str">
        <f t="shared" si="40"/>
        <v>5-DaHall1-PDU-06-30-24</v>
      </c>
      <c r="J175" s="1735">
        <v>220</v>
      </c>
      <c r="K175" s="1736">
        <v>30</v>
      </c>
      <c r="L175" s="2633" t="s">
        <v>6927</v>
      </c>
      <c r="M175" s="1737">
        <v>22</v>
      </c>
      <c r="N175" s="1738">
        <v>220</v>
      </c>
      <c r="O175" s="1739">
        <v>30</v>
      </c>
      <c r="P175" s="2665" t="s">
        <v>6937</v>
      </c>
      <c r="Q175" s="1740">
        <v>24</v>
      </c>
      <c r="R175" s="3223"/>
      <c r="S175" s="3224"/>
      <c r="T175" s="3135"/>
      <c r="U175" s="3136"/>
      <c r="V175" s="3135"/>
      <c r="W175" s="3136"/>
      <c r="X175" s="255" t="e">
        <f>SUM(#REF!)</f>
        <v>#REF!</v>
      </c>
      <c r="Y175" s="255" t="e">
        <f>SUM(#REF!)</f>
        <v>#REF!</v>
      </c>
      <c r="Z175" s="255" t="e">
        <f t="shared" si="41"/>
        <v>#REF!</v>
      </c>
      <c r="AA175" s="2777" t="e">
        <f t="shared" si="15"/>
        <v>#REF!</v>
      </c>
      <c r="AB175" s="2830"/>
      <c r="AC175" s="2796" t="s">
        <v>3389</v>
      </c>
      <c r="AF175">
        <v>0</v>
      </c>
      <c r="AG175" s="2619" t="e">
        <f t="shared" si="26"/>
        <v>#REF!</v>
      </c>
    </row>
    <row r="176" spans="1:33" ht="28.8" x14ac:dyDescent="0.25">
      <c r="A176" s="1163" t="s">
        <v>3497</v>
      </c>
      <c r="B176" s="251" t="s">
        <v>3498</v>
      </c>
      <c r="C176" s="1040"/>
      <c r="D176" s="251" t="s">
        <v>3499</v>
      </c>
      <c r="E176" s="251" t="s">
        <v>3500</v>
      </c>
      <c r="F176" s="1488" t="s">
        <v>3501</v>
      </c>
      <c r="G176" s="1486" t="s">
        <v>3502</v>
      </c>
      <c r="H176" s="1772" t="str">
        <f t="shared" si="39"/>
        <v>5-DaHall1-PDU-05-30-24</v>
      </c>
      <c r="I176" s="1773" t="str">
        <f t="shared" si="40"/>
        <v>5-DaHall1-PDU-06-30-26</v>
      </c>
      <c r="J176" s="1735">
        <v>220</v>
      </c>
      <c r="K176" s="1736">
        <v>30</v>
      </c>
      <c r="L176" s="2633" t="s">
        <v>6927</v>
      </c>
      <c r="M176" s="1737">
        <v>24</v>
      </c>
      <c r="N176" s="1738">
        <v>220</v>
      </c>
      <c r="O176" s="1739">
        <v>30</v>
      </c>
      <c r="P176" s="2665" t="s">
        <v>6937</v>
      </c>
      <c r="Q176" s="1740">
        <v>26</v>
      </c>
      <c r="R176" s="3223"/>
      <c r="S176" s="3224"/>
      <c r="T176" s="3135"/>
      <c r="U176" s="3136"/>
      <c r="V176" s="3135"/>
      <c r="W176" s="3136"/>
      <c r="X176" s="255" t="e">
        <f>SUM(#REF!)</f>
        <v>#REF!</v>
      </c>
      <c r="Y176" s="255" t="e">
        <f>SUM(#REF!)</f>
        <v>#REF!</v>
      </c>
      <c r="Z176" s="255" t="e">
        <f t="shared" si="41"/>
        <v>#REF!</v>
      </c>
      <c r="AA176" s="2777" t="e">
        <f t="shared" si="15"/>
        <v>#REF!</v>
      </c>
      <c r="AB176" s="2830"/>
      <c r="AC176" s="2796" t="s">
        <v>3389</v>
      </c>
      <c r="AF176">
        <v>0</v>
      </c>
      <c r="AG176" s="2619" t="e">
        <f t="shared" si="26"/>
        <v>#REF!</v>
      </c>
    </row>
    <row r="177" spans="1:33" ht="28.8" x14ac:dyDescent="0.25">
      <c r="A177" s="1163" t="s">
        <v>3503</v>
      </c>
      <c r="B177" s="251" t="s">
        <v>3504</v>
      </c>
      <c r="C177" s="1040"/>
      <c r="D177" s="251" t="s">
        <v>3505</v>
      </c>
      <c r="E177" s="251" t="s">
        <v>3506</v>
      </c>
      <c r="F177" s="1488" t="s">
        <v>3507</v>
      </c>
      <c r="G177" s="1486" t="s">
        <v>3508</v>
      </c>
      <c r="H177" s="1772" t="str">
        <f t="shared" si="39"/>
        <v>5-DaHall1-PDU-05-30-26</v>
      </c>
      <c r="I177" s="1773" t="str">
        <f t="shared" si="40"/>
        <v>5-DaHall1-PDU-06-30-28</v>
      </c>
      <c r="J177" s="1735">
        <v>220</v>
      </c>
      <c r="K177" s="1736">
        <v>30</v>
      </c>
      <c r="L177" s="2633" t="s">
        <v>6927</v>
      </c>
      <c r="M177" s="1737">
        <v>26</v>
      </c>
      <c r="N177" s="1738">
        <v>220</v>
      </c>
      <c r="O177" s="1739">
        <v>30</v>
      </c>
      <c r="P177" s="2665" t="s">
        <v>6937</v>
      </c>
      <c r="Q177" s="1740">
        <v>28</v>
      </c>
      <c r="R177" s="3223"/>
      <c r="S177" s="3224"/>
      <c r="T177" s="3135"/>
      <c r="U177" s="3136"/>
      <c r="V177" s="3135"/>
      <c r="W177" s="3136"/>
      <c r="X177" s="255" t="e">
        <f>SUM(#REF!)</f>
        <v>#REF!</v>
      </c>
      <c r="Y177" s="255" t="e">
        <f>SUM(#REF!)</f>
        <v>#REF!</v>
      </c>
      <c r="Z177" s="255" t="e">
        <f t="shared" si="41"/>
        <v>#REF!</v>
      </c>
      <c r="AA177" s="2777" t="e">
        <f t="shared" si="15"/>
        <v>#REF!</v>
      </c>
      <c r="AB177" s="2830"/>
      <c r="AC177" s="2796" t="s">
        <v>3389</v>
      </c>
      <c r="AF177">
        <v>0</v>
      </c>
      <c r="AG177" s="2619" t="e">
        <f t="shared" si="26"/>
        <v>#REF!</v>
      </c>
    </row>
    <row r="178" spans="1:33" ht="28.8" x14ac:dyDescent="0.25">
      <c r="A178" s="1163" t="s">
        <v>3509</v>
      </c>
      <c r="B178" s="251" t="s">
        <v>3510</v>
      </c>
      <c r="C178" s="1040"/>
      <c r="D178" s="251" t="s">
        <v>3511</v>
      </c>
      <c r="E178" s="251" t="s">
        <v>3512</v>
      </c>
      <c r="F178" s="1488" t="s">
        <v>3513</v>
      </c>
      <c r="G178" s="1486" t="s">
        <v>3514</v>
      </c>
      <c r="H178" s="1772" t="str">
        <f t="shared" si="39"/>
        <v>5-DaHall1-PDU-05-30-28</v>
      </c>
      <c r="I178" s="1773" t="str">
        <f t="shared" si="40"/>
        <v>5-DaHall1-PDU-06-30-30</v>
      </c>
      <c r="J178" s="1735">
        <v>220</v>
      </c>
      <c r="K178" s="1736">
        <v>30</v>
      </c>
      <c r="L178" s="2633" t="s">
        <v>6927</v>
      </c>
      <c r="M178" s="1737">
        <v>28</v>
      </c>
      <c r="N178" s="1738">
        <v>220</v>
      </c>
      <c r="O178" s="1739">
        <v>30</v>
      </c>
      <c r="P178" s="2665" t="s">
        <v>6937</v>
      </c>
      <c r="Q178" s="1740">
        <v>30</v>
      </c>
      <c r="R178" s="3223"/>
      <c r="S178" s="3224"/>
      <c r="T178" s="3135"/>
      <c r="U178" s="3136"/>
      <c r="V178" s="3135"/>
      <c r="W178" s="3136"/>
      <c r="X178" s="270" t="e">
        <f>SUM(#REF!)</f>
        <v>#REF!</v>
      </c>
      <c r="Y178" s="270" t="e">
        <f>SUM(#REF!)</f>
        <v>#REF!</v>
      </c>
      <c r="Z178" s="255" t="e">
        <f t="shared" si="41"/>
        <v>#REF!</v>
      </c>
      <c r="AA178" s="2777" t="e">
        <f t="shared" si="15"/>
        <v>#REF!</v>
      </c>
      <c r="AB178" s="2830"/>
      <c r="AC178" s="2796" t="s">
        <v>3389</v>
      </c>
      <c r="AF178">
        <v>0</v>
      </c>
      <c r="AG178" s="2619" t="e">
        <f t="shared" si="26"/>
        <v>#REF!</v>
      </c>
    </row>
    <row r="179" spans="1:33" ht="28.8" x14ac:dyDescent="0.25">
      <c r="A179" s="1163" t="s">
        <v>3515</v>
      </c>
      <c r="B179" s="251" t="s">
        <v>3516</v>
      </c>
      <c r="C179" s="1040"/>
      <c r="D179" s="251" t="s">
        <v>3517</v>
      </c>
      <c r="E179" s="251" t="s">
        <v>3518</v>
      </c>
      <c r="F179" s="1488" t="s">
        <v>3519</v>
      </c>
      <c r="G179" s="1486" t="s">
        <v>3520</v>
      </c>
      <c r="H179" s="1772" t="str">
        <f t="shared" si="39"/>
        <v>5-DaHall1-PDU-05-30-30</v>
      </c>
      <c r="I179" s="1773" t="str">
        <f t="shared" si="40"/>
        <v>5-DaHall1-PDU-06-30-34</v>
      </c>
      <c r="J179" s="1735">
        <v>220</v>
      </c>
      <c r="K179" s="1736">
        <v>30</v>
      </c>
      <c r="L179" s="2633" t="s">
        <v>6927</v>
      </c>
      <c r="M179" s="1737">
        <v>30</v>
      </c>
      <c r="N179" s="1738">
        <v>220</v>
      </c>
      <c r="O179" s="1739">
        <v>30</v>
      </c>
      <c r="P179" s="2665" t="s">
        <v>6937</v>
      </c>
      <c r="Q179" s="1740">
        <v>34</v>
      </c>
      <c r="R179" s="3223"/>
      <c r="S179" s="3224"/>
      <c r="T179" s="3135"/>
      <c r="U179" s="3136"/>
      <c r="V179" s="3135"/>
      <c r="W179" s="3136"/>
      <c r="X179" s="270" t="e">
        <f>SUM(#REF!)</f>
        <v>#REF!</v>
      </c>
      <c r="Y179" s="270" t="e">
        <f>SUM(#REF!)</f>
        <v>#REF!</v>
      </c>
      <c r="Z179" s="255" t="e">
        <f t="shared" si="41"/>
        <v>#REF!</v>
      </c>
      <c r="AA179" s="2777" t="e">
        <f t="shared" si="15"/>
        <v>#REF!</v>
      </c>
      <c r="AB179" s="2830"/>
      <c r="AC179" s="2796" t="s">
        <v>3389</v>
      </c>
      <c r="AF179">
        <v>0</v>
      </c>
      <c r="AG179" s="2619" t="e">
        <f t="shared" si="26"/>
        <v>#REF!</v>
      </c>
    </row>
    <row r="180" spans="1:33" ht="28.8" x14ac:dyDescent="0.25">
      <c r="A180" s="1163" t="s">
        <v>3521</v>
      </c>
      <c r="B180" s="251" t="s">
        <v>3522</v>
      </c>
      <c r="C180" s="1040"/>
      <c r="D180" s="251" t="s">
        <v>3523</v>
      </c>
      <c r="E180" s="251" t="s">
        <v>3524</v>
      </c>
      <c r="F180" s="1488" t="s">
        <v>3525</v>
      </c>
      <c r="G180" s="1486" t="s">
        <v>3526</v>
      </c>
      <c r="H180" s="1772" t="str">
        <f t="shared" si="39"/>
        <v>5-DaHall1-PDU-05-30-32</v>
      </c>
      <c r="I180" s="1773" t="str">
        <f t="shared" si="40"/>
        <v>5-DaHall1-PDU-06-30-36</v>
      </c>
      <c r="J180" s="1735">
        <v>220</v>
      </c>
      <c r="K180" s="1736">
        <v>30</v>
      </c>
      <c r="L180" s="2633" t="s">
        <v>6927</v>
      </c>
      <c r="M180" s="1737">
        <v>32</v>
      </c>
      <c r="N180" s="1738">
        <v>220</v>
      </c>
      <c r="O180" s="1739">
        <v>30</v>
      </c>
      <c r="P180" s="2665" t="s">
        <v>6937</v>
      </c>
      <c r="Q180" s="1740">
        <v>36</v>
      </c>
      <c r="R180" s="3223"/>
      <c r="S180" s="3224"/>
      <c r="T180" s="3135"/>
      <c r="U180" s="3136"/>
      <c r="V180" s="3135"/>
      <c r="W180" s="3136"/>
      <c r="X180" s="270" t="e">
        <f>SUM(#REF!)</f>
        <v>#REF!</v>
      </c>
      <c r="Y180" s="270" t="e">
        <f>SUM(#REF!)</f>
        <v>#REF!</v>
      </c>
      <c r="Z180" s="255" t="e">
        <f t="shared" si="41"/>
        <v>#REF!</v>
      </c>
      <c r="AA180" s="2777" t="e">
        <f t="shared" si="15"/>
        <v>#REF!</v>
      </c>
      <c r="AB180" s="2830"/>
      <c r="AC180" s="2796" t="s">
        <v>3389</v>
      </c>
      <c r="AF180">
        <v>0</v>
      </c>
      <c r="AG180" s="2619" t="e">
        <f t="shared" si="26"/>
        <v>#REF!</v>
      </c>
    </row>
    <row r="181" spans="1:33" x14ac:dyDescent="0.25">
      <c r="A181" s="1163" t="s">
        <v>3527</v>
      </c>
      <c r="B181" s="851"/>
      <c r="C181" s="945"/>
      <c r="D181" s="851"/>
      <c r="E181" s="851"/>
      <c r="F181" s="915"/>
      <c r="G181" s="916"/>
      <c r="H181" s="1767"/>
      <c r="I181" s="1759"/>
      <c r="J181" s="1768"/>
      <c r="K181" s="1769"/>
      <c r="L181" s="915"/>
      <c r="M181" s="1770"/>
      <c r="N181" s="1771"/>
      <c r="O181" s="1761"/>
      <c r="P181" s="916"/>
      <c r="Q181" s="1762"/>
      <c r="R181" s="915"/>
      <c r="S181" s="916"/>
      <c r="T181" s="852"/>
      <c r="U181" s="853"/>
      <c r="V181" s="852"/>
      <c r="W181" s="853"/>
      <c r="X181" s="1063"/>
      <c r="Y181" s="1063"/>
      <c r="Z181" s="854"/>
      <c r="AA181" s="2784"/>
      <c r="AB181" s="2838"/>
      <c r="AC181" s="2891"/>
      <c r="AG181" s="2619">
        <f t="shared" si="26"/>
        <v>0</v>
      </c>
    </row>
    <row r="182" spans="1:33" ht="15" thickBot="1" x14ac:dyDescent="0.3">
      <c r="A182" s="1164" t="s">
        <v>3528</v>
      </c>
      <c r="B182" s="862"/>
      <c r="C182" s="1043"/>
      <c r="D182" s="862"/>
      <c r="E182" s="862"/>
      <c r="F182" s="1491"/>
      <c r="G182" s="1492"/>
      <c r="H182" s="1786"/>
      <c r="I182" s="1787"/>
      <c r="J182" s="1800"/>
      <c r="K182" s="1801"/>
      <c r="L182" s="1491"/>
      <c r="M182" s="1802"/>
      <c r="N182" s="1803"/>
      <c r="O182" s="1804"/>
      <c r="P182" s="1492"/>
      <c r="Q182" s="1805"/>
      <c r="R182" s="1491"/>
      <c r="S182" s="1492"/>
      <c r="T182" s="863"/>
      <c r="U182" s="884"/>
      <c r="V182" s="863"/>
      <c r="W182" s="884"/>
      <c r="X182" s="1186"/>
      <c r="Y182" s="1186"/>
      <c r="Z182" s="885"/>
      <c r="AA182" s="2783"/>
      <c r="AB182" s="2837"/>
      <c r="AC182" s="2894"/>
      <c r="AG182" s="2619">
        <f t="shared" si="26"/>
        <v>0</v>
      </c>
    </row>
    <row r="183" spans="1:33" ht="29.4" thickTop="1" x14ac:dyDescent="0.25">
      <c r="A183" s="1162"/>
      <c r="B183" s="332"/>
      <c r="C183" s="1039" t="s">
        <v>3529</v>
      </c>
      <c r="D183" s="332" t="s">
        <v>2820</v>
      </c>
      <c r="E183" s="332" t="s">
        <v>3530</v>
      </c>
      <c r="F183" s="1487" t="s">
        <v>3531</v>
      </c>
      <c r="G183" s="1485" t="s">
        <v>3532</v>
      </c>
      <c r="H183" s="1784" t="str">
        <f t="shared" ref="H183:H209" si="42">"5-DaHall1-PDU-"&amp;L183&amp;"-"&amp;K183&amp;"-"&amp;M183</f>
        <v>5-DaHall1-PDU-01-30-1</v>
      </c>
      <c r="I183" s="1785" t="str">
        <f t="shared" ref="I183:I204" si="43">"5-DaHall1-PDU-"&amp;P183&amp;"-"&amp;O183&amp;"-"&amp;Q183</f>
        <v>5-DaHall1-PDU-02-30-1</v>
      </c>
      <c r="J183" s="1729">
        <v>220</v>
      </c>
      <c r="K183" s="1730">
        <v>30</v>
      </c>
      <c r="L183" s="2632" t="s">
        <v>6933</v>
      </c>
      <c r="M183" s="1731">
        <v>1</v>
      </c>
      <c r="N183" s="1732">
        <v>220</v>
      </c>
      <c r="O183" s="1733">
        <v>30</v>
      </c>
      <c r="P183" s="2664" t="s">
        <v>6929</v>
      </c>
      <c r="Q183" s="1734">
        <v>1</v>
      </c>
      <c r="R183" s="3286" t="s">
        <v>3189</v>
      </c>
      <c r="S183" s="3287" t="s">
        <v>3190</v>
      </c>
      <c r="T183" s="3124" t="s">
        <v>3191</v>
      </c>
      <c r="U183" s="3126" t="s">
        <v>3192</v>
      </c>
      <c r="V183" s="3124" t="s">
        <v>2828</v>
      </c>
      <c r="W183" s="3126" t="s">
        <v>2829</v>
      </c>
      <c r="X183" s="255" t="e">
        <f>SUM(#REF!)</f>
        <v>#REF!</v>
      </c>
      <c r="Y183" s="255" t="e">
        <f>SUM(#REF!)</f>
        <v>#REF!</v>
      </c>
      <c r="Z183" s="255" t="e">
        <f t="shared" ref="Z183" si="44">SUM(X183:Y183)</f>
        <v>#REF!</v>
      </c>
      <c r="AA183" s="2777" t="e">
        <f t="shared" ref="AA183" si="45">Z183*220</f>
        <v>#REF!</v>
      </c>
      <c r="AB183" s="2839"/>
      <c r="AC183" s="2801"/>
      <c r="AE183" s="2609"/>
      <c r="AG183" s="2619" t="e">
        <f t="shared" si="26"/>
        <v>#REF!</v>
      </c>
    </row>
    <row r="184" spans="1:33" ht="28.8" x14ac:dyDescent="0.25">
      <c r="A184" s="1163"/>
      <c r="B184" s="251" t="s">
        <v>3533</v>
      </c>
      <c r="C184" s="1040" t="s">
        <v>3534</v>
      </c>
      <c r="D184" s="251" t="s">
        <v>2833</v>
      </c>
      <c r="E184" s="251" t="s">
        <v>2834</v>
      </c>
      <c r="F184" s="1488" t="s">
        <v>3535</v>
      </c>
      <c r="G184" s="1486" t="s">
        <v>3536</v>
      </c>
      <c r="H184" s="1772" t="str">
        <f t="shared" si="42"/>
        <v>5-DaHall1-PDU-01-30-3</v>
      </c>
      <c r="I184" s="1773" t="str">
        <f t="shared" si="43"/>
        <v>5-DaHall1-PDU-02-30-3</v>
      </c>
      <c r="J184" s="1735">
        <v>220</v>
      </c>
      <c r="K184" s="1736">
        <v>30</v>
      </c>
      <c r="L184" s="2633" t="s">
        <v>6933</v>
      </c>
      <c r="M184" s="1737">
        <v>3</v>
      </c>
      <c r="N184" s="1738">
        <v>220</v>
      </c>
      <c r="O184" s="1739">
        <v>30</v>
      </c>
      <c r="P184" s="2665" t="s">
        <v>6929</v>
      </c>
      <c r="Q184" s="1740">
        <v>3</v>
      </c>
      <c r="R184" s="3223"/>
      <c r="S184" s="3224"/>
      <c r="T184" s="3125"/>
      <c r="U184" s="3117"/>
      <c r="V184" s="3125"/>
      <c r="W184" s="3117"/>
      <c r="X184" s="255" t="e">
        <f>SUM(#REF!)</f>
        <v>#REF!</v>
      </c>
      <c r="Y184" s="255" t="e">
        <f>SUM(#REF!)</f>
        <v>#REF!</v>
      </c>
      <c r="Z184" s="255" t="e">
        <f t="shared" ref="Z184:Z210" si="46">SUM(X184:Y184)</f>
        <v>#REF!</v>
      </c>
      <c r="AA184" s="2777" t="e">
        <f t="shared" ref="AA184:AA210" si="47">Z184*220</f>
        <v>#REF!</v>
      </c>
      <c r="AB184" s="2830"/>
      <c r="AC184" s="2796"/>
      <c r="AF184">
        <v>0</v>
      </c>
      <c r="AG184" s="2619" t="e">
        <f t="shared" si="26"/>
        <v>#REF!</v>
      </c>
    </row>
    <row r="185" spans="1:33" ht="28.8" x14ac:dyDescent="0.25">
      <c r="A185" s="1163"/>
      <c r="B185" s="251" t="s">
        <v>3537</v>
      </c>
      <c r="C185" s="1040" t="s">
        <v>3534</v>
      </c>
      <c r="D185" s="251" t="s">
        <v>2839</v>
      </c>
      <c r="E185" s="251" t="s">
        <v>2840</v>
      </c>
      <c r="F185" s="1488" t="s">
        <v>3538</v>
      </c>
      <c r="G185" s="1486" t="s">
        <v>3539</v>
      </c>
      <c r="H185" s="1772" t="str">
        <f t="shared" si="42"/>
        <v>5-DaHall1-PDU-01-30-5</v>
      </c>
      <c r="I185" s="1773" t="str">
        <f t="shared" si="43"/>
        <v>5-DaHall1-PDU-02-30-5</v>
      </c>
      <c r="J185" s="1735">
        <v>220</v>
      </c>
      <c r="K185" s="1736">
        <v>30</v>
      </c>
      <c r="L185" s="2633" t="s">
        <v>6933</v>
      </c>
      <c r="M185" s="1737">
        <v>5</v>
      </c>
      <c r="N185" s="1738">
        <v>220</v>
      </c>
      <c r="O185" s="1739">
        <v>30</v>
      </c>
      <c r="P185" s="2665" t="s">
        <v>6929</v>
      </c>
      <c r="Q185" s="1740">
        <v>5</v>
      </c>
      <c r="R185" s="3223"/>
      <c r="S185" s="3224"/>
      <c r="T185" s="3125"/>
      <c r="U185" s="3117"/>
      <c r="V185" s="3125"/>
      <c r="W185" s="3117"/>
      <c r="X185" s="255" t="e">
        <f>SUM(#REF!)</f>
        <v>#REF!</v>
      </c>
      <c r="Y185" s="255" t="e">
        <f>SUM(#REF!)</f>
        <v>#REF!</v>
      </c>
      <c r="Z185" s="255" t="e">
        <f t="shared" si="46"/>
        <v>#REF!</v>
      </c>
      <c r="AA185" s="2777" t="e">
        <f t="shared" si="47"/>
        <v>#REF!</v>
      </c>
      <c r="AB185" s="2830"/>
      <c r="AC185" s="2796"/>
      <c r="AF185">
        <v>0</v>
      </c>
      <c r="AG185" s="2619" t="e">
        <f t="shared" si="26"/>
        <v>#REF!</v>
      </c>
    </row>
    <row r="186" spans="1:33" ht="28.8" x14ac:dyDescent="0.25">
      <c r="A186" s="1163"/>
      <c r="B186" s="251" t="s">
        <v>3540</v>
      </c>
      <c r="C186" s="1040" t="s">
        <v>3534</v>
      </c>
      <c r="D186" s="251" t="s">
        <v>2848</v>
      </c>
      <c r="E186" s="251" t="s">
        <v>2849</v>
      </c>
      <c r="F186" s="1488" t="s">
        <v>3541</v>
      </c>
      <c r="G186" s="1486" t="s">
        <v>3542</v>
      </c>
      <c r="H186" s="1772" t="str">
        <f t="shared" si="42"/>
        <v>5-DaHall1-PDU-01-30-7</v>
      </c>
      <c r="I186" s="1773" t="str">
        <f t="shared" si="43"/>
        <v>5-DaHall1-PDU-02-30-7</v>
      </c>
      <c r="J186" s="1735">
        <v>220</v>
      </c>
      <c r="K186" s="1736">
        <v>30</v>
      </c>
      <c r="L186" s="2633" t="s">
        <v>6933</v>
      </c>
      <c r="M186" s="1737">
        <v>7</v>
      </c>
      <c r="N186" s="1738">
        <v>220</v>
      </c>
      <c r="O186" s="1739">
        <v>30</v>
      </c>
      <c r="P186" s="2665" t="s">
        <v>6929</v>
      </c>
      <c r="Q186" s="1740">
        <v>7</v>
      </c>
      <c r="R186" s="3223"/>
      <c r="S186" s="3224"/>
      <c r="T186" s="3125"/>
      <c r="U186" s="3117"/>
      <c r="V186" s="3125"/>
      <c r="W186" s="3117"/>
      <c r="X186" s="255" t="e">
        <f>SUM(#REF!)</f>
        <v>#REF!</v>
      </c>
      <c r="Y186" s="255" t="e">
        <f>SUM(#REF!)</f>
        <v>#REF!</v>
      </c>
      <c r="Z186" s="255" t="e">
        <f t="shared" si="46"/>
        <v>#REF!</v>
      </c>
      <c r="AA186" s="2777" t="e">
        <f t="shared" si="47"/>
        <v>#REF!</v>
      </c>
      <c r="AB186" s="2830"/>
      <c r="AC186" s="2796"/>
      <c r="AF186">
        <v>0</v>
      </c>
      <c r="AG186" s="2619" t="e">
        <f t="shared" si="26"/>
        <v>#REF!</v>
      </c>
    </row>
    <row r="187" spans="1:33" ht="28.8" x14ac:dyDescent="0.25">
      <c r="A187" s="1163" t="s">
        <v>2712</v>
      </c>
      <c r="B187" s="839" t="s">
        <v>3543</v>
      </c>
      <c r="C187" s="1040" t="s">
        <v>3544</v>
      </c>
      <c r="D187" s="2213" t="s">
        <v>3545</v>
      </c>
      <c r="E187" s="2213" t="s">
        <v>3546</v>
      </c>
      <c r="F187" s="1488" t="s">
        <v>3547</v>
      </c>
      <c r="G187" s="1486" t="s">
        <v>3548</v>
      </c>
      <c r="H187" s="1772" t="str">
        <f t="shared" si="42"/>
        <v>5-DaHall1-PDU-01-30-9</v>
      </c>
      <c r="I187" s="1773" t="str">
        <f t="shared" si="43"/>
        <v>5-DaHall1-PDU-02-30-9</v>
      </c>
      <c r="J187" s="1735">
        <v>220</v>
      </c>
      <c r="K187" s="1736">
        <v>30</v>
      </c>
      <c r="L187" s="2633" t="s">
        <v>6933</v>
      </c>
      <c r="M187" s="1737">
        <v>9</v>
      </c>
      <c r="N187" s="1738">
        <v>220</v>
      </c>
      <c r="O187" s="1739">
        <v>30</v>
      </c>
      <c r="P187" s="2665" t="s">
        <v>6929</v>
      </c>
      <c r="Q187" s="1740">
        <v>9</v>
      </c>
      <c r="R187" s="3223"/>
      <c r="S187" s="3224"/>
      <c r="T187" s="3125"/>
      <c r="U187" s="3117"/>
      <c r="V187" s="3125"/>
      <c r="W187" s="3117"/>
      <c r="X187" s="255" t="e">
        <f>SUM(#REF!)</f>
        <v>#REF!</v>
      </c>
      <c r="Y187" s="255" t="e">
        <f>SUM(#REF!)</f>
        <v>#REF!</v>
      </c>
      <c r="Z187" s="255" t="e">
        <f t="shared" si="46"/>
        <v>#REF!</v>
      </c>
      <c r="AA187" s="2777" t="e">
        <f t="shared" si="47"/>
        <v>#REF!</v>
      </c>
      <c r="AB187" s="2830"/>
      <c r="AC187" s="2796"/>
      <c r="AF187">
        <v>17.3</v>
      </c>
      <c r="AG187" s="2619" t="e">
        <f t="shared" si="26"/>
        <v>#REF!</v>
      </c>
    </row>
    <row r="188" spans="1:33" ht="28.8" x14ac:dyDescent="0.25">
      <c r="A188" s="1163" t="s">
        <v>2720</v>
      </c>
      <c r="B188" s="839" t="s">
        <v>3549</v>
      </c>
      <c r="C188" s="1040" t="s">
        <v>3550</v>
      </c>
      <c r="D188" s="2213" t="s">
        <v>3551</v>
      </c>
      <c r="E188" s="2213" t="s">
        <v>3552</v>
      </c>
      <c r="F188" s="1488" t="s">
        <v>3553</v>
      </c>
      <c r="G188" s="1486" t="s">
        <v>3554</v>
      </c>
      <c r="H188" s="1772" t="str">
        <f t="shared" si="42"/>
        <v>5-DaHall1-PDU-01-30-11</v>
      </c>
      <c r="I188" s="1773" t="str">
        <f t="shared" si="43"/>
        <v>5-DaHall1-PDU-02-30-11</v>
      </c>
      <c r="J188" s="1735">
        <v>220</v>
      </c>
      <c r="K188" s="1736">
        <v>30</v>
      </c>
      <c r="L188" s="2633" t="s">
        <v>6933</v>
      </c>
      <c r="M188" s="1737">
        <v>11</v>
      </c>
      <c r="N188" s="1738">
        <v>220</v>
      </c>
      <c r="O188" s="1739">
        <v>30</v>
      </c>
      <c r="P188" s="2665" t="s">
        <v>6929</v>
      </c>
      <c r="Q188" s="1740">
        <v>11</v>
      </c>
      <c r="R188" s="3223"/>
      <c r="S188" s="3224"/>
      <c r="T188" s="3125"/>
      <c r="U188" s="3117"/>
      <c r="V188" s="3125"/>
      <c r="W188" s="3117"/>
      <c r="X188" s="255" t="e">
        <f>SUM(#REF!)</f>
        <v>#REF!</v>
      </c>
      <c r="Y188" s="255" t="e">
        <f>SUM(#REF!)</f>
        <v>#REF!</v>
      </c>
      <c r="Z188" s="255" t="e">
        <f t="shared" si="46"/>
        <v>#REF!</v>
      </c>
      <c r="AA188" s="2777" t="e">
        <f t="shared" si="47"/>
        <v>#REF!</v>
      </c>
      <c r="AB188" s="2830"/>
      <c r="AC188" s="2796"/>
      <c r="AF188">
        <v>14.600000000000001</v>
      </c>
      <c r="AG188" s="2619" t="e">
        <f t="shared" si="26"/>
        <v>#REF!</v>
      </c>
    </row>
    <row r="189" spans="1:33" ht="28.8" x14ac:dyDescent="0.25">
      <c r="A189" s="1163" t="s">
        <v>2733</v>
      </c>
      <c r="B189" s="839" t="s">
        <v>3555</v>
      </c>
      <c r="C189" s="1040" t="s">
        <v>3550</v>
      </c>
      <c r="D189" s="2213" t="s">
        <v>3556</v>
      </c>
      <c r="E189" s="2213" t="s">
        <v>3557</v>
      </c>
      <c r="F189" s="1488" t="s">
        <v>3558</v>
      </c>
      <c r="G189" s="1486" t="s">
        <v>3559</v>
      </c>
      <c r="H189" s="1772" t="str">
        <f t="shared" si="42"/>
        <v>5-DaHall1-PDU-01-30-13</v>
      </c>
      <c r="I189" s="1773" t="str">
        <f t="shared" si="43"/>
        <v>5-DaHall1-PDU-02-30-13</v>
      </c>
      <c r="J189" s="1735">
        <v>220</v>
      </c>
      <c r="K189" s="1736">
        <v>30</v>
      </c>
      <c r="L189" s="2633" t="s">
        <v>6933</v>
      </c>
      <c r="M189" s="1737">
        <v>13</v>
      </c>
      <c r="N189" s="1738">
        <v>220</v>
      </c>
      <c r="O189" s="1739">
        <v>30</v>
      </c>
      <c r="P189" s="2665" t="s">
        <v>6929</v>
      </c>
      <c r="Q189" s="1740">
        <v>13</v>
      </c>
      <c r="R189" s="3223"/>
      <c r="S189" s="3224"/>
      <c r="T189" s="3125"/>
      <c r="U189" s="3117"/>
      <c r="V189" s="3125"/>
      <c r="W189" s="3117"/>
      <c r="X189" s="255" t="e">
        <f>SUM(#REF!)</f>
        <v>#REF!</v>
      </c>
      <c r="Y189" s="255" t="e">
        <f>SUM(#REF!)</f>
        <v>#REF!</v>
      </c>
      <c r="Z189" s="255" t="e">
        <f t="shared" si="46"/>
        <v>#REF!</v>
      </c>
      <c r="AA189" s="2777" t="e">
        <f t="shared" si="47"/>
        <v>#REF!</v>
      </c>
      <c r="AB189" s="2830"/>
      <c r="AC189" s="2796"/>
      <c r="AF189">
        <v>14.7</v>
      </c>
      <c r="AG189" s="2619" t="e">
        <f t="shared" si="26"/>
        <v>#REF!</v>
      </c>
    </row>
    <row r="190" spans="1:33" ht="28.8" x14ac:dyDescent="0.25">
      <c r="A190" s="1163" t="s">
        <v>3560</v>
      </c>
      <c r="B190" s="251" t="s">
        <v>3561</v>
      </c>
      <c r="C190" s="1040" t="s">
        <v>3550</v>
      </c>
      <c r="D190" s="2213" t="s">
        <v>3562</v>
      </c>
      <c r="E190" s="2213" t="s">
        <v>3563</v>
      </c>
      <c r="F190" s="1488" t="s">
        <v>3564</v>
      </c>
      <c r="G190" s="1486" t="s">
        <v>3565</v>
      </c>
      <c r="H190" s="1772" t="str">
        <f t="shared" si="42"/>
        <v>5-DaHall1-PDU-01-30-15</v>
      </c>
      <c r="I190" s="1773" t="str">
        <f t="shared" si="43"/>
        <v>5-DaHall1-PDU-02-30-15</v>
      </c>
      <c r="J190" s="1735">
        <v>220</v>
      </c>
      <c r="K190" s="1736">
        <v>30</v>
      </c>
      <c r="L190" s="2633" t="s">
        <v>6933</v>
      </c>
      <c r="M190" s="1737">
        <v>15</v>
      </c>
      <c r="N190" s="1738">
        <v>220</v>
      </c>
      <c r="O190" s="1739">
        <v>30</v>
      </c>
      <c r="P190" s="2665" t="s">
        <v>6929</v>
      </c>
      <c r="Q190" s="1740">
        <v>15</v>
      </c>
      <c r="R190" s="3223"/>
      <c r="S190" s="3224"/>
      <c r="T190" s="3125"/>
      <c r="U190" s="3117"/>
      <c r="V190" s="3125"/>
      <c r="W190" s="3117"/>
      <c r="X190" s="255" t="e">
        <f>SUM(#REF!)</f>
        <v>#REF!</v>
      </c>
      <c r="Y190" s="255" t="e">
        <f>SUM(#REF!)</f>
        <v>#REF!</v>
      </c>
      <c r="Z190" s="255" t="e">
        <f t="shared" si="46"/>
        <v>#REF!</v>
      </c>
      <c r="AA190" s="2777" t="e">
        <f t="shared" si="47"/>
        <v>#REF!</v>
      </c>
      <c r="AB190" s="2830"/>
      <c r="AC190" s="2796"/>
      <c r="AF190">
        <v>0</v>
      </c>
      <c r="AG190" s="2619" t="e">
        <f t="shared" si="26"/>
        <v>#REF!</v>
      </c>
    </row>
    <row r="191" spans="1:33" ht="29.4" thickBot="1" x14ac:dyDescent="0.3">
      <c r="A191" s="1164" t="s">
        <v>3566</v>
      </c>
      <c r="B191" s="334" t="s">
        <v>3567</v>
      </c>
      <c r="C191" s="1041" t="s">
        <v>3550</v>
      </c>
      <c r="D191" s="2214" t="s">
        <v>3568</v>
      </c>
      <c r="E191" s="2214" t="s">
        <v>3569</v>
      </c>
      <c r="F191" s="1489" t="s">
        <v>3570</v>
      </c>
      <c r="G191" s="1490" t="s">
        <v>3571</v>
      </c>
      <c r="H191" s="1774" t="str">
        <f t="shared" si="42"/>
        <v>5-DaHall1-PDU-01-30-17</v>
      </c>
      <c r="I191" s="1775" t="str">
        <f t="shared" si="43"/>
        <v>5-DaHall1-PDU-02-30-17</v>
      </c>
      <c r="J191" s="1745">
        <v>220</v>
      </c>
      <c r="K191" s="1746">
        <v>30</v>
      </c>
      <c r="L191" s="2634" t="s">
        <v>6933</v>
      </c>
      <c r="M191" s="1747">
        <v>17</v>
      </c>
      <c r="N191" s="1748">
        <v>220</v>
      </c>
      <c r="O191" s="1749">
        <v>30</v>
      </c>
      <c r="P191" s="2666" t="s">
        <v>6929</v>
      </c>
      <c r="Q191" s="1750">
        <v>17</v>
      </c>
      <c r="R191" s="3311"/>
      <c r="S191" s="3312"/>
      <c r="T191" s="3129"/>
      <c r="U191" s="3118"/>
      <c r="V191" s="3129"/>
      <c r="W191" s="3118"/>
      <c r="X191" s="335" t="e">
        <f>SUM(#REF!)</f>
        <v>#REF!</v>
      </c>
      <c r="Y191" s="335" t="e">
        <f>SUM(#REF!)</f>
        <v>#REF!</v>
      </c>
      <c r="Z191" s="335" t="e">
        <f t="shared" si="46"/>
        <v>#REF!</v>
      </c>
      <c r="AA191" s="2778" t="e">
        <f t="shared" si="47"/>
        <v>#REF!</v>
      </c>
      <c r="AB191" s="2831"/>
      <c r="AC191" s="2798"/>
      <c r="AF191">
        <v>0</v>
      </c>
      <c r="AG191" s="2619" t="e">
        <f t="shared" si="26"/>
        <v>#REF!</v>
      </c>
    </row>
    <row r="192" spans="1:33" ht="29.4" thickTop="1" x14ac:dyDescent="0.25">
      <c r="A192" s="1162" t="s">
        <v>3572</v>
      </c>
      <c r="B192" s="1065" t="s">
        <v>3573</v>
      </c>
      <c r="C192" s="1039" t="s">
        <v>3550</v>
      </c>
      <c r="D192" s="2215" t="s">
        <v>3574</v>
      </c>
      <c r="E192" s="2215" t="s">
        <v>3575</v>
      </c>
      <c r="F192" s="1497" t="s">
        <v>3576</v>
      </c>
      <c r="G192" s="1498" t="s">
        <v>3577</v>
      </c>
      <c r="H192" s="1784" t="str">
        <f t="shared" si="42"/>
        <v>5-DaHall1-PDU-01-30-31</v>
      </c>
      <c r="I192" s="1785" t="str">
        <f t="shared" si="43"/>
        <v>5-DaHall1-PDU-02-30-31</v>
      </c>
      <c r="J192" s="1806">
        <v>220</v>
      </c>
      <c r="K192" s="1807">
        <v>30</v>
      </c>
      <c r="L192" s="2635" t="s">
        <v>6933</v>
      </c>
      <c r="M192" s="1808">
        <v>31</v>
      </c>
      <c r="N192" s="1809">
        <v>220</v>
      </c>
      <c r="O192" s="1810">
        <v>30</v>
      </c>
      <c r="P192" s="2667" t="s">
        <v>6929</v>
      </c>
      <c r="Q192" s="1811">
        <v>31</v>
      </c>
      <c r="R192" s="3351" t="s">
        <v>3189</v>
      </c>
      <c r="S192" s="3354" t="s">
        <v>3190</v>
      </c>
      <c r="T192" s="3305" t="s">
        <v>3191</v>
      </c>
      <c r="U192" s="3316" t="s">
        <v>3192</v>
      </c>
      <c r="V192" s="3305" t="s">
        <v>2828</v>
      </c>
      <c r="W192" s="3308"/>
      <c r="X192" s="333" t="e">
        <f>SUM(#REF!)</f>
        <v>#REF!</v>
      </c>
      <c r="Y192" s="333" t="e">
        <f>SUM(#REF!)</f>
        <v>#REF!</v>
      </c>
      <c r="Z192" s="333" t="e">
        <f t="shared" si="46"/>
        <v>#REF!</v>
      </c>
      <c r="AA192" s="2780" t="e">
        <f t="shared" si="47"/>
        <v>#REF!</v>
      </c>
      <c r="AB192" s="2833"/>
      <c r="AC192" s="2801"/>
      <c r="AF192">
        <v>18.600000000000001</v>
      </c>
      <c r="AG192" s="2619" t="e">
        <f t="shared" si="26"/>
        <v>#REF!</v>
      </c>
    </row>
    <row r="193" spans="1:34" ht="28.8" x14ac:dyDescent="0.25">
      <c r="A193" s="1163" t="s">
        <v>3578</v>
      </c>
      <c r="B193" s="839" t="s">
        <v>3579</v>
      </c>
      <c r="C193" s="1040" t="s">
        <v>3550</v>
      </c>
      <c r="D193" s="2213" t="s">
        <v>3580</v>
      </c>
      <c r="E193" s="2213" t="s">
        <v>3581</v>
      </c>
      <c r="F193" s="919" t="s">
        <v>3582</v>
      </c>
      <c r="G193" s="920" t="s">
        <v>3583</v>
      </c>
      <c r="H193" s="1772" t="str">
        <f t="shared" si="42"/>
        <v>5-DaHall1-PDU-01-30-33</v>
      </c>
      <c r="I193" s="1773" t="str">
        <f t="shared" si="43"/>
        <v>5-DaHall1-PDU-02-30-33</v>
      </c>
      <c r="J193" s="1812">
        <v>220</v>
      </c>
      <c r="K193" s="1813">
        <v>30</v>
      </c>
      <c r="L193" s="2636" t="s">
        <v>6933</v>
      </c>
      <c r="M193" s="1814">
        <v>33</v>
      </c>
      <c r="N193" s="1815">
        <v>220</v>
      </c>
      <c r="O193" s="1816">
        <v>30</v>
      </c>
      <c r="P193" s="2668" t="s">
        <v>6929</v>
      </c>
      <c r="Q193" s="1817">
        <v>33</v>
      </c>
      <c r="R193" s="3352"/>
      <c r="S193" s="3355"/>
      <c r="T193" s="3306"/>
      <c r="U193" s="3309"/>
      <c r="V193" s="3306"/>
      <c r="W193" s="3309"/>
      <c r="X193" s="255" t="e">
        <f>SUM(#REF!)</f>
        <v>#REF!</v>
      </c>
      <c r="Y193" s="255" t="e">
        <f>SUM(#REF!)</f>
        <v>#REF!</v>
      </c>
      <c r="Z193" s="255" t="e">
        <f t="shared" si="46"/>
        <v>#REF!</v>
      </c>
      <c r="AA193" s="2777" t="e">
        <f t="shared" si="47"/>
        <v>#REF!</v>
      </c>
      <c r="AB193" s="2830"/>
      <c r="AC193" s="2796"/>
      <c r="AF193">
        <v>13.3</v>
      </c>
      <c r="AG193" s="2619" t="e">
        <f t="shared" si="26"/>
        <v>#REF!</v>
      </c>
    </row>
    <row r="194" spans="1:34" ht="28.8" x14ac:dyDescent="0.25">
      <c r="A194" s="1163" t="s">
        <v>3584</v>
      </c>
      <c r="B194" s="839" t="s">
        <v>3585</v>
      </c>
      <c r="C194" s="1040" t="s">
        <v>3550</v>
      </c>
      <c r="D194" s="2213" t="s">
        <v>3586</v>
      </c>
      <c r="E194" s="2213" t="s">
        <v>3587</v>
      </c>
      <c r="F194" s="919" t="s">
        <v>3588</v>
      </c>
      <c r="G194" s="920" t="s">
        <v>3589</v>
      </c>
      <c r="H194" s="1772" t="str">
        <f t="shared" si="42"/>
        <v>5-DaHall1-PDU-01-30-35</v>
      </c>
      <c r="I194" s="1773" t="str">
        <f t="shared" si="43"/>
        <v>5-DaHall1-PDU-02-30-35</v>
      </c>
      <c r="J194" s="1812">
        <v>220</v>
      </c>
      <c r="K194" s="1813">
        <v>30</v>
      </c>
      <c r="L194" s="2636" t="s">
        <v>6933</v>
      </c>
      <c r="M194" s="1814">
        <v>35</v>
      </c>
      <c r="N194" s="1815">
        <v>220</v>
      </c>
      <c r="O194" s="1816">
        <v>30</v>
      </c>
      <c r="P194" s="2668" t="s">
        <v>6929</v>
      </c>
      <c r="Q194" s="1817">
        <v>35</v>
      </c>
      <c r="R194" s="3352"/>
      <c r="S194" s="3355"/>
      <c r="T194" s="3306"/>
      <c r="U194" s="3309"/>
      <c r="V194" s="3306"/>
      <c r="W194" s="3309"/>
      <c r="X194" s="255" t="e">
        <f>SUM(#REF!)</f>
        <v>#REF!</v>
      </c>
      <c r="Y194" s="255" t="e">
        <f>SUM(#REF!)</f>
        <v>#REF!</v>
      </c>
      <c r="Z194" s="255" t="e">
        <f t="shared" si="46"/>
        <v>#REF!</v>
      </c>
      <c r="AA194" s="2777" t="e">
        <f t="shared" si="47"/>
        <v>#REF!</v>
      </c>
      <c r="AB194" s="2830"/>
      <c r="AC194" s="2796"/>
      <c r="AF194">
        <v>13.3</v>
      </c>
      <c r="AG194" s="2619" t="e">
        <f t="shared" si="26"/>
        <v>#REF!</v>
      </c>
    </row>
    <row r="195" spans="1:34" ht="28.8" x14ac:dyDescent="0.25">
      <c r="A195" s="1163" t="s">
        <v>3590</v>
      </c>
      <c r="B195" s="839" t="s">
        <v>3591</v>
      </c>
      <c r="C195" s="1040" t="s">
        <v>3550</v>
      </c>
      <c r="D195" s="2213" t="s">
        <v>3592</v>
      </c>
      <c r="E195" s="2213" t="s">
        <v>3593</v>
      </c>
      <c r="F195" s="919" t="s">
        <v>3594</v>
      </c>
      <c r="G195" s="920" t="s">
        <v>3595</v>
      </c>
      <c r="H195" s="1772" t="str">
        <f t="shared" si="42"/>
        <v>5-DaHall1-PDU-01-30-37</v>
      </c>
      <c r="I195" s="1773" t="str">
        <f t="shared" si="43"/>
        <v>5-DaHall1-PDU-02-30-37</v>
      </c>
      <c r="J195" s="1812">
        <v>220</v>
      </c>
      <c r="K195" s="1813">
        <v>30</v>
      </c>
      <c r="L195" s="2636" t="s">
        <v>6933</v>
      </c>
      <c r="M195" s="1814">
        <v>37</v>
      </c>
      <c r="N195" s="1815">
        <v>220</v>
      </c>
      <c r="O195" s="1816">
        <v>30</v>
      </c>
      <c r="P195" s="2668" t="s">
        <v>6929</v>
      </c>
      <c r="Q195" s="1817">
        <v>37</v>
      </c>
      <c r="R195" s="3352"/>
      <c r="S195" s="3355"/>
      <c r="T195" s="3306"/>
      <c r="U195" s="3309"/>
      <c r="V195" s="3306"/>
      <c r="W195" s="3309"/>
      <c r="X195" s="255" t="e">
        <f>SUM(#REF!)</f>
        <v>#REF!</v>
      </c>
      <c r="Y195" s="255" t="e">
        <f>SUM(#REF!)</f>
        <v>#REF!</v>
      </c>
      <c r="Z195" s="255" t="e">
        <f t="shared" si="46"/>
        <v>#REF!</v>
      </c>
      <c r="AA195" s="2777" t="e">
        <f t="shared" si="47"/>
        <v>#REF!</v>
      </c>
      <c r="AB195" s="2830"/>
      <c r="AC195" s="2796"/>
      <c r="AF195">
        <v>12.8</v>
      </c>
      <c r="AG195" s="2619" t="e">
        <f t="shared" si="26"/>
        <v>#REF!</v>
      </c>
    </row>
    <row r="196" spans="1:34" ht="28.8" x14ac:dyDescent="0.25">
      <c r="A196" s="1163" t="s">
        <v>3596</v>
      </c>
      <c r="B196" s="839" t="s">
        <v>3597</v>
      </c>
      <c r="C196" s="1040" t="s">
        <v>3550</v>
      </c>
      <c r="D196" s="2213" t="s">
        <v>3598</v>
      </c>
      <c r="E196" s="2213" t="s">
        <v>3599</v>
      </c>
      <c r="F196" s="919" t="s">
        <v>3600</v>
      </c>
      <c r="G196" s="920" t="s">
        <v>3601</v>
      </c>
      <c r="H196" s="1772" t="str">
        <f t="shared" si="42"/>
        <v>5-DaHall1-PDU-01-30-39</v>
      </c>
      <c r="I196" s="1773" t="str">
        <f t="shared" si="43"/>
        <v>5-DaHall1-PDU-02-30-39</v>
      </c>
      <c r="J196" s="1812">
        <v>220</v>
      </c>
      <c r="K196" s="1813">
        <v>30</v>
      </c>
      <c r="L196" s="2636" t="s">
        <v>6933</v>
      </c>
      <c r="M196" s="1814">
        <v>39</v>
      </c>
      <c r="N196" s="1815">
        <v>220</v>
      </c>
      <c r="O196" s="1816">
        <v>30</v>
      </c>
      <c r="P196" s="2668" t="s">
        <v>6929</v>
      </c>
      <c r="Q196" s="1817">
        <v>39</v>
      </c>
      <c r="R196" s="3352"/>
      <c r="S196" s="3355"/>
      <c r="T196" s="3306"/>
      <c r="U196" s="3309"/>
      <c r="V196" s="3306"/>
      <c r="W196" s="3309"/>
      <c r="X196" s="255" t="e">
        <f>SUM(#REF!)</f>
        <v>#REF!</v>
      </c>
      <c r="Y196" s="255" t="e">
        <f>SUM(#REF!)</f>
        <v>#REF!</v>
      </c>
      <c r="Z196" s="255" t="e">
        <f t="shared" si="46"/>
        <v>#REF!</v>
      </c>
      <c r="AA196" s="2777" t="e">
        <f t="shared" si="47"/>
        <v>#REF!</v>
      </c>
      <c r="AB196" s="2830"/>
      <c r="AC196" s="2796"/>
      <c r="AE196" s="1500" t="e">
        <f>SUM(AA187:AA196)/1000</f>
        <v>#REF!</v>
      </c>
      <c r="AF196">
        <v>13.3</v>
      </c>
      <c r="AG196" s="2619" t="e">
        <f t="shared" si="26"/>
        <v>#REF!</v>
      </c>
      <c r="AH196" s="2619" t="e">
        <f>SUM(AG187:AG196)</f>
        <v>#REF!</v>
      </c>
    </row>
    <row r="197" spans="1:34" ht="28.8" x14ac:dyDescent="0.25">
      <c r="A197" s="1163"/>
      <c r="B197" s="251" t="s">
        <v>3602</v>
      </c>
      <c r="C197" s="1040" t="s">
        <v>3534</v>
      </c>
      <c r="D197" s="251" t="s">
        <v>3603</v>
      </c>
      <c r="E197" s="251" t="s">
        <v>3604</v>
      </c>
      <c r="F197" s="919" t="s">
        <v>3605</v>
      </c>
      <c r="G197" s="920" t="s">
        <v>3606</v>
      </c>
      <c r="H197" s="1772" t="str">
        <f t="shared" si="42"/>
        <v>5-DaHall1-PDU-01-30-41</v>
      </c>
      <c r="I197" s="1773" t="str">
        <f t="shared" si="43"/>
        <v>5-DaHall1-PDU-02-30-41</v>
      </c>
      <c r="J197" s="1812">
        <v>220</v>
      </c>
      <c r="K197" s="1813">
        <v>30</v>
      </c>
      <c r="L197" s="2636" t="s">
        <v>6933</v>
      </c>
      <c r="M197" s="1814">
        <v>41</v>
      </c>
      <c r="N197" s="1815">
        <v>220</v>
      </c>
      <c r="O197" s="1816">
        <v>30</v>
      </c>
      <c r="P197" s="2668" t="s">
        <v>6929</v>
      </c>
      <c r="Q197" s="1817">
        <v>41</v>
      </c>
      <c r="R197" s="3352"/>
      <c r="S197" s="3355"/>
      <c r="T197" s="3306"/>
      <c r="U197" s="3309"/>
      <c r="V197" s="3306"/>
      <c r="W197" s="3309"/>
      <c r="X197" s="255" t="e">
        <f>SUM(#REF!)</f>
        <v>#REF!</v>
      </c>
      <c r="Y197" s="255" t="e">
        <f>SUM(#REF!)</f>
        <v>#REF!</v>
      </c>
      <c r="Z197" s="255" t="e">
        <f t="shared" si="46"/>
        <v>#REF!</v>
      </c>
      <c r="AA197" s="2777" t="e">
        <f t="shared" si="47"/>
        <v>#REF!</v>
      </c>
      <c r="AB197" s="2830"/>
      <c r="AC197" s="2796"/>
      <c r="AF197">
        <v>0</v>
      </c>
      <c r="AG197" s="2619" t="e">
        <f t="shared" si="26"/>
        <v>#REF!</v>
      </c>
    </row>
    <row r="198" spans="1:34" ht="28.8" x14ac:dyDescent="0.25">
      <c r="A198" s="1163"/>
      <c r="B198" s="251" t="s">
        <v>3607</v>
      </c>
      <c r="C198" s="1040" t="s">
        <v>3534</v>
      </c>
      <c r="D198" s="251" t="s">
        <v>3608</v>
      </c>
      <c r="E198" s="251" t="s">
        <v>3609</v>
      </c>
      <c r="F198" s="919" t="s">
        <v>3610</v>
      </c>
      <c r="G198" s="920" t="s">
        <v>3611</v>
      </c>
      <c r="H198" s="1772" t="str">
        <f t="shared" si="42"/>
        <v>5-DaHall1-PDU-01-30-43</v>
      </c>
      <c r="I198" s="1773" t="str">
        <f t="shared" si="43"/>
        <v>5-DaHall1-PDU-02-30-43</v>
      </c>
      <c r="J198" s="1812">
        <v>220</v>
      </c>
      <c r="K198" s="1813">
        <v>30</v>
      </c>
      <c r="L198" s="2636" t="s">
        <v>6933</v>
      </c>
      <c r="M198" s="1814">
        <v>43</v>
      </c>
      <c r="N198" s="1815">
        <v>220</v>
      </c>
      <c r="O198" s="1816">
        <v>30</v>
      </c>
      <c r="P198" s="2668" t="s">
        <v>6929</v>
      </c>
      <c r="Q198" s="1817">
        <v>43</v>
      </c>
      <c r="R198" s="3352"/>
      <c r="S198" s="3355"/>
      <c r="T198" s="3306"/>
      <c r="U198" s="3309"/>
      <c r="V198" s="3306"/>
      <c r="W198" s="3309"/>
      <c r="X198" s="255" t="e">
        <f>SUM(#REF!)</f>
        <v>#REF!</v>
      </c>
      <c r="Y198" s="255" t="e">
        <f>SUM(#REF!)</f>
        <v>#REF!</v>
      </c>
      <c r="Z198" s="255" t="e">
        <f t="shared" si="46"/>
        <v>#REF!</v>
      </c>
      <c r="AA198" s="2777" t="e">
        <f t="shared" si="47"/>
        <v>#REF!</v>
      </c>
      <c r="AB198" s="2830"/>
      <c r="AC198" s="2796"/>
      <c r="AF198">
        <v>0</v>
      </c>
      <c r="AG198" s="2619" t="e">
        <f t="shared" ref="AG198:AG261" si="48">Z198-AF198</f>
        <v>#REF!</v>
      </c>
    </row>
    <row r="199" spans="1:34" ht="28.8" x14ac:dyDescent="0.25">
      <c r="A199" s="1163"/>
      <c r="B199" s="251" t="s">
        <v>3612</v>
      </c>
      <c r="C199" s="1040" t="s">
        <v>3534</v>
      </c>
      <c r="D199" s="251" t="s">
        <v>3613</v>
      </c>
      <c r="E199" s="251" t="s">
        <v>3614</v>
      </c>
      <c r="F199" s="919" t="s">
        <v>3615</v>
      </c>
      <c r="G199" s="920" t="s">
        <v>3616</v>
      </c>
      <c r="H199" s="1772" t="str">
        <f t="shared" si="42"/>
        <v>5-DaHall1-PDU-01-30-45</v>
      </c>
      <c r="I199" s="1773" t="str">
        <f t="shared" si="43"/>
        <v>5-DaHall1-PDU-02-30-45</v>
      </c>
      <c r="J199" s="1812">
        <v>220</v>
      </c>
      <c r="K199" s="1813">
        <v>30</v>
      </c>
      <c r="L199" s="2636" t="s">
        <v>6933</v>
      </c>
      <c r="M199" s="1814">
        <v>45</v>
      </c>
      <c r="N199" s="1815">
        <v>220</v>
      </c>
      <c r="O199" s="1816">
        <v>30</v>
      </c>
      <c r="P199" s="2668" t="s">
        <v>6929</v>
      </c>
      <c r="Q199" s="1817">
        <v>45</v>
      </c>
      <c r="R199" s="3352"/>
      <c r="S199" s="3355"/>
      <c r="T199" s="3306"/>
      <c r="U199" s="3309"/>
      <c r="V199" s="3306"/>
      <c r="W199" s="3309"/>
      <c r="X199" s="255" t="e">
        <f>SUM(#REF!)</f>
        <v>#REF!</v>
      </c>
      <c r="Y199" s="255" t="e">
        <f>SUM(#REF!)</f>
        <v>#REF!</v>
      </c>
      <c r="Z199" s="255" t="e">
        <f t="shared" si="46"/>
        <v>#REF!</v>
      </c>
      <c r="AA199" s="2777" t="e">
        <f t="shared" si="47"/>
        <v>#REF!</v>
      </c>
      <c r="AB199" s="2830"/>
      <c r="AC199" s="2796"/>
      <c r="AF199">
        <v>0</v>
      </c>
      <c r="AG199" s="2619" t="e">
        <f t="shared" si="48"/>
        <v>#REF!</v>
      </c>
    </row>
    <row r="200" spans="1:34" ht="29.4" thickBot="1" x14ac:dyDescent="0.3">
      <c r="A200" s="1164"/>
      <c r="B200" s="334" t="s">
        <v>3617</v>
      </c>
      <c r="C200" s="1041" t="s">
        <v>3534</v>
      </c>
      <c r="D200" s="334" t="s">
        <v>3618</v>
      </c>
      <c r="E200" s="334" t="s">
        <v>3619</v>
      </c>
      <c r="F200" s="1197" t="s">
        <v>3620</v>
      </c>
      <c r="G200" s="1198" t="s">
        <v>3621</v>
      </c>
      <c r="H200" s="1774" t="str">
        <f t="shared" si="42"/>
        <v>5-DaHall1-PDU-01-30-47</v>
      </c>
      <c r="I200" s="1775" t="str">
        <f t="shared" si="43"/>
        <v>5-DaHall1-PDU-02-30-47</v>
      </c>
      <c r="J200" s="1818">
        <v>220</v>
      </c>
      <c r="K200" s="1819">
        <v>30</v>
      </c>
      <c r="L200" s="2637" t="s">
        <v>6933</v>
      </c>
      <c r="M200" s="1820">
        <v>47</v>
      </c>
      <c r="N200" s="1821">
        <v>220</v>
      </c>
      <c r="O200" s="1822">
        <v>30</v>
      </c>
      <c r="P200" s="2669" t="s">
        <v>6929</v>
      </c>
      <c r="Q200" s="1823">
        <v>47</v>
      </c>
      <c r="R200" s="3353"/>
      <c r="S200" s="3356"/>
      <c r="T200" s="3307"/>
      <c r="U200" s="3310"/>
      <c r="V200" s="3307"/>
      <c r="W200" s="3310"/>
      <c r="X200" s="335" t="e">
        <f>SUM(#REF!)</f>
        <v>#REF!</v>
      </c>
      <c r="Y200" s="335" t="e">
        <f>SUM(#REF!)</f>
        <v>#REF!</v>
      </c>
      <c r="Z200" s="335" t="e">
        <f t="shared" si="46"/>
        <v>#REF!</v>
      </c>
      <c r="AA200" s="2778" t="e">
        <f t="shared" si="47"/>
        <v>#REF!</v>
      </c>
      <c r="AB200" s="2831"/>
      <c r="AC200" s="2798"/>
      <c r="AF200">
        <v>0</v>
      </c>
      <c r="AG200" s="2619" t="e">
        <f t="shared" si="48"/>
        <v>#REF!</v>
      </c>
    </row>
    <row r="201" spans="1:34" ht="29.4" thickTop="1" x14ac:dyDescent="0.25">
      <c r="A201" s="1162" t="s">
        <v>2740</v>
      </c>
      <c r="B201" s="864" t="s">
        <v>3622</v>
      </c>
      <c r="C201" s="1039" t="s">
        <v>3623</v>
      </c>
      <c r="D201" s="332" t="s">
        <v>3624</v>
      </c>
      <c r="E201" s="332" t="s">
        <v>3625</v>
      </c>
      <c r="F201" s="1487" t="s">
        <v>3626</v>
      </c>
      <c r="G201" s="1485" t="s">
        <v>3627</v>
      </c>
      <c r="H201" s="1784" t="str">
        <f t="shared" si="42"/>
        <v>5-DaHall1-PDU-01-30-19</v>
      </c>
      <c r="I201" s="1785" t="str">
        <f t="shared" si="43"/>
        <v>5-DaHall1-PDU-02-30-19</v>
      </c>
      <c r="J201" s="1824">
        <v>220</v>
      </c>
      <c r="K201" s="1825">
        <v>30</v>
      </c>
      <c r="L201" s="2632" t="s">
        <v>6933</v>
      </c>
      <c r="M201" s="1731">
        <v>19</v>
      </c>
      <c r="N201" s="1826">
        <v>220</v>
      </c>
      <c r="O201" s="1827">
        <v>30</v>
      </c>
      <c r="P201" s="2664" t="s">
        <v>6929</v>
      </c>
      <c r="Q201" s="1734">
        <v>19</v>
      </c>
      <c r="R201" s="3286" t="s">
        <v>3189</v>
      </c>
      <c r="S201" s="3287" t="s">
        <v>3190</v>
      </c>
      <c r="T201" s="3124" t="s">
        <v>3191</v>
      </c>
      <c r="U201" s="3126" t="s">
        <v>3192</v>
      </c>
      <c r="V201" s="3124" t="s">
        <v>2828</v>
      </c>
      <c r="W201" s="3126" t="s">
        <v>2829</v>
      </c>
      <c r="X201" s="856" t="e">
        <f>SUM(#REF!)</f>
        <v>#REF!</v>
      </c>
      <c r="Y201" s="856" t="e">
        <f>SUM(#REF!)</f>
        <v>#REF!</v>
      </c>
      <c r="Z201" s="856" t="e">
        <f t="shared" si="46"/>
        <v>#REF!</v>
      </c>
      <c r="AA201" s="2853" t="e">
        <f t="shared" si="47"/>
        <v>#REF!</v>
      </c>
      <c r="AB201" s="2833"/>
      <c r="AC201" s="2801" t="s">
        <v>3628</v>
      </c>
      <c r="AF201">
        <v>1</v>
      </c>
      <c r="AG201" s="2619" t="e">
        <f t="shared" si="48"/>
        <v>#REF!</v>
      </c>
    </row>
    <row r="202" spans="1:34" ht="28.8" x14ac:dyDescent="0.25">
      <c r="A202" s="1163" t="s">
        <v>2747</v>
      </c>
      <c r="B202" s="861" t="s">
        <v>3629</v>
      </c>
      <c r="C202" s="1040" t="s">
        <v>3623</v>
      </c>
      <c r="D202" s="251" t="s">
        <v>3630</v>
      </c>
      <c r="E202" s="251" t="s">
        <v>3631</v>
      </c>
      <c r="F202" s="1488" t="s">
        <v>3632</v>
      </c>
      <c r="G202" s="1486" t="s">
        <v>3633</v>
      </c>
      <c r="H202" s="1772" t="str">
        <f t="shared" si="42"/>
        <v>5-DaHall1-PDU-01-30-21</v>
      </c>
      <c r="I202" s="1773" t="str">
        <f t="shared" si="43"/>
        <v>5-DaHall1-PDU-02-30-21</v>
      </c>
      <c r="J202" s="1741">
        <v>220</v>
      </c>
      <c r="K202" s="1742">
        <v>30</v>
      </c>
      <c r="L202" s="2633" t="s">
        <v>6933</v>
      </c>
      <c r="M202" s="1737">
        <v>21</v>
      </c>
      <c r="N202" s="1743">
        <v>220</v>
      </c>
      <c r="O202" s="1744">
        <v>30</v>
      </c>
      <c r="P202" s="2665" t="s">
        <v>6929</v>
      </c>
      <c r="Q202" s="1740">
        <v>21</v>
      </c>
      <c r="R202" s="3223"/>
      <c r="S202" s="3224"/>
      <c r="T202" s="3135"/>
      <c r="U202" s="3136"/>
      <c r="V202" s="3125"/>
      <c r="W202" s="3136"/>
      <c r="X202" s="270" t="e">
        <f>SUM(#REF!)</f>
        <v>#REF!</v>
      </c>
      <c r="Y202" s="270" t="e">
        <f>SUM(#REF!)</f>
        <v>#REF!</v>
      </c>
      <c r="Z202" s="270" t="e">
        <f t="shared" si="46"/>
        <v>#REF!</v>
      </c>
      <c r="AA202" s="2786" t="e">
        <f t="shared" si="47"/>
        <v>#REF!</v>
      </c>
      <c r="AB202" s="2830"/>
      <c r="AC202" s="2796" t="s">
        <v>3634</v>
      </c>
      <c r="AF202">
        <v>3</v>
      </c>
      <c r="AG202" s="2619" t="e">
        <f t="shared" si="48"/>
        <v>#REF!</v>
      </c>
    </row>
    <row r="203" spans="1:34" ht="28.8" x14ac:dyDescent="0.25">
      <c r="A203" s="1163" t="s">
        <v>2754</v>
      </c>
      <c r="B203" s="861" t="s">
        <v>3635</v>
      </c>
      <c r="C203" s="1040" t="s">
        <v>3623</v>
      </c>
      <c r="D203" s="251" t="s">
        <v>3636</v>
      </c>
      <c r="E203" s="251" t="s">
        <v>3637</v>
      </c>
      <c r="F203" s="1488" t="s">
        <v>3638</v>
      </c>
      <c r="G203" s="1486" t="s">
        <v>3639</v>
      </c>
      <c r="H203" s="1772" t="str">
        <f t="shared" si="42"/>
        <v>5-DaHall1-PDU-01-30-23</v>
      </c>
      <c r="I203" s="1773" t="str">
        <f t="shared" si="43"/>
        <v>5-DaHall1-PDU-02-30-23</v>
      </c>
      <c r="J203" s="1741">
        <v>220</v>
      </c>
      <c r="K203" s="1742">
        <v>30</v>
      </c>
      <c r="L203" s="2633" t="s">
        <v>6933</v>
      </c>
      <c r="M203" s="1737">
        <v>23</v>
      </c>
      <c r="N203" s="1743">
        <v>220</v>
      </c>
      <c r="O203" s="1744">
        <v>30</v>
      </c>
      <c r="P203" s="2665" t="s">
        <v>6929</v>
      </c>
      <c r="Q203" s="1740">
        <v>23</v>
      </c>
      <c r="R203" s="3223"/>
      <c r="S203" s="3224"/>
      <c r="T203" s="3135"/>
      <c r="U203" s="3136"/>
      <c r="V203" s="3125"/>
      <c r="W203" s="3136"/>
      <c r="X203" s="270" t="e">
        <f>SUM(#REF!)</f>
        <v>#REF!</v>
      </c>
      <c r="Y203" s="270" t="e">
        <f>SUM(#REF!)</f>
        <v>#REF!</v>
      </c>
      <c r="Z203" s="270" t="e">
        <f t="shared" si="46"/>
        <v>#REF!</v>
      </c>
      <c r="AA203" s="2786" t="e">
        <f t="shared" si="47"/>
        <v>#REF!</v>
      </c>
      <c r="AB203" s="2830"/>
      <c r="AC203" s="2796" t="s">
        <v>3640</v>
      </c>
      <c r="AF203">
        <v>2.8</v>
      </c>
      <c r="AG203" s="2619" t="e">
        <f t="shared" si="48"/>
        <v>#REF!</v>
      </c>
    </row>
    <row r="204" spans="1:34" ht="29.4" thickBot="1" x14ac:dyDescent="0.3">
      <c r="A204" s="1164" t="s">
        <v>2760</v>
      </c>
      <c r="B204" s="865" t="s">
        <v>3641</v>
      </c>
      <c r="C204" s="1041" t="s">
        <v>3623</v>
      </c>
      <c r="D204" s="334" t="s">
        <v>3642</v>
      </c>
      <c r="E204" s="334" t="s">
        <v>3643</v>
      </c>
      <c r="F204" s="1489" t="s">
        <v>3644</v>
      </c>
      <c r="G204" s="1490" t="s">
        <v>3645</v>
      </c>
      <c r="H204" s="1774" t="str">
        <f t="shared" si="42"/>
        <v>5-DaHall1-PDU-01-30-25</v>
      </c>
      <c r="I204" s="1775" t="str">
        <f t="shared" si="43"/>
        <v>5-DaHall1-PDU-02-30-25</v>
      </c>
      <c r="J204" s="1828">
        <v>220</v>
      </c>
      <c r="K204" s="1829">
        <v>30</v>
      </c>
      <c r="L204" s="2634" t="s">
        <v>6933</v>
      </c>
      <c r="M204" s="1747">
        <v>25</v>
      </c>
      <c r="N204" s="1830">
        <v>220</v>
      </c>
      <c r="O204" s="1831">
        <v>30</v>
      </c>
      <c r="P204" s="2666" t="s">
        <v>6929</v>
      </c>
      <c r="Q204" s="1750">
        <v>25</v>
      </c>
      <c r="R204" s="3311"/>
      <c r="S204" s="3312"/>
      <c r="T204" s="3141"/>
      <c r="U204" s="3142"/>
      <c r="V204" s="3129"/>
      <c r="W204" s="3142"/>
      <c r="X204" s="337" t="e">
        <f>SUM(#REF!)</f>
        <v>#REF!</v>
      </c>
      <c r="Y204" s="337" t="e">
        <f>SUM(#REF!)</f>
        <v>#REF!</v>
      </c>
      <c r="Z204" s="337" t="e">
        <f t="shared" si="46"/>
        <v>#REF!</v>
      </c>
      <c r="AA204" s="2787" t="e">
        <f t="shared" si="47"/>
        <v>#REF!</v>
      </c>
      <c r="AB204" s="2831"/>
      <c r="AC204" s="2798" t="s">
        <v>3646</v>
      </c>
      <c r="AF204">
        <v>0</v>
      </c>
      <c r="AG204" s="2619" t="e">
        <f t="shared" si="48"/>
        <v>#REF!</v>
      </c>
    </row>
    <row r="205" spans="1:34" ht="29.4" thickTop="1" x14ac:dyDescent="0.25">
      <c r="A205" s="1162"/>
      <c r="B205" s="338" t="s">
        <v>3573</v>
      </c>
      <c r="C205" s="1044"/>
      <c r="D205" s="332" t="s">
        <v>3647</v>
      </c>
      <c r="E205" s="847"/>
      <c r="F205" s="1487" t="s">
        <v>3648</v>
      </c>
      <c r="G205" s="847"/>
      <c r="H205" s="1784" t="str">
        <f t="shared" si="42"/>
        <v>5-DaHall1-PDU-01-30-42</v>
      </c>
      <c r="I205" s="1832"/>
      <c r="J205" s="1833">
        <v>220</v>
      </c>
      <c r="K205" s="1834">
        <v>30</v>
      </c>
      <c r="L205" s="2632" t="s">
        <v>6933</v>
      </c>
      <c r="M205" s="1731">
        <v>42</v>
      </c>
      <c r="N205" s="1835"/>
      <c r="O205" s="1836"/>
      <c r="P205" s="847"/>
      <c r="Q205" s="1837"/>
      <c r="R205" s="1487" t="s">
        <v>3189</v>
      </c>
      <c r="S205" s="847"/>
      <c r="T205" s="943" t="s">
        <v>3191</v>
      </c>
      <c r="U205" s="847"/>
      <c r="V205" s="943" t="s">
        <v>2828</v>
      </c>
      <c r="W205" s="847"/>
      <c r="X205" s="339" t="e">
        <f>SUM(#REF!)</f>
        <v>#REF!</v>
      </c>
      <c r="Y205" s="847"/>
      <c r="Z205" s="339" t="e">
        <f t="shared" si="46"/>
        <v>#REF!</v>
      </c>
      <c r="AA205" s="2854" t="e">
        <f t="shared" si="47"/>
        <v>#REF!</v>
      </c>
      <c r="AB205" s="2914"/>
      <c r="AC205" s="2895"/>
      <c r="AF205">
        <v>0</v>
      </c>
      <c r="AG205" s="2619" t="e">
        <f t="shared" si="48"/>
        <v>#REF!</v>
      </c>
    </row>
    <row r="206" spans="1:34" ht="28.8" x14ac:dyDescent="0.25">
      <c r="A206" s="1166"/>
      <c r="B206" s="251" t="s">
        <v>3649</v>
      </c>
      <c r="C206" s="1040"/>
      <c r="D206" s="251" t="s">
        <v>3650</v>
      </c>
      <c r="E206" s="251" t="s">
        <v>3651</v>
      </c>
      <c r="F206" s="1488" t="s">
        <v>3652</v>
      </c>
      <c r="G206" s="1486" t="s">
        <v>3653</v>
      </c>
      <c r="H206" s="1772" t="str">
        <f t="shared" si="42"/>
        <v>5-DaHall1-PDU-01-30-44</v>
      </c>
      <c r="I206" s="1773" t="str">
        <f>"5-DaHall1-PDU-"&amp;P206&amp;"-"&amp;O206&amp;"-"&amp;Q206</f>
        <v>5-DaHall1-PDU-02-30-44</v>
      </c>
      <c r="J206" s="1735">
        <v>220</v>
      </c>
      <c r="K206" s="1736">
        <v>30</v>
      </c>
      <c r="L206" s="2633" t="s">
        <v>6933</v>
      </c>
      <c r="M206" s="1737">
        <v>44</v>
      </c>
      <c r="N206" s="1738">
        <v>220</v>
      </c>
      <c r="O206" s="1739">
        <v>30</v>
      </c>
      <c r="P206" s="2665" t="s">
        <v>6929</v>
      </c>
      <c r="Q206" s="1740">
        <v>44</v>
      </c>
      <c r="R206" s="3223" t="s">
        <v>3189</v>
      </c>
      <c r="S206" s="3224" t="s">
        <v>3190</v>
      </c>
      <c r="T206" s="3125" t="s">
        <v>3191</v>
      </c>
      <c r="U206" s="3117" t="s">
        <v>3192</v>
      </c>
      <c r="V206" s="3125" t="s">
        <v>2828</v>
      </c>
      <c r="W206" s="3117" t="s">
        <v>2829</v>
      </c>
      <c r="X206" s="270" t="e">
        <f>SUM(#REF!)</f>
        <v>#REF!</v>
      </c>
      <c r="Y206" s="270" t="e">
        <f>SUM(#REF!)</f>
        <v>#REF!</v>
      </c>
      <c r="Z206" s="270" t="e">
        <f t="shared" si="46"/>
        <v>#REF!</v>
      </c>
      <c r="AA206" s="2786" t="e">
        <f t="shared" si="47"/>
        <v>#REF!</v>
      </c>
      <c r="AB206" s="2830"/>
      <c r="AC206" s="2896"/>
      <c r="AF206">
        <v>0</v>
      </c>
      <c r="AG206" s="2619" t="e">
        <f t="shared" si="48"/>
        <v>#REF!</v>
      </c>
    </row>
    <row r="207" spans="1:34" ht="28.8" x14ac:dyDescent="0.25">
      <c r="A207" s="1163" t="s">
        <v>3654</v>
      </c>
      <c r="B207" s="1040" t="s">
        <v>3655</v>
      </c>
      <c r="C207" s="1040" t="s">
        <v>3623</v>
      </c>
      <c r="D207" s="251" t="s">
        <v>3656</v>
      </c>
      <c r="E207" s="251" t="s">
        <v>3657</v>
      </c>
      <c r="F207" s="1488" t="s">
        <v>3658</v>
      </c>
      <c r="G207" s="1486" t="s">
        <v>3659</v>
      </c>
      <c r="H207" s="1772" t="str">
        <f t="shared" si="42"/>
        <v>5-DaHall1-PDU-01-30-4</v>
      </c>
      <c r="I207" s="1773" t="str">
        <f>"5-DaHall1-PDU-"&amp;P207&amp;"-"&amp;O207&amp;"-"&amp;Q207</f>
        <v>5-DaHall1-PDU-02-30-4</v>
      </c>
      <c r="J207" s="1741">
        <v>220</v>
      </c>
      <c r="K207" s="1742">
        <v>30</v>
      </c>
      <c r="L207" s="2633" t="s">
        <v>6933</v>
      </c>
      <c r="M207" s="1737">
        <v>4</v>
      </c>
      <c r="N207" s="1743">
        <v>220</v>
      </c>
      <c r="O207" s="1744">
        <v>30</v>
      </c>
      <c r="P207" s="2665" t="s">
        <v>6929</v>
      </c>
      <c r="Q207" s="1740">
        <v>4</v>
      </c>
      <c r="R207" s="3223"/>
      <c r="S207" s="3224"/>
      <c r="T207" s="3125"/>
      <c r="U207" s="3136"/>
      <c r="V207" s="3125"/>
      <c r="W207" s="3136"/>
      <c r="X207" s="270" t="e">
        <f>SUM(#REF!)</f>
        <v>#REF!</v>
      </c>
      <c r="Y207" s="270" t="e">
        <f>SUM(#REF!)</f>
        <v>#REF!</v>
      </c>
      <c r="Z207" s="270" t="e">
        <f t="shared" si="46"/>
        <v>#REF!</v>
      </c>
      <c r="AA207" s="2786" t="e">
        <f t="shared" si="47"/>
        <v>#REF!</v>
      </c>
      <c r="AB207" s="2830"/>
      <c r="AC207" s="2796" t="s">
        <v>3660</v>
      </c>
      <c r="AF207">
        <v>0</v>
      </c>
      <c r="AG207" s="2619" t="e">
        <f t="shared" si="48"/>
        <v>#REF!</v>
      </c>
    </row>
    <row r="208" spans="1:34" ht="28.8" x14ac:dyDescent="0.25">
      <c r="A208" s="1163" t="s">
        <v>3661</v>
      </c>
      <c r="B208" s="861" t="s">
        <v>3662</v>
      </c>
      <c r="C208" s="1040" t="s">
        <v>3623</v>
      </c>
      <c r="D208" s="251" t="s">
        <v>3663</v>
      </c>
      <c r="E208" s="251" t="s">
        <v>3664</v>
      </c>
      <c r="F208" s="1488" t="s">
        <v>3665</v>
      </c>
      <c r="G208" s="1486" t="s">
        <v>3666</v>
      </c>
      <c r="H208" s="1772" t="str">
        <f t="shared" si="42"/>
        <v>5-DaHall1-PDU-01-30-6</v>
      </c>
      <c r="I208" s="1773" t="str">
        <f>"5-DaHall1-PDU-"&amp;P208&amp;"-"&amp;O208&amp;"-"&amp;Q208</f>
        <v>5-DaHall1-PDU-02-30-6</v>
      </c>
      <c r="J208" s="1741">
        <v>220</v>
      </c>
      <c r="K208" s="1742">
        <v>30</v>
      </c>
      <c r="L208" s="2633" t="s">
        <v>6933</v>
      </c>
      <c r="M208" s="1737">
        <v>6</v>
      </c>
      <c r="N208" s="1743">
        <v>220</v>
      </c>
      <c r="O208" s="1744">
        <v>30</v>
      </c>
      <c r="P208" s="2665" t="s">
        <v>6929</v>
      </c>
      <c r="Q208" s="1740">
        <v>6</v>
      </c>
      <c r="R208" s="3223"/>
      <c r="S208" s="3224"/>
      <c r="T208" s="3125"/>
      <c r="U208" s="3136"/>
      <c r="V208" s="3125"/>
      <c r="W208" s="3136"/>
      <c r="X208" s="270" t="e">
        <f>SUM(#REF!)</f>
        <v>#REF!</v>
      </c>
      <c r="Y208" s="270" t="e">
        <f>SUM(#REF!)</f>
        <v>#REF!</v>
      </c>
      <c r="Z208" s="270" t="e">
        <f t="shared" si="46"/>
        <v>#REF!</v>
      </c>
      <c r="AA208" s="2786" t="e">
        <f t="shared" si="47"/>
        <v>#REF!</v>
      </c>
      <c r="AB208" s="2830"/>
      <c r="AC208" s="2796" t="s">
        <v>3667</v>
      </c>
      <c r="AF208">
        <v>2.7</v>
      </c>
      <c r="AG208" s="2619" t="e">
        <f t="shared" si="48"/>
        <v>#REF!</v>
      </c>
    </row>
    <row r="209" spans="1:33" ht="28.8" x14ac:dyDescent="0.25">
      <c r="A209" s="1166"/>
      <c r="B209" s="839" t="s">
        <v>3668</v>
      </c>
      <c r="C209" s="1040" t="s">
        <v>3623</v>
      </c>
      <c r="D209" s="251" t="s">
        <v>3669</v>
      </c>
      <c r="E209" s="851"/>
      <c r="F209" s="1488" t="s">
        <v>3670</v>
      </c>
      <c r="G209" s="851"/>
      <c r="H209" s="1772" t="str">
        <f t="shared" si="42"/>
        <v>5-DaHall1-PDU-01-30-10</v>
      </c>
      <c r="I209" s="1838"/>
      <c r="J209" s="1839">
        <v>220</v>
      </c>
      <c r="K209" s="1840">
        <v>30</v>
      </c>
      <c r="L209" s="2633" t="s">
        <v>6933</v>
      </c>
      <c r="M209" s="1737">
        <v>10</v>
      </c>
      <c r="N209" s="1841"/>
      <c r="O209" s="1842"/>
      <c r="P209" s="851"/>
      <c r="Q209" s="1843"/>
      <c r="R209" s="3223"/>
      <c r="S209" s="851"/>
      <c r="T209" s="3125"/>
      <c r="U209" s="851"/>
      <c r="V209" s="3125"/>
      <c r="W209" s="851"/>
      <c r="X209" s="270" t="e">
        <f>SUM(#REF!)</f>
        <v>#REF!</v>
      </c>
      <c r="Y209" s="852"/>
      <c r="Z209" s="270" t="e">
        <f t="shared" si="46"/>
        <v>#REF!</v>
      </c>
      <c r="AA209" s="2786" t="e">
        <f t="shared" si="47"/>
        <v>#REF!</v>
      </c>
      <c r="AB209" s="2830"/>
      <c r="AC209" s="2796" t="s">
        <v>3623</v>
      </c>
      <c r="AF209">
        <v>0</v>
      </c>
      <c r="AG209" s="2619" t="e">
        <f t="shared" si="48"/>
        <v>#REF!</v>
      </c>
    </row>
    <row r="210" spans="1:33" ht="29.4" thickBot="1" x14ac:dyDescent="0.3">
      <c r="A210" s="1167"/>
      <c r="B210" s="840" t="s">
        <v>3671</v>
      </c>
      <c r="C210" s="1041" t="s">
        <v>3623</v>
      </c>
      <c r="D210" s="862"/>
      <c r="E210" s="334" t="s">
        <v>3672</v>
      </c>
      <c r="F210" s="921"/>
      <c r="G210" s="1490" t="s">
        <v>3673</v>
      </c>
      <c r="H210" s="1844"/>
      <c r="I210" s="1775" t="str">
        <f>"5-DaHall1-PDU-"&amp;P210&amp;"-"&amp;O210&amp;"-"&amp;Q210</f>
        <v>5-DaHall1-PDU-02-30-10</v>
      </c>
      <c r="J210" s="1845"/>
      <c r="K210" s="1846"/>
      <c r="L210" s="921"/>
      <c r="M210" s="1847"/>
      <c r="N210" s="1848">
        <v>220</v>
      </c>
      <c r="O210" s="1849">
        <v>30</v>
      </c>
      <c r="P210" s="2666" t="s">
        <v>6929</v>
      </c>
      <c r="Q210" s="1750">
        <v>10</v>
      </c>
      <c r="R210" s="921"/>
      <c r="S210" s="1490" t="s">
        <v>3190</v>
      </c>
      <c r="T210" s="921"/>
      <c r="U210" s="924" t="s">
        <v>3192</v>
      </c>
      <c r="V210" s="921"/>
      <c r="W210" s="846"/>
      <c r="X210" s="863"/>
      <c r="Y210" s="337" t="e">
        <f>SUM(#REF!)</f>
        <v>#REF!</v>
      </c>
      <c r="Z210" s="337" t="e">
        <f t="shared" si="46"/>
        <v>#REF!</v>
      </c>
      <c r="AA210" s="2787" t="e">
        <f t="shared" si="47"/>
        <v>#REF!</v>
      </c>
      <c r="AB210" s="2831"/>
      <c r="AC210" s="2798" t="s">
        <v>3623</v>
      </c>
      <c r="AE210" s="1500" t="e">
        <f>SUM(AA201:AA210)/1000</f>
        <v>#REF!</v>
      </c>
      <c r="AF210">
        <v>0</v>
      </c>
      <c r="AG210" s="2619" t="e">
        <f t="shared" si="48"/>
        <v>#REF!</v>
      </c>
    </row>
    <row r="211" spans="1:33" ht="15" thickTop="1" x14ac:dyDescent="0.25">
      <c r="A211" s="1162" t="s">
        <v>3674</v>
      </c>
      <c r="B211" s="332" t="s">
        <v>3675</v>
      </c>
      <c r="C211" s="1039"/>
      <c r="D211" s="848"/>
      <c r="E211" s="848"/>
      <c r="F211" s="913"/>
      <c r="G211" s="914"/>
      <c r="H211" s="1751"/>
      <c r="I211" s="1752"/>
      <c r="J211" s="1753"/>
      <c r="K211" s="1754"/>
      <c r="L211" s="913"/>
      <c r="M211" s="1755"/>
      <c r="N211" s="1756"/>
      <c r="O211" s="1757"/>
      <c r="P211" s="914"/>
      <c r="Q211" s="1758"/>
      <c r="R211" s="906"/>
      <c r="S211" s="907"/>
      <c r="T211" s="848"/>
      <c r="U211" s="849"/>
      <c r="V211" s="848"/>
      <c r="W211" s="849"/>
      <c r="X211" s="855"/>
      <c r="Y211" s="855"/>
      <c r="Z211" s="856">
        <f>SUM(X211:Y211)</f>
        <v>0</v>
      </c>
      <c r="AA211" s="2853">
        <f t="shared" si="15"/>
        <v>0</v>
      </c>
      <c r="AB211" s="2833"/>
      <c r="AC211" s="2801" t="s">
        <v>3676</v>
      </c>
      <c r="AF211">
        <v>0</v>
      </c>
      <c r="AG211" s="2619">
        <f t="shared" si="48"/>
        <v>0</v>
      </c>
    </row>
    <row r="212" spans="1:33" ht="28.8" x14ac:dyDescent="0.25">
      <c r="A212" s="1163" t="s">
        <v>3677</v>
      </c>
      <c r="B212" s="839" t="s">
        <v>3678</v>
      </c>
      <c r="C212" s="861" t="s">
        <v>3679</v>
      </c>
      <c r="D212" s="273" t="s">
        <v>3091</v>
      </c>
      <c r="E212" s="273" t="s">
        <v>3091</v>
      </c>
      <c r="F212" s="1488" t="s">
        <v>3680</v>
      </c>
      <c r="G212" s="1486" t="s">
        <v>3681</v>
      </c>
      <c r="H212" s="1772" t="str">
        <f t="shared" ref="H212:H237" si="49">"5-DaHall1-PDU-"&amp;L212&amp;"-"&amp;K212&amp;"-"&amp;M212</f>
        <v>5-DaHall1-PDU-01-30-50</v>
      </c>
      <c r="I212" s="1773" t="str">
        <f t="shared" ref="I212:I244" si="50">"5-DaHall1-PDU-"&amp;P212&amp;"-"&amp;O212&amp;"-"&amp;Q212</f>
        <v>5-DaHall1-PDU-02-30-50</v>
      </c>
      <c r="J212" s="1741">
        <v>220</v>
      </c>
      <c r="K212" s="1742">
        <v>30</v>
      </c>
      <c r="L212" s="2633" t="s">
        <v>6933</v>
      </c>
      <c r="M212" s="1737">
        <v>50</v>
      </c>
      <c r="N212" s="1743">
        <v>220</v>
      </c>
      <c r="O212" s="1744">
        <v>30</v>
      </c>
      <c r="P212" s="2665" t="s">
        <v>6929</v>
      </c>
      <c r="Q212" s="1740">
        <v>50</v>
      </c>
      <c r="R212" s="3223" t="s">
        <v>3189</v>
      </c>
      <c r="S212" s="3224" t="s">
        <v>3190</v>
      </c>
      <c r="T212" s="3125" t="s">
        <v>3191</v>
      </c>
      <c r="U212" s="3117" t="s">
        <v>3192</v>
      </c>
      <c r="V212" s="3125" t="s">
        <v>2828</v>
      </c>
      <c r="W212" s="3117" t="s">
        <v>2829</v>
      </c>
      <c r="X212" s="270" t="e">
        <f>SUM(#REF!)</f>
        <v>#REF!</v>
      </c>
      <c r="Y212" s="270" t="e">
        <f>SUM(#REF!)</f>
        <v>#REF!</v>
      </c>
      <c r="Z212" s="270" t="e">
        <f>SUM(X212:Y212)</f>
        <v>#REF!</v>
      </c>
      <c r="AA212" s="2786" t="e">
        <f t="shared" si="15"/>
        <v>#REF!</v>
      </c>
      <c r="AB212" s="2830"/>
      <c r="AC212" s="2863" t="s">
        <v>3682</v>
      </c>
      <c r="AD212" t="s">
        <v>3683</v>
      </c>
      <c r="AE212" t="s">
        <v>3684</v>
      </c>
      <c r="AF212">
        <v>0</v>
      </c>
      <c r="AG212" s="2619" t="e">
        <f t="shared" si="48"/>
        <v>#REF!</v>
      </c>
    </row>
    <row r="213" spans="1:33" ht="28.8" x14ac:dyDescent="0.25">
      <c r="A213" s="3185" t="s">
        <v>3685</v>
      </c>
      <c r="B213" s="3193" t="s">
        <v>3686</v>
      </c>
      <c r="C213" s="3346" t="s">
        <v>3679</v>
      </c>
      <c r="D213" s="273" t="s">
        <v>3091</v>
      </c>
      <c r="E213" s="273" t="s">
        <v>3091</v>
      </c>
      <c r="F213" s="1488" t="s">
        <v>3687</v>
      </c>
      <c r="G213" s="1486" t="s">
        <v>3688</v>
      </c>
      <c r="H213" s="1772" t="str">
        <f t="shared" si="49"/>
        <v>5-DaHall1-PDU-01-60-2</v>
      </c>
      <c r="I213" s="1773" t="str">
        <f t="shared" si="50"/>
        <v>5-DaHall1-PDU-02-60-2</v>
      </c>
      <c r="J213" s="1850">
        <v>380</v>
      </c>
      <c r="K213" s="1742">
        <v>60</v>
      </c>
      <c r="L213" s="2633" t="s">
        <v>6933</v>
      </c>
      <c r="M213" s="1737">
        <v>2</v>
      </c>
      <c r="N213" s="1851">
        <v>380</v>
      </c>
      <c r="O213" s="1744">
        <v>60</v>
      </c>
      <c r="P213" s="2665" t="s">
        <v>6929</v>
      </c>
      <c r="Q213" s="1740">
        <v>2</v>
      </c>
      <c r="R213" s="3223"/>
      <c r="S213" s="3224"/>
      <c r="T213" s="3125"/>
      <c r="U213" s="3117"/>
      <c r="V213" s="3125"/>
      <c r="W213" s="3117"/>
      <c r="X213" s="270" t="e">
        <f>SUM(#REF!)</f>
        <v>#REF!</v>
      </c>
      <c r="Y213" s="270" t="e">
        <f>SUM(#REF!)</f>
        <v>#REF!</v>
      </c>
      <c r="Z213" s="3225" t="e">
        <f>SUM(X213:Y214)</f>
        <v>#REF!</v>
      </c>
      <c r="AA213" s="3289" t="e">
        <f t="shared" si="15"/>
        <v>#REF!</v>
      </c>
      <c r="AB213" s="2836"/>
      <c r="AC213" s="2863" t="s">
        <v>3689</v>
      </c>
      <c r="AF213">
        <v>5.3000000000000007</v>
      </c>
      <c r="AG213" s="2619" t="e">
        <f t="shared" si="48"/>
        <v>#REF!</v>
      </c>
    </row>
    <row r="214" spans="1:33" ht="29.4" thickBot="1" x14ac:dyDescent="0.3">
      <c r="A214" s="3213"/>
      <c r="B214" s="3285"/>
      <c r="C214" s="3347"/>
      <c r="D214" s="845" t="s">
        <v>3091</v>
      </c>
      <c r="E214" s="845" t="s">
        <v>3091</v>
      </c>
      <c r="F214" s="1489" t="s">
        <v>3690</v>
      </c>
      <c r="G214" s="1490" t="s">
        <v>3691</v>
      </c>
      <c r="H214" s="1774" t="str">
        <f t="shared" si="49"/>
        <v>5-DaHall1-PDU-01-30-48</v>
      </c>
      <c r="I214" s="1775" t="str">
        <f t="shared" si="50"/>
        <v>5-DaHall1-PDU-02-30-48</v>
      </c>
      <c r="J214" s="1828">
        <v>220</v>
      </c>
      <c r="K214" s="1829">
        <v>30</v>
      </c>
      <c r="L214" s="2634" t="s">
        <v>6933</v>
      </c>
      <c r="M214" s="1747">
        <v>48</v>
      </c>
      <c r="N214" s="1830">
        <v>220</v>
      </c>
      <c r="O214" s="1831">
        <v>30</v>
      </c>
      <c r="P214" s="2666" t="s">
        <v>6929</v>
      </c>
      <c r="Q214" s="1750">
        <v>48</v>
      </c>
      <c r="R214" s="3311"/>
      <c r="S214" s="3312"/>
      <c r="T214" s="3129"/>
      <c r="U214" s="3118"/>
      <c r="V214" s="3129"/>
      <c r="W214" s="3118"/>
      <c r="X214" s="337" t="e">
        <f>SUM(#REF!)</f>
        <v>#REF!</v>
      </c>
      <c r="Y214" s="337" t="e">
        <f>SUM(#REF!)</f>
        <v>#REF!</v>
      </c>
      <c r="Z214" s="3288"/>
      <c r="AA214" s="3290"/>
      <c r="AB214" s="2844"/>
      <c r="AC214" s="2864" t="s">
        <v>3692</v>
      </c>
      <c r="AD214" t="s">
        <v>3693</v>
      </c>
      <c r="AE214" t="s">
        <v>3694</v>
      </c>
      <c r="AG214" s="2619">
        <f t="shared" si="48"/>
        <v>0</v>
      </c>
    </row>
    <row r="215" spans="1:33" ht="29.4" thickTop="1" x14ac:dyDescent="0.25">
      <c r="A215" s="1162"/>
      <c r="B215" s="847" t="s">
        <v>3573</v>
      </c>
      <c r="C215" s="1042"/>
      <c r="D215" s="847" t="s">
        <v>3695</v>
      </c>
      <c r="E215" s="847" t="s">
        <v>3696</v>
      </c>
      <c r="F215" s="913" t="s">
        <v>3697</v>
      </c>
      <c r="G215" s="914" t="s">
        <v>3698</v>
      </c>
      <c r="H215" s="1784" t="str">
        <f t="shared" si="49"/>
        <v>5-DaHall1-PDU-03-30-21</v>
      </c>
      <c r="I215" s="1785" t="str">
        <f t="shared" si="50"/>
        <v>5-DaHall1-PDU-04-30-21</v>
      </c>
      <c r="J215" s="1824">
        <v>220</v>
      </c>
      <c r="K215" s="1825">
        <v>30</v>
      </c>
      <c r="L215" s="2632" t="s">
        <v>6935</v>
      </c>
      <c r="M215" s="1731">
        <v>21</v>
      </c>
      <c r="N215" s="1826">
        <v>220</v>
      </c>
      <c r="O215" s="1827">
        <v>30</v>
      </c>
      <c r="P215" s="2664" t="s">
        <v>6931</v>
      </c>
      <c r="Q215" s="1734">
        <v>21</v>
      </c>
      <c r="R215" s="3303" t="s">
        <v>3229</v>
      </c>
      <c r="S215" s="3357" t="s">
        <v>3230</v>
      </c>
      <c r="T215" s="3369" t="s">
        <v>3231</v>
      </c>
      <c r="U215" s="3304" t="s">
        <v>3232</v>
      </c>
      <c r="V215" s="3369" t="s">
        <v>2828</v>
      </c>
      <c r="W215" s="3304" t="s">
        <v>2829</v>
      </c>
      <c r="X215" s="850" t="e">
        <f>SUM(#REF!)</f>
        <v>#REF!</v>
      </c>
      <c r="Y215" s="850" t="e">
        <f>SUM(#REF!)</f>
        <v>#REF!</v>
      </c>
      <c r="Z215" s="850" t="e">
        <f t="shared" ref="Z215:Z239" si="51">SUM(X215:Y215)</f>
        <v>#REF!</v>
      </c>
      <c r="AA215" s="2782" t="e">
        <f t="shared" ref="AA215:AA260" si="52">Z215*220</f>
        <v>#REF!</v>
      </c>
      <c r="AB215" s="2835"/>
      <c r="AC215" s="2897" t="s">
        <v>3389</v>
      </c>
      <c r="AF215">
        <v>0</v>
      </c>
      <c r="AG215" s="2619" t="e">
        <f t="shared" si="48"/>
        <v>#REF!</v>
      </c>
    </row>
    <row r="216" spans="1:33" ht="28.8" x14ac:dyDescent="0.25">
      <c r="A216" s="1163"/>
      <c r="B216" s="851" t="s">
        <v>3699</v>
      </c>
      <c r="C216" s="945"/>
      <c r="D216" s="851" t="s">
        <v>3700</v>
      </c>
      <c r="E216" s="851" t="s">
        <v>3701</v>
      </c>
      <c r="F216" s="915" t="s">
        <v>3702</v>
      </c>
      <c r="G216" s="916" t="s">
        <v>3703</v>
      </c>
      <c r="H216" s="1772" t="str">
        <f t="shared" si="49"/>
        <v>5-DaHall1-PDU-03-30-23</v>
      </c>
      <c r="I216" s="1773" t="str">
        <f t="shared" si="50"/>
        <v>5-DaHall1-PDU-04-30-23</v>
      </c>
      <c r="J216" s="1741">
        <v>220</v>
      </c>
      <c r="K216" s="1742">
        <v>30</v>
      </c>
      <c r="L216" s="2633" t="s">
        <v>6935</v>
      </c>
      <c r="M216" s="1737">
        <v>23</v>
      </c>
      <c r="N216" s="1743">
        <v>220</v>
      </c>
      <c r="O216" s="1744">
        <v>30</v>
      </c>
      <c r="P216" s="2665" t="s">
        <v>6931</v>
      </c>
      <c r="Q216" s="1740">
        <v>23</v>
      </c>
      <c r="R216" s="3292"/>
      <c r="S216" s="3295"/>
      <c r="T216" s="3298"/>
      <c r="U216" s="3301"/>
      <c r="V216" s="3298"/>
      <c r="W216" s="3301"/>
      <c r="X216" s="854" t="e">
        <f>SUM(#REF!)</f>
        <v>#REF!</v>
      </c>
      <c r="Y216" s="854" t="e">
        <f>SUM(#REF!)</f>
        <v>#REF!</v>
      </c>
      <c r="Z216" s="854" t="e">
        <f t="shared" si="51"/>
        <v>#REF!</v>
      </c>
      <c r="AA216" s="2784" t="e">
        <f t="shared" si="52"/>
        <v>#REF!</v>
      </c>
      <c r="AB216" s="2838"/>
      <c r="AC216" s="2891"/>
      <c r="AF216">
        <v>0</v>
      </c>
      <c r="AG216" s="2619" t="e">
        <f t="shared" si="48"/>
        <v>#REF!</v>
      </c>
    </row>
    <row r="217" spans="1:33" ht="28.8" x14ac:dyDescent="0.25">
      <c r="A217" s="1163"/>
      <c r="B217" s="851" t="s">
        <v>3704</v>
      </c>
      <c r="C217" s="945"/>
      <c r="D217" s="851" t="s">
        <v>3705</v>
      </c>
      <c r="E217" s="851" t="s">
        <v>3706</v>
      </c>
      <c r="F217" s="915" t="s">
        <v>3707</v>
      </c>
      <c r="G217" s="916" t="s">
        <v>3708</v>
      </c>
      <c r="H217" s="1772" t="str">
        <f t="shared" si="49"/>
        <v>5-DaHall1-PDU-03-30-25</v>
      </c>
      <c r="I217" s="1773" t="str">
        <f t="shared" si="50"/>
        <v>5-DaHall1-PDU-04-30-25</v>
      </c>
      <c r="J217" s="1741">
        <v>220</v>
      </c>
      <c r="K217" s="1742">
        <v>30</v>
      </c>
      <c r="L217" s="2633" t="s">
        <v>6935</v>
      </c>
      <c r="M217" s="1737">
        <v>25</v>
      </c>
      <c r="N217" s="1743">
        <v>220</v>
      </c>
      <c r="O217" s="1744">
        <v>30</v>
      </c>
      <c r="P217" s="2665" t="s">
        <v>6931</v>
      </c>
      <c r="Q217" s="1740">
        <v>25</v>
      </c>
      <c r="R217" s="3292"/>
      <c r="S217" s="3295"/>
      <c r="T217" s="3298"/>
      <c r="U217" s="3301"/>
      <c r="V217" s="3298"/>
      <c r="W217" s="3301"/>
      <c r="X217" s="854" t="e">
        <f>SUM(#REF!)</f>
        <v>#REF!</v>
      </c>
      <c r="Y217" s="854" t="e">
        <f>SUM(#REF!)</f>
        <v>#REF!</v>
      </c>
      <c r="Z217" s="854" t="e">
        <f t="shared" si="51"/>
        <v>#REF!</v>
      </c>
      <c r="AA217" s="2784" t="e">
        <f t="shared" si="52"/>
        <v>#REF!</v>
      </c>
      <c r="AB217" s="2838"/>
      <c r="AC217" s="2891"/>
      <c r="AF217">
        <v>0</v>
      </c>
      <c r="AG217" s="2619" t="e">
        <f t="shared" si="48"/>
        <v>#REF!</v>
      </c>
    </row>
    <row r="218" spans="1:33" ht="28.8" x14ac:dyDescent="0.25">
      <c r="A218" s="1163"/>
      <c r="B218" s="851" t="s">
        <v>3709</v>
      </c>
      <c r="C218" s="945"/>
      <c r="D218" s="851" t="s">
        <v>3710</v>
      </c>
      <c r="E218" s="851" t="s">
        <v>3711</v>
      </c>
      <c r="F218" s="915" t="s">
        <v>3712</v>
      </c>
      <c r="G218" s="916" t="s">
        <v>3713</v>
      </c>
      <c r="H218" s="1772" t="str">
        <f t="shared" si="49"/>
        <v>5-DaHall1-PDU-03-30-27</v>
      </c>
      <c r="I218" s="1773" t="str">
        <f t="shared" si="50"/>
        <v>5-DaHall1-PDU-04-30-27</v>
      </c>
      <c r="J218" s="1741">
        <v>220</v>
      </c>
      <c r="K218" s="1742">
        <v>30</v>
      </c>
      <c r="L218" s="2633" t="s">
        <v>6935</v>
      </c>
      <c r="M218" s="1737">
        <v>27</v>
      </c>
      <c r="N218" s="1743">
        <v>220</v>
      </c>
      <c r="O218" s="1744">
        <v>30</v>
      </c>
      <c r="P218" s="2665" t="s">
        <v>6931</v>
      </c>
      <c r="Q218" s="1740">
        <v>27</v>
      </c>
      <c r="R218" s="3292"/>
      <c r="S218" s="3295"/>
      <c r="T218" s="3298"/>
      <c r="U218" s="3301"/>
      <c r="V218" s="3298"/>
      <c r="W218" s="3301"/>
      <c r="X218" s="854" t="e">
        <f>SUM(#REF!)</f>
        <v>#REF!</v>
      </c>
      <c r="Y218" s="854" t="e">
        <f>SUM(#REF!)</f>
        <v>#REF!</v>
      </c>
      <c r="Z218" s="854" t="e">
        <f t="shared" si="51"/>
        <v>#REF!</v>
      </c>
      <c r="AA218" s="2784" t="e">
        <f t="shared" si="52"/>
        <v>#REF!</v>
      </c>
      <c r="AB218" s="2838"/>
      <c r="AC218" s="2891"/>
      <c r="AF218">
        <v>0</v>
      </c>
      <c r="AG218" s="2619" t="e">
        <f t="shared" si="48"/>
        <v>#REF!</v>
      </c>
    </row>
    <row r="219" spans="1:33" ht="28.8" x14ac:dyDescent="0.25">
      <c r="A219" s="1163"/>
      <c r="B219" s="851" t="s">
        <v>3714</v>
      </c>
      <c r="C219" s="945"/>
      <c r="D219" s="851" t="s">
        <v>3715</v>
      </c>
      <c r="E219" s="851" t="s">
        <v>3716</v>
      </c>
      <c r="F219" s="915" t="s">
        <v>3717</v>
      </c>
      <c r="G219" s="916" t="s">
        <v>3718</v>
      </c>
      <c r="H219" s="1772" t="str">
        <f t="shared" si="49"/>
        <v>5-DaHall1-PDU-03-30-29</v>
      </c>
      <c r="I219" s="1773" t="str">
        <f t="shared" si="50"/>
        <v>5-DaHall1-PDU-04-30-29</v>
      </c>
      <c r="J219" s="1741">
        <v>220</v>
      </c>
      <c r="K219" s="1742">
        <v>30</v>
      </c>
      <c r="L219" s="2633" t="s">
        <v>6935</v>
      </c>
      <c r="M219" s="1737">
        <v>29</v>
      </c>
      <c r="N219" s="1743">
        <v>220</v>
      </c>
      <c r="O219" s="1744">
        <v>30</v>
      </c>
      <c r="P219" s="2665" t="s">
        <v>6931</v>
      </c>
      <c r="Q219" s="1740">
        <v>29</v>
      </c>
      <c r="R219" s="3292"/>
      <c r="S219" s="3295"/>
      <c r="T219" s="3298"/>
      <c r="U219" s="3301"/>
      <c r="V219" s="3298"/>
      <c r="W219" s="3301"/>
      <c r="X219" s="854" t="e">
        <f>SUM(#REF!)</f>
        <v>#REF!</v>
      </c>
      <c r="Y219" s="854" t="e">
        <f>SUM(#REF!)</f>
        <v>#REF!</v>
      </c>
      <c r="Z219" s="854" t="e">
        <f t="shared" si="51"/>
        <v>#REF!</v>
      </c>
      <c r="AA219" s="2784" t="e">
        <f t="shared" si="52"/>
        <v>#REF!</v>
      </c>
      <c r="AB219" s="2838"/>
      <c r="AC219" s="2891"/>
      <c r="AF219">
        <v>0</v>
      </c>
      <c r="AG219" s="2619" t="e">
        <f t="shared" si="48"/>
        <v>#REF!</v>
      </c>
    </row>
    <row r="220" spans="1:33" ht="28.8" x14ac:dyDescent="0.25">
      <c r="A220" s="1163"/>
      <c r="B220" s="851" t="s">
        <v>3719</v>
      </c>
      <c r="C220" s="945"/>
      <c r="D220" s="851" t="s">
        <v>3720</v>
      </c>
      <c r="E220" s="851" t="s">
        <v>3721</v>
      </c>
      <c r="F220" s="915" t="s">
        <v>3722</v>
      </c>
      <c r="G220" s="916" t="s">
        <v>3723</v>
      </c>
      <c r="H220" s="1772" t="str">
        <f t="shared" si="49"/>
        <v>5-DaHall1-PDU-03-30-31</v>
      </c>
      <c r="I220" s="1773" t="str">
        <f t="shared" si="50"/>
        <v>5-DaHall1-PDU-04-30-31</v>
      </c>
      <c r="J220" s="1741">
        <v>220</v>
      </c>
      <c r="K220" s="1742">
        <v>30</v>
      </c>
      <c r="L220" s="2633" t="s">
        <v>6935</v>
      </c>
      <c r="M220" s="1737">
        <v>31</v>
      </c>
      <c r="N220" s="1743">
        <v>220</v>
      </c>
      <c r="O220" s="1744">
        <v>30</v>
      </c>
      <c r="P220" s="2665" t="s">
        <v>6931</v>
      </c>
      <c r="Q220" s="1740">
        <v>31</v>
      </c>
      <c r="R220" s="3292"/>
      <c r="S220" s="3295"/>
      <c r="T220" s="3298"/>
      <c r="U220" s="3301"/>
      <c r="V220" s="3298"/>
      <c r="W220" s="3301"/>
      <c r="X220" s="854" t="e">
        <f>SUM(#REF!)</f>
        <v>#REF!</v>
      </c>
      <c r="Y220" s="854" t="e">
        <f>SUM(#REF!)</f>
        <v>#REF!</v>
      </c>
      <c r="Z220" s="854" t="e">
        <f t="shared" si="51"/>
        <v>#REF!</v>
      </c>
      <c r="AA220" s="2784" t="e">
        <f t="shared" si="52"/>
        <v>#REF!</v>
      </c>
      <c r="AB220" s="2838"/>
      <c r="AC220" s="2891"/>
      <c r="AF220">
        <v>0</v>
      </c>
      <c r="AG220" s="2619" t="e">
        <f t="shared" si="48"/>
        <v>#REF!</v>
      </c>
    </row>
    <row r="221" spans="1:33" ht="28.8" x14ac:dyDescent="0.25">
      <c r="A221" s="1163"/>
      <c r="B221" s="851" t="s">
        <v>3724</v>
      </c>
      <c r="C221" s="945"/>
      <c r="D221" s="851" t="s">
        <v>3725</v>
      </c>
      <c r="E221" s="851" t="s">
        <v>3726</v>
      </c>
      <c r="F221" s="915" t="s">
        <v>3727</v>
      </c>
      <c r="G221" s="916" t="s">
        <v>3728</v>
      </c>
      <c r="H221" s="1772" t="str">
        <f t="shared" si="49"/>
        <v>5-DaHall1-PDU-03-30-33</v>
      </c>
      <c r="I221" s="1773" t="str">
        <f t="shared" si="50"/>
        <v>5-DaHall1-PDU-04-30-33</v>
      </c>
      <c r="J221" s="1735">
        <v>220</v>
      </c>
      <c r="K221" s="1736">
        <v>30</v>
      </c>
      <c r="L221" s="2633" t="s">
        <v>6935</v>
      </c>
      <c r="M221" s="1737">
        <v>33</v>
      </c>
      <c r="N221" s="1738">
        <v>220</v>
      </c>
      <c r="O221" s="1739">
        <v>30</v>
      </c>
      <c r="P221" s="2665" t="s">
        <v>6931</v>
      </c>
      <c r="Q221" s="1740">
        <v>33</v>
      </c>
      <c r="R221" s="3292"/>
      <c r="S221" s="3295"/>
      <c r="T221" s="3298"/>
      <c r="U221" s="3301"/>
      <c r="V221" s="3298"/>
      <c r="W221" s="3301"/>
      <c r="X221" s="854" t="e">
        <f>SUM(#REF!)</f>
        <v>#REF!</v>
      </c>
      <c r="Y221" s="854" t="e">
        <f>SUM(#REF!)</f>
        <v>#REF!</v>
      </c>
      <c r="Z221" s="854" t="e">
        <f t="shared" si="51"/>
        <v>#REF!</v>
      </c>
      <c r="AA221" s="2784" t="e">
        <f t="shared" si="52"/>
        <v>#REF!</v>
      </c>
      <c r="AB221" s="2838"/>
      <c r="AC221" s="2891"/>
      <c r="AF221">
        <v>0</v>
      </c>
      <c r="AG221" s="2619" t="e">
        <f t="shared" si="48"/>
        <v>#REF!</v>
      </c>
    </row>
    <row r="222" spans="1:33" ht="28.8" x14ac:dyDescent="0.25">
      <c r="A222" s="1163"/>
      <c r="B222" s="851" t="s">
        <v>3729</v>
      </c>
      <c r="C222" s="945"/>
      <c r="D222" s="851" t="s">
        <v>3730</v>
      </c>
      <c r="E222" s="851" t="s">
        <v>3731</v>
      </c>
      <c r="F222" s="915" t="s">
        <v>3732</v>
      </c>
      <c r="G222" s="916" t="s">
        <v>3733</v>
      </c>
      <c r="H222" s="1772" t="str">
        <f t="shared" si="49"/>
        <v>5-DaHall1-PDU-03-30-1</v>
      </c>
      <c r="I222" s="1773" t="str">
        <f t="shared" si="50"/>
        <v>5-DaHall1-PDU-04-30-1</v>
      </c>
      <c r="J222" s="1735">
        <v>220</v>
      </c>
      <c r="K222" s="1736">
        <v>30</v>
      </c>
      <c r="L222" s="2633" t="s">
        <v>6935</v>
      </c>
      <c r="M222" s="1737">
        <v>1</v>
      </c>
      <c r="N222" s="1738">
        <v>220</v>
      </c>
      <c r="O222" s="1739">
        <v>30</v>
      </c>
      <c r="P222" s="2665" t="s">
        <v>6931</v>
      </c>
      <c r="Q222" s="1740">
        <v>1</v>
      </c>
      <c r="R222" s="3292"/>
      <c r="S222" s="3295"/>
      <c r="T222" s="3298"/>
      <c r="U222" s="3301"/>
      <c r="V222" s="3298"/>
      <c r="W222" s="3301"/>
      <c r="X222" s="1063" t="e">
        <f>SUM(#REF!)</f>
        <v>#REF!</v>
      </c>
      <c r="Y222" s="1063" t="e">
        <f>SUM(#REF!)</f>
        <v>#REF!</v>
      </c>
      <c r="Z222" s="1063" t="e">
        <f t="shared" si="51"/>
        <v>#REF!</v>
      </c>
      <c r="AA222" s="2788" t="e">
        <f t="shared" si="52"/>
        <v>#REF!</v>
      </c>
      <c r="AB222" s="2838"/>
      <c r="AC222" s="2898"/>
      <c r="AF222">
        <v>0</v>
      </c>
      <c r="AG222" s="2619" t="e">
        <f t="shared" si="48"/>
        <v>#REF!</v>
      </c>
    </row>
    <row r="223" spans="1:33" ht="28.8" x14ac:dyDescent="0.25">
      <c r="A223" s="1163"/>
      <c r="B223" s="851" t="s">
        <v>3734</v>
      </c>
      <c r="C223" s="945"/>
      <c r="D223" s="851" t="s">
        <v>3735</v>
      </c>
      <c r="E223" s="851" t="s">
        <v>3736</v>
      </c>
      <c r="F223" s="915" t="s">
        <v>3737</v>
      </c>
      <c r="G223" s="916" t="s">
        <v>3738</v>
      </c>
      <c r="H223" s="1772" t="str">
        <f t="shared" si="49"/>
        <v>5-DaHall1-PDU-03-30-3</v>
      </c>
      <c r="I223" s="1773" t="str">
        <f t="shared" si="50"/>
        <v>5-DaHall1-PDU-04-30-3</v>
      </c>
      <c r="J223" s="1735">
        <v>220</v>
      </c>
      <c r="K223" s="1736">
        <v>30</v>
      </c>
      <c r="L223" s="2633" t="s">
        <v>6935</v>
      </c>
      <c r="M223" s="1737">
        <v>3</v>
      </c>
      <c r="N223" s="1738">
        <v>220</v>
      </c>
      <c r="O223" s="1739">
        <v>30</v>
      </c>
      <c r="P223" s="2665" t="s">
        <v>6931</v>
      </c>
      <c r="Q223" s="1740">
        <v>3</v>
      </c>
      <c r="R223" s="3293"/>
      <c r="S223" s="3296"/>
      <c r="T223" s="3299"/>
      <c r="U223" s="3302"/>
      <c r="V223" s="3299"/>
      <c r="W223" s="3302"/>
      <c r="X223" s="854" t="e">
        <f>SUM(#REF!)</f>
        <v>#REF!</v>
      </c>
      <c r="Y223" s="854" t="e">
        <f>SUM(#REF!)</f>
        <v>#REF!</v>
      </c>
      <c r="Z223" s="854" t="e">
        <f t="shared" si="51"/>
        <v>#REF!</v>
      </c>
      <c r="AA223" s="2784" t="e">
        <f t="shared" si="52"/>
        <v>#REF!</v>
      </c>
      <c r="AB223" s="2838"/>
      <c r="AC223" s="2891"/>
      <c r="AF223">
        <v>0</v>
      </c>
      <c r="AG223" s="2619" t="e">
        <f t="shared" si="48"/>
        <v>#REF!</v>
      </c>
    </row>
    <row r="224" spans="1:33" ht="28.8" x14ac:dyDescent="0.25">
      <c r="A224" s="1163"/>
      <c r="B224" s="851" t="s">
        <v>3573</v>
      </c>
      <c r="C224" s="945"/>
      <c r="D224" s="851" t="s">
        <v>3739</v>
      </c>
      <c r="E224" s="851" t="s">
        <v>3740</v>
      </c>
      <c r="F224" s="915" t="s">
        <v>3741</v>
      </c>
      <c r="G224" s="916" t="s">
        <v>3742</v>
      </c>
      <c r="H224" s="1772" t="str">
        <f t="shared" si="49"/>
        <v>5-DaHall1-PDU-01-30-12</v>
      </c>
      <c r="I224" s="1773" t="str">
        <f t="shared" si="50"/>
        <v>5-DaHall1-PDU-02-30-12</v>
      </c>
      <c r="J224" s="1741">
        <v>220</v>
      </c>
      <c r="K224" s="1742">
        <v>30</v>
      </c>
      <c r="L224" s="2633" t="s">
        <v>6933</v>
      </c>
      <c r="M224" s="1737">
        <v>12</v>
      </c>
      <c r="N224" s="1743">
        <v>220</v>
      </c>
      <c r="O224" s="1744">
        <v>30</v>
      </c>
      <c r="P224" s="2665" t="s">
        <v>6929</v>
      </c>
      <c r="Q224" s="1740">
        <v>12</v>
      </c>
      <c r="R224" s="3291" t="s">
        <v>3189</v>
      </c>
      <c r="S224" s="3294" t="s">
        <v>3190</v>
      </c>
      <c r="T224" s="3297" t="s">
        <v>3191</v>
      </c>
      <c r="U224" s="3300" t="s">
        <v>3192</v>
      </c>
      <c r="V224" s="3297" t="s">
        <v>2828</v>
      </c>
      <c r="W224" s="3300" t="s">
        <v>2829</v>
      </c>
      <c r="X224" s="854" t="e">
        <f>SUM(#REF!)</f>
        <v>#REF!</v>
      </c>
      <c r="Y224" s="854" t="e">
        <f>SUM(#REF!)</f>
        <v>#REF!</v>
      </c>
      <c r="Z224" s="854" t="e">
        <f t="shared" si="51"/>
        <v>#REF!</v>
      </c>
      <c r="AA224" s="2784" t="e">
        <f t="shared" si="52"/>
        <v>#REF!</v>
      </c>
      <c r="AB224" s="2838"/>
      <c r="AC224" s="2891" t="s">
        <v>3389</v>
      </c>
      <c r="AF224">
        <v>0</v>
      </c>
      <c r="AG224" s="2619" t="e">
        <f t="shared" si="48"/>
        <v>#REF!</v>
      </c>
    </row>
    <row r="225" spans="1:33" ht="28.8" x14ac:dyDescent="0.25">
      <c r="A225" s="1163"/>
      <c r="B225" s="851" t="s">
        <v>3743</v>
      </c>
      <c r="C225" s="945"/>
      <c r="D225" s="851" t="s">
        <v>3744</v>
      </c>
      <c r="E225" s="851" t="s">
        <v>3745</v>
      </c>
      <c r="F225" s="915" t="s">
        <v>3746</v>
      </c>
      <c r="G225" s="916" t="s">
        <v>3747</v>
      </c>
      <c r="H225" s="1772" t="str">
        <f t="shared" si="49"/>
        <v>5-DaHall1-PDU-01-30-14</v>
      </c>
      <c r="I225" s="1773" t="str">
        <f t="shared" si="50"/>
        <v>5-DaHall1-PDU-02-30-14</v>
      </c>
      <c r="J225" s="1741">
        <v>220</v>
      </c>
      <c r="K225" s="1742">
        <v>30</v>
      </c>
      <c r="L225" s="2633" t="s">
        <v>6933</v>
      </c>
      <c r="M225" s="1737">
        <v>14</v>
      </c>
      <c r="N225" s="1743">
        <v>220</v>
      </c>
      <c r="O225" s="1744">
        <v>30</v>
      </c>
      <c r="P225" s="2665" t="s">
        <v>6929</v>
      </c>
      <c r="Q225" s="1740">
        <v>14</v>
      </c>
      <c r="R225" s="3292"/>
      <c r="S225" s="3295"/>
      <c r="T225" s="3298"/>
      <c r="U225" s="3301"/>
      <c r="V225" s="3298"/>
      <c r="W225" s="3301"/>
      <c r="X225" s="854" t="e">
        <f>SUM(#REF!)</f>
        <v>#REF!</v>
      </c>
      <c r="Y225" s="854" t="e">
        <f>SUM(#REF!)</f>
        <v>#REF!</v>
      </c>
      <c r="Z225" s="854" t="e">
        <f t="shared" si="51"/>
        <v>#REF!</v>
      </c>
      <c r="AA225" s="2784" t="e">
        <f t="shared" si="52"/>
        <v>#REF!</v>
      </c>
      <c r="AB225" s="2838"/>
      <c r="AC225" s="2891"/>
      <c r="AF225">
        <v>0</v>
      </c>
      <c r="AG225" s="2619" t="e">
        <f t="shared" si="48"/>
        <v>#REF!</v>
      </c>
    </row>
    <row r="226" spans="1:33" ht="28.8" x14ac:dyDescent="0.25">
      <c r="A226" s="1163"/>
      <c r="B226" s="851" t="s">
        <v>3748</v>
      </c>
      <c r="C226" s="945"/>
      <c r="D226" s="851" t="s">
        <v>3749</v>
      </c>
      <c r="E226" s="851" t="s">
        <v>3750</v>
      </c>
      <c r="F226" s="915" t="s">
        <v>3751</v>
      </c>
      <c r="G226" s="916" t="s">
        <v>3752</v>
      </c>
      <c r="H226" s="1772" t="str">
        <f t="shared" si="49"/>
        <v>5-DaHall1-PDU-01-30-16</v>
      </c>
      <c r="I226" s="1773" t="str">
        <f t="shared" si="50"/>
        <v>5-DaHall1-PDU-02-30-16</v>
      </c>
      <c r="J226" s="1741">
        <v>220</v>
      </c>
      <c r="K226" s="1742">
        <v>30</v>
      </c>
      <c r="L226" s="2633" t="s">
        <v>6933</v>
      </c>
      <c r="M226" s="1737">
        <v>16</v>
      </c>
      <c r="N226" s="1743">
        <v>220</v>
      </c>
      <c r="O226" s="1744">
        <v>30</v>
      </c>
      <c r="P226" s="2665" t="s">
        <v>6929</v>
      </c>
      <c r="Q226" s="1740">
        <v>16</v>
      </c>
      <c r="R226" s="3292"/>
      <c r="S226" s="3295"/>
      <c r="T226" s="3298"/>
      <c r="U226" s="3301"/>
      <c r="V226" s="3298"/>
      <c r="W226" s="3301"/>
      <c r="X226" s="854" t="e">
        <f>SUM(#REF!)</f>
        <v>#REF!</v>
      </c>
      <c r="Y226" s="854" t="e">
        <f>SUM(#REF!)</f>
        <v>#REF!</v>
      </c>
      <c r="Z226" s="854" t="e">
        <f t="shared" si="51"/>
        <v>#REF!</v>
      </c>
      <c r="AA226" s="2784" t="e">
        <f t="shared" si="52"/>
        <v>#REF!</v>
      </c>
      <c r="AB226" s="2838"/>
      <c r="AC226" s="2891"/>
      <c r="AF226">
        <v>0</v>
      </c>
      <c r="AG226" s="2619" t="e">
        <f t="shared" si="48"/>
        <v>#REF!</v>
      </c>
    </row>
    <row r="227" spans="1:33" ht="28.8" x14ac:dyDescent="0.25">
      <c r="A227" s="1163"/>
      <c r="B227" s="851" t="s">
        <v>3753</v>
      </c>
      <c r="C227" s="945"/>
      <c r="D227" s="851" t="s">
        <v>3754</v>
      </c>
      <c r="E227" s="851" t="s">
        <v>3755</v>
      </c>
      <c r="F227" s="915" t="s">
        <v>3756</v>
      </c>
      <c r="G227" s="916" t="s">
        <v>3757</v>
      </c>
      <c r="H227" s="1772" t="str">
        <f t="shared" si="49"/>
        <v>5-DaHall1-PDU-01-30-18</v>
      </c>
      <c r="I227" s="1773" t="str">
        <f t="shared" si="50"/>
        <v>5-DaHall1-PDU-02-30-18</v>
      </c>
      <c r="J227" s="1741">
        <v>220</v>
      </c>
      <c r="K227" s="1742">
        <v>30</v>
      </c>
      <c r="L227" s="2633" t="s">
        <v>6933</v>
      </c>
      <c r="M227" s="1737">
        <v>18</v>
      </c>
      <c r="N227" s="1743">
        <v>220</v>
      </c>
      <c r="O227" s="1744">
        <v>30</v>
      </c>
      <c r="P227" s="2665" t="s">
        <v>6929</v>
      </c>
      <c r="Q227" s="1740">
        <v>18</v>
      </c>
      <c r="R227" s="3292"/>
      <c r="S227" s="3295"/>
      <c r="T227" s="3298"/>
      <c r="U227" s="3301"/>
      <c r="V227" s="3298"/>
      <c r="W227" s="3301"/>
      <c r="X227" s="854" t="e">
        <f>SUM(#REF!)</f>
        <v>#REF!</v>
      </c>
      <c r="Y227" s="854" t="e">
        <f>SUM(#REF!)</f>
        <v>#REF!</v>
      </c>
      <c r="Z227" s="854" t="e">
        <f t="shared" si="51"/>
        <v>#REF!</v>
      </c>
      <c r="AA227" s="2784" t="e">
        <f t="shared" si="52"/>
        <v>#REF!</v>
      </c>
      <c r="AB227" s="2838"/>
      <c r="AC227" s="2891"/>
      <c r="AF227">
        <v>0</v>
      </c>
      <c r="AG227" s="2619" t="e">
        <f t="shared" si="48"/>
        <v>#REF!</v>
      </c>
    </row>
    <row r="228" spans="1:33" ht="28.8" x14ac:dyDescent="0.25">
      <c r="A228" s="1163"/>
      <c r="B228" s="851" t="s">
        <v>3758</v>
      </c>
      <c r="C228" s="945"/>
      <c r="D228" s="851" t="s">
        <v>3759</v>
      </c>
      <c r="E228" s="851" t="s">
        <v>3760</v>
      </c>
      <c r="F228" s="915" t="s">
        <v>3761</v>
      </c>
      <c r="G228" s="916" t="s">
        <v>3762</v>
      </c>
      <c r="H228" s="1772" t="str">
        <f t="shared" si="49"/>
        <v>5-DaHall1-PDU-01-30-20</v>
      </c>
      <c r="I228" s="1773" t="str">
        <f t="shared" si="50"/>
        <v>5-DaHall1-PDU-02-30-20</v>
      </c>
      <c r="J228" s="1741">
        <v>220</v>
      </c>
      <c r="K228" s="1742">
        <v>30</v>
      </c>
      <c r="L228" s="2633" t="s">
        <v>6933</v>
      </c>
      <c r="M228" s="1737">
        <v>20</v>
      </c>
      <c r="N228" s="1743">
        <v>220</v>
      </c>
      <c r="O228" s="1744">
        <v>30</v>
      </c>
      <c r="P228" s="2665" t="s">
        <v>6929</v>
      </c>
      <c r="Q228" s="1740">
        <v>20</v>
      </c>
      <c r="R228" s="3292"/>
      <c r="S228" s="3295"/>
      <c r="T228" s="3298"/>
      <c r="U228" s="3301"/>
      <c r="V228" s="3298"/>
      <c r="W228" s="3301"/>
      <c r="X228" s="854" t="e">
        <f>SUM(#REF!)</f>
        <v>#REF!</v>
      </c>
      <c r="Y228" s="854" t="e">
        <f>SUM(#REF!)</f>
        <v>#REF!</v>
      </c>
      <c r="Z228" s="854" t="e">
        <f t="shared" si="51"/>
        <v>#REF!</v>
      </c>
      <c r="AA228" s="2784" t="e">
        <f t="shared" si="52"/>
        <v>#REF!</v>
      </c>
      <c r="AB228" s="2838"/>
      <c r="AC228" s="2891"/>
      <c r="AF228">
        <v>0</v>
      </c>
      <c r="AG228" s="2619" t="e">
        <f t="shared" si="48"/>
        <v>#REF!</v>
      </c>
    </row>
    <row r="229" spans="1:33" ht="28.8" x14ac:dyDescent="0.25">
      <c r="A229" s="1163"/>
      <c r="B229" s="851" t="s">
        <v>3763</v>
      </c>
      <c r="C229" s="945"/>
      <c r="D229" s="851" t="s">
        <v>3764</v>
      </c>
      <c r="E229" s="851" t="s">
        <v>3765</v>
      </c>
      <c r="F229" s="915" t="s">
        <v>3766</v>
      </c>
      <c r="G229" s="916" t="s">
        <v>3767</v>
      </c>
      <c r="H229" s="1772" t="str">
        <f t="shared" si="49"/>
        <v>5-DaHall1-PDU-01-30-22</v>
      </c>
      <c r="I229" s="1773" t="str">
        <f t="shared" si="50"/>
        <v>5-DaHall1-PDU-02-30-22</v>
      </c>
      <c r="J229" s="1741">
        <v>220</v>
      </c>
      <c r="K229" s="1742">
        <v>30</v>
      </c>
      <c r="L229" s="2633" t="s">
        <v>6933</v>
      </c>
      <c r="M229" s="1737">
        <v>22</v>
      </c>
      <c r="N229" s="1743">
        <v>220</v>
      </c>
      <c r="O229" s="1744">
        <v>30</v>
      </c>
      <c r="P229" s="2665" t="s">
        <v>6929</v>
      </c>
      <c r="Q229" s="1740">
        <v>22</v>
      </c>
      <c r="R229" s="3292"/>
      <c r="S229" s="3295"/>
      <c r="T229" s="3298"/>
      <c r="U229" s="3301"/>
      <c r="V229" s="3298"/>
      <c r="W229" s="3301"/>
      <c r="X229" s="854" t="e">
        <f>SUM(#REF!)</f>
        <v>#REF!</v>
      </c>
      <c r="Y229" s="854" t="e">
        <f>SUM(#REF!)</f>
        <v>#REF!</v>
      </c>
      <c r="Z229" s="854" t="e">
        <f t="shared" si="51"/>
        <v>#REF!</v>
      </c>
      <c r="AA229" s="2784" t="e">
        <f t="shared" si="52"/>
        <v>#REF!</v>
      </c>
      <c r="AB229" s="2838"/>
      <c r="AC229" s="2891"/>
      <c r="AF229">
        <v>0</v>
      </c>
      <c r="AG229" s="2619" t="e">
        <f t="shared" si="48"/>
        <v>#REF!</v>
      </c>
    </row>
    <row r="230" spans="1:33" ht="28.8" x14ac:dyDescent="0.25">
      <c r="A230" s="1163"/>
      <c r="B230" s="851" t="s">
        <v>3768</v>
      </c>
      <c r="C230" s="945"/>
      <c r="D230" s="851" t="s">
        <v>3769</v>
      </c>
      <c r="E230" s="851" t="s">
        <v>3770</v>
      </c>
      <c r="F230" s="915" t="s">
        <v>3771</v>
      </c>
      <c r="G230" s="916" t="s">
        <v>3772</v>
      </c>
      <c r="H230" s="1772" t="str">
        <f t="shared" si="49"/>
        <v>5-DaHall1-PDU-01-30-24</v>
      </c>
      <c r="I230" s="1773" t="str">
        <f t="shared" si="50"/>
        <v>5-DaHall1-PDU-02-30-24</v>
      </c>
      <c r="J230" s="1735">
        <v>220</v>
      </c>
      <c r="K230" s="1736">
        <v>30</v>
      </c>
      <c r="L230" s="2633" t="s">
        <v>6933</v>
      </c>
      <c r="M230" s="1737">
        <v>24</v>
      </c>
      <c r="N230" s="1738">
        <v>220</v>
      </c>
      <c r="O230" s="1739">
        <v>30</v>
      </c>
      <c r="P230" s="2665" t="s">
        <v>6929</v>
      </c>
      <c r="Q230" s="1740">
        <v>24</v>
      </c>
      <c r="R230" s="3292"/>
      <c r="S230" s="3295"/>
      <c r="T230" s="3298"/>
      <c r="U230" s="3301"/>
      <c r="V230" s="3298"/>
      <c r="W230" s="3301"/>
      <c r="X230" s="854" t="e">
        <f>SUM(#REF!)</f>
        <v>#REF!</v>
      </c>
      <c r="Y230" s="854" t="e">
        <f>SUM(#REF!)</f>
        <v>#REF!</v>
      </c>
      <c r="Z230" s="854" t="e">
        <f t="shared" si="51"/>
        <v>#REF!</v>
      </c>
      <c r="AA230" s="2784" t="e">
        <f t="shared" si="52"/>
        <v>#REF!</v>
      </c>
      <c r="AB230" s="2838"/>
      <c r="AC230" s="2891"/>
      <c r="AF230">
        <v>0</v>
      </c>
      <c r="AG230" s="2619" t="e">
        <f t="shared" si="48"/>
        <v>#REF!</v>
      </c>
    </row>
    <row r="231" spans="1:33" ht="28.8" x14ac:dyDescent="0.25">
      <c r="A231" s="1163"/>
      <c r="B231" s="851" t="s">
        <v>3773</v>
      </c>
      <c r="C231" s="945"/>
      <c r="D231" s="851" t="s">
        <v>3774</v>
      </c>
      <c r="E231" s="851" t="s">
        <v>3775</v>
      </c>
      <c r="F231" s="915" t="s">
        <v>3776</v>
      </c>
      <c r="G231" s="916" t="s">
        <v>3777</v>
      </c>
      <c r="H231" s="1772" t="str">
        <f t="shared" si="49"/>
        <v>5-DaHall1-PDU-01-30-26</v>
      </c>
      <c r="I231" s="1773" t="str">
        <f t="shared" si="50"/>
        <v>5-DaHall1-PDU-02-30-26</v>
      </c>
      <c r="J231" s="1735">
        <v>220</v>
      </c>
      <c r="K231" s="1736">
        <v>30</v>
      </c>
      <c r="L231" s="2633" t="s">
        <v>6933</v>
      </c>
      <c r="M231" s="1737">
        <v>26</v>
      </c>
      <c r="N231" s="1738">
        <v>220</v>
      </c>
      <c r="O231" s="1739">
        <v>30</v>
      </c>
      <c r="P231" s="2665" t="s">
        <v>6929</v>
      </c>
      <c r="Q231" s="1740">
        <v>26</v>
      </c>
      <c r="R231" s="3292"/>
      <c r="S231" s="3295"/>
      <c r="T231" s="3298"/>
      <c r="U231" s="3301"/>
      <c r="V231" s="3298"/>
      <c r="W231" s="3301"/>
      <c r="X231" s="854" t="e">
        <f>SUM(#REF!)</f>
        <v>#REF!</v>
      </c>
      <c r="Y231" s="854" t="e">
        <f>SUM(#REF!)</f>
        <v>#REF!</v>
      </c>
      <c r="Z231" s="854" t="e">
        <f t="shared" si="51"/>
        <v>#REF!</v>
      </c>
      <c r="AA231" s="2784" t="e">
        <f t="shared" si="52"/>
        <v>#REF!</v>
      </c>
      <c r="AB231" s="2838"/>
      <c r="AC231" s="2891"/>
      <c r="AF231">
        <v>0</v>
      </c>
      <c r="AG231" s="2619" t="e">
        <f t="shared" si="48"/>
        <v>#REF!</v>
      </c>
    </row>
    <row r="232" spans="1:33" ht="28.8" x14ac:dyDescent="0.25">
      <c r="A232" s="1163"/>
      <c r="B232" s="851" t="s">
        <v>3778</v>
      </c>
      <c r="C232" s="945"/>
      <c r="D232" s="851" t="s">
        <v>3779</v>
      </c>
      <c r="E232" s="851" t="s">
        <v>3780</v>
      </c>
      <c r="F232" s="915" t="s">
        <v>3781</v>
      </c>
      <c r="G232" s="916" t="s">
        <v>3782</v>
      </c>
      <c r="H232" s="1772" t="str">
        <f t="shared" si="49"/>
        <v>5-DaHall1-PDU-01-30-28</v>
      </c>
      <c r="I232" s="1773" t="str">
        <f t="shared" si="50"/>
        <v>5-DaHall1-PDU-02-30-28</v>
      </c>
      <c r="J232" s="1735">
        <v>220</v>
      </c>
      <c r="K232" s="1736">
        <v>30</v>
      </c>
      <c r="L232" s="2633" t="s">
        <v>6933</v>
      </c>
      <c r="M232" s="1737">
        <v>28</v>
      </c>
      <c r="N232" s="1738">
        <v>220</v>
      </c>
      <c r="O232" s="1739">
        <v>30</v>
      </c>
      <c r="P232" s="2665" t="s">
        <v>6929</v>
      </c>
      <c r="Q232" s="1740">
        <v>28</v>
      </c>
      <c r="R232" s="3292"/>
      <c r="S232" s="3295"/>
      <c r="T232" s="3298"/>
      <c r="U232" s="3301"/>
      <c r="V232" s="3298"/>
      <c r="W232" s="3301"/>
      <c r="X232" s="854" t="e">
        <f>SUM(#REF!)</f>
        <v>#REF!</v>
      </c>
      <c r="Y232" s="854" t="e">
        <f>SUM(#REF!)</f>
        <v>#REF!</v>
      </c>
      <c r="Z232" s="854" t="e">
        <f t="shared" si="51"/>
        <v>#REF!</v>
      </c>
      <c r="AA232" s="2784" t="e">
        <f t="shared" si="52"/>
        <v>#REF!</v>
      </c>
      <c r="AB232" s="2838"/>
      <c r="AC232" s="2891"/>
      <c r="AF232">
        <v>0</v>
      </c>
      <c r="AG232" s="2619" t="e">
        <f t="shared" si="48"/>
        <v>#REF!</v>
      </c>
    </row>
    <row r="233" spans="1:33" ht="28.8" x14ac:dyDescent="0.25">
      <c r="A233" s="1163"/>
      <c r="B233" s="851" t="s">
        <v>3783</v>
      </c>
      <c r="C233" s="945"/>
      <c r="D233" s="851" t="s">
        <v>3784</v>
      </c>
      <c r="E233" s="851" t="s">
        <v>3785</v>
      </c>
      <c r="F233" s="915" t="s">
        <v>3786</v>
      </c>
      <c r="G233" s="916" t="s">
        <v>3787</v>
      </c>
      <c r="H233" s="1772" t="str">
        <f t="shared" si="49"/>
        <v>5-DaHall1-PDU-01-30-30</v>
      </c>
      <c r="I233" s="1773" t="str">
        <f t="shared" si="50"/>
        <v>5-DaHall1-PDU-02-30-30</v>
      </c>
      <c r="J233" s="1735">
        <v>220</v>
      </c>
      <c r="K233" s="1736">
        <v>30</v>
      </c>
      <c r="L233" s="2633" t="s">
        <v>6933</v>
      </c>
      <c r="M233" s="1737">
        <v>30</v>
      </c>
      <c r="N233" s="1738">
        <v>220</v>
      </c>
      <c r="O233" s="1739">
        <v>30</v>
      </c>
      <c r="P233" s="2665" t="s">
        <v>6929</v>
      </c>
      <c r="Q233" s="1740">
        <v>30</v>
      </c>
      <c r="R233" s="3292"/>
      <c r="S233" s="3295"/>
      <c r="T233" s="3298"/>
      <c r="U233" s="3301"/>
      <c r="V233" s="3298"/>
      <c r="W233" s="3301"/>
      <c r="X233" s="854" t="e">
        <f>SUM(#REF!)</f>
        <v>#REF!</v>
      </c>
      <c r="Y233" s="854" t="e">
        <f>SUM(#REF!)</f>
        <v>#REF!</v>
      </c>
      <c r="Z233" s="854" t="e">
        <f t="shared" si="51"/>
        <v>#REF!</v>
      </c>
      <c r="AA233" s="2784" t="e">
        <f t="shared" si="52"/>
        <v>#REF!</v>
      </c>
      <c r="AB233" s="2838"/>
      <c r="AC233" s="2891"/>
      <c r="AF233">
        <v>0</v>
      </c>
      <c r="AG233" s="2619" t="e">
        <f t="shared" si="48"/>
        <v>#REF!</v>
      </c>
    </row>
    <row r="234" spans="1:33" ht="28.8" x14ac:dyDescent="0.25">
      <c r="A234" s="1163"/>
      <c r="B234" s="851" t="s">
        <v>3788</v>
      </c>
      <c r="C234" s="945"/>
      <c r="D234" s="851" t="s">
        <v>3789</v>
      </c>
      <c r="E234" s="851" t="s">
        <v>3790</v>
      </c>
      <c r="F234" s="915" t="s">
        <v>3791</v>
      </c>
      <c r="G234" s="916" t="s">
        <v>3792</v>
      </c>
      <c r="H234" s="1772" t="str">
        <f t="shared" si="49"/>
        <v>5-DaHall1-PDU-01-30-32</v>
      </c>
      <c r="I234" s="1773" t="str">
        <f t="shared" si="50"/>
        <v>5-DaHall1-PDU-02-30-32</v>
      </c>
      <c r="J234" s="1735">
        <v>220</v>
      </c>
      <c r="K234" s="1736">
        <v>30</v>
      </c>
      <c r="L234" s="2633" t="s">
        <v>6933</v>
      </c>
      <c r="M234" s="1737">
        <v>32</v>
      </c>
      <c r="N234" s="1738">
        <v>220</v>
      </c>
      <c r="O234" s="1739">
        <v>30</v>
      </c>
      <c r="P234" s="2665" t="s">
        <v>6929</v>
      </c>
      <c r="Q234" s="1740">
        <v>32</v>
      </c>
      <c r="R234" s="3292"/>
      <c r="S234" s="3295"/>
      <c r="T234" s="3298"/>
      <c r="U234" s="3301"/>
      <c r="V234" s="3298"/>
      <c r="W234" s="3301"/>
      <c r="X234" s="854" t="e">
        <f>SUM(#REF!)</f>
        <v>#REF!</v>
      </c>
      <c r="Y234" s="854" t="e">
        <f>SUM(#REF!)</f>
        <v>#REF!</v>
      </c>
      <c r="Z234" s="854" t="e">
        <f t="shared" si="51"/>
        <v>#REF!</v>
      </c>
      <c r="AA234" s="2784" t="e">
        <f t="shared" si="52"/>
        <v>#REF!</v>
      </c>
      <c r="AB234" s="2838"/>
      <c r="AC234" s="2891"/>
      <c r="AF234">
        <v>0</v>
      </c>
      <c r="AG234" s="2619" t="e">
        <f t="shared" si="48"/>
        <v>#REF!</v>
      </c>
    </row>
    <row r="235" spans="1:33" ht="28.8" x14ac:dyDescent="0.25">
      <c r="A235" s="1163"/>
      <c r="B235" s="851" t="s">
        <v>3793</v>
      </c>
      <c r="C235" s="945"/>
      <c r="D235" s="851" t="s">
        <v>3794</v>
      </c>
      <c r="E235" s="851" t="s">
        <v>3795</v>
      </c>
      <c r="F235" s="915" t="s">
        <v>3796</v>
      </c>
      <c r="G235" s="916" t="s">
        <v>3797</v>
      </c>
      <c r="H235" s="1772" t="str">
        <f t="shared" si="49"/>
        <v>5-DaHall1-PDU-01-30-34</v>
      </c>
      <c r="I235" s="1773" t="str">
        <f t="shared" si="50"/>
        <v>5-DaHall1-PDU-02-30-34</v>
      </c>
      <c r="J235" s="1735">
        <v>220</v>
      </c>
      <c r="K235" s="1736">
        <v>30</v>
      </c>
      <c r="L235" s="2633" t="s">
        <v>6933</v>
      </c>
      <c r="M235" s="1737">
        <v>34</v>
      </c>
      <c r="N235" s="1738">
        <v>220</v>
      </c>
      <c r="O235" s="1739">
        <v>30</v>
      </c>
      <c r="P235" s="2665" t="s">
        <v>6929</v>
      </c>
      <c r="Q235" s="1740">
        <v>34</v>
      </c>
      <c r="R235" s="3292"/>
      <c r="S235" s="3295"/>
      <c r="T235" s="3298"/>
      <c r="U235" s="3301"/>
      <c r="V235" s="3298"/>
      <c r="W235" s="3301"/>
      <c r="X235" s="854" t="e">
        <f>SUM(#REF!)</f>
        <v>#REF!</v>
      </c>
      <c r="Y235" s="854" t="e">
        <f>SUM(#REF!)</f>
        <v>#REF!</v>
      </c>
      <c r="Z235" s="854" t="e">
        <f t="shared" si="51"/>
        <v>#REF!</v>
      </c>
      <c r="AA235" s="2784" t="e">
        <f t="shared" si="52"/>
        <v>#REF!</v>
      </c>
      <c r="AB235" s="2838"/>
      <c r="AC235" s="2891"/>
      <c r="AF235">
        <v>0</v>
      </c>
      <c r="AG235" s="2619" t="e">
        <f t="shared" si="48"/>
        <v>#REF!</v>
      </c>
    </row>
    <row r="236" spans="1:33" ht="28.8" x14ac:dyDescent="0.25">
      <c r="A236" s="1163"/>
      <c r="B236" s="851" t="s">
        <v>3798</v>
      </c>
      <c r="C236" s="945"/>
      <c r="D236" s="851" t="s">
        <v>3799</v>
      </c>
      <c r="E236" s="851" t="s">
        <v>3800</v>
      </c>
      <c r="F236" s="915" t="s">
        <v>3801</v>
      </c>
      <c r="G236" s="916" t="s">
        <v>3802</v>
      </c>
      <c r="H236" s="1772" t="str">
        <f t="shared" si="49"/>
        <v>5-DaHall1-PDU-01-30-36</v>
      </c>
      <c r="I236" s="1773" t="str">
        <f t="shared" si="50"/>
        <v>5-DaHall1-PDU-02-30-36</v>
      </c>
      <c r="J236" s="1735">
        <v>220</v>
      </c>
      <c r="K236" s="1736">
        <v>30</v>
      </c>
      <c r="L236" s="2633" t="s">
        <v>6933</v>
      </c>
      <c r="M236" s="1737">
        <v>36</v>
      </c>
      <c r="N236" s="1738">
        <v>220</v>
      </c>
      <c r="O236" s="1739">
        <v>30</v>
      </c>
      <c r="P236" s="2665" t="s">
        <v>6929</v>
      </c>
      <c r="Q236" s="1740">
        <v>36</v>
      </c>
      <c r="R236" s="3292"/>
      <c r="S236" s="3295"/>
      <c r="T236" s="3298"/>
      <c r="U236" s="3301"/>
      <c r="V236" s="3298"/>
      <c r="W236" s="3301"/>
      <c r="X236" s="854" t="e">
        <f>SUM(#REF!)</f>
        <v>#REF!</v>
      </c>
      <c r="Y236" s="854" t="e">
        <f>SUM(#REF!)</f>
        <v>#REF!</v>
      </c>
      <c r="Z236" s="854" t="e">
        <f t="shared" si="51"/>
        <v>#REF!</v>
      </c>
      <c r="AA236" s="2784" t="e">
        <f t="shared" si="52"/>
        <v>#REF!</v>
      </c>
      <c r="AB236" s="2838"/>
      <c r="AC236" s="2891"/>
      <c r="AF236">
        <v>0</v>
      </c>
      <c r="AG236" s="2619" t="e">
        <f t="shared" si="48"/>
        <v>#REF!</v>
      </c>
    </row>
    <row r="237" spans="1:33" ht="28.8" x14ac:dyDescent="0.25">
      <c r="A237" s="1163"/>
      <c r="B237" s="851" t="s">
        <v>3803</v>
      </c>
      <c r="C237" s="945"/>
      <c r="D237" s="851" t="s">
        <v>3804</v>
      </c>
      <c r="E237" s="851" t="s">
        <v>3805</v>
      </c>
      <c r="F237" s="915" t="s">
        <v>3806</v>
      </c>
      <c r="G237" s="916" t="s">
        <v>3807</v>
      </c>
      <c r="H237" s="1772" t="str">
        <f t="shared" si="49"/>
        <v>5-DaHall1-PDU-01-30-38</v>
      </c>
      <c r="I237" s="1773" t="str">
        <f t="shared" si="50"/>
        <v>5-DaHall1-PDU-02-30-38</v>
      </c>
      <c r="J237" s="1735">
        <v>220</v>
      </c>
      <c r="K237" s="1736">
        <v>30</v>
      </c>
      <c r="L237" s="2633" t="s">
        <v>6933</v>
      </c>
      <c r="M237" s="1737">
        <v>38</v>
      </c>
      <c r="N237" s="1738">
        <v>220</v>
      </c>
      <c r="O237" s="1739">
        <v>30</v>
      </c>
      <c r="P237" s="2665" t="s">
        <v>6929</v>
      </c>
      <c r="Q237" s="1740">
        <v>38</v>
      </c>
      <c r="R237" s="3292"/>
      <c r="S237" s="3295"/>
      <c r="T237" s="3298"/>
      <c r="U237" s="3301"/>
      <c r="V237" s="3298"/>
      <c r="W237" s="3301"/>
      <c r="X237" s="854" t="e">
        <f>SUM(#REF!)</f>
        <v>#REF!</v>
      </c>
      <c r="Y237" s="854" t="e">
        <f>SUM(#REF!)</f>
        <v>#REF!</v>
      </c>
      <c r="Z237" s="854" t="e">
        <f t="shared" si="51"/>
        <v>#REF!</v>
      </c>
      <c r="AA237" s="2784" t="e">
        <f t="shared" si="52"/>
        <v>#REF!</v>
      </c>
      <c r="AB237" s="2838"/>
      <c r="AC237" s="2891"/>
      <c r="AF237">
        <v>0</v>
      </c>
      <c r="AG237" s="2619" t="e">
        <f t="shared" si="48"/>
        <v>#REF!</v>
      </c>
    </row>
    <row r="238" spans="1:33" ht="28.8" x14ac:dyDescent="0.25">
      <c r="A238" s="1163"/>
      <c r="B238" s="1187" t="s">
        <v>3573</v>
      </c>
      <c r="C238" s="1188"/>
      <c r="D238" s="1187"/>
      <c r="E238" s="1187" t="s">
        <v>3808</v>
      </c>
      <c r="F238" s="1189"/>
      <c r="G238" s="1190" t="s">
        <v>3809</v>
      </c>
      <c r="H238" s="1767"/>
      <c r="I238" s="1773" t="str">
        <f t="shared" si="50"/>
        <v>5-DaHall1-PDU-02-30-40</v>
      </c>
      <c r="J238" s="1794"/>
      <c r="K238" s="1795"/>
      <c r="L238" s="1189"/>
      <c r="M238" s="1796"/>
      <c r="N238" s="1852">
        <v>220</v>
      </c>
      <c r="O238" s="1816">
        <v>30</v>
      </c>
      <c r="P238" s="2668" t="s">
        <v>6929</v>
      </c>
      <c r="Q238" s="1817">
        <v>40</v>
      </c>
      <c r="R238" s="3293"/>
      <c r="S238" s="3296"/>
      <c r="T238" s="3299"/>
      <c r="U238" s="3302"/>
      <c r="V238" s="3299"/>
      <c r="W238" s="3302"/>
      <c r="X238" s="1195"/>
      <c r="Y238" s="854" t="e">
        <f>SUM(#REF!)</f>
        <v>#REF!</v>
      </c>
      <c r="Z238" s="854" t="e">
        <f t="shared" si="51"/>
        <v>#REF!</v>
      </c>
      <c r="AA238" s="2784" t="e">
        <f t="shared" si="52"/>
        <v>#REF!</v>
      </c>
      <c r="AB238" s="2838"/>
      <c r="AC238" s="2893" t="s">
        <v>3810</v>
      </c>
      <c r="AF238">
        <v>0</v>
      </c>
      <c r="AG238" s="2619" t="e">
        <f t="shared" si="48"/>
        <v>#REF!</v>
      </c>
    </row>
    <row r="239" spans="1:33" ht="28.8" x14ac:dyDescent="0.25">
      <c r="A239" s="1163"/>
      <c r="B239" s="851" t="s">
        <v>3811</v>
      </c>
      <c r="C239" s="945"/>
      <c r="D239" s="851" t="s">
        <v>3812</v>
      </c>
      <c r="E239" s="851" t="s">
        <v>3813</v>
      </c>
      <c r="F239" s="1189" t="s">
        <v>3814</v>
      </c>
      <c r="G239" s="1190" t="s">
        <v>3815</v>
      </c>
      <c r="H239" s="1772" t="str">
        <f>"5-DaHall1-PDU-"&amp;L239&amp;"-"&amp;K239&amp;"-"&amp;M239</f>
        <v>5-DaHall1-PDU-01-30-49</v>
      </c>
      <c r="I239" s="1773" t="str">
        <f t="shared" si="50"/>
        <v>5-DaHall1-PDU-02-30-49</v>
      </c>
      <c r="J239" s="1812">
        <v>220</v>
      </c>
      <c r="K239" s="1813">
        <v>30</v>
      </c>
      <c r="L239" s="2636" t="s">
        <v>6933</v>
      </c>
      <c r="M239" s="1814">
        <v>49</v>
      </c>
      <c r="N239" s="1815">
        <v>220</v>
      </c>
      <c r="O239" s="1816">
        <v>30</v>
      </c>
      <c r="P239" s="2668" t="s">
        <v>6929</v>
      </c>
      <c r="Q239" s="1817">
        <v>49</v>
      </c>
      <c r="R239" s="3291" t="s">
        <v>3189</v>
      </c>
      <c r="S239" s="3294" t="s">
        <v>3190</v>
      </c>
      <c r="T239" s="3297" t="s">
        <v>3191</v>
      </c>
      <c r="U239" s="3300" t="s">
        <v>3192</v>
      </c>
      <c r="V239" s="3297" t="s">
        <v>2828</v>
      </c>
      <c r="W239" s="3300" t="s">
        <v>2829</v>
      </c>
      <c r="X239" s="854" t="e">
        <f>SUM(#REF!)</f>
        <v>#REF!</v>
      </c>
      <c r="Y239" s="854" t="e">
        <f>SUM(#REF!)</f>
        <v>#REF!</v>
      </c>
      <c r="Z239" s="854" t="e">
        <f t="shared" si="51"/>
        <v>#REF!</v>
      </c>
      <c r="AA239" s="2784" t="e">
        <f t="shared" si="52"/>
        <v>#REF!</v>
      </c>
      <c r="AB239" s="2838"/>
      <c r="AC239" s="2891"/>
      <c r="AF239">
        <v>0</v>
      </c>
      <c r="AG239" s="2619" t="e">
        <f t="shared" si="48"/>
        <v>#REF!</v>
      </c>
    </row>
    <row r="240" spans="1:33" ht="28.8" x14ac:dyDescent="0.25">
      <c r="A240" s="1163"/>
      <c r="B240" s="851" t="s">
        <v>3816</v>
      </c>
      <c r="C240" s="945"/>
      <c r="D240" s="851" t="s">
        <v>3817</v>
      </c>
      <c r="E240" s="851" t="s">
        <v>3818</v>
      </c>
      <c r="F240" s="1189" t="s">
        <v>3819</v>
      </c>
      <c r="G240" s="1190" t="s">
        <v>3820</v>
      </c>
      <c r="H240" s="1772" t="str">
        <f>"5-DaHall1-PDU-"&amp;L240&amp;"-"&amp;K240&amp;"-"&amp;M240</f>
        <v>5-DaHall1-PDU-01-30-2</v>
      </c>
      <c r="I240" s="1773" t="str">
        <f t="shared" si="50"/>
        <v>5-DaHall1-PDU-02-30-2</v>
      </c>
      <c r="J240" s="1812">
        <v>220</v>
      </c>
      <c r="K240" s="1813">
        <v>30</v>
      </c>
      <c r="L240" s="2636" t="s">
        <v>6933</v>
      </c>
      <c r="M240" s="1814">
        <v>2</v>
      </c>
      <c r="N240" s="1815">
        <v>220</v>
      </c>
      <c r="O240" s="1816">
        <v>30</v>
      </c>
      <c r="P240" s="2668" t="s">
        <v>6929</v>
      </c>
      <c r="Q240" s="1817">
        <v>2</v>
      </c>
      <c r="R240" s="3292"/>
      <c r="S240" s="3295"/>
      <c r="T240" s="3298"/>
      <c r="U240" s="3301"/>
      <c r="V240" s="3298"/>
      <c r="W240" s="3301"/>
      <c r="X240" s="854" t="e">
        <f>SUM(#REF!)</f>
        <v>#REF!</v>
      </c>
      <c r="Y240" s="854" t="e">
        <f>SUM(#REF!)</f>
        <v>#REF!</v>
      </c>
      <c r="Z240" s="854" t="e">
        <f>SUM(X240:Y240)</f>
        <v>#REF!</v>
      </c>
      <c r="AA240" s="2784" t="e">
        <f t="shared" si="52"/>
        <v>#REF!</v>
      </c>
      <c r="AB240" s="2838"/>
      <c r="AC240" s="2891"/>
      <c r="AF240">
        <v>0</v>
      </c>
      <c r="AG240" s="2619" t="e">
        <f t="shared" si="48"/>
        <v>#REF!</v>
      </c>
    </row>
    <row r="241" spans="1:33" ht="28.8" x14ac:dyDescent="0.25">
      <c r="A241" s="1163"/>
      <c r="B241" s="851" t="s">
        <v>3821</v>
      </c>
      <c r="C241" s="945"/>
      <c r="D241" s="851" t="s">
        <v>3822</v>
      </c>
      <c r="E241" s="851" t="s">
        <v>3823</v>
      </c>
      <c r="F241" s="1189" t="s">
        <v>3824</v>
      </c>
      <c r="G241" s="1190" t="s">
        <v>3825</v>
      </c>
      <c r="H241" s="1772" t="str">
        <f>"5-DaHall1-PDU-"&amp;L241&amp;"-"&amp;K241&amp;"-"&amp;M241</f>
        <v>5-DaHall1-PDU-01-30-8</v>
      </c>
      <c r="I241" s="1773" t="str">
        <f t="shared" si="50"/>
        <v>5-DaHall1-PDU-02-30-8</v>
      </c>
      <c r="J241" s="1812">
        <v>220</v>
      </c>
      <c r="K241" s="1813">
        <v>30</v>
      </c>
      <c r="L241" s="2636" t="s">
        <v>6933</v>
      </c>
      <c r="M241" s="1814">
        <v>8</v>
      </c>
      <c r="N241" s="1815">
        <v>220</v>
      </c>
      <c r="O241" s="1816">
        <v>30</v>
      </c>
      <c r="P241" s="2668" t="s">
        <v>6929</v>
      </c>
      <c r="Q241" s="1817">
        <v>8</v>
      </c>
      <c r="R241" s="3293"/>
      <c r="S241" s="3296"/>
      <c r="T241" s="3299"/>
      <c r="U241" s="3302"/>
      <c r="V241" s="3299"/>
      <c r="W241" s="3302"/>
      <c r="X241" s="854" t="e">
        <f>SUM(#REF!)</f>
        <v>#REF!</v>
      </c>
      <c r="Y241" s="854" t="e">
        <f>SUM(#REF!)</f>
        <v>#REF!</v>
      </c>
      <c r="Z241" s="854" t="e">
        <f>SUM(X241:Y241)</f>
        <v>#REF!</v>
      </c>
      <c r="AA241" s="2784" t="e">
        <f t="shared" si="52"/>
        <v>#REF!</v>
      </c>
      <c r="AB241" s="2838"/>
      <c r="AC241" s="2891"/>
      <c r="AF241">
        <v>0</v>
      </c>
      <c r="AG241" s="2619" t="e">
        <f t="shared" si="48"/>
        <v>#REF!</v>
      </c>
    </row>
    <row r="242" spans="1:33" ht="28.8" x14ac:dyDescent="0.25">
      <c r="A242" s="1166"/>
      <c r="B242" s="851" t="s">
        <v>3826</v>
      </c>
      <c r="C242" s="945"/>
      <c r="D242" s="851" t="s">
        <v>3827</v>
      </c>
      <c r="E242" s="851" t="s">
        <v>3828</v>
      </c>
      <c r="F242" s="915" t="s">
        <v>3829</v>
      </c>
      <c r="G242" s="916" t="s">
        <v>3830</v>
      </c>
      <c r="H242" s="1772" t="str">
        <f>"5-DaHall1-PDU-"&amp;L242&amp;"-"&amp;K242&amp;"-"&amp;M242</f>
        <v>5-DaHall1-PDU-01-30-27</v>
      </c>
      <c r="I242" s="1773" t="str">
        <f t="shared" si="50"/>
        <v>5-DaHall1-PDU-02-30-27</v>
      </c>
      <c r="J242" s="1735">
        <v>220</v>
      </c>
      <c r="K242" s="1736">
        <v>30</v>
      </c>
      <c r="L242" s="2633" t="s">
        <v>6933</v>
      </c>
      <c r="M242" s="1737">
        <v>27</v>
      </c>
      <c r="N242" s="1738">
        <v>220</v>
      </c>
      <c r="O242" s="1739">
        <v>30</v>
      </c>
      <c r="P242" s="2665" t="s">
        <v>6929</v>
      </c>
      <c r="Q242" s="1740">
        <v>27</v>
      </c>
      <c r="R242" s="3402" t="s">
        <v>3189</v>
      </c>
      <c r="S242" s="3398" t="s">
        <v>3190</v>
      </c>
      <c r="T242" s="3400" t="s">
        <v>3191</v>
      </c>
      <c r="U242" s="3358" t="s">
        <v>3192</v>
      </c>
      <c r="V242" s="3400" t="s">
        <v>2828</v>
      </c>
      <c r="W242" s="3358" t="s">
        <v>2829</v>
      </c>
      <c r="X242" s="854" t="e">
        <f>SUM(#REF!)</f>
        <v>#REF!</v>
      </c>
      <c r="Y242" s="854" t="e">
        <f>SUM(#REF!)</f>
        <v>#REF!</v>
      </c>
      <c r="Z242" s="854" t="e">
        <f t="shared" ref="Z242:Z260" si="53">SUM(X242:Y242)</f>
        <v>#REF!</v>
      </c>
      <c r="AA242" s="2784" t="e">
        <f t="shared" si="52"/>
        <v>#REF!</v>
      </c>
      <c r="AB242" s="2838"/>
      <c r="AC242" s="2891"/>
      <c r="AF242">
        <v>0</v>
      </c>
      <c r="AG242" s="2619" t="e">
        <f t="shared" si="48"/>
        <v>#REF!</v>
      </c>
    </row>
    <row r="243" spans="1:33" ht="29.4" thickBot="1" x14ac:dyDescent="0.3">
      <c r="A243" s="1167"/>
      <c r="B243" s="862" t="s">
        <v>3573</v>
      </c>
      <c r="C243" s="1043"/>
      <c r="D243" s="862" t="s">
        <v>3831</v>
      </c>
      <c r="E243" s="862" t="s">
        <v>3832</v>
      </c>
      <c r="F243" s="1491" t="s">
        <v>3833</v>
      </c>
      <c r="G243" s="1492" t="s">
        <v>3834</v>
      </c>
      <c r="H243" s="1774" t="str">
        <f>"5-DaHall1-PDU-"&amp;L243&amp;"-"&amp;K243&amp;"-"&amp;M243</f>
        <v>5-DaHall1-PDU-01-30-29</v>
      </c>
      <c r="I243" s="1775" t="str">
        <f t="shared" si="50"/>
        <v>5-DaHall1-PDU-02-30-29</v>
      </c>
      <c r="J243" s="1745">
        <v>220</v>
      </c>
      <c r="K243" s="1746">
        <v>30</v>
      </c>
      <c r="L243" s="2634" t="s">
        <v>6933</v>
      </c>
      <c r="M243" s="1747">
        <v>29</v>
      </c>
      <c r="N243" s="1748">
        <v>220</v>
      </c>
      <c r="O243" s="1749">
        <v>30</v>
      </c>
      <c r="P243" s="2666" t="s">
        <v>6929</v>
      </c>
      <c r="Q243" s="1750">
        <v>29</v>
      </c>
      <c r="R243" s="3403"/>
      <c r="S243" s="3399"/>
      <c r="T243" s="3401"/>
      <c r="U243" s="3359"/>
      <c r="V243" s="3401"/>
      <c r="W243" s="3359"/>
      <c r="X243" s="885" t="e">
        <f>SUM(#REF!)</f>
        <v>#REF!</v>
      </c>
      <c r="Y243" s="885" t="e">
        <f>SUM(#REF!)</f>
        <v>#REF!</v>
      </c>
      <c r="Z243" s="885" t="e">
        <f t="shared" si="53"/>
        <v>#REF!</v>
      </c>
      <c r="AA243" s="2783" t="e">
        <f t="shared" si="52"/>
        <v>#REF!</v>
      </c>
      <c r="AB243" s="2837"/>
      <c r="AC243" s="2894" t="s">
        <v>3389</v>
      </c>
      <c r="AF243">
        <v>0</v>
      </c>
      <c r="AG243" s="2619" t="e">
        <f t="shared" si="48"/>
        <v>#REF!</v>
      </c>
    </row>
    <row r="244" spans="1:33" ht="58.8" thickTop="1" thickBot="1" x14ac:dyDescent="0.3">
      <c r="A244" s="1206"/>
      <c r="B244" s="1182" t="s">
        <v>3835</v>
      </c>
      <c r="C244" s="1207"/>
      <c r="D244" s="1208"/>
      <c r="E244" s="1183"/>
      <c r="F244" s="1208"/>
      <c r="G244" s="1184" t="s">
        <v>3836</v>
      </c>
      <c r="H244" s="1853"/>
      <c r="I244" s="1854" t="str">
        <f t="shared" si="50"/>
        <v>5-DaHall1-PDU-14-20-32</v>
      </c>
      <c r="J244" s="1855"/>
      <c r="K244" s="1856"/>
      <c r="L244" s="1208"/>
      <c r="M244" s="1857"/>
      <c r="N244" s="1858">
        <v>220</v>
      </c>
      <c r="O244" s="1859">
        <v>20</v>
      </c>
      <c r="P244" s="2681" t="s">
        <v>6985</v>
      </c>
      <c r="Q244" s="1860">
        <v>32</v>
      </c>
      <c r="R244" s="1208"/>
      <c r="S244" s="1184" t="s">
        <v>2992</v>
      </c>
      <c r="T244" s="1208"/>
      <c r="U244" s="1209" t="s">
        <v>2993</v>
      </c>
      <c r="V244" s="1208"/>
      <c r="W244" s="1209" t="s">
        <v>2829</v>
      </c>
      <c r="X244" s="1208"/>
      <c r="Y244" s="1210" t="e">
        <f>SUM(#REF!)</f>
        <v>#REF!</v>
      </c>
      <c r="Z244" s="1210" t="e">
        <f t="shared" si="53"/>
        <v>#REF!</v>
      </c>
      <c r="AA244" s="2792" t="e">
        <f t="shared" si="52"/>
        <v>#REF!</v>
      </c>
      <c r="AB244" s="2915"/>
      <c r="AC244" s="2899"/>
      <c r="AF244">
        <v>0.3</v>
      </c>
      <c r="AG244" s="2619" t="e">
        <f t="shared" si="48"/>
        <v>#REF!</v>
      </c>
    </row>
    <row r="245" spans="1:33" s="358" customFormat="1" ht="70.2" thickTop="1" x14ac:dyDescent="0.25">
      <c r="A245" s="3381"/>
      <c r="B245" s="3360" t="s">
        <v>3837</v>
      </c>
      <c r="C245" s="1513" t="s">
        <v>3838</v>
      </c>
      <c r="D245" s="1514" t="s">
        <v>3091</v>
      </c>
      <c r="E245" s="1514" t="s">
        <v>3091</v>
      </c>
      <c r="F245" s="1311" t="s">
        <v>3091</v>
      </c>
      <c r="G245" s="1515" t="s">
        <v>3091</v>
      </c>
      <c r="H245" s="1861"/>
      <c r="I245" s="1862"/>
      <c r="J245" s="1863"/>
      <c r="K245" s="1864"/>
      <c r="L245" s="1311" t="s">
        <v>3091</v>
      </c>
      <c r="M245" s="1865" t="s">
        <v>3091</v>
      </c>
      <c r="N245" s="1866"/>
      <c r="O245" s="1867"/>
      <c r="P245" s="1515" t="s">
        <v>3091</v>
      </c>
      <c r="Q245" s="1868" t="s">
        <v>3091</v>
      </c>
      <c r="R245" s="1311" t="s">
        <v>3839</v>
      </c>
      <c r="S245" s="1516"/>
      <c r="T245" s="1311" t="s">
        <v>3840</v>
      </c>
      <c r="U245" s="1516"/>
      <c r="V245" s="1311" t="s">
        <v>2828</v>
      </c>
      <c r="W245" s="1516"/>
      <c r="X245" s="1199" t="e">
        <f>SUM(#REF!)</f>
        <v>#REF!</v>
      </c>
      <c r="Y245" s="913"/>
      <c r="Z245" s="1199" t="e">
        <f t="shared" si="53"/>
        <v>#REF!</v>
      </c>
      <c r="AA245" s="2855" t="e">
        <f t="shared" si="52"/>
        <v>#REF!</v>
      </c>
      <c r="AB245" s="2833"/>
      <c r="AC245" s="3283" t="s">
        <v>3841</v>
      </c>
      <c r="AF245" s="358">
        <v>14</v>
      </c>
      <c r="AG245" s="2619" t="e">
        <f t="shared" si="48"/>
        <v>#REF!</v>
      </c>
    </row>
    <row r="246" spans="1:33" s="358" customFormat="1" ht="69.599999999999994" x14ac:dyDescent="0.25">
      <c r="A246" s="3382"/>
      <c r="B246" s="3361"/>
      <c r="C246" s="1517" t="s">
        <v>3842</v>
      </c>
      <c r="D246" s="1518" t="s">
        <v>3091</v>
      </c>
      <c r="E246" s="1518" t="s">
        <v>3091</v>
      </c>
      <c r="F246" s="1519" t="s">
        <v>3091</v>
      </c>
      <c r="G246" s="1520" t="s">
        <v>3091</v>
      </c>
      <c r="H246" s="1869"/>
      <c r="I246" s="1870"/>
      <c r="J246" s="1871"/>
      <c r="K246" s="1872"/>
      <c r="L246" s="1519" t="s">
        <v>3091</v>
      </c>
      <c r="M246" s="1873" t="s">
        <v>3091</v>
      </c>
      <c r="N246" s="1874"/>
      <c r="O246" s="1875"/>
      <c r="P246" s="1520" t="s">
        <v>3091</v>
      </c>
      <c r="Q246" s="1876" t="s">
        <v>3091</v>
      </c>
      <c r="R246" s="1521"/>
      <c r="S246" s="1520" t="s">
        <v>3843</v>
      </c>
      <c r="T246" s="1521"/>
      <c r="U246" s="1520" t="s">
        <v>3844</v>
      </c>
      <c r="V246" s="1521"/>
      <c r="W246" s="1522" t="s">
        <v>3845</v>
      </c>
      <c r="X246" s="2607"/>
      <c r="Y246" s="1502" t="e">
        <f>SUM(#REF!)</f>
        <v>#REF!</v>
      </c>
      <c r="Z246" s="1502" t="e">
        <f t="shared" si="53"/>
        <v>#REF!</v>
      </c>
      <c r="AA246" s="2856" t="e">
        <f t="shared" si="52"/>
        <v>#REF!</v>
      </c>
      <c r="AB246" s="2834"/>
      <c r="AC246" s="3284"/>
      <c r="AF246" s="358">
        <v>10.4</v>
      </c>
      <c r="AG246" s="2619" t="e">
        <f t="shared" si="48"/>
        <v>#REF!</v>
      </c>
    </row>
    <row r="247" spans="1:33" s="358" customFormat="1" ht="54.75" customHeight="1" x14ac:dyDescent="0.25">
      <c r="A247" s="1499"/>
      <c r="B247" s="3362" t="s">
        <v>3846</v>
      </c>
      <c r="C247" s="1523" t="s">
        <v>3847</v>
      </c>
      <c r="D247" s="1524" t="s">
        <v>3848</v>
      </c>
      <c r="E247" s="1524" t="s">
        <v>3849</v>
      </c>
      <c r="F247" s="1525" t="s">
        <v>3850</v>
      </c>
      <c r="G247" s="1526" t="s">
        <v>3851</v>
      </c>
      <c r="H247" s="1877" t="str">
        <f>"5-DaHall1-PDU-"&amp;L247&amp;"-"&amp;K247&amp;"-"&amp;M247</f>
        <v>5-DaHall1-PDU-15-30-13</v>
      </c>
      <c r="I247" s="1878" t="str">
        <f>"5-DaHall1-PDU-"&amp;P247&amp;"-"&amp;O247&amp;"-"&amp;Q247</f>
        <v>5-DaHall1-PDU-16-30-13</v>
      </c>
      <c r="J247" s="1879">
        <v>220</v>
      </c>
      <c r="K247" s="1880">
        <v>30</v>
      </c>
      <c r="L247" s="2655" t="s">
        <v>6979</v>
      </c>
      <c r="M247" s="1881">
        <v>13</v>
      </c>
      <c r="N247" s="1882">
        <v>220</v>
      </c>
      <c r="O247" s="1883">
        <v>30</v>
      </c>
      <c r="P247" s="2682" t="s">
        <v>6986</v>
      </c>
      <c r="Q247" s="1884">
        <v>13</v>
      </c>
      <c r="R247" s="3364" t="s">
        <v>2916</v>
      </c>
      <c r="S247" s="1526" t="s">
        <v>2917</v>
      </c>
      <c r="T247" s="3364" t="s">
        <v>2918</v>
      </c>
      <c r="U247" s="1526" t="s">
        <v>3852</v>
      </c>
      <c r="V247" s="3364" t="s">
        <v>3853</v>
      </c>
      <c r="W247" s="1527" t="s">
        <v>3845</v>
      </c>
      <c r="X247" s="1503" t="e">
        <f>SUM(#REF!)</f>
        <v>#REF!</v>
      </c>
      <c r="Y247" s="255" t="e">
        <f>SUM(#REF!)</f>
        <v>#REF!</v>
      </c>
      <c r="Z247" s="1505" t="e">
        <f t="shared" si="53"/>
        <v>#REF!</v>
      </c>
      <c r="AA247" s="2857" t="e">
        <f t="shared" si="52"/>
        <v>#REF!</v>
      </c>
      <c r="AB247" s="2830"/>
      <c r="AC247" s="2900"/>
      <c r="AF247" s="358">
        <v>2.2000000000000002</v>
      </c>
      <c r="AG247" s="2619" t="e">
        <f t="shared" si="48"/>
        <v>#REF!</v>
      </c>
    </row>
    <row r="248" spans="1:33" s="358" customFormat="1" ht="34.799999999999997" x14ac:dyDescent="0.25">
      <c r="A248" s="1499"/>
      <c r="B248" s="3362"/>
      <c r="C248" s="1523" t="s">
        <v>3854</v>
      </c>
      <c r="D248" s="1524" t="s">
        <v>3855</v>
      </c>
      <c r="E248" s="1528"/>
      <c r="F248" s="2458" t="s">
        <v>3856</v>
      </c>
      <c r="G248" s="1528"/>
      <c r="H248" s="1877" t="str">
        <f>"5-DaHall1-PDU-"&amp;L248&amp;"-"&amp;K248&amp;"-"&amp;M248</f>
        <v>5-DaHall1-PDU-15-20-23</v>
      </c>
      <c r="I248" s="1885"/>
      <c r="J248" s="1879">
        <v>220</v>
      </c>
      <c r="K248" s="1880">
        <v>20</v>
      </c>
      <c r="L248" s="2655" t="s">
        <v>6979</v>
      </c>
      <c r="M248" s="1881">
        <v>23</v>
      </c>
      <c r="N248" s="1886"/>
      <c r="O248" s="1887"/>
      <c r="P248" s="1528"/>
      <c r="Q248" s="1888"/>
      <c r="R248" s="3364"/>
      <c r="S248" s="1528"/>
      <c r="T248" s="3364"/>
      <c r="U248" s="1528"/>
      <c r="V248" s="3364"/>
      <c r="W248" s="1528"/>
      <c r="X248" s="1503" t="e">
        <f>SUM(#REF!)</f>
        <v>#REF!</v>
      </c>
      <c r="Y248" s="255"/>
      <c r="Z248" s="1505" t="e">
        <f t="shared" si="53"/>
        <v>#REF!</v>
      </c>
      <c r="AA248" s="2857" t="e">
        <f t="shared" si="52"/>
        <v>#REF!</v>
      </c>
      <c r="AB248" s="2830"/>
      <c r="AC248" s="2900"/>
      <c r="AF248" s="358">
        <v>2.2999999999999998</v>
      </c>
      <c r="AG248" s="2619" t="e">
        <f t="shared" si="48"/>
        <v>#REF!</v>
      </c>
    </row>
    <row r="249" spans="1:33" s="358" customFormat="1" ht="34.799999999999997" x14ac:dyDescent="0.25">
      <c r="A249" s="1499"/>
      <c r="B249" s="3362"/>
      <c r="C249" s="1523" t="s">
        <v>3857</v>
      </c>
      <c r="D249" s="1524" t="s">
        <v>3858</v>
      </c>
      <c r="E249" s="1528"/>
      <c r="F249" s="2459" t="s">
        <v>3859</v>
      </c>
      <c r="G249" s="1528"/>
      <c r="H249" s="1877" t="str">
        <f>"5-DaHall1-PDU-"&amp;L249&amp;"-"&amp;K249&amp;"-"&amp;M249</f>
        <v>5-DaHall1-PDU-15-20-29</v>
      </c>
      <c r="I249" s="1885"/>
      <c r="J249" s="1879">
        <v>220</v>
      </c>
      <c r="K249" s="1880">
        <v>20</v>
      </c>
      <c r="L249" s="2655" t="s">
        <v>6979</v>
      </c>
      <c r="M249" s="1881">
        <v>29</v>
      </c>
      <c r="N249" s="1886"/>
      <c r="O249" s="1887"/>
      <c r="P249" s="1528"/>
      <c r="Q249" s="1888"/>
      <c r="R249" s="3364"/>
      <c r="S249" s="1528"/>
      <c r="T249" s="3364"/>
      <c r="U249" s="1528"/>
      <c r="V249" s="3364"/>
      <c r="W249" s="1528"/>
      <c r="X249" s="1503" t="e">
        <f>SUM(#REF!)</f>
        <v>#REF!</v>
      </c>
      <c r="Y249" s="255"/>
      <c r="Z249" s="1505" t="e">
        <f t="shared" si="53"/>
        <v>#REF!</v>
      </c>
      <c r="AA249" s="2857" t="e">
        <f t="shared" si="52"/>
        <v>#REF!</v>
      </c>
      <c r="AB249" s="2830"/>
      <c r="AC249" s="2900"/>
      <c r="AF249" s="358">
        <v>0.3</v>
      </c>
      <c r="AG249" s="2619" t="e">
        <f t="shared" si="48"/>
        <v>#REF!</v>
      </c>
    </row>
    <row r="250" spans="1:33" s="358" customFormat="1" ht="69.599999999999994" x14ac:dyDescent="0.25">
      <c r="A250" s="1499"/>
      <c r="B250" s="3362"/>
      <c r="C250" s="1523" t="s">
        <v>3860</v>
      </c>
      <c r="D250" s="1529"/>
      <c r="E250" s="1524" t="s">
        <v>3861</v>
      </c>
      <c r="F250" s="1529"/>
      <c r="G250" s="1526" t="s">
        <v>3862</v>
      </c>
      <c r="H250" s="1889"/>
      <c r="I250" s="1878" t="str">
        <f t="shared" ref="I250:I258" si="54">"5-DaHall1-PDU-"&amp;P250&amp;"-"&amp;O250&amp;"-"&amp;Q250</f>
        <v>5-DaHall1-PDU-16-20-15</v>
      </c>
      <c r="J250" s="1890"/>
      <c r="K250" s="1891"/>
      <c r="L250" s="1529"/>
      <c r="M250" s="1892"/>
      <c r="N250" s="1882">
        <v>220</v>
      </c>
      <c r="O250" s="1883">
        <v>20</v>
      </c>
      <c r="P250" s="2682" t="s">
        <v>6986</v>
      </c>
      <c r="Q250" s="1884">
        <v>15</v>
      </c>
      <c r="R250" s="1529"/>
      <c r="S250" s="3365" t="s">
        <v>3863</v>
      </c>
      <c r="T250" s="1529"/>
      <c r="U250" s="3365" t="s">
        <v>2919</v>
      </c>
      <c r="V250" s="1529"/>
      <c r="W250" s="3367" t="s">
        <v>3845</v>
      </c>
      <c r="X250" s="1503"/>
      <c r="Y250" s="255" t="e">
        <f>SUM(#REF!)</f>
        <v>#REF!</v>
      </c>
      <c r="Z250" s="1505" t="e">
        <f t="shared" si="53"/>
        <v>#REF!</v>
      </c>
      <c r="AA250" s="2857" t="e">
        <f t="shared" si="52"/>
        <v>#REF!</v>
      </c>
      <c r="AB250" s="2830"/>
      <c r="AC250" s="2900"/>
      <c r="AF250" s="358">
        <v>2.4</v>
      </c>
      <c r="AG250" s="2619" t="e">
        <f t="shared" si="48"/>
        <v>#REF!</v>
      </c>
    </row>
    <row r="251" spans="1:33" s="358" customFormat="1" ht="69.599999999999994" x14ac:dyDescent="0.25">
      <c r="A251" s="1499"/>
      <c r="B251" s="3362"/>
      <c r="C251" s="1523" t="s">
        <v>3864</v>
      </c>
      <c r="D251" s="1529"/>
      <c r="E251" s="1524" t="s">
        <v>3864</v>
      </c>
      <c r="F251" s="1529"/>
      <c r="G251" s="1526" t="s">
        <v>3865</v>
      </c>
      <c r="H251" s="1889"/>
      <c r="I251" s="1878" t="str">
        <f t="shared" si="54"/>
        <v>5-DaHall1-PDU-16-20-17</v>
      </c>
      <c r="J251" s="1890"/>
      <c r="K251" s="1891"/>
      <c r="L251" s="1529"/>
      <c r="M251" s="1892"/>
      <c r="N251" s="1882">
        <v>220</v>
      </c>
      <c r="O251" s="1883">
        <v>20</v>
      </c>
      <c r="P251" s="2682" t="s">
        <v>6986</v>
      </c>
      <c r="Q251" s="1884">
        <v>17</v>
      </c>
      <c r="R251" s="1529"/>
      <c r="S251" s="3365"/>
      <c r="T251" s="1529"/>
      <c r="U251" s="3365"/>
      <c r="V251" s="1529"/>
      <c r="W251" s="3367"/>
      <c r="X251" s="1503"/>
      <c r="Y251" s="255" t="e">
        <f>SUM(#REF!)</f>
        <v>#REF!</v>
      </c>
      <c r="Z251" s="1505" t="e">
        <f t="shared" si="53"/>
        <v>#REF!</v>
      </c>
      <c r="AA251" s="2857" t="e">
        <f t="shared" si="52"/>
        <v>#REF!</v>
      </c>
      <c r="AB251" s="2830"/>
      <c r="AC251" s="2900"/>
      <c r="AF251" s="358">
        <v>1.6</v>
      </c>
      <c r="AG251" s="2619" t="e">
        <f t="shared" si="48"/>
        <v>#REF!</v>
      </c>
    </row>
    <row r="252" spans="1:33" s="358" customFormat="1" ht="69.599999999999994" x14ac:dyDescent="0.25">
      <c r="A252" s="1499"/>
      <c r="B252" s="3362"/>
      <c r="C252" s="1523" t="s">
        <v>3866</v>
      </c>
      <c r="D252" s="1529"/>
      <c r="E252" s="1524" t="s">
        <v>3866</v>
      </c>
      <c r="F252" s="1529"/>
      <c r="G252" s="1526" t="s">
        <v>3867</v>
      </c>
      <c r="H252" s="1889"/>
      <c r="I252" s="1878" t="str">
        <f t="shared" si="54"/>
        <v>5-DaHall1-PDU-16-20-19</v>
      </c>
      <c r="J252" s="1890"/>
      <c r="K252" s="1891"/>
      <c r="L252" s="1529"/>
      <c r="M252" s="1892"/>
      <c r="N252" s="1882">
        <v>220</v>
      </c>
      <c r="O252" s="1883">
        <v>20</v>
      </c>
      <c r="P252" s="2682" t="s">
        <v>6986</v>
      </c>
      <c r="Q252" s="1884">
        <v>19</v>
      </c>
      <c r="R252" s="1529"/>
      <c r="S252" s="3365"/>
      <c r="T252" s="1529"/>
      <c r="U252" s="3365"/>
      <c r="V252" s="1529"/>
      <c r="W252" s="3367"/>
      <c r="X252" s="1503"/>
      <c r="Y252" s="255" t="e">
        <f>SUM(#REF!)</f>
        <v>#REF!</v>
      </c>
      <c r="Z252" s="1505" t="e">
        <f t="shared" si="53"/>
        <v>#REF!</v>
      </c>
      <c r="AA252" s="2857" t="e">
        <f t="shared" si="52"/>
        <v>#REF!</v>
      </c>
      <c r="AB252" s="2830"/>
      <c r="AC252" s="2900"/>
      <c r="AF252" s="358">
        <v>0</v>
      </c>
      <c r="AG252" s="2619" t="e">
        <f t="shared" si="48"/>
        <v>#REF!</v>
      </c>
    </row>
    <row r="253" spans="1:33" s="358" customFormat="1" ht="34.799999999999997" x14ac:dyDescent="0.25">
      <c r="A253" s="1499"/>
      <c r="B253" s="3362"/>
      <c r="C253" s="1523" t="s">
        <v>3857</v>
      </c>
      <c r="D253" s="1529"/>
      <c r="E253" s="1524" t="s">
        <v>3868</v>
      </c>
      <c r="F253" s="1529"/>
      <c r="G253" s="1526" t="s">
        <v>3869</v>
      </c>
      <c r="H253" s="1889"/>
      <c r="I253" s="1878" t="str">
        <f t="shared" si="54"/>
        <v>5-DaHall1-PDU-16-20-23</v>
      </c>
      <c r="J253" s="1890"/>
      <c r="K253" s="1891"/>
      <c r="L253" s="1529"/>
      <c r="M253" s="1892"/>
      <c r="N253" s="1882">
        <v>220</v>
      </c>
      <c r="O253" s="1883">
        <v>20</v>
      </c>
      <c r="P253" s="2682" t="s">
        <v>6986</v>
      </c>
      <c r="Q253" s="1884">
        <v>23</v>
      </c>
      <c r="R253" s="1529"/>
      <c r="S253" s="3365"/>
      <c r="T253" s="1529"/>
      <c r="U253" s="3365"/>
      <c r="V253" s="1529"/>
      <c r="W253" s="3367"/>
      <c r="X253" s="1503"/>
      <c r="Y253" s="255" t="e">
        <f>SUM(#REF!)</f>
        <v>#REF!</v>
      </c>
      <c r="Z253" s="1505" t="e">
        <f t="shared" si="53"/>
        <v>#REF!</v>
      </c>
      <c r="AA253" s="2857" t="e">
        <f t="shared" si="52"/>
        <v>#REF!</v>
      </c>
      <c r="AB253" s="2830"/>
      <c r="AC253" s="2900"/>
      <c r="AF253" s="358">
        <v>0</v>
      </c>
      <c r="AG253" s="2619" t="e">
        <f t="shared" si="48"/>
        <v>#REF!</v>
      </c>
    </row>
    <row r="254" spans="1:33" s="358" customFormat="1" ht="34.799999999999997" x14ac:dyDescent="0.25">
      <c r="A254" s="1499"/>
      <c r="B254" s="3362"/>
      <c r="C254" s="1523" t="s">
        <v>3854</v>
      </c>
      <c r="D254" s="1529"/>
      <c r="E254" s="1524"/>
      <c r="F254" s="1529"/>
      <c r="G254" s="1526" t="s">
        <v>3870</v>
      </c>
      <c r="H254" s="1889"/>
      <c r="I254" s="1878" t="str">
        <f t="shared" si="54"/>
        <v>5-DaHall1-PDU-16-20-25</v>
      </c>
      <c r="J254" s="1890"/>
      <c r="K254" s="1891"/>
      <c r="L254" s="1529"/>
      <c r="M254" s="1892"/>
      <c r="N254" s="1882">
        <v>220</v>
      </c>
      <c r="O254" s="1883">
        <v>20</v>
      </c>
      <c r="P254" s="2682" t="s">
        <v>6986</v>
      </c>
      <c r="Q254" s="1884">
        <v>25</v>
      </c>
      <c r="R254" s="1529"/>
      <c r="S254" s="3365"/>
      <c r="T254" s="1529"/>
      <c r="U254" s="3365"/>
      <c r="V254" s="1529"/>
      <c r="W254" s="3367"/>
      <c r="X254" s="1503"/>
      <c r="Y254" s="255" t="e">
        <f>SUM(#REF!)</f>
        <v>#REF!</v>
      </c>
      <c r="Z254" s="1505" t="e">
        <f t="shared" si="53"/>
        <v>#REF!</v>
      </c>
      <c r="AA254" s="2857" t="e">
        <f t="shared" si="52"/>
        <v>#REF!</v>
      </c>
      <c r="AB254" s="2830"/>
      <c r="AC254" s="2900"/>
      <c r="AF254" s="358">
        <v>0.4</v>
      </c>
      <c r="AG254" s="2619" t="e">
        <f t="shared" si="48"/>
        <v>#REF!</v>
      </c>
    </row>
    <row r="255" spans="1:33" s="358" customFormat="1" ht="69.599999999999994" x14ac:dyDescent="0.25">
      <c r="A255" s="1499"/>
      <c r="B255" s="3362"/>
      <c r="C255" s="1523" t="s">
        <v>3854</v>
      </c>
      <c r="D255" s="1529"/>
      <c r="E255" s="1524" t="s">
        <v>3871</v>
      </c>
      <c r="F255" s="1529"/>
      <c r="G255" s="1526" t="s">
        <v>3872</v>
      </c>
      <c r="H255" s="1889"/>
      <c r="I255" s="1878" t="str">
        <f t="shared" si="54"/>
        <v>5-DaHall1-PDU-16-20-27</v>
      </c>
      <c r="J255" s="1890"/>
      <c r="K255" s="1891"/>
      <c r="L255" s="1529"/>
      <c r="M255" s="1892"/>
      <c r="N255" s="1882">
        <v>220</v>
      </c>
      <c r="O255" s="1883">
        <v>20</v>
      </c>
      <c r="P255" s="2682" t="s">
        <v>6986</v>
      </c>
      <c r="Q255" s="1884">
        <v>27</v>
      </c>
      <c r="R255" s="1529"/>
      <c r="S255" s="3365"/>
      <c r="T255" s="1529"/>
      <c r="U255" s="3365"/>
      <c r="V255" s="1529"/>
      <c r="W255" s="3367"/>
      <c r="X255" s="1503"/>
      <c r="Y255" s="255" t="e">
        <f>SUM(#REF!)</f>
        <v>#REF!</v>
      </c>
      <c r="Z255" s="1505" t="e">
        <f t="shared" si="53"/>
        <v>#REF!</v>
      </c>
      <c r="AA255" s="2857" t="e">
        <f t="shared" si="52"/>
        <v>#REF!</v>
      </c>
      <c r="AB255" s="2830"/>
      <c r="AC255" s="2900"/>
      <c r="AF255" s="358">
        <v>1.5</v>
      </c>
      <c r="AG255" s="2619" t="e">
        <f t="shared" si="48"/>
        <v>#REF!</v>
      </c>
    </row>
    <row r="256" spans="1:33" s="358" customFormat="1" ht="34.799999999999997" x14ac:dyDescent="0.25">
      <c r="A256" s="1499"/>
      <c r="B256" s="3362"/>
      <c r="C256" s="1523" t="s">
        <v>3854</v>
      </c>
      <c r="D256" s="1529"/>
      <c r="E256" s="1524" t="s">
        <v>3873</v>
      </c>
      <c r="F256" s="1529"/>
      <c r="G256" s="1526" t="s">
        <v>3874</v>
      </c>
      <c r="H256" s="1889"/>
      <c r="I256" s="1878" t="str">
        <f t="shared" si="54"/>
        <v>5-DaHall1-PDU-16-20-29</v>
      </c>
      <c r="J256" s="1890"/>
      <c r="K256" s="1891"/>
      <c r="L256" s="1529"/>
      <c r="M256" s="1892"/>
      <c r="N256" s="1882">
        <v>220</v>
      </c>
      <c r="O256" s="1883">
        <v>20</v>
      </c>
      <c r="P256" s="2682" t="s">
        <v>6986</v>
      </c>
      <c r="Q256" s="1884">
        <v>29</v>
      </c>
      <c r="R256" s="1529"/>
      <c r="S256" s="3365"/>
      <c r="T256" s="1529"/>
      <c r="U256" s="3365"/>
      <c r="V256" s="1529"/>
      <c r="W256" s="3367"/>
      <c r="X256" s="1503"/>
      <c r="Y256" s="255" t="e">
        <f>SUM(#REF!)</f>
        <v>#REF!</v>
      </c>
      <c r="Z256" s="1505" t="e">
        <f t="shared" si="53"/>
        <v>#REF!</v>
      </c>
      <c r="AA256" s="2857" t="e">
        <f t="shared" si="52"/>
        <v>#REF!</v>
      </c>
      <c r="AB256" s="2830"/>
      <c r="AC256" s="2900"/>
      <c r="AF256" s="358">
        <v>2.2000000000000002</v>
      </c>
      <c r="AG256" s="2619" t="e">
        <f t="shared" si="48"/>
        <v>#REF!</v>
      </c>
    </row>
    <row r="257" spans="1:33" s="358" customFormat="1" ht="34.799999999999997" x14ac:dyDescent="0.25">
      <c r="A257" s="1499"/>
      <c r="B257" s="3362"/>
      <c r="C257" s="1523" t="s">
        <v>3854</v>
      </c>
      <c r="D257" s="1529"/>
      <c r="E257" s="1524" t="s">
        <v>3875</v>
      </c>
      <c r="F257" s="1529"/>
      <c r="G257" s="1526" t="s">
        <v>3876</v>
      </c>
      <c r="H257" s="1889"/>
      <c r="I257" s="1878" t="str">
        <f t="shared" si="54"/>
        <v>5-DaHall1-PDU-16-20-24</v>
      </c>
      <c r="J257" s="1890"/>
      <c r="K257" s="1891"/>
      <c r="L257" s="1529"/>
      <c r="M257" s="1892"/>
      <c r="N257" s="1882">
        <v>220</v>
      </c>
      <c r="O257" s="1883">
        <v>20</v>
      </c>
      <c r="P257" s="2682" t="s">
        <v>6986</v>
      </c>
      <c r="Q257" s="1884">
        <v>24</v>
      </c>
      <c r="R257" s="1529"/>
      <c r="S257" s="3365"/>
      <c r="T257" s="1529"/>
      <c r="U257" s="3365"/>
      <c r="V257" s="1529"/>
      <c r="W257" s="3367"/>
      <c r="X257" s="1503"/>
      <c r="Y257" s="255" t="e">
        <f>SUM(#REF!)</f>
        <v>#REF!</v>
      </c>
      <c r="Z257" s="1505" t="e">
        <f t="shared" si="53"/>
        <v>#REF!</v>
      </c>
      <c r="AA257" s="2857" t="e">
        <f t="shared" si="52"/>
        <v>#REF!</v>
      </c>
      <c r="AB257" s="2830"/>
      <c r="AC257" s="2900"/>
      <c r="AF257" s="358">
        <v>1.4</v>
      </c>
      <c r="AG257" s="2619" t="e">
        <f t="shared" si="48"/>
        <v>#REF!</v>
      </c>
    </row>
    <row r="258" spans="1:33" s="358" customFormat="1" ht="35.4" thickBot="1" x14ac:dyDescent="0.3">
      <c r="A258" s="1499"/>
      <c r="B258" s="3363"/>
      <c r="C258" s="1530" t="s">
        <v>3854</v>
      </c>
      <c r="D258" s="1531"/>
      <c r="E258" s="1532" t="s">
        <v>3877</v>
      </c>
      <c r="F258" s="1531"/>
      <c r="G258" s="1313" t="s">
        <v>3878</v>
      </c>
      <c r="H258" s="1893"/>
      <c r="I258" s="1894" t="str">
        <f t="shared" si="54"/>
        <v>5-DaHall1-PDU-16-20-30</v>
      </c>
      <c r="J258" s="1895"/>
      <c r="K258" s="1896"/>
      <c r="L258" s="1531"/>
      <c r="M258" s="1897"/>
      <c r="N258" s="1898">
        <v>220</v>
      </c>
      <c r="O258" s="1899">
        <v>20</v>
      </c>
      <c r="P258" s="2683" t="s">
        <v>6986</v>
      </c>
      <c r="Q258" s="1900">
        <v>30</v>
      </c>
      <c r="R258" s="1531"/>
      <c r="S258" s="3366"/>
      <c r="T258" s="1531"/>
      <c r="U258" s="3366"/>
      <c r="V258" s="1531"/>
      <c r="W258" s="3368"/>
      <c r="X258" s="1504"/>
      <c r="Y258" s="335" t="e">
        <f>SUM(#REF!)</f>
        <v>#REF!</v>
      </c>
      <c r="Z258" s="1201" t="e">
        <f t="shared" si="53"/>
        <v>#REF!</v>
      </c>
      <c r="AA258" s="2858" t="e">
        <f t="shared" si="52"/>
        <v>#REF!</v>
      </c>
      <c r="AB258" s="2831"/>
      <c r="AC258" s="2901"/>
      <c r="AE258" s="2618" t="e">
        <f>SUM(AA245:AA258)/1000</f>
        <v>#REF!</v>
      </c>
      <c r="AF258" s="358">
        <v>0.4</v>
      </c>
      <c r="AG258" s="2619" t="e">
        <f t="shared" si="48"/>
        <v>#REF!</v>
      </c>
    </row>
    <row r="259" spans="1:33" s="358" customFormat="1" ht="55.95" customHeight="1" thickTop="1" x14ac:dyDescent="0.25">
      <c r="A259" s="3381"/>
      <c r="B259" s="3384" t="s">
        <v>3879</v>
      </c>
      <c r="C259" s="2577" t="s">
        <v>3880</v>
      </c>
      <c r="D259" s="1202" t="s">
        <v>3881</v>
      </c>
      <c r="E259" s="1203" t="s">
        <v>3882</v>
      </c>
      <c r="F259" s="1359" t="s">
        <v>3091</v>
      </c>
      <c r="G259" s="1360" t="s">
        <v>3091</v>
      </c>
      <c r="H259" s="1901"/>
      <c r="I259" s="1902"/>
      <c r="J259" s="1729"/>
      <c r="K259" s="1730"/>
      <c r="L259" s="1359" t="s">
        <v>3091</v>
      </c>
      <c r="M259" s="1903" t="s">
        <v>3091</v>
      </c>
      <c r="N259" s="1904">
        <v>380</v>
      </c>
      <c r="O259" s="1733"/>
      <c r="P259" s="1360" t="s">
        <v>3091</v>
      </c>
      <c r="Q259" s="1905" t="s">
        <v>3091</v>
      </c>
      <c r="R259" s="1204" t="s">
        <v>3091</v>
      </c>
      <c r="S259" s="1205" t="s">
        <v>3091</v>
      </c>
      <c r="T259" s="1311" t="s">
        <v>3883</v>
      </c>
      <c r="U259" s="1312" t="s">
        <v>3884</v>
      </c>
      <c r="V259" s="3395" t="s">
        <v>2828</v>
      </c>
      <c r="W259" s="3370" t="s">
        <v>2829</v>
      </c>
      <c r="X259" s="1199" t="e">
        <f>SUM(#REF!)</f>
        <v>#REF!</v>
      </c>
      <c r="Y259" s="1199" t="e">
        <f>SUM(#REF!)</f>
        <v>#REF!</v>
      </c>
      <c r="Z259" s="1199" t="e">
        <f t="shared" si="53"/>
        <v>#REF!</v>
      </c>
      <c r="AA259" s="2855" t="e">
        <f t="shared" si="52"/>
        <v>#REF!</v>
      </c>
      <c r="AB259" s="2833"/>
      <c r="AC259" s="2902" t="s">
        <v>3885</v>
      </c>
      <c r="AF259" s="358">
        <v>60.5</v>
      </c>
      <c r="AG259" s="2619" t="e">
        <f t="shared" si="48"/>
        <v>#REF!</v>
      </c>
    </row>
    <row r="260" spans="1:33" s="358" customFormat="1" ht="55.2" customHeight="1" x14ac:dyDescent="0.25">
      <c r="A260" s="3382"/>
      <c r="B260" s="3385"/>
      <c r="C260" s="2578" t="s">
        <v>3886</v>
      </c>
      <c r="D260" s="2579" t="s">
        <v>3887</v>
      </c>
      <c r="E260" s="1533" t="s">
        <v>3888</v>
      </c>
      <c r="F260" s="1534" t="s">
        <v>3091</v>
      </c>
      <c r="G260" s="1535" t="s">
        <v>3091</v>
      </c>
      <c r="H260" s="1906"/>
      <c r="I260" s="1907"/>
      <c r="J260" s="1735"/>
      <c r="K260" s="1736"/>
      <c r="L260" s="1534" t="s">
        <v>3091</v>
      </c>
      <c r="M260" s="1908" t="s">
        <v>3091</v>
      </c>
      <c r="N260" s="1851">
        <v>380</v>
      </c>
      <c r="O260" s="1739"/>
      <c r="P260" s="1535" t="s">
        <v>3091</v>
      </c>
      <c r="Q260" s="1909" t="s">
        <v>3091</v>
      </c>
      <c r="R260" s="1536" t="s">
        <v>3091</v>
      </c>
      <c r="S260" s="1537" t="s">
        <v>3091</v>
      </c>
      <c r="T260" s="1525" t="s">
        <v>3889</v>
      </c>
      <c r="U260" s="1526" t="s">
        <v>3890</v>
      </c>
      <c r="V260" s="3396"/>
      <c r="W260" s="3371"/>
      <c r="X260" s="1505" t="e">
        <f>SUM(#REF!)</f>
        <v>#REF!</v>
      </c>
      <c r="Y260" s="1505" t="e">
        <f>SUM(#REF!)</f>
        <v>#REF!</v>
      </c>
      <c r="Z260" s="1505" t="e">
        <f t="shared" si="53"/>
        <v>#REF!</v>
      </c>
      <c r="AA260" s="2857" t="e">
        <f t="shared" si="52"/>
        <v>#REF!</v>
      </c>
      <c r="AB260" s="2830"/>
      <c r="AC260" s="2903" t="s">
        <v>3885</v>
      </c>
      <c r="AE260" s="934"/>
      <c r="AF260" s="358">
        <v>65</v>
      </c>
      <c r="AG260" s="2619" t="e">
        <f t="shared" si="48"/>
        <v>#REF!</v>
      </c>
    </row>
    <row r="261" spans="1:33" s="358" customFormat="1" ht="66" customHeight="1" x14ac:dyDescent="0.25">
      <c r="A261" s="3382"/>
      <c r="B261" s="3385"/>
      <c r="C261" s="2578" t="s">
        <v>3886</v>
      </c>
      <c r="D261" s="2579" t="s">
        <v>3891</v>
      </c>
      <c r="E261" s="2580"/>
      <c r="F261" s="1534" t="s">
        <v>3892</v>
      </c>
      <c r="G261" s="1538"/>
      <c r="H261" s="1906" t="str">
        <f>"5-DaHall1-PDU-"&amp;L261&amp;"-"&amp;K261&amp;"-"&amp;M261</f>
        <v>5-DaHall1-PDU-15-50-1</v>
      </c>
      <c r="I261" s="1910"/>
      <c r="J261" s="1850">
        <v>380</v>
      </c>
      <c r="K261" s="1736">
        <v>50</v>
      </c>
      <c r="L261" s="2656" t="s">
        <v>6979</v>
      </c>
      <c r="M261" s="1908">
        <v>1</v>
      </c>
      <c r="N261" s="1911"/>
      <c r="O261" s="1761"/>
      <c r="P261" s="1538"/>
      <c r="Q261" s="1912"/>
      <c r="R261" s="3373" t="s">
        <v>2916</v>
      </c>
      <c r="S261" s="1539"/>
      <c r="T261" s="3374" t="s">
        <v>2918</v>
      </c>
      <c r="U261" s="1539"/>
      <c r="V261" s="3396"/>
      <c r="W261" s="3371"/>
      <c r="X261" s="1505" t="e">
        <f>SUM(#REF!)</f>
        <v>#REF!</v>
      </c>
      <c r="Y261" s="1506"/>
      <c r="Z261" s="3246" t="e">
        <f>SUM(X261:Y262)</f>
        <v>#REF!</v>
      </c>
      <c r="AA261" s="3248" t="e">
        <f>SUM(Z261:Z262)*220</f>
        <v>#REF!</v>
      </c>
      <c r="AB261" s="2836"/>
      <c r="AC261" s="2903"/>
      <c r="AE261" s="934"/>
      <c r="AF261" s="358">
        <v>21.1</v>
      </c>
      <c r="AG261" s="2619" t="e">
        <f t="shared" si="48"/>
        <v>#REF!</v>
      </c>
    </row>
    <row r="262" spans="1:33" s="358" customFormat="1" ht="43.2" customHeight="1" x14ac:dyDescent="0.25">
      <c r="A262" s="3382"/>
      <c r="B262" s="3385"/>
      <c r="C262" s="2578" t="s">
        <v>3886</v>
      </c>
      <c r="D262" s="2579" t="s">
        <v>3893</v>
      </c>
      <c r="E262" s="1540"/>
      <c r="F262" s="1534" t="s">
        <v>3894</v>
      </c>
      <c r="G262" s="1538"/>
      <c r="H262" s="1906" t="str">
        <f>"5-DaHall1-PDU-"&amp;L262&amp;"-"&amp;K262&amp;"-"&amp;M262</f>
        <v>5-DaHall1-PDU-15-50-2</v>
      </c>
      <c r="I262" s="1910"/>
      <c r="J262" s="1850">
        <v>380</v>
      </c>
      <c r="K262" s="1736">
        <v>50</v>
      </c>
      <c r="L262" s="2656" t="s">
        <v>6979</v>
      </c>
      <c r="M262" s="1908">
        <v>2</v>
      </c>
      <c r="N262" s="1911"/>
      <c r="O262" s="1761"/>
      <c r="P262" s="1538"/>
      <c r="Q262" s="1912"/>
      <c r="R262" s="3373"/>
      <c r="S262" s="1539"/>
      <c r="T262" s="3375"/>
      <c r="U262" s="1539"/>
      <c r="V262" s="3396"/>
      <c r="W262" s="3371"/>
      <c r="X262" s="1505" t="e">
        <f>SUM(#REF!)</f>
        <v>#REF!</v>
      </c>
      <c r="Y262" s="1506"/>
      <c r="Z262" s="3247"/>
      <c r="AA262" s="3248"/>
      <c r="AB262" s="2836"/>
      <c r="AC262" s="2903"/>
      <c r="AE262" s="934"/>
      <c r="AG262" s="2619">
        <f t="shared" ref="AG262:AG309" si="55">Z262-AF262</f>
        <v>0</v>
      </c>
    </row>
    <row r="263" spans="1:33" s="358" customFormat="1" ht="43.2" customHeight="1" x14ac:dyDescent="0.25">
      <c r="A263" s="3382"/>
      <c r="B263" s="3385"/>
      <c r="C263" s="2578" t="s">
        <v>3886</v>
      </c>
      <c r="D263" s="2580"/>
      <c r="E263" s="2579" t="s">
        <v>3895</v>
      </c>
      <c r="F263" s="1541"/>
      <c r="G263" s="1535" t="s">
        <v>3896</v>
      </c>
      <c r="H263" s="1913"/>
      <c r="I263" s="1907" t="str">
        <f t="shared" ref="I263:I309" si="56">"5-DaHall1-PDU-"&amp;P263&amp;"-"&amp;O263&amp;"-"&amp;Q263</f>
        <v>5-DaHall1-PDU-16-50-1</v>
      </c>
      <c r="J263" s="1914"/>
      <c r="K263" s="1769"/>
      <c r="L263" s="1541"/>
      <c r="M263" s="1915"/>
      <c r="N263" s="1851">
        <v>380</v>
      </c>
      <c r="O263" s="1739">
        <v>50</v>
      </c>
      <c r="P263" s="2684" t="s">
        <v>6986</v>
      </c>
      <c r="Q263" s="1909">
        <v>1</v>
      </c>
      <c r="R263" s="1542"/>
      <c r="S263" s="3376" t="s">
        <v>2917</v>
      </c>
      <c r="T263" s="1542"/>
      <c r="U263" s="3378" t="s">
        <v>2919</v>
      </c>
      <c r="V263" s="3396"/>
      <c r="W263" s="3371"/>
      <c r="X263" s="1506"/>
      <c r="Y263" s="1505" t="e">
        <f>SUM(#REF!)</f>
        <v>#REF!</v>
      </c>
      <c r="Z263" s="3246" t="e">
        <f>SUM(X263:Y264)</f>
        <v>#REF!</v>
      </c>
      <c r="AA263" s="3248" t="e">
        <f>SUM(Z263:Z264)*220</f>
        <v>#REF!</v>
      </c>
      <c r="AB263" s="2836"/>
      <c r="AC263" s="2903"/>
      <c r="AE263" s="934"/>
      <c r="AF263" s="358">
        <v>18.399999999999999</v>
      </c>
      <c r="AG263" s="2619" t="e">
        <f t="shared" si="55"/>
        <v>#REF!</v>
      </c>
    </row>
    <row r="264" spans="1:33" s="358" customFormat="1" ht="43.95" customHeight="1" thickBot="1" x14ac:dyDescent="0.3">
      <c r="A264" s="3382"/>
      <c r="B264" s="3385"/>
      <c r="C264" s="2578" t="s">
        <v>3886</v>
      </c>
      <c r="D264" s="2581"/>
      <c r="E264" s="2582" t="s">
        <v>3897</v>
      </c>
      <c r="F264" s="1543"/>
      <c r="G264" s="1200" t="s">
        <v>3898</v>
      </c>
      <c r="H264" s="1916"/>
      <c r="I264" s="1917" t="str">
        <f t="shared" si="56"/>
        <v>5-DaHall1-PDU-16-50-2</v>
      </c>
      <c r="J264" s="1918"/>
      <c r="K264" s="1801"/>
      <c r="L264" s="1543"/>
      <c r="M264" s="1919"/>
      <c r="N264" s="1920">
        <v>380</v>
      </c>
      <c r="O264" s="1749">
        <v>50</v>
      </c>
      <c r="P264" s="2685" t="s">
        <v>6986</v>
      </c>
      <c r="Q264" s="1921">
        <v>2</v>
      </c>
      <c r="R264" s="1544"/>
      <c r="S264" s="3377"/>
      <c r="T264" s="1544"/>
      <c r="U264" s="3379"/>
      <c r="V264" s="3397"/>
      <c r="W264" s="3372"/>
      <c r="X264" s="1507"/>
      <c r="Y264" s="1201" t="e">
        <f>SUM(#REF!)</f>
        <v>#REF!</v>
      </c>
      <c r="Z264" s="3261"/>
      <c r="AA264" s="3262"/>
      <c r="AB264" s="2844"/>
      <c r="AC264" s="2904"/>
      <c r="AE264" s="934"/>
      <c r="AG264" s="2619">
        <f t="shared" si="55"/>
        <v>0</v>
      </c>
    </row>
    <row r="265" spans="1:33" s="358" customFormat="1" ht="18.600000000000001" thickTop="1" thickBot="1" x14ac:dyDescent="0.3">
      <c r="A265" s="3383"/>
      <c r="B265" s="3386"/>
      <c r="C265" s="2578" t="s">
        <v>3886</v>
      </c>
      <c r="D265" s="2583"/>
      <c r="E265" s="2583"/>
      <c r="F265" s="2559"/>
      <c r="G265" s="2560"/>
      <c r="H265" s="2561"/>
      <c r="I265" s="1917" t="str">
        <f t="shared" si="56"/>
        <v>5-DaHall1-PDU-16-20-21</v>
      </c>
      <c r="J265" s="2562"/>
      <c r="K265" s="2563"/>
      <c r="L265" s="2559"/>
      <c r="M265" s="2564"/>
      <c r="N265" s="2565">
        <v>220</v>
      </c>
      <c r="O265" s="2566">
        <v>20</v>
      </c>
      <c r="P265" s="2686" t="s">
        <v>6986</v>
      </c>
      <c r="Q265" s="2567">
        <v>21</v>
      </c>
      <c r="R265" s="2568"/>
      <c r="S265" s="2569"/>
      <c r="T265" s="2568"/>
      <c r="U265" s="2570"/>
      <c r="V265" s="2571"/>
      <c r="W265" s="2572"/>
      <c r="X265" s="2573"/>
      <c r="Y265" s="2573" t="e">
        <f>SUM(#REF!)</f>
        <v>#REF!</v>
      </c>
      <c r="Z265" s="1505" t="e">
        <f t="shared" ref="Z265" si="57">SUM(X265:Y265)</f>
        <v>#REF!</v>
      </c>
      <c r="AA265" s="2857" t="e">
        <f t="shared" ref="AA265" si="58">Z265*220</f>
        <v>#REF!</v>
      </c>
      <c r="AB265" s="2916"/>
      <c r="AC265" s="2905"/>
      <c r="AE265" s="934" t="e">
        <f>SUM(AA259:AA265)/1000</f>
        <v>#REF!</v>
      </c>
      <c r="AF265" s="358">
        <v>0.6</v>
      </c>
      <c r="AG265" s="2619" t="e">
        <f t="shared" si="55"/>
        <v>#REF!</v>
      </c>
    </row>
    <row r="266" spans="1:33" s="358" customFormat="1" ht="52.8" thickTop="1" x14ac:dyDescent="0.25">
      <c r="A266" s="3387"/>
      <c r="B266" s="3384" t="s">
        <v>3899</v>
      </c>
      <c r="C266" s="3388" t="s">
        <v>3900</v>
      </c>
      <c r="D266" s="2584" t="s">
        <v>3901</v>
      </c>
      <c r="E266" s="1314" t="s">
        <v>3902</v>
      </c>
      <c r="F266" s="1315" t="s">
        <v>3903</v>
      </c>
      <c r="G266" s="1316" t="s">
        <v>3904</v>
      </c>
      <c r="H266" s="1922" t="str">
        <f t="shared" ref="H266:H307" si="59">"5-DaHall1-PDU-"&amp;L266&amp;"-"&amp;K266&amp;"-"&amp;M266</f>
        <v>5-DaHall1-PDU-19-50-1</v>
      </c>
      <c r="I266" s="1923" t="str">
        <f t="shared" si="56"/>
        <v>5-DaHall1-PDU-20-50-1</v>
      </c>
      <c r="J266" s="1924">
        <v>220</v>
      </c>
      <c r="K266" s="1925">
        <v>50</v>
      </c>
      <c r="L266" s="2638" t="s">
        <v>6980</v>
      </c>
      <c r="M266" s="1926">
        <v>1</v>
      </c>
      <c r="N266" s="1927">
        <v>220</v>
      </c>
      <c r="O266" s="1928">
        <v>50</v>
      </c>
      <c r="P266" s="2660" t="s">
        <v>6983</v>
      </c>
      <c r="Q266" s="1929">
        <v>1</v>
      </c>
      <c r="R266" s="1317" t="s">
        <v>3905</v>
      </c>
      <c r="S266" s="1318" t="s">
        <v>3906</v>
      </c>
      <c r="T266" s="1319" t="s">
        <v>3907</v>
      </c>
      <c r="U266" s="1320" t="s">
        <v>3908</v>
      </c>
      <c r="V266" s="3389" t="s">
        <v>2828</v>
      </c>
      <c r="W266" s="3390" t="s">
        <v>2829</v>
      </c>
      <c r="X266" s="1321" t="e">
        <f>SUM(#REF!)</f>
        <v>#REF!</v>
      </c>
      <c r="Y266" s="1321" t="e">
        <f>SUM(#REF!)</f>
        <v>#REF!</v>
      </c>
      <c r="Z266" s="3271" t="e">
        <f>SUM(X266:Y267)</f>
        <v>#REF!</v>
      </c>
      <c r="AA266" s="3272" t="e">
        <f>SUM(Z266:Z267)*220</f>
        <v>#REF!</v>
      </c>
      <c r="AB266" s="2876"/>
      <c r="AC266" s="2906"/>
      <c r="AF266" s="358">
        <v>11.5</v>
      </c>
      <c r="AG266" s="2619" t="e">
        <f t="shared" si="55"/>
        <v>#REF!</v>
      </c>
    </row>
    <row r="267" spans="1:33" s="358" customFormat="1" ht="52.2" x14ac:dyDescent="0.25">
      <c r="A267" s="3249"/>
      <c r="B267" s="3253"/>
      <c r="C267" s="3252"/>
      <c r="D267" s="2585" t="s">
        <v>3909</v>
      </c>
      <c r="E267" s="2585" t="s">
        <v>3910</v>
      </c>
      <c r="F267" s="1322" t="s">
        <v>3911</v>
      </c>
      <c r="G267" s="1353" t="s">
        <v>3912</v>
      </c>
      <c r="H267" s="1930" t="str">
        <f t="shared" si="59"/>
        <v>5-DaHall1-PDU-21-50-1</v>
      </c>
      <c r="I267" s="1931" t="str">
        <f t="shared" si="56"/>
        <v>5-DaHall1-PDU-22-50-1</v>
      </c>
      <c r="J267" s="1932">
        <v>220</v>
      </c>
      <c r="K267" s="1933">
        <v>50</v>
      </c>
      <c r="L267" s="2639" t="s">
        <v>6981</v>
      </c>
      <c r="M267" s="1934">
        <v>1</v>
      </c>
      <c r="N267" s="1935">
        <v>220</v>
      </c>
      <c r="O267" s="1936">
        <v>50</v>
      </c>
      <c r="P267" s="2657" t="s">
        <v>6982</v>
      </c>
      <c r="Q267" s="1937">
        <v>1</v>
      </c>
      <c r="R267" s="1354" t="s">
        <v>3913</v>
      </c>
      <c r="S267" s="1355" t="s">
        <v>3914</v>
      </c>
      <c r="T267" s="1356" t="s">
        <v>3915</v>
      </c>
      <c r="U267" s="1357" t="s">
        <v>3916</v>
      </c>
      <c r="V267" s="3268"/>
      <c r="W267" s="3270"/>
      <c r="X267" s="1328" t="e">
        <f>SUM(#REF!)</f>
        <v>#REF!</v>
      </c>
      <c r="Y267" s="1358" t="e">
        <f>SUM(#REF!)</f>
        <v>#REF!</v>
      </c>
      <c r="Z267" s="3247"/>
      <c r="AA267" s="3248"/>
      <c r="AB267" s="2842"/>
      <c r="AC267" s="2907"/>
      <c r="AE267" s="934"/>
      <c r="AG267" s="2619">
        <f t="shared" si="55"/>
        <v>0</v>
      </c>
    </row>
    <row r="268" spans="1:33" s="358" customFormat="1" ht="52.2" x14ac:dyDescent="0.25">
      <c r="A268" s="3249"/>
      <c r="B268" s="3380" t="s">
        <v>3917</v>
      </c>
      <c r="C268" s="3251" t="s">
        <v>3918</v>
      </c>
      <c r="D268" s="2586" t="s">
        <v>3919</v>
      </c>
      <c r="E268" s="1329" t="s">
        <v>3920</v>
      </c>
      <c r="F268" s="1330" t="s">
        <v>3921</v>
      </c>
      <c r="G268" s="1331" t="s">
        <v>3922</v>
      </c>
      <c r="H268" s="1938" t="str">
        <f t="shared" si="59"/>
        <v>5-DaHall1-PDU-19-50-3</v>
      </c>
      <c r="I268" s="1939" t="str">
        <f t="shared" si="56"/>
        <v>5-DaHall1-PDU-20-50-3</v>
      </c>
      <c r="J268" s="1940">
        <v>220</v>
      </c>
      <c r="K268" s="1941">
        <v>50</v>
      </c>
      <c r="L268" s="2640" t="s">
        <v>6980</v>
      </c>
      <c r="M268" s="1942">
        <v>3</v>
      </c>
      <c r="N268" s="1943">
        <v>220</v>
      </c>
      <c r="O268" s="1944">
        <v>50</v>
      </c>
      <c r="P268" s="2661" t="s">
        <v>6983</v>
      </c>
      <c r="Q268" s="1945">
        <v>3</v>
      </c>
      <c r="R268" s="1332" t="s">
        <v>3905</v>
      </c>
      <c r="S268" s="1333" t="s">
        <v>3906</v>
      </c>
      <c r="T268" s="1334" t="s">
        <v>3907</v>
      </c>
      <c r="U268" s="1335" t="s">
        <v>3908</v>
      </c>
      <c r="V268" s="3242" t="s">
        <v>2828</v>
      </c>
      <c r="W268" s="3244" t="s">
        <v>2829</v>
      </c>
      <c r="X268" s="1336" t="e">
        <f>SUM(#REF!)</f>
        <v>#REF!</v>
      </c>
      <c r="Y268" s="1336" t="e">
        <f>SUM(#REF!)</f>
        <v>#REF!</v>
      </c>
      <c r="Z268" s="3246" t="e">
        <f>SUM(X268:Y269)</f>
        <v>#REF!</v>
      </c>
      <c r="AA268" s="3248" t="e">
        <f>SUM(Z268:Z269)*220</f>
        <v>#REF!</v>
      </c>
      <c r="AB268" s="2840"/>
      <c r="AC268" s="2908"/>
      <c r="AF268" s="358">
        <v>23.499999999999996</v>
      </c>
      <c r="AG268" s="2619" t="e">
        <f t="shared" si="55"/>
        <v>#REF!</v>
      </c>
    </row>
    <row r="269" spans="1:33" s="358" customFormat="1" ht="52.2" x14ac:dyDescent="0.25">
      <c r="A269" s="3249"/>
      <c r="B269" s="3253"/>
      <c r="C269" s="3252"/>
      <c r="D269" s="2585" t="s">
        <v>3923</v>
      </c>
      <c r="E269" s="2585" t="s">
        <v>3924</v>
      </c>
      <c r="F269" s="1322" t="s">
        <v>3925</v>
      </c>
      <c r="G269" s="1323" t="s">
        <v>3926</v>
      </c>
      <c r="H269" s="1930" t="str">
        <f t="shared" si="59"/>
        <v>5-DaHall1-PDU-21-50-3</v>
      </c>
      <c r="I269" s="1946" t="str">
        <f t="shared" si="56"/>
        <v>5-DaHall1-PDU-22-50-3</v>
      </c>
      <c r="J269" s="1947">
        <v>220</v>
      </c>
      <c r="K269" s="1948">
        <v>50</v>
      </c>
      <c r="L269" s="2639" t="s">
        <v>6981</v>
      </c>
      <c r="M269" s="1934">
        <v>3</v>
      </c>
      <c r="N269" s="1949">
        <v>220</v>
      </c>
      <c r="O269" s="1950">
        <v>50</v>
      </c>
      <c r="P269" s="2658" t="s">
        <v>6982</v>
      </c>
      <c r="Q269" s="1951">
        <v>3</v>
      </c>
      <c r="R269" s="1324" t="s">
        <v>3913</v>
      </c>
      <c r="S269" s="1325" t="s">
        <v>3914</v>
      </c>
      <c r="T269" s="1326" t="s">
        <v>3915</v>
      </c>
      <c r="U269" s="1327" t="s">
        <v>3916</v>
      </c>
      <c r="V269" s="3243"/>
      <c r="W269" s="3245"/>
      <c r="X269" s="1328" t="e">
        <f>SUM(#REF!)</f>
        <v>#REF!</v>
      </c>
      <c r="Y269" s="1358" t="e">
        <f>SUM(#REF!)</f>
        <v>#REF!</v>
      </c>
      <c r="Z269" s="3247"/>
      <c r="AA269" s="3248"/>
      <c r="AB269" s="2842"/>
      <c r="AC269" s="2907"/>
      <c r="AE269" s="934"/>
      <c r="AG269" s="2619">
        <f t="shared" si="55"/>
        <v>0</v>
      </c>
    </row>
    <row r="270" spans="1:33" s="358" customFormat="1" ht="52.2" x14ac:dyDescent="0.25">
      <c r="A270" s="3264"/>
      <c r="B270" s="3380" t="s">
        <v>3927</v>
      </c>
      <c r="C270" s="3254" t="s">
        <v>3918</v>
      </c>
      <c r="D270" s="2586" t="s">
        <v>3928</v>
      </c>
      <c r="E270" s="1329" t="s">
        <v>3929</v>
      </c>
      <c r="F270" s="1330" t="s">
        <v>3930</v>
      </c>
      <c r="G270" s="1331" t="s">
        <v>3931</v>
      </c>
      <c r="H270" s="1938" t="str">
        <f t="shared" si="59"/>
        <v>5-DaHall1-PDU-19-50-5</v>
      </c>
      <c r="I270" s="1939" t="str">
        <f t="shared" si="56"/>
        <v>5-DaHall1-PDU-20-50-5</v>
      </c>
      <c r="J270" s="1940">
        <v>220</v>
      </c>
      <c r="K270" s="1941">
        <v>50</v>
      </c>
      <c r="L270" s="2640" t="s">
        <v>6980</v>
      </c>
      <c r="M270" s="1942">
        <v>5</v>
      </c>
      <c r="N270" s="1943">
        <v>220</v>
      </c>
      <c r="O270" s="1944">
        <v>50</v>
      </c>
      <c r="P270" s="2661" t="s">
        <v>6983</v>
      </c>
      <c r="Q270" s="1945">
        <v>5</v>
      </c>
      <c r="R270" s="1347" t="s">
        <v>3905</v>
      </c>
      <c r="S270" s="1348" t="s">
        <v>3906</v>
      </c>
      <c r="T270" s="1349" t="s">
        <v>3907</v>
      </c>
      <c r="U270" s="1350" t="s">
        <v>3908</v>
      </c>
      <c r="V270" s="3267" t="s">
        <v>2828</v>
      </c>
      <c r="W270" s="3269" t="s">
        <v>2829</v>
      </c>
      <c r="X270" s="1351" t="e">
        <f>SUM(#REF!)</f>
        <v>#REF!</v>
      </c>
      <c r="Y270" s="1336" t="e">
        <f>SUM(#REF!)</f>
        <v>#REF!</v>
      </c>
      <c r="Z270" s="3246" t="e">
        <f t="shared" ref="Z270" si="60">SUM(X270:Y271)</f>
        <v>#REF!</v>
      </c>
      <c r="AA270" s="3248" t="e">
        <f>SUM(Z270:Z271)*220</f>
        <v>#REF!</v>
      </c>
      <c r="AB270" s="2841"/>
      <c r="AC270" s="2909"/>
      <c r="AF270" s="358">
        <v>20.7</v>
      </c>
      <c r="AG270" s="2619" t="e">
        <f t="shared" si="55"/>
        <v>#REF!</v>
      </c>
    </row>
    <row r="271" spans="1:33" s="358" customFormat="1" ht="52.2" x14ac:dyDescent="0.25">
      <c r="A271" s="3265"/>
      <c r="B271" s="3253"/>
      <c r="C271" s="3266"/>
      <c r="D271" s="2585" t="s">
        <v>3932</v>
      </c>
      <c r="E271" s="2585" t="s">
        <v>3933</v>
      </c>
      <c r="F271" s="1322" t="s">
        <v>3934</v>
      </c>
      <c r="G271" s="1323" t="s">
        <v>3935</v>
      </c>
      <c r="H271" s="1930" t="str">
        <f t="shared" si="59"/>
        <v>5-DaHall1-PDU-21-50-5</v>
      </c>
      <c r="I271" s="1946" t="str">
        <f t="shared" si="56"/>
        <v>5-DaHall1-PDU-22-50-5</v>
      </c>
      <c r="J271" s="1947">
        <v>220</v>
      </c>
      <c r="K271" s="1948">
        <v>50</v>
      </c>
      <c r="L271" s="2639" t="s">
        <v>6981</v>
      </c>
      <c r="M271" s="1934">
        <v>5</v>
      </c>
      <c r="N271" s="1949">
        <v>220</v>
      </c>
      <c r="O271" s="1950">
        <v>50</v>
      </c>
      <c r="P271" s="2658" t="s">
        <v>6982</v>
      </c>
      <c r="Q271" s="1951">
        <v>5</v>
      </c>
      <c r="R271" s="1324" t="s">
        <v>3913</v>
      </c>
      <c r="S271" s="1325" t="s">
        <v>3914</v>
      </c>
      <c r="T271" s="1356" t="s">
        <v>3915</v>
      </c>
      <c r="U271" s="1357" t="s">
        <v>3916</v>
      </c>
      <c r="V271" s="3268"/>
      <c r="W271" s="3270"/>
      <c r="X271" s="1328" t="e">
        <f>SUM(#REF!)</f>
        <v>#REF!</v>
      </c>
      <c r="Y271" s="1358" t="e">
        <f>SUM(#REF!)</f>
        <v>#REF!</v>
      </c>
      <c r="Z271" s="3247"/>
      <c r="AA271" s="3248"/>
      <c r="AB271" s="2841"/>
      <c r="AC271" s="2910"/>
      <c r="AE271" s="934"/>
      <c r="AG271" s="2619">
        <f t="shared" si="55"/>
        <v>0</v>
      </c>
    </row>
    <row r="272" spans="1:33" s="358" customFormat="1" ht="52.2" x14ac:dyDescent="0.25">
      <c r="A272" s="3249"/>
      <c r="B272" s="3380" t="s">
        <v>3936</v>
      </c>
      <c r="C272" s="3251" t="s">
        <v>3918</v>
      </c>
      <c r="D272" s="2586" t="s">
        <v>3937</v>
      </c>
      <c r="E272" s="1329" t="s">
        <v>3938</v>
      </c>
      <c r="F272" s="1345" t="s">
        <v>3939</v>
      </c>
      <c r="G272" s="1346" t="s">
        <v>3940</v>
      </c>
      <c r="H272" s="1952" t="str">
        <f t="shared" si="59"/>
        <v>5-DaHall1-PDU-19-50-7</v>
      </c>
      <c r="I272" s="1953" t="str">
        <f t="shared" si="56"/>
        <v>5-DaHall1-PDU-20-50-7</v>
      </c>
      <c r="J272" s="1954">
        <v>220</v>
      </c>
      <c r="K272" s="1955">
        <v>50</v>
      </c>
      <c r="L272" s="2641" t="s">
        <v>6980</v>
      </c>
      <c r="M272" s="1956">
        <v>7</v>
      </c>
      <c r="N272" s="1957">
        <v>220</v>
      </c>
      <c r="O272" s="1958">
        <v>50</v>
      </c>
      <c r="P272" s="2662" t="s">
        <v>6983</v>
      </c>
      <c r="Q272" s="1959">
        <v>7</v>
      </c>
      <c r="R272" s="1347" t="s">
        <v>3905</v>
      </c>
      <c r="S272" s="1348" t="s">
        <v>3906</v>
      </c>
      <c r="T272" s="1334" t="s">
        <v>3907</v>
      </c>
      <c r="U272" s="1335" t="s">
        <v>3908</v>
      </c>
      <c r="V272" s="3242" t="s">
        <v>2828</v>
      </c>
      <c r="W272" s="3244" t="s">
        <v>2829</v>
      </c>
      <c r="X272" s="1336" t="e">
        <f>SUM(#REF!)</f>
        <v>#REF!</v>
      </c>
      <c r="Y272" s="1336" t="e">
        <f>SUM(#REF!)</f>
        <v>#REF!</v>
      </c>
      <c r="Z272" s="3246" t="e">
        <f t="shared" ref="Z272" si="61">SUM(X272:Y273)</f>
        <v>#REF!</v>
      </c>
      <c r="AA272" s="3248" t="e">
        <f>SUM(Z272:Z273)*220</f>
        <v>#REF!</v>
      </c>
      <c r="AB272" s="2840"/>
      <c r="AC272" s="2908"/>
      <c r="AF272" s="358">
        <v>27.5</v>
      </c>
      <c r="AG272" s="2619" t="e">
        <f t="shared" si="55"/>
        <v>#REF!</v>
      </c>
    </row>
    <row r="273" spans="1:33" s="358" customFormat="1" ht="52.2" x14ac:dyDescent="0.25">
      <c r="A273" s="3249"/>
      <c r="B273" s="3253"/>
      <c r="C273" s="3252"/>
      <c r="D273" s="2585" t="s">
        <v>3941</v>
      </c>
      <c r="E273" s="2585" t="s">
        <v>3942</v>
      </c>
      <c r="F273" s="1352" t="s">
        <v>3943</v>
      </c>
      <c r="G273" s="1353" t="s">
        <v>3944</v>
      </c>
      <c r="H273" s="1960" t="str">
        <f t="shared" si="59"/>
        <v>5-DaHall1-PDU-21-50-7</v>
      </c>
      <c r="I273" s="1931" t="str">
        <f t="shared" si="56"/>
        <v>5-DaHall1-PDU-22-50-7</v>
      </c>
      <c r="J273" s="1932">
        <v>220</v>
      </c>
      <c r="K273" s="1933">
        <v>50</v>
      </c>
      <c r="L273" s="2642" t="s">
        <v>6981</v>
      </c>
      <c r="M273" s="1961">
        <v>7</v>
      </c>
      <c r="N273" s="1935">
        <v>220</v>
      </c>
      <c r="O273" s="1936">
        <v>50</v>
      </c>
      <c r="P273" s="2657" t="s">
        <v>6982</v>
      </c>
      <c r="Q273" s="1937">
        <v>7</v>
      </c>
      <c r="R273" s="1324" t="s">
        <v>3913</v>
      </c>
      <c r="S273" s="1325" t="s">
        <v>3914</v>
      </c>
      <c r="T273" s="1326" t="s">
        <v>3915</v>
      </c>
      <c r="U273" s="1327" t="s">
        <v>3916</v>
      </c>
      <c r="V273" s="3243"/>
      <c r="W273" s="3245"/>
      <c r="X273" s="1328" t="e">
        <f>SUM(#REF!)</f>
        <v>#REF!</v>
      </c>
      <c r="Y273" s="1328" t="e">
        <f>SUM(#REF!)</f>
        <v>#REF!</v>
      </c>
      <c r="Z273" s="3247"/>
      <c r="AA273" s="3248"/>
      <c r="AB273" s="2842"/>
      <c r="AC273" s="2907"/>
      <c r="AE273" s="934"/>
      <c r="AG273" s="2619">
        <f t="shared" si="55"/>
        <v>0</v>
      </c>
    </row>
    <row r="274" spans="1:33" s="358" customFormat="1" ht="52.2" x14ac:dyDescent="0.25">
      <c r="A274" s="3264"/>
      <c r="B274" s="3380" t="s">
        <v>3945</v>
      </c>
      <c r="C274" s="3254" t="s">
        <v>3918</v>
      </c>
      <c r="D274" s="2586" t="s">
        <v>3946</v>
      </c>
      <c r="E274" s="1329" t="s">
        <v>3947</v>
      </c>
      <c r="F274" s="1330" t="s">
        <v>3948</v>
      </c>
      <c r="G274" s="1331" t="s">
        <v>3949</v>
      </c>
      <c r="H274" s="1938" t="str">
        <f t="shared" si="59"/>
        <v>5-DaHall1-PDU-19-50-9</v>
      </c>
      <c r="I274" s="1939" t="str">
        <f t="shared" si="56"/>
        <v>5-DaHall1-PDU-20-50-9</v>
      </c>
      <c r="J274" s="1940">
        <v>220</v>
      </c>
      <c r="K274" s="1941">
        <v>50</v>
      </c>
      <c r="L274" s="2640" t="s">
        <v>6980</v>
      </c>
      <c r="M274" s="1942">
        <v>9</v>
      </c>
      <c r="N274" s="1943">
        <v>220</v>
      </c>
      <c r="O274" s="1944">
        <v>50</v>
      </c>
      <c r="P274" s="2661" t="s">
        <v>6983</v>
      </c>
      <c r="Q274" s="1945">
        <v>9</v>
      </c>
      <c r="R274" s="1347" t="s">
        <v>3905</v>
      </c>
      <c r="S274" s="1348" t="s">
        <v>3906</v>
      </c>
      <c r="T274" s="1349" t="s">
        <v>3907</v>
      </c>
      <c r="U274" s="1350" t="s">
        <v>3908</v>
      </c>
      <c r="V274" s="3267" t="s">
        <v>2828</v>
      </c>
      <c r="W274" s="3269" t="s">
        <v>2829</v>
      </c>
      <c r="X274" s="1336" t="e">
        <f>SUM(#REF!)</f>
        <v>#REF!</v>
      </c>
      <c r="Y274" s="1336" t="e">
        <f>SUM(#REF!)</f>
        <v>#REF!</v>
      </c>
      <c r="Z274" s="3246" t="e">
        <f t="shared" ref="Z274" si="62">SUM(X274:Y275)</f>
        <v>#REF!</v>
      </c>
      <c r="AA274" s="3248" t="e">
        <f>SUM(Z274:Z275)*220</f>
        <v>#REF!</v>
      </c>
      <c r="AB274" s="2841"/>
      <c r="AC274" s="2909"/>
      <c r="AF274" s="358">
        <v>16.399999999999999</v>
      </c>
      <c r="AG274" s="2619" t="e">
        <f t="shared" si="55"/>
        <v>#REF!</v>
      </c>
    </row>
    <row r="275" spans="1:33" s="358" customFormat="1" ht="52.2" x14ac:dyDescent="0.25">
      <c r="A275" s="3265"/>
      <c r="B275" s="3253"/>
      <c r="C275" s="3266"/>
      <c r="D275" s="2585" t="s">
        <v>3950</v>
      </c>
      <c r="E275" s="2585" t="s">
        <v>3951</v>
      </c>
      <c r="F275" s="1322" t="s">
        <v>3952</v>
      </c>
      <c r="G275" s="1323" t="s">
        <v>3953</v>
      </c>
      <c r="H275" s="1930" t="str">
        <f t="shared" si="59"/>
        <v>5-DaHall1-PDU-21-50-9</v>
      </c>
      <c r="I275" s="1946" t="str">
        <f t="shared" si="56"/>
        <v>5-DaHall1-PDU-22-50-9</v>
      </c>
      <c r="J275" s="1947">
        <v>220</v>
      </c>
      <c r="K275" s="1948">
        <v>50</v>
      </c>
      <c r="L275" s="2639" t="s">
        <v>6981</v>
      </c>
      <c r="M275" s="1934">
        <v>9</v>
      </c>
      <c r="N275" s="1949">
        <v>220</v>
      </c>
      <c r="O275" s="1950">
        <v>50</v>
      </c>
      <c r="P275" s="2658" t="s">
        <v>6982</v>
      </c>
      <c r="Q275" s="1951">
        <v>9</v>
      </c>
      <c r="R275" s="1324" t="s">
        <v>3913</v>
      </c>
      <c r="S275" s="1325" t="s">
        <v>3914</v>
      </c>
      <c r="T275" s="1356" t="s">
        <v>3915</v>
      </c>
      <c r="U275" s="1357" t="s">
        <v>3916</v>
      </c>
      <c r="V275" s="3268"/>
      <c r="W275" s="3270"/>
      <c r="X275" s="1328" t="e">
        <f>SUM(#REF!)</f>
        <v>#REF!</v>
      </c>
      <c r="Y275" s="1328" t="e">
        <f>SUM(#REF!)</f>
        <v>#REF!</v>
      </c>
      <c r="Z275" s="3247"/>
      <c r="AA275" s="3248"/>
      <c r="AB275" s="2841"/>
      <c r="AC275" s="2910"/>
      <c r="AE275" s="934"/>
      <c r="AG275" s="2619">
        <f t="shared" si="55"/>
        <v>0</v>
      </c>
    </row>
    <row r="276" spans="1:33" s="358" customFormat="1" ht="52.2" x14ac:dyDescent="0.25">
      <c r="A276" s="3249"/>
      <c r="B276" s="3380" t="s">
        <v>3954</v>
      </c>
      <c r="C276" s="3251" t="s">
        <v>3918</v>
      </c>
      <c r="D276" s="2586" t="s">
        <v>3955</v>
      </c>
      <c r="E276" s="1329" t="s">
        <v>3956</v>
      </c>
      <c r="F276" s="1345" t="s">
        <v>3957</v>
      </c>
      <c r="G276" s="1346" t="s">
        <v>3958</v>
      </c>
      <c r="H276" s="1952" t="str">
        <f t="shared" si="59"/>
        <v>5-DaHall1-PDU-19-50-11</v>
      </c>
      <c r="I276" s="1953" t="str">
        <f t="shared" si="56"/>
        <v>5-DaHall1-PDU-20-50-11</v>
      </c>
      <c r="J276" s="1954">
        <v>220</v>
      </c>
      <c r="K276" s="1955">
        <v>50</v>
      </c>
      <c r="L276" s="2641" t="s">
        <v>6980</v>
      </c>
      <c r="M276" s="1956">
        <v>11</v>
      </c>
      <c r="N276" s="1957">
        <v>220</v>
      </c>
      <c r="O276" s="1958">
        <v>50</v>
      </c>
      <c r="P276" s="2662" t="s">
        <v>6983</v>
      </c>
      <c r="Q276" s="1959">
        <v>11</v>
      </c>
      <c r="R276" s="1347" t="s">
        <v>3905</v>
      </c>
      <c r="S276" s="1348" t="s">
        <v>3906</v>
      </c>
      <c r="T276" s="1334" t="s">
        <v>3907</v>
      </c>
      <c r="U276" s="1335" t="s">
        <v>3908</v>
      </c>
      <c r="V276" s="3242" t="s">
        <v>2828</v>
      </c>
      <c r="W276" s="3244" t="s">
        <v>2829</v>
      </c>
      <c r="X276" s="1336" t="e">
        <f>SUM(#REF!)</f>
        <v>#REF!</v>
      </c>
      <c r="Y276" s="1336" t="e">
        <f>SUM(#REF!)</f>
        <v>#REF!</v>
      </c>
      <c r="Z276" s="3246" t="e">
        <f t="shared" ref="Z276:Z280" si="63">SUM(X276:Y277)</f>
        <v>#REF!</v>
      </c>
      <c r="AA276" s="3248" t="e">
        <f>SUM(Z276:Z277)*220</f>
        <v>#REF!</v>
      </c>
      <c r="AB276" s="2840"/>
      <c r="AC276" s="2908"/>
      <c r="AF276" s="358">
        <v>9.4</v>
      </c>
      <c r="AG276" s="2619" t="e">
        <f t="shared" si="55"/>
        <v>#REF!</v>
      </c>
    </row>
    <row r="277" spans="1:33" s="358" customFormat="1" ht="52.2" x14ac:dyDescent="0.25">
      <c r="A277" s="3249"/>
      <c r="B277" s="3253"/>
      <c r="C277" s="3252"/>
      <c r="D277" s="2585" t="s">
        <v>3959</v>
      </c>
      <c r="E277" s="2585" t="s">
        <v>3960</v>
      </c>
      <c r="F277" s="1352" t="s">
        <v>3961</v>
      </c>
      <c r="G277" s="1353" t="s">
        <v>3962</v>
      </c>
      <c r="H277" s="1960" t="str">
        <f t="shared" si="59"/>
        <v>5-DaHall1-PDU-21-50-11</v>
      </c>
      <c r="I277" s="1931" t="str">
        <f t="shared" si="56"/>
        <v>5-DaHall1-PDU-22-50-11</v>
      </c>
      <c r="J277" s="1932">
        <v>220</v>
      </c>
      <c r="K277" s="1933">
        <v>50</v>
      </c>
      <c r="L277" s="2642" t="s">
        <v>6981</v>
      </c>
      <c r="M277" s="1961">
        <v>11</v>
      </c>
      <c r="N277" s="1935">
        <v>220</v>
      </c>
      <c r="O277" s="1936">
        <v>50</v>
      </c>
      <c r="P277" s="2657" t="s">
        <v>6982</v>
      </c>
      <c r="Q277" s="1937">
        <v>11</v>
      </c>
      <c r="R277" s="1324" t="s">
        <v>3913</v>
      </c>
      <c r="S277" s="1325" t="s">
        <v>3914</v>
      </c>
      <c r="T277" s="1326" t="s">
        <v>3915</v>
      </c>
      <c r="U277" s="1327" t="s">
        <v>3916</v>
      </c>
      <c r="V277" s="3243"/>
      <c r="W277" s="3245"/>
      <c r="X277" s="1328" t="e">
        <f>SUM(#REF!)</f>
        <v>#REF!</v>
      </c>
      <c r="Y277" s="1328" t="e">
        <f>SUM(#REF!)</f>
        <v>#REF!</v>
      </c>
      <c r="Z277" s="3247"/>
      <c r="AA277" s="3248"/>
      <c r="AB277" s="2842"/>
      <c r="AC277" s="2907"/>
      <c r="AE277" s="934"/>
      <c r="AG277" s="2619">
        <f t="shared" si="55"/>
        <v>0</v>
      </c>
    </row>
    <row r="278" spans="1:33" s="358" customFormat="1" ht="52.2" x14ac:dyDescent="0.25">
      <c r="A278" s="3264"/>
      <c r="B278" s="3380" t="s">
        <v>3963</v>
      </c>
      <c r="C278" s="3254" t="s">
        <v>3918</v>
      </c>
      <c r="D278" s="2586" t="s">
        <v>3964</v>
      </c>
      <c r="E278" s="1329" t="s">
        <v>3965</v>
      </c>
      <c r="F278" s="1330" t="s">
        <v>3966</v>
      </c>
      <c r="G278" s="1331" t="s">
        <v>3967</v>
      </c>
      <c r="H278" s="1938" t="str">
        <f t="shared" si="59"/>
        <v>5-DaHall1-PDU-19-50-13</v>
      </c>
      <c r="I278" s="1939" t="str">
        <f t="shared" si="56"/>
        <v>5-DaHall1-PDU-20-50-13</v>
      </c>
      <c r="J278" s="1940">
        <v>220</v>
      </c>
      <c r="K278" s="1941">
        <v>50</v>
      </c>
      <c r="L278" s="2640" t="s">
        <v>6980</v>
      </c>
      <c r="M278" s="1942">
        <v>13</v>
      </c>
      <c r="N278" s="1943">
        <v>220</v>
      </c>
      <c r="O278" s="1944">
        <v>50</v>
      </c>
      <c r="P278" s="2661" t="s">
        <v>6983</v>
      </c>
      <c r="Q278" s="1945">
        <v>13</v>
      </c>
      <c r="R278" s="1347" t="s">
        <v>3905</v>
      </c>
      <c r="S278" s="1348" t="s">
        <v>3906</v>
      </c>
      <c r="T278" s="1349" t="s">
        <v>3907</v>
      </c>
      <c r="U278" s="1350" t="s">
        <v>3908</v>
      </c>
      <c r="V278" s="3267" t="s">
        <v>2828</v>
      </c>
      <c r="W278" s="3269" t="s">
        <v>2829</v>
      </c>
      <c r="X278" s="1336" t="e">
        <f>SUM(#REF!)</f>
        <v>#REF!</v>
      </c>
      <c r="Y278" s="1336" t="e">
        <f>SUM(#REF!)</f>
        <v>#REF!</v>
      </c>
      <c r="Z278" s="3246" t="e">
        <f t="shared" si="63"/>
        <v>#REF!</v>
      </c>
      <c r="AA278" s="3248" t="e">
        <f>SUM(Z278:Z279)*220</f>
        <v>#REF!</v>
      </c>
      <c r="AB278" s="2841"/>
      <c r="AC278" s="2909"/>
      <c r="AF278" s="358">
        <v>17.899999999999999</v>
      </c>
      <c r="AG278" s="2619" t="e">
        <f t="shared" si="55"/>
        <v>#REF!</v>
      </c>
    </row>
    <row r="279" spans="1:33" s="358" customFormat="1" ht="52.2" x14ac:dyDescent="0.25">
      <c r="A279" s="3265"/>
      <c r="B279" s="3253"/>
      <c r="C279" s="3266"/>
      <c r="D279" s="2585" t="s">
        <v>3968</v>
      </c>
      <c r="E279" s="2585" t="s">
        <v>3969</v>
      </c>
      <c r="F279" s="1322" t="s">
        <v>3970</v>
      </c>
      <c r="G279" s="1323" t="s">
        <v>3971</v>
      </c>
      <c r="H279" s="1930" t="str">
        <f t="shared" si="59"/>
        <v>5-DaHall1-PDU-21-50-13</v>
      </c>
      <c r="I279" s="1946" t="str">
        <f t="shared" si="56"/>
        <v>5-DaHall1-PDU-22-50-13</v>
      </c>
      <c r="J279" s="1947">
        <v>220</v>
      </c>
      <c r="K279" s="1948">
        <v>50</v>
      </c>
      <c r="L279" s="2639" t="s">
        <v>6981</v>
      </c>
      <c r="M279" s="1934">
        <v>13</v>
      </c>
      <c r="N279" s="1949">
        <v>220</v>
      </c>
      <c r="O279" s="1950">
        <v>50</v>
      </c>
      <c r="P279" s="2658" t="s">
        <v>6982</v>
      </c>
      <c r="Q279" s="1951">
        <v>13</v>
      </c>
      <c r="R279" s="1324" t="s">
        <v>3913</v>
      </c>
      <c r="S279" s="1325" t="s">
        <v>3914</v>
      </c>
      <c r="T279" s="1356" t="s">
        <v>3915</v>
      </c>
      <c r="U279" s="1357" t="s">
        <v>3916</v>
      </c>
      <c r="V279" s="3268"/>
      <c r="W279" s="3270"/>
      <c r="X279" s="1328" t="e">
        <f>SUM(#REF!)</f>
        <v>#REF!</v>
      </c>
      <c r="Y279" s="1328" t="e">
        <f>SUM(#REF!)</f>
        <v>#REF!</v>
      </c>
      <c r="Z279" s="3247"/>
      <c r="AA279" s="3248"/>
      <c r="AB279" s="2841"/>
      <c r="AC279" s="2910"/>
      <c r="AE279" s="934"/>
      <c r="AG279" s="2619">
        <f t="shared" si="55"/>
        <v>0</v>
      </c>
    </row>
    <row r="280" spans="1:33" s="358" customFormat="1" ht="52.2" x14ac:dyDescent="0.25">
      <c r="A280" s="3249"/>
      <c r="B280" s="3380" t="s">
        <v>3972</v>
      </c>
      <c r="C280" s="3251" t="s">
        <v>3918</v>
      </c>
      <c r="D280" s="2586" t="s">
        <v>3973</v>
      </c>
      <c r="E280" s="1329" t="s">
        <v>3974</v>
      </c>
      <c r="F280" s="1345" t="s">
        <v>3975</v>
      </c>
      <c r="G280" s="1346" t="s">
        <v>3976</v>
      </c>
      <c r="H280" s="1952" t="str">
        <f t="shared" si="59"/>
        <v>5-DaHall1-PDU-19-50-2</v>
      </c>
      <c r="I280" s="1953" t="str">
        <f t="shared" si="56"/>
        <v>5-DaHall1-PDU-20-50-2</v>
      </c>
      <c r="J280" s="1954">
        <v>220</v>
      </c>
      <c r="K280" s="1955">
        <v>50</v>
      </c>
      <c r="L280" s="2641" t="s">
        <v>6980</v>
      </c>
      <c r="M280" s="1956">
        <v>2</v>
      </c>
      <c r="N280" s="1957">
        <v>220</v>
      </c>
      <c r="O280" s="1958">
        <v>50</v>
      </c>
      <c r="P280" s="2662" t="s">
        <v>6983</v>
      </c>
      <c r="Q280" s="1959">
        <v>2</v>
      </c>
      <c r="R280" s="1347" t="s">
        <v>3905</v>
      </c>
      <c r="S280" s="1348" t="s">
        <v>3906</v>
      </c>
      <c r="T280" s="1334" t="s">
        <v>3907</v>
      </c>
      <c r="U280" s="1335" t="s">
        <v>3908</v>
      </c>
      <c r="V280" s="3242" t="s">
        <v>2828</v>
      </c>
      <c r="W280" s="3244" t="s">
        <v>2829</v>
      </c>
      <c r="X280" s="1336" t="e">
        <f>SUM(#REF!)</f>
        <v>#REF!</v>
      </c>
      <c r="Y280" s="1336" t="e">
        <f>SUM(#REF!)</f>
        <v>#REF!</v>
      </c>
      <c r="Z280" s="3246" t="e">
        <f t="shared" si="63"/>
        <v>#REF!</v>
      </c>
      <c r="AA280" s="3248" t="e">
        <f>SUM(Z280:Z281)*220</f>
        <v>#REF!</v>
      </c>
      <c r="AB280" s="2840"/>
      <c r="AC280" s="2908"/>
      <c r="AF280" s="358">
        <v>16</v>
      </c>
      <c r="AG280" s="2619" t="e">
        <f t="shared" si="55"/>
        <v>#REF!</v>
      </c>
    </row>
    <row r="281" spans="1:33" s="358" customFormat="1" ht="52.2" x14ac:dyDescent="0.25">
      <c r="A281" s="3249"/>
      <c r="B281" s="3253"/>
      <c r="C281" s="3252"/>
      <c r="D281" s="2585" t="s">
        <v>3977</v>
      </c>
      <c r="E281" s="2585" t="s">
        <v>3978</v>
      </c>
      <c r="F281" s="1322" t="s">
        <v>3979</v>
      </c>
      <c r="G281" s="1323" t="s">
        <v>3980</v>
      </c>
      <c r="H281" s="1930" t="str">
        <f t="shared" si="59"/>
        <v>5-DaHall1-PDU-21-50-2</v>
      </c>
      <c r="I281" s="1946" t="str">
        <f t="shared" si="56"/>
        <v>5-DaHall1-PDU-22-50-2</v>
      </c>
      <c r="J281" s="1947">
        <v>220</v>
      </c>
      <c r="K281" s="1948">
        <v>50</v>
      </c>
      <c r="L281" s="2639" t="s">
        <v>6981</v>
      </c>
      <c r="M281" s="1934">
        <v>2</v>
      </c>
      <c r="N281" s="1949">
        <v>220</v>
      </c>
      <c r="O281" s="1950">
        <v>50</v>
      </c>
      <c r="P281" s="2658" t="s">
        <v>6982</v>
      </c>
      <c r="Q281" s="1951">
        <v>2</v>
      </c>
      <c r="R281" s="1324" t="s">
        <v>3913</v>
      </c>
      <c r="S281" s="1325" t="s">
        <v>3914</v>
      </c>
      <c r="T281" s="1326" t="s">
        <v>3915</v>
      </c>
      <c r="U281" s="1327" t="s">
        <v>3916</v>
      </c>
      <c r="V281" s="3243"/>
      <c r="W281" s="3245"/>
      <c r="X281" s="1328" t="e">
        <f>SUM(#REF!)</f>
        <v>#REF!</v>
      </c>
      <c r="Y281" s="1328" t="e">
        <f>SUM(#REF!)</f>
        <v>#REF!</v>
      </c>
      <c r="Z281" s="3247"/>
      <c r="AA281" s="3248"/>
      <c r="AB281" s="2842"/>
      <c r="AC281" s="2907"/>
      <c r="AE281" s="934"/>
      <c r="AG281" s="2619">
        <f t="shared" si="55"/>
        <v>0</v>
      </c>
    </row>
    <row r="282" spans="1:33" s="358" customFormat="1" ht="52.2" x14ac:dyDescent="0.25">
      <c r="A282" s="3249"/>
      <c r="B282" s="3380" t="s">
        <v>3981</v>
      </c>
      <c r="C282" s="3251" t="s">
        <v>3918</v>
      </c>
      <c r="D282" s="2586" t="s">
        <v>3982</v>
      </c>
      <c r="E282" s="1329" t="s">
        <v>3983</v>
      </c>
      <c r="F282" s="1345" t="s">
        <v>3984</v>
      </c>
      <c r="G282" s="1346" t="s">
        <v>3985</v>
      </c>
      <c r="H282" s="1952" t="str">
        <f t="shared" si="59"/>
        <v>5-DaHall1-PDU-19-50-4</v>
      </c>
      <c r="I282" s="1953" t="str">
        <f t="shared" si="56"/>
        <v>5-DaHall1-PDU-20-50-4</v>
      </c>
      <c r="J282" s="1954">
        <v>220</v>
      </c>
      <c r="K282" s="1955">
        <v>50</v>
      </c>
      <c r="L282" s="2641" t="s">
        <v>6980</v>
      </c>
      <c r="M282" s="1956">
        <v>4</v>
      </c>
      <c r="N282" s="1957">
        <v>220</v>
      </c>
      <c r="O282" s="1958">
        <v>50</v>
      </c>
      <c r="P282" s="2662" t="s">
        <v>6983</v>
      </c>
      <c r="Q282" s="1959">
        <v>4</v>
      </c>
      <c r="R282" s="1347" t="s">
        <v>3905</v>
      </c>
      <c r="S282" s="1348" t="s">
        <v>3906</v>
      </c>
      <c r="T282" s="1334" t="s">
        <v>3907</v>
      </c>
      <c r="U282" s="1335" t="s">
        <v>3908</v>
      </c>
      <c r="V282" s="3242" t="s">
        <v>2828</v>
      </c>
      <c r="W282" s="3244" t="s">
        <v>2829</v>
      </c>
      <c r="X282" s="1336" t="e">
        <f>SUM(#REF!)</f>
        <v>#REF!</v>
      </c>
      <c r="Y282" s="1336" t="e">
        <f>SUM(#REF!)</f>
        <v>#REF!</v>
      </c>
      <c r="Z282" s="3246" t="e">
        <f t="shared" ref="Z282" si="64">SUM(X282:Y283)</f>
        <v>#REF!</v>
      </c>
      <c r="AA282" s="3248" t="e">
        <f t="shared" ref="AA282" si="65">SUM(Z282:Z283)*220</f>
        <v>#REF!</v>
      </c>
      <c r="AB282" s="2840"/>
      <c r="AC282" s="2908"/>
      <c r="AF282" s="358">
        <v>10.5</v>
      </c>
      <c r="AG282" s="2619" t="e">
        <f t="shared" si="55"/>
        <v>#REF!</v>
      </c>
    </row>
    <row r="283" spans="1:33" s="358" customFormat="1" ht="52.2" x14ac:dyDescent="0.25">
      <c r="A283" s="3249"/>
      <c r="B283" s="3253"/>
      <c r="C283" s="3252"/>
      <c r="D283" s="2585" t="s">
        <v>3986</v>
      </c>
      <c r="E283" s="2585" t="s">
        <v>3987</v>
      </c>
      <c r="F283" s="1352" t="s">
        <v>3988</v>
      </c>
      <c r="G283" s="1353" t="s">
        <v>3989</v>
      </c>
      <c r="H283" s="1960" t="str">
        <f t="shared" si="59"/>
        <v>5-DaHall1-PDU-21-50-4</v>
      </c>
      <c r="I283" s="1931" t="str">
        <f t="shared" si="56"/>
        <v>5-DaHall1-PDU-22-50-4</v>
      </c>
      <c r="J283" s="1932">
        <v>220</v>
      </c>
      <c r="K283" s="1933">
        <v>50</v>
      </c>
      <c r="L283" s="2642" t="s">
        <v>6981</v>
      </c>
      <c r="M283" s="1961">
        <v>4</v>
      </c>
      <c r="N283" s="1935">
        <v>220</v>
      </c>
      <c r="O283" s="1936">
        <v>50</v>
      </c>
      <c r="P283" s="2657" t="s">
        <v>6982</v>
      </c>
      <c r="Q283" s="1937">
        <v>4</v>
      </c>
      <c r="R283" s="1324" t="s">
        <v>3913</v>
      </c>
      <c r="S283" s="1325" t="s">
        <v>3914</v>
      </c>
      <c r="T283" s="1326" t="s">
        <v>3915</v>
      </c>
      <c r="U283" s="1327" t="s">
        <v>3916</v>
      </c>
      <c r="V283" s="3243"/>
      <c r="W283" s="3245"/>
      <c r="X283" s="1328" t="e">
        <f>SUM(#REF!)</f>
        <v>#REF!</v>
      </c>
      <c r="Y283" s="1328" t="e">
        <f>SUM(#REF!)</f>
        <v>#REF!</v>
      </c>
      <c r="Z283" s="3247"/>
      <c r="AA283" s="3248"/>
      <c r="AB283" s="2842"/>
      <c r="AC283" s="2907"/>
      <c r="AE283" s="934"/>
      <c r="AG283" s="2619">
        <f t="shared" si="55"/>
        <v>0</v>
      </c>
    </row>
    <row r="284" spans="1:33" s="358" customFormat="1" ht="52.2" x14ac:dyDescent="0.25">
      <c r="A284" s="3249"/>
      <c r="B284" s="3380" t="s">
        <v>3990</v>
      </c>
      <c r="C284" s="3251" t="s">
        <v>3918</v>
      </c>
      <c r="D284" s="2586" t="s">
        <v>3991</v>
      </c>
      <c r="E284" s="1329" t="s">
        <v>3992</v>
      </c>
      <c r="F284" s="1330" t="s">
        <v>3993</v>
      </c>
      <c r="G284" s="1331" t="s">
        <v>3994</v>
      </c>
      <c r="H284" s="1938" t="str">
        <f t="shared" si="59"/>
        <v>5-DaHall1-PDU-19-30-6</v>
      </c>
      <c r="I284" s="1939" t="str">
        <f t="shared" si="56"/>
        <v>5-DaHall1-PDU-20-30-6</v>
      </c>
      <c r="J284" s="1940">
        <v>220</v>
      </c>
      <c r="K284" s="1941">
        <v>30</v>
      </c>
      <c r="L284" s="2640" t="s">
        <v>6980</v>
      </c>
      <c r="M284" s="1942">
        <v>6</v>
      </c>
      <c r="N284" s="1943">
        <v>220</v>
      </c>
      <c r="O284" s="1944">
        <v>30</v>
      </c>
      <c r="P284" s="2661" t="s">
        <v>6983</v>
      </c>
      <c r="Q284" s="1945">
        <v>6</v>
      </c>
      <c r="R284" s="1332" t="s">
        <v>3995</v>
      </c>
      <c r="S284" s="1333" t="s">
        <v>3996</v>
      </c>
      <c r="T284" s="1334" t="s">
        <v>3907</v>
      </c>
      <c r="U284" s="1335" t="s">
        <v>3908</v>
      </c>
      <c r="V284" s="3242" t="s">
        <v>2828</v>
      </c>
      <c r="W284" s="3244" t="s">
        <v>2829</v>
      </c>
      <c r="X284" s="1336" t="e">
        <f>SUM(#REF!)</f>
        <v>#REF!</v>
      </c>
      <c r="Y284" s="1336" t="e">
        <f>SUM(#REF!)</f>
        <v>#REF!</v>
      </c>
      <c r="Z284" s="3246" t="e">
        <f t="shared" ref="Z284" si="66">SUM(X284:Y285)</f>
        <v>#REF!</v>
      </c>
      <c r="AA284" s="3248" t="e">
        <f t="shared" ref="AA284" si="67">SUM(Z284:Z285)*220</f>
        <v>#REF!</v>
      </c>
      <c r="AB284" s="2840"/>
      <c r="AC284" s="2908"/>
      <c r="AF284" s="358">
        <v>12.6</v>
      </c>
      <c r="AG284" s="2619" t="e">
        <f t="shared" si="55"/>
        <v>#REF!</v>
      </c>
    </row>
    <row r="285" spans="1:33" s="358" customFormat="1" ht="52.2" x14ac:dyDescent="0.25">
      <c r="A285" s="3249"/>
      <c r="B285" s="3253"/>
      <c r="C285" s="3252"/>
      <c r="D285" s="2585" t="s">
        <v>3997</v>
      </c>
      <c r="E285" s="2585" t="s">
        <v>3998</v>
      </c>
      <c r="F285" s="1322" t="s">
        <v>3999</v>
      </c>
      <c r="G285" s="1323" t="s">
        <v>4000</v>
      </c>
      <c r="H285" s="1930" t="str">
        <f t="shared" si="59"/>
        <v>5-DaHall1-PDU-21-30-6</v>
      </c>
      <c r="I285" s="1946" t="str">
        <f t="shared" si="56"/>
        <v>5-DaHall1-PDU-22-30-6</v>
      </c>
      <c r="J285" s="1947">
        <v>220</v>
      </c>
      <c r="K285" s="1948">
        <v>30</v>
      </c>
      <c r="L285" s="2639" t="s">
        <v>6981</v>
      </c>
      <c r="M285" s="1934">
        <v>6</v>
      </c>
      <c r="N285" s="1949">
        <v>220</v>
      </c>
      <c r="O285" s="1950">
        <v>30</v>
      </c>
      <c r="P285" s="2658" t="s">
        <v>6982</v>
      </c>
      <c r="Q285" s="1951">
        <v>6</v>
      </c>
      <c r="R285" s="1324" t="s">
        <v>4001</v>
      </c>
      <c r="S285" s="1325" t="s">
        <v>4002</v>
      </c>
      <c r="T285" s="1326" t="s">
        <v>3915</v>
      </c>
      <c r="U285" s="1327" t="s">
        <v>3916</v>
      </c>
      <c r="V285" s="3243"/>
      <c r="W285" s="3245"/>
      <c r="X285" s="1328" t="e">
        <f>SUM(#REF!)</f>
        <v>#REF!</v>
      </c>
      <c r="Y285" s="1328" t="e">
        <f>SUM(#REF!)</f>
        <v>#REF!</v>
      </c>
      <c r="Z285" s="3247"/>
      <c r="AA285" s="3248"/>
      <c r="AB285" s="2842"/>
      <c r="AC285" s="2907"/>
      <c r="AE285" s="934"/>
      <c r="AG285" s="2619">
        <f t="shared" si="55"/>
        <v>0</v>
      </c>
    </row>
    <row r="286" spans="1:33" s="358" customFormat="1" ht="52.2" x14ac:dyDescent="0.25">
      <c r="A286" s="3264"/>
      <c r="B286" s="3250" t="s">
        <v>4003</v>
      </c>
      <c r="C286" s="3254" t="s">
        <v>3918</v>
      </c>
      <c r="D286" s="2587" t="s">
        <v>4004</v>
      </c>
      <c r="E286" s="1344" t="s">
        <v>4005</v>
      </c>
      <c r="F286" s="1345" t="s">
        <v>4006</v>
      </c>
      <c r="G286" s="1346" t="s">
        <v>4007</v>
      </c>
      <c r="H286" s="1952" t="str">
        <f t="shared" si="59"/>
        <v>5-DaHall1-PDU-19-50-8</v>
      </c>
      <c r="I286" s="1953" t="str">
        <f t="shared" si="56"/>
        <v>5-DaHall1-PDU-20-50-8</v>
      </c>
      <c r="J286" s="1954">
        <v>220</v>
      </c>
      <c r="K286" s="1955">
        <v>50</v>
      </c>
      <c r="L286" s="2641" t="s">
        <v>6980</v>
      </c>
      <c r="M286" s="1956">
        <v>8</v>
      </c>
      <c r="N286" s="1957">
        <v>220</v>
      </c>
      <c r="O286" s="1958">
        <v>50</v>
      </c>
      <c r="P286" s="2662" t="s">
        <v>6983</v>
      </c>
      <c r="Q286" s="1959">
        <v>8</v>
      </c>
      <c r="R286" s="1347" t="s">
        <v>3905</v>
      </c>
      <c r="S286" s="1348" t="s">
        <v>3906</v>
      </c>
      <c r="T286" s="1349" t="s">
        <v>3907</v>
      </c>
      <c r="U286" s="1350" t="s">
        <v>3908</v>
      </c>
      <c r="V286" s="3267" t="s">
        <v>2828</v>
      </c>
      <c r="W286" s="3269" t="s">
        <v>2829</v>
      </c>
      <c r="X286" s="1336" t="e">
        <f>SUM(#REF!)</f>
        <v>#REF!</v>
      </c>
      <c r="Y286" s="1336" t="e">
        <f>SUM(#REF!)</f>
        <v>#REF!</v>
      </c>
      <c r="Z286" s="3246" t="e">
        <f t="shared" ref="Z286" si="68">SUM(X286:Y287)</f>
        <v>#REF!</v>
      </c>
      <c r="AA286" s="3248" t="e">
        <f t="shared" ref="AA286" si="69">SUM(Z286:Z287)*220</f>
        <v>#REF!</v>
      </c>
      <c r="AB286" s="2841"/>
      <c r="AC286" s="2909"/>
      <c r="AF286" s="358">
        <v>20.599999999999998</v>
      </c>
      <c r="AG286" s="2619" t="e">
        <f t="shared" si="55"/>
        <v>#REF!</v>
      </c>
    </row>
    <row r="287" spans="1:33" s="358" customFormat="1" ht="52.2" x14ac:dyDescent="0.25">
      <c r="A287" s="3265"/>
      <c r="B287" s="3250"/>
      <c r="C287" s="3266"/>
      <c r="D287" s="2588" t="s">
        <v>4008</v>
      </c>
      <c r="E287" s="2588" t="s">
        <v>4009</v>
      </c>
      <c r="F287" s="1322" t="s">
        <v>4010</v>
      </c>
      <c r="G287" s="1323" t="s">
        <v>4011</v>
      </c>
      <c r="H287" s="1930" t="str">
        <f t="shared" si="59"/>
        <v>5-DaHall1-PDU-21-50-8</v>
      </c>
      <c r="I287" s="1946" t="str">
        <f t="shared" si="56"/>
        <v>5-DaHall1-PDU-22-50-8</v>
      </c>
      <c r="J287" s="1947">
        <v>220</v>
      </c>
      <c r="K287" s="1948">
        <v>50</v>
      </c>
      <c r="L287" s="2639" t="s">
        <v>6981</v>
      </c>
      <c r="M287" s="1934">
        <v>8</v>
      </c>
      <c r="N287" s="1949">
        <v>220</v>
      </c>
      <c r="O287" s="1950">
        <v>50</v>
      </c>
      <c r="P287" s="2658" t="s">
        <v>6982</v>
      </c>
      <c r="Q287" s="1951">
        <v>8</v>
      </c>
      <c r="R287" s="1324" t="s">
        <v>3913</v>
      </c>
      <c r="S287" s="1325" t="s">
        <v>3914</v>
      </c>
      <c r="T287" s="1356" t="s">
        <v>3915</v>
      </c>
      <c r="U287" s="1357" t="s">
        <v>3916</v>
      </c>
      <c r="V287" s="3268"/>
      <c r="W287" s="3270"/>
      <c r="X287" s="1328" t="e">
        <f>SUM(#REF!)</f>
        <v>#REF!</v>
      </c>
      <c r="Y287" s="1358" t="e">
        <f>SUM(#REF!)</f>
        <v>#REF!</v>
      </c>
      <c r="Z287" s="3247"/>
      <c r="AA287" s="3248"/>
      <c r="AB287" s="2841"/>
      <c r="AC287" s="2910"/>
      <c r="AE287" s="934"/>
      <c r="AG287" s="2619">
        <f t="shared" si="55"/>
        <v>0</v>
      </c>
    </row>
    <row r="288" spans="1:33" s="358" customFormat="1" ht="52.2" x14ac:dyDescent="0.25">
      <c r="A288" s="3249"/>
      <c r="B288" s="3250" t="s">
        <v>4012</v>
      </c>
      <c r="C288" s="3251" t="s">
        <v>3918</v>
      </c>
      <c r="D288" s="2586" t="s">
        <v>4013</v>
      </c>
      <c r="E288" s="1329" t="s">
        <v>4014</v>
      </c>
      <c r="F288" s="1345" t="s">
        <v>4015</v>
      </c>
      <c r="G288" s="1346" t="s">
        <v>4016</v>
      </c>
      <c r="H288" s="1952" t="str">
        <f t="shared" si="59"/>
        <v>5-DaHall1-PDU-19-50-10</v>
      </c>
      <c r="I288" s="1953" t="str">
        <f t="shared" si="56"/>
        <v>5-DaHall1-PDU-20-50-10</v>
      </c>
      <c r="J288" s="1954">
        <v>220</v>
      </c>
      <c r="K288" s="1955">
        <v>50</v>
      </c>
      <c r="L288" s="2641" t="s">
        <v>6980</v>
      </c>
      <c r="M288" s="1956">
        <v>10</v>
      </c>
      <c r="N288" s="1957">
        <v>220</v>
      </c>
      <c r="O288" s="1958">
        <v>50</v>
      </c>
      <c r="P288" s="2662" t="s">
        <v>6983</v>
      </c>
      <c r="Q288" s="1959">
        <v>10</v>
      </c>
      <c r="R288" s="1347" t="s">
        <v>3905</v>
      </c>
      <c r="S288" s="1348" t="s">
        <v>3906</v>
      </c>
      <c r="T288" s="1334" t="s">
        <v>3907</v>
      </c>
      <c r="U288" s="1335" t="s">
        <v>3908</v>
      </c>
      <c r="V288" s="3242" t="s">
        <v>2828</v>
      </c>
      <c r="W288" s="3244" t="s">
        <v>2829</v>
      </c>
      <c r="X288" s="1336" t="e">
        <f>SUM(#REF!)</f>
        <v>#REF!</v>
      </c>
      <c r="Y288" s="1336" t="e">
        <f>SUM(#REF!)</f>
        <v>#REF!</v>
      </c>
      <c r="Z288" s="3246" t="e">
        <f t="shared" ref="Z288" si="70">SUM(X288:Y289)</f>
        <v>#REF!</v>
      </c>
      <c r="AA288" s="3248" t="e">
        <f t="shared" ref="AA288" si="71">SUM(Z288:Z289)*220</f>
        <v>#REF!</v>
      </c>
      <c r="AB288" s="2840"/>
      <c r="AC288" s="2908"/>
      <c r="AF288" s="358">
        <v>25.9</v>
      </c>
      <c r="AG288" s="2619" t="e">
        <f t="shared" si="55"/>
        <v>#REF!</v>
      </c>
    </row>
    <row r="289" spans="1:33" s="358" customFormat="1" ht="52.2" x14ac:dyDescent="0.25">
      <c r="A289" s="3249"/>
      <c r="B289" s="3250"/>
      <c r="C289" s="3252"/>
      <c r="D289" s="2585" t="s">
        <v>4017</v>
      </c>
      <c r="E289" s="2585" t="s">
        <v>4018</v>
      </c>
      <c r="F289" s="1352" t="s">
        <v>4019</v>
      </c>
      <c r="G289" s="1353" t="s">
        <v>4020</v>
      </c>
      <c r="H289" s="1960" t="str">
        <f t="shared" si="59"/>
        <v>5-DaHall1-PDU-21-50-10</v>
      </c>
      <c r="I289" s="1931" t="str">
        <f t="shared" si="56"/>
        <v>5-DaHall1-PDU-22-50-10</v>
      </c>
      <c r="J289" s="1932">
        <v>220</v>
      </c>
      <c r="K289" s="1933">
        <v>50</v>
      </c>
      <c r="L289" s="2642" t="s">
        <v>6981</v>
      </c>
      <c r="M289" s="1961">
        <v>10</v>
      </c>
      <c r="N289" s="1935">
        <v>220</v>
      </c>
      <c r="O289" s="1936">
        <v>50</v>
      </c>
      <c r="P289" s="2657" t="s">
        <v>6982</v>
      </c>
      <c r="Q289" s="1937">
        <v>10</v>
      </c>
      <c r="R289" s="1324" t="s">
        <v>3913</v>
      </c>
      <c r="S289" s="1325" t="s">
        <v>3914</v>
      </c>
      <c r="T289" s="1326" t="s">
        <v>3915</v>
      </c>
      <c r="U289" s="1327" t="s">
        <v>3916</v>
      </c>
      <c r="V289" s="3243"/>
      <c r="W289" s="3245"/>
      <c r="X289" s="1328" t="e">
        <f>SUM(#REF!)</f>
        <v>#REF!</v>
      </c>
      <c r="Y289" s="1328" t="e">
        <f>SUM(#REF!)</f>
        <v>#REF!</v>
      </c>
      <c r="Z289" s="3247"/>
      <c r="AA289" s="3248"/>
      <c r="AB289" s="2842"/>
      <c r="AC289" s="2907"/>
      <c r="AE289" s="934"/>
      <c r="AG289" s="2619">
        <f t="shared" si="55"/>
        <v>0</v>
      </c>
    </row>
    <row r="290" spans="1:33" s="358" customFormat="1" ht="52.2" x14ac:dyDescent="0.25">
      <c r="A290" s="3264"/>
      <c r="B290" s="3250" t="s">
        <v>4021</v>
      </c>
      <c r="C290" s="3254" t="s">
        <v>3918</v>
      </c>
      <c r="D290" s="2587" t="s">
        <v>4022</v>
      </c>
      <c r="E290" s="1344" t="s">
        <v>4023</v>
      </c>
      <c r="F290" s="1330" t="s">
        <v>4024</v>
      </c>
      <c r="G290" s="1331" t="s">
        <v>4025</v>
      </c>
      <c r="H290" s="1938" t="str">
        <f t="shared" si="59"/>
        <v>5-DaHall1-PDU-19-30-12</v>
      </c>
      <c r="I290" s="1939" t="str">
        <f t="shared" si="56"/>
        <v>5-DaHall1-PDU-20-30-12</v>
      </c>
      <c r="J290" s="1940">
        <v>220</v>
      </c>
      <c r="K290" s="1941">
        <v>30</v>
      </c>
      <c r="L290" s="2640" t="s">
        <v>6980</v>
      </c>
      <c r="M290" s="1942">
        <v>12</v>
      </c>
      <c r="N290" s="1943">
        <v>220</v>
      </c>
      <c r="O290" s="1944">
        <v>30</v>
      </c>
      <c r="P290" s="2661" t="s">
        <v>6983</v>
      </c>
      <c r="Q290" s="1945">
        <v>12</v>
      </c>
      <c r="R290" s="1347" t="s">
        <v>3905</v>
      </c>
      <c r="S290" s="1348" t="s">
        <v>3906</v>
      </c>
      <c r="T290" s="1349" t="s">
        <v>3907</v>
      </c>
      <c r="U290" s="1350" t="s">
        <v>3908</v>
      </c>
      <c r="V290" s="3267" t="s">
        <v>2828</v>
      </c>
      <c r="W290" s="3269" t="s">
        <v>2829</v>
      </c>
      <c r="X290" s="1336" t="e">
        <f>SUM(#REF!)</f>
        <v>#REF!</v>
      </c>
      <c r="Y290" s="1351" t="e">
        <f>SUM(#REF!)</f>
        <v>#REF!</v>
      </c>
      <c r="Z290" s="3246" t="e">
        <f t="shared" ref="Z290" si="72">SUM(X290:Y291)</f>
        <v>#REF!</v>
      </c>
      <c r="AA290" s="3248" t="e">
        <f t="shared" ref="AA290" si="73">SUM(Z290:Z291)*220</f>
        <v>#REF!</v>
      </c>
      <c r="AB290" s="2841"/>
      <c r="AC290" s="2909"/>
      <c r="AF290" s="358">
        <v>11</v>
      </c>
      <c r="AG290" s="2619" t="e">
        <f t="shared" si="55"/>
        <v>#REF!</v>
      </c>
    </row>
    <row r="291" spans="1:33" s="358" customFormat="1" ht="52.2" x14ac:dyDescent="0.25">
      <c r="A291" s="3265"/>
      <c r="B291" s="3250"/>
      <c r="C291" s="3266"/>
      <c r="D291" s="2588" t="s">
        <v>4026</v>
      </c>
      <c r="E291" s="2588" t="s">
        <v>4027</v>
      </c>
      <c r="F291" s="1322" t="s">
        <v>4028</v>
      </c>
      <c r="G291" s="1323" t="s">
        <v>4029</v>
      </c>
      <c r="H291" s="1930" t="str">
        <f t="shared" si="59"/>
        <v>5-DaHall1-PDU-21-30-12</v>
      </c>
      <c r="I291" s="1946" t="str">
        <f t="shared" si="56"/>
        <v>5-DaHall1-PDU-22-30-12</v>
      </c>
      <c r="J291" s="1947">
        <v>220</v>
      </c>
      <c r="K291" s="1948">
        <v>30</v>
      </c>
      <c r="L291" s="2639" t="s">
        <v>6981</v>
      </c>
      <c r="M291" s="1934">
        <v>12</v>
      </c>
      <c r="N291" s="1949">
        <v>220</v>
      </c>
      <c r="O291" s="1950">
        <v>30</v>
      </c>
      <c r="P291" s="2658" t="s">
        <v>6982</v>
      </c>
      <c r="Q291" s="1951">
        <v>12</v>
      </c>
      <c r="R291" s="1324" t="s">
        <v>3913</v>
      </c>
      <c r="S291" s="1325" t="s">
        <v>3914</v>
      </c>
      <c r="T291" s="1356" t="s">
        <v>3915</v>
      </c>
      <c r="U291" s="1357" t="s">
        <v>3916</v>
      </c>
      <c r="V291" s="3268"/>
      <c r="W291" s="3270"/>
      <c r="X291" s="1328" t="e">
        <f>SUM(#REF!)</f>
        <v>#REF!</v>
      </c>
      <c r="Y291" s="1358" t="e">
        <f>SUM(#REF!)</f>
        <v>#REF!</v>
      </c>
      <c r="Z291" s="3247"/>
      <c r="AA291" s="3248"/>
      <c r="AB291" s="2841"/>
      <c r="AC291" s="2910"/>
      <c r="AE291" s="934"/>
      <c r="AG291" s="2619">
        <f t="shared" si="55"/>
        <v>0</v>
      </c>
    </row>
    <row r="292" spans="1:33" s="358" customFormat="1" ht="52.2" x14ac:dyDescent="0.25">
      <c r="A292" s="3249"/>
      <c r="B292" s="3250" t="s">
        <v>4030</v>
      </c>
      <c r="C292" s="3251" t="s">
        <v>3918</v>
      </c>
      <c r="D292" s="2586" t="s">
        <v>4031</v>
      </c>
      <c r="E292" s="1329" t="s">
        <v>4032</v>
      </c>
      <c r="F292" s="1345" t="s">
        <v>4033</v>
      </c>
      <c r="G292" s="1346" t="s">
        <v>4034</v>
      </c>
      <c r="H292" s="1952" t="str">
        <f t="shared" si="59"/>
        <v>5-DaHall1-PDU-19-30-14</v>
      </c>
      <c r="I292" s="1953" t="str">
        <f t="shared" si="56"/>
        <v>5-DaHall1-PDU-20-30-14</v>
      </c>
      <c r="J292" s="1954">
        <v>220</v>
      </c>
      <c r="K292" s="1955">
        <v>30</v>
      </c>
      <c r="L292" s="2641" t="s">
        <v>6980</v>
      </c>
      <c r="M292" s="1956">
        <v>14</v>
      </c>
      <c r="N292" s="1957">
        <v>220</v>
      </c>
      <c r="O292" s="1958">
        <v>30</v>
      </c>
      <c r="P292" s="2662" t="s">
        <v>6983</v>
      </c>
      <c r="Q292" s="1959">
        <v>14</v>
      </c>
      <c r="R292" s="1347" t="s">
        <v>3905</v>
      </c>
      <c r="S292" s="1348" t="s">
        <v>3906</v>
      </c>
      <c r="T292" s="1334" t="s">
        <v>3907</v>
      </c>
      <c r="U292" s="1335" t="s">
        <v>3908</v>
      </c>
      <c r="V292" s="3242" t="s">
        <v>2828</v>
      </c>
      <c r="W292" s="3244" t="s">
        <v>2829</v>
      </c>
      <c r="X292" s="1336" t="e">
        <f>SUM(#REF!)</f>
        <v>#REF!</v>
      </c>
      <c r="Y292" s="1336" t="e">
        <f>SUM(#REF!)</f>
        <v>#REF!</v>
      </c>
      <c r="Z292" s="3246" t="e">
        <f t="shared" ref="Z292" si="74">SUM(X292:Y293)</f>
        <v>#REF!</v>
      </c>
      <c r="AA292" s="3248" t="e">
        <f t="shared" ref="AA292" si="75">SUM(Z292:Z293)*220</f>
        <v>#REF!</v>
      </c>
      <c r="AB292" s="2840"/>
      <c r="AC292" s="2908"/>
      <c r="AF292" s="358">
        <v>18</v>
      </c>
      <c r="AG292" s="2619" t="e">
        <f t="shared" si="55"/>
        <v>#REF!</v>
      </c>
    </row>
    <row r="293" spans="1:33" s="358" customFormat="1" ht="52.2" x14ac:dyDescent="0.25">
      <c r="A293" s="3249"/>
      <c r="B293" s="3250"/>
      <c r="C293" s="3252"/>
      <c r="D293" s="2585" t="s">
        <v>4035</v>
      </c>
      <c r="E293" s="2585" t="s">
        <v>4036</v>
      </c>
      <c r="F293" s="1352" t="s">
        <v>4037</v>
      </c>
      <c r="G293" s="1353" t="s">
        <v>4038</v>
      </c>
      <c r="H293" s="1960" t="str">
        <f t="shared" si="59"/>
        <v>5-DaHall1-PDU-21-30-14</v>
      </c>
      <c r="I293" s="1931" t="str">
        <f t="shared" si="56"/>
        <v>5-DaHall1-PDU-22-30-14</v>
      </c>
      <c r="J293" s="1932">
        <v>220</v>
      </c>
      <c r="K293" s="1933">
        <v>30</v>
      </c>
      <c r="L293" s="2642" t="s">
        <v>6981</v>
      </c>
      <c r="M293" s="1961">
        <v>14</v>
      </c>
      <c r="N293" s="1935">
        <v>220</v>
      </c>
      <c r="O293" s="1936">
        <v>30</v>
      </c>
      <c r="P293" s="2657" t="s">
        <v>6982</v>
      </c>
      <c r="Q293" s="1937">
        <v>14</v>
      </c>
      <c r="R293" s="1324" t="s">
        <v>3913</v>
      </c>
      <c r="S293" s="1325" t="s">
        <v>3914</v>
      </c>
      <c r="T293" s="1326" t="s">
        <v>3915</v>
      </c>
      <c r="U293" s="1327" t="s">
        <v>3916</v>
      </c>
      <c r="V293" s="3243"/>
      <c r="W293" s="3245"/>
      <c r="X293" s="1328" t="e">
        <f>SUM(#REF!)</f>
        <v>#REF!</v>
      </c>
      <c r="Y293" s="1328" t="e">
        <f>SUM(#REF!)</f>
        <v>#REF!</v>
      </c>
      <c r="Z293" s="3247"/>
      <c r="AA293" s="3248"/>
      <c r="AB293" s="2842"/>
      <c r="AC293" s="2907"/>
      <c r="AE293" s="934"/>
      <c r="AG293" s="2619">
        <f t="shared" si="55"/>
        <v>0</v>
      </c>
    </row>
    <row r="294" spans="1:33" s="358" customFormat="1" ht="52.2" x14ac:dyDescent="0.25">
      <c r="A294" s="3264"/>
      <c r="B294" s="3250" t="s">
        <v>4039</v>
      </c>
      <c r="C294" s="3251" t="s">
        <v>3918</v>
      </c>
      <c r="D294" s="2586" t="s">
        <v>4040</v>
      </c>
      <c r="E294" s="1329" t="s">
        <v>4041</v>
      </c>
      <c r="F294" s="1330" t="s">
        <v>4042</v>
      </c>
      <c r="G294" s="1331" t="s">
        <v>4043</v>
      </c>
      <c r="H294" s="1938" t="str">
        <f t="shared" si="59"/>
        <v>5-DaHall1-PDU-19-30-15</v>
      </c>
      <c r="I294" s="1939" t="str">
        <f t="shared" si="56"/>
        <v>5-DaHall1-PDU-20-30-15</v>
      </c>
      <c r="J294" s="1940">
        <v>220</v>
      </c>
      <c r="K294" s="1941">
        <v>30</v>
      </c>
      <c r="L294" s="2640" t="s">
        <v>6980</v>
      </c>
      <c r="M294" s="1942">
        <v>15</v>
      </c>
      <c r="N294" s="1943">
        <v>220</v>
      </c>
      <c r="O294" s="1944">
        <v>30</v>
      </c>
      <c r="P294" s="2661" t="s">
        <v>6983</v>
      </c>
      <c r="Q294" s="1945">
        <v>15</v>
      </c>
      <c r="R294" s="1347" t="s">
        <v>3905</v>
      </c>
      <c r="S294" s="1348" t="s">
        <v>3906</v>
      </c>
      <c r="T294" s="1349" t="s">
        <v>3907</v>
      </c>
      <c r="U294" s="1350" t="s">
        <v>3908</v>
      </c>
      <c r="V294" s="3267" t="s">
        <v>2828</v>
      </c>
      <c r="W294" s="3269" t="s">
        <v>2829</v>
      </c>
      <c r="X294" s="1336" t="e">
        <f>SUM(#REF!)</f>
        <v>#REF!</v>
      </c>
      <c r="Y294" s="1336" t="e">
        <f>SUM(#REF!)</f>
        <v>#REF!</v>
      </c>
      <c r="Z294" s="3246" t="e">
        <f t="shared" ref="Z294" si="76">SUM(X294:Y295)</f>
        <v>#REF!</v>
      </c>
      <c r="AA294" s="3248" t="e">
        <f t="shared" ref="AA294" si="77">SUM(Z294:Z295)*220</f>
        <v>#REF!</v>
      </c>
      <c r="AB294" s="2841"/>
      <c r="AC294" s="2909"/>
      <c r="AF294" s="358">
        <v>23.9</v>
      </c>
      <c r="AG294" s="2619" t="e">
        <f t="shared" si="55"/>
        <v>#REF!</v>
      </c>
    </row>
    <row r="295" spans="1:33" s="358" customFormat="1" ht="52.2" x14ac:dyDescent="0.25">
      <c r="A295" s="3265"/>
      <c r="B295" s="3250"/>
      <c r="C295" s="3252"/>
      <c r="D295" s="2585" t="s">
        <v>4044</v>
      </c>
      <c r="E295" s="2585" t="s">
        <v>4045</v>
      </c>
      <c r="F295" s="1322" t="s">
        <v>4046</v>
      </c>
      <c r="G295" s="1323" t="s">
        <v>4047</v>
      </c>
      <c r="H295" s="1930" t="str">
        <f t="shared" si="59"/>
        <v>5-DaHall1-PDU-21-30-15</v>
      </c>
      <c r="I295" s="1946" t="str">
        <f t="shared" si="56"/>
        <v>5-DaHall1-PDU-22-30-15</v>
      </c>
      <c r="J295" s="1947">
        <v>220</v>
      </c>
      <c r="K295" s="1948">
        <v>30</v>
      </c>
      <c r="L295" s="2639" t="s">
        <v>6981</v>
      </c>
      <c r="M295" s="1934">
        <v>15</v>
      </c>
      <c r="N295" s="1949">
        <v>220</v>
      </c>
      <c r="O295" s="1950">
        <v>30</v>
      </c>
      <c r="P295" s="2658" t="s">
        <v>6982</v>
      </c>
      <c r="Q295" s="1951">
        <v>15</v>
      </c>
      <c r="R295" s="1324" t="s">
        <v>3913</v>
      </c>
      <c r="S295" s="1325" t="s">
        <v>3914</v>
      </c>
      <c r="T295" s="1356" t="s">
        <v>3915</v>
      </c>
      <c r="U295" s="1357" t="s">
        <v>3916</v>
      </c>
      <c r="V295" s="3268"/>
      <c r="W295" s="3270"/>
      <c r="X295" s="1328" t="e">
        <f>SUM(#REF!)</f>
        <v>#REF!</v>
      </c>
      <c r="Y295" s="1328" t="e">
        <f>SUM(#REF!)</f>
        <v>#REF!</v>
      </c>
      <c r="Z295" s="3247"/>
      <c r="AA295" s="3248"/>
      <c r="AB295" s="2841"/>
      <c r="AC295" s="2910"/>
      <c r="AE295" s="934"/>
      <c r="AG295" s="2619">
        <f t="shared" si="55"/>
        <v>0</v>
      </c>
    </row>
    <row r="296" spans="1:33" s="358" customFormat="1" ht="52.2" x14ac:dyDescent="0.25">
      <c r="A296" s="3249"/>
      <c r="B296" s="3250" t="s">
        <v>4048</v>
      </c>
      <c r="C296" s="3251" t="s">
        <v>3918</v>
      </c>
      <c r="D296" s="2586" t="s">
        <v>4049</v>
      </c>
      <c r="E296" s="1329" t="s">
        <v>4050</v>
      </c>
      <c r="F296" s="1330" t="s">
        <v>4051</v>
      </c>
      <c r="G296" s="1331" t="s">
        <v>4052</v>
      </c>
      <c r="H296" s="1938" t="str">
        <f t="shared" si="59"/>
        <v>5-DaHall1-PDU-19-30-17</v>
      </c>
      <c r="I296" s="1939" t="str">
        <f t="shared" si="56"/>
        <v>5-DaHall1-PDU-20-30-17</v>
      </c>
      <c r="J296" s="1940">
        <v>220</v>
      </c>
      <c r="K296" s="1941">
        <v>30</v>
      </c>
      <c r="L296" s="2640" t="s">
        <v>6980</v>
      </c>
      <c r="M296" s="1942">
        <v>17</v>
      </c>
      <c r="N296" s="1943">
        <v>220</v>
      </c>
      <c r="O296" s="1944">
        <v>30</v>
      </c>
      <c r="P296" s="2661" t="s">
        <v>6983</v>
      </c>
      <c r="Q296" s="1945">
        <v>17</v>
      </c>
      <c r="R296" s="1347" t="s">
        <v>3905</v>
      </c>
      <c r="S296" s="1348" t="s">
        <v>3906</v>
      </c>
      <c r="T296" s="1334" t="s">
        <v>3907</v>
      </c>
      <c r="U296" s="1335" t="s">
        <v>3908</v>
      </c>
      <c r="V296" s="3242" t="s">
        <v>2828</v>
      </c>
      <c r="W296" s="3244" t="s">
        <v>2829</v>
      </c>
      <c r="X296" s="1336" t="e">
        <f>SUM(#REF!)</f>
        <v>#REF!</v>
      </c>
      <c r="Y296" s="1336" t="e">
        <f>SUM(#REF!)</f>
        <v>#REF!</v>
      </c>
      <c r="Z296" s="3246" t="e">
        <f t="shared" ref="Z296" si="78">SUM(X296:Y297)</f>
        <v>#REF!</v>
      </c>
      <c r="AA296" s="3248" t="e">
        <f t="shared" ref="AA296" si="79">SUM(Z296:Z297)*220</f>
        <v>#REF!</v>
      </c>
      <c r="AB296" s="2840"/>
      <c r="AC296" s="2908"/>
      <c r="AF296" s="358">
        <v>15.2</v>
      </c>
      <c r="AG296" s="2619" t="e">
        <f t="shared" si="55"/>
        <v>#REF!</v>
      </c>
    </row>
    <row r="297" spans="1:33" s="358" customFormat="1" ht="52.2" x14ac:dyDescent="0.25">
      <c r="A297" s="3249"/>
      <c r="B297" s="3250"/>
      <c r="C297" s="3252"/>
      <c r="D297" s="2585" t="s">
        <v>4053</v>
      </c>
      <c r="E297" s="2585" t="s">
        <v>4054</v>
      </c>
      <c r="F297" s="1322" t="s">
        <v>4055</v>
      </c>
      <c r="G297" s="1323" t="s">
        <v>4056</v>
      </c>
      <c r="H297" s="1930" t="str">
        <f t="shared" si="59"/>
        <v>5-DaHall1-PDU-21-30-17</v>
      </c>
      <c r="I297" s="1946" t="str">
        <f t="shared" si="56"/>
        <v>5-DaHall1-PDU-22-30-17</v>
      </c>
      <c r="J297" s="1947">
        <v>220</v>
      </c>
      <c r="K297" s="1948">
        <v>30</v>
      </c>
      <c r="L297" s="2639" t="s">
        <v>6981</v>
      </c>
      <c r="M297" s="1934">
        <v>17</v>
      </c>
      <c r="N297" s="1949">
        <v>220</v>
      </c>
      <c r="O297" s="1950">
        <v>30</v>
      </c>
      <c r="P297" s="2658" t="s">
        <v>6982</v>
      </c>
      <c r="Q297" s="1951">
        <v>17</v>
      </c>
      <c r="R297" s="1324" t="s">
        <v>3913</v>
      </c>
      <c r="S297" s="1325" t="s">
        <v>3914</v>
      </c>
      <c r="T297" s="1326" t="s">
        <v>3915</v>
      </c>
      <c r="U297" s="1327" t="s">
        <v>3916</v>
      </c>
      <c r="V297" s="3243"/>
      <c r="W297" s="3245"/>
      <c r="X297" s="1328" t="e">
        <f>SUM(#REF!)</f>
        <v>#REF!</v>
      </c>
      <c r="Y297" s="1328" t="e">
        <f>SUM(#REF!)</f>
        <v>#REF!</v>
      </c>
      <c r="Z297" s="3247"/>
      <c r="AA297" s="3248"/>
      <c r="AB297" s="2842"/>
      <c r="AC297" s="2907"/>
      <c r="AE297" s="934"/>
      <c r="AG297" s="2619">
        <f t="shared" si="55"/>
        <v>0</v>
      </c>
    </row>
    <row r="298" spans="1:33" s="358" customFormat="1" ht="52.2" x14ac:dyDescent="0.25">
      <c r="A298" s="3249"/>
      <c r="B298" s="3253" t="s">
        <v>4057</v>
      </c>
      <c r="C298" s="3254" t="s">
        <v>3918</v>
      </c>
      <c r="D298" s="2587" t="s">
        <v>4058</v>
      </c>
      <c r="E298" s="1344" t="s">
        <v>4059</v>
      </c>
      <c r="F298" s="1330" t="s">
        <v>4060</v>
      </c>
      <c r="G298" s="1331" t="s">
        <v>4061</v>
      </c>
      <c r="H298" s="1938" t="str">
        <f t="shared" si="59"/>
        <v>5-DaHall1-PDU-19-30-19</v>
      </c>
      <c r="I298" s="1939" t="str">
        <f t="shared" si="56"/>
        <v>5-DaHall1-PDU-20-30-19</v>
      </c>
      <c r="J298" s="1940">
        <v>220</v>
      </c>
      <c r="K298" s="1941">
        <v>30</v>
      </c>
      <c r="L298" s="2640" t="s">
        <v>6980</v>
      </c>
      <c r="M298" s="1942">
        <v>19</v>
      </c>
      <c r="N298" s="1943">
        <v>220</v>
      </c>
      <c r="O298" s="1944">
        <v>30</v>
      </c>
      <c r="P298" s="2661" t="s">
        <v>6983</v>
      </c>
      <c r="Q298" s="1945">
        <v>19</v>
      </c>
      <c r="R298" s="1347" t="s">
        <v>3905</v>
      </c>
      <c r="S298" s="1348" t="s">
        <v>3906</v>
      </c>
      <c r="T298" s="1334" t="s">
        <v>3907</v>
      </c>
      <c r="U298" s="1335" t="s">
        <v>3908</v>
      </c>
      <c r="V298" s="3242" t="s">
        <v>2828</v>
      </c>
      <c r="W298" s="3244" t="s">
        <v>2829</v>
      </c>
      <c r="X298" s="1336" t="e">
        <f>SUM(#REF!)</f>
        <v>#REF!</v>
      </c>
      <c r="Y298" s="1336" t="e">
        <f>SUM(#REF!)</f>
        <v>#REF!</v>
      </c>
      <c r="Z298" s="3246" t="e">
        <f t="shared" ref="Z298" si="80">SUM(X298:Y299)</f>
        <v>#REF!</v>
      </c>
      <c r="AA298" s="3248" t="e">
        <f t="shared" ref="AA298" si="81">SUM(Z298:Z299)*220</f>
        <v>#REF!</v>
      </c>
      <c r="AB298" s="2840"/>
      <c r="AC298" s="2908"/>
      <c r="AF298" s="358">
        <v>14.200000000000001</v>
      </c>
      <c r="AG298" s="2619" t="e">
        <f t="shared" si="55"/>
        <v>#REF!</v>
      </c>
    </row>
    <row r="299" spans="1:33" s="358" customFormat="1" ht="52.2" x14ac:dyDescent="0.25">
      <c r="A299" s="3249"/>
      <c r="B299" s="3250"/>
      <c r="C299" s="3252"/>
      <c r="D299" s="2588" t="s">
        <v>4062</v>
      </c>
      <c r="E299" s="2588" t="s">
        <v>4063</v>
      </c>
      <c r="F299" s="1322" t="s">
        <v>4064</v>
      </c>
      <c r="G299" s="1323" t="s">
        <v>4065</v>
      </c>
      <c r="H299" s="1930" t="str">
        <f t="shared" si="59"/>
        <v>5-DaHall1-PDU-21-30-19</v>
      </c>
      <c r="I299" s="1946" t="str">
        <f t="shared" si="56"/>
        <v>5-DaHall1-PDU-22-30-19</v>
      </c>
      <c r="J299" s="1947">
        <v>220</v>
      </c>
      <c r="K299" s="1948">
        <v>30</v>
      </c>
      <c r="L299" s="2639" t="s">
        <v>6981</v>
      </c>
      <c r="M299" s="1934">
        <v>19</v>
      </c>
      <c r="N299" s="1949">
        <v>220</v>
      </c>
      <c r="O299" s="1950">
        <v>30</v>
      </c>
      <c r="P299" s="2658" t="s">
        <v>6982</v>
      </c>
      <c r="Q299" s="1951">
        <v>19</v>
      </c>
      <c r="R299" s="1324" t="s">
        <v>3913</v>
      </c>
      <c r="S299" s="1325" t="s">
        <v>3914</v>
      </c>
      <c r="T299" s="1326" t="s">
        <v>3915</v>
      </c>
      <c r="U299" s="1327" t="s">
        <v>3916</v>
      </c>
      <c r="V299" s="3243"/>
      <c r="W299" s="3245"/>
      <c r="X299" s="1328" t="e">
        <f>SUM(#REF!)</f>
        <v>#REF!</v>
      </c>
      <c r="Y299" s="1328" t="e">
        <f>SUM(#REF!)</f>
        <v>#REF!</v>
      </c>
      <c r="Z299" s="3247"/>
      <c r="AA299" s="3248"/>
      <c r="AB299" s="2842"/>
      <c r="AC299" s="2907"/>
      <c r="AE299" s="934"/>
      <c r="AG299" s="2619">
        <f t="shared" si="55"/>
        <v>0</v>
      </c>
    </row>
    <row r="300" spans="1:33" s="358" customFormat="1" ht="51" customHeight="1" x14ac:dyDescent="0.25">
      <c r="A300" s="3249"/>
      <c r="B300" s="3256" t="s">
        <v>4066</v>
      </c>
      <c r="C300" s="3251" t="s">
        <v>3918</v>
      </c>
      <c r="D300" s="2586" t="s">
        <v>4067</v>
      </c>
      <c r="E300" s="1329" t="s">
        <v>4068</v>
      </c>
      <c r="F300" s="1330" t="s">
        <v>4069</v>
      </c>
      <c r="G300" s="1331" t="s">
        <v>4070</v>
      </c>
      <c r="H300" s="1938" t="str">
        <f t="shared" si="59"/>
        <v>5-DaHall1-PDU-19-50-16</v>
      </c>
      <c r="I300" s="1939" t="str">
        <f t="shared" si="56"/>
        <v>5-DaHall1-PDU-20-50-16</v>
      </c>
      <c r="J300" s="1940">
        <v>220</v>
      </c>
      <c r="K300" s="1941">
        <v>50</v>
      </c>
      <c r="L300" s="2640" t="s">
        <v>6980</v>
      </c>
      <c r="M300" s="1942">
        <v>16</v>
      </c>
      <c r="N300" s="1943">
        <v>220</v>
      </c>
      <c r="O300" s="1944">
        <v>50</v>
      </c>
      <c r="P300" s="2661" t="s">
        <v>6983</v>
      </c>
      <c r="Q300" s="1945">
        <v>16</v>
      </c>
      <c r="R300" s="1332" t="s">
        <v>3995</v>
      </c>
      <c r="S300" s="1333" t="s">
        <v>3996</v>
      </c>
      <c r="T300" s="1334" t="s">
        <v>3907</v>
      </c>
      <c r="U300" s="1335" t="s">
        <v>3908</v>
      </c>
      <c r="V300" s="3242" t="s">
        <v>2828</v>
      </c>
      <c r="W300" s="3244" t="s">
        <v>2829</v>
      </c>
      <c r="X300" s="1336" t="e">
        <f>SUM(#REF!)</f>
        <v>#REF!</v>
      </c>
      <c r="Y300" s="1336" t="e">
        <f>SUM(#REF!)</f>
        <v>#REF!</v>
      </c>
      <c r="Z300" s="3246" t="e">
        <f t="shared" ref="Z300" si="82">SUM(X300:Y301)</f>
        <v>#REF!</v>
      </c>
      <c r="AA300" s="3248" t="e">
        <f t="shared" ref="AA300" si="83">SUM(Z300:Z301)*220</f>
        <v>#REF!</v>
      </c>
      <c r="AB300" s="2840"/>
      <c r="AC300" s="2908"/>
      <c r="AF300" s="358">
        <v>34.200000000000003</v>
      </c>
      <c r="AG300" s="2619" t="e">
        <f t="shared" si="55"/>
        <v>#REF!</v>
      </c>
    </row>
    <row r="301" spans="1:33" s="358" customFormat="1" ht="51" customHeight="1" x14ac:dyDescent="0.25">
      <c r="A301" s="3249"/>
      <c r="B301" s="3263"/>
      <c r="C301" s="3252"/>
      <c r="D301" s="2585" t="s">
        <v>4071</v>
      </c>
      <c r="E301" s="2585" t="s">
        <v>4072</v>
      </c>
      <c r="F301" s="1322" t="s">
        <v>4073</v>
      </c>
      <c r="G301" s="1323" t="s">
        <v>4074</v>
      </c>
      <c r="H301" s="1930" t="str">
        <f t="shared" si="59"/>
        <v>5-DaHall1-PDU-21-50-16</v>
      </c>
      <c r="I301" s="1946" t="str">
        <f t="shared" si="56"/>
        <v>5-DaHall1-PDU-22-50-16</v>
      </c>
      <c r="J301" s="1947">
        <v>220</v>
      </c>
      <c r="K301" s="1948">
        <v>50</v>
      </c>
      <c r="L301" s="2639" t="s">
        <v>6981</v>
      </c>
      <c r="M301" s="1934">
        <v>16</v>
      </c>
      <c r="N301" s="1949">
        <v>220</v>
      </c>
      <c r="O301" s="1950">
        <v>50</v>
      </c>
      <c r="P301" s="2658" t="s">
        <v>6982</v>
      </c>
      <c r="Q301" s="1951">
        <v>16</v>
      </c>
      <c r="R301" s="1324" t="s">
        <v>4001</v>
      </c>
      <c r="S301" s="1325" t="s">
        <v>4002</v>
      </c>
      <c r="T301" s="1326" t="s">
        <v>3915</v>
      </c>
      <c r="U301" s="1327" t="s">
        <v>3916</v>
      </c>
      <c r="V301" s="3243"/>
      <c r="W301" s="3245"/>
      <c r="X301" s="1328" t="e">
        <f>SUM(#REF!)</f>
        <v>#REF!</v>
      </c>
      <c r="Y301" s="1328" t="e">
        <f>SUM(#REF!)</f>
        <v>#REF!</v>
      </c>
      <c r="Z301" s="3247"/>
      <c r="AA301" s="3248"/>
      <c r="AB301" s="2842"/>
      <c r="AC301" s="2907"/>
      <c r="AE301" s="934"/>
      <c r="AG301" s="2619">
        <f t="shared" si="55"/>
        <v>0</v>
      </c>
    </row>
    <row r="302" spans="1:33" s="358" customFormat="1" ht="51" customHeight="1" x14ac:dyDescent="0.25">
      <c r="A302" s="3264"/>
      <c r="B302" s="3256" t="s">
        <v>4075</v>
      </c>
      <c r="C302" s="3254" t="s">
        <v>3918</v>
      </c>
      <c r="D302" s="2586" t="s">
        <v>4076</v>
      </c>
      <c r="E302" s="1329" t="s">
        <v>4077</v>
      </c>
      <c r="F302" s="1330" t="s">
        <v>4078</v>
      </c>
      <c r="G302" s="1331" t="s">
        <v>4079</v>
      </c>
      <c r="H302" s="1938" t="str">
        <f t="shared" si="59"/>
        <v>5-DaHall1-PDU-19-50-18</v>
      </c>
      <c r="I302" s="1939" t="str">
        <f t="shared" si="56"/>
        <v>5-DaHall1-PDU-20-50-18</v>
      </c>
      <c r="J302" s="1940">
        <v>220</v>
      </c>
      <c r="K302" s="1941">
        <v>50</v>
      </c>
      <c r="L302" s="2640" t="s">
        <v>6980</v>
      </c>
      <c r="M302" s="1942">
        <v>18</v>
      </c>
      <c r="N302" s="1943">
        <v>220</v>
      </c>
      <c r="O302" s="1944">
        <v>50</v>
      </c>
      <c r="P302" s="2661" t="s">
        <v>6983</v>
      </c>
      <c r="Q302" s="1945">
        <v>18</v>
      </c>
      <c r="R302" s="1347" t="s">
        <v>3905</v>
      </c>
      <c r="S302" s="1348" t="s">
        <v>3906</v>
      </c>
      <c r="T302" s="1349" t="s">
        <v>3907</v>
      </c>
      <c r="U302" s="1350" t="s">
        <v>3908</v>
      </c>
      <c r="V302" s="3267" t="s">
        <v>2828</v>
      </c>
      <c r="W302" s="3269" t="s">
        <v>2829</v>
      </c>
      <c r="X302" s="1336" t="e">
        <f>SUM(#REF!)</f>
        <v>#REF!</v>
      </c>
      <c r="Y302" s="1351" t="e">
        <f>SUM(#REF!)</f>
        <v>#REF!</v>
      </c>
      <c r="Z302" s="3246" t="e">
        <f t="shared" ref="Z302" si="84">SUM(X302:Y303)</f>
        <v>#REF!</v>
      </c>
      <c r="AA302" s="3248" t="e">
        <f t="shared" ref="AA302" si="85">SUM(Z302:Z303)*220</f>
        <v>#REF!</v>
      </c>
      <c r="AB302" s="2841"/>
      <c r="AC302" s="2909"/>
      <c r="AF302" s="358">
        <v>32.1</v>
      </c>
      <c r="AG302" s="2619" t="e">
        <f t="shared" si="55"/>
        <v>#REF!</v>
      </c>
    </row>
    <row r="303" spans="1:33" s="358" customFormat="1" ht="51" customHeight="1" x14ac:dyDescent="0.25">
      <c r="A303" s="3265"/>
      <c r="B303" s="3263"/>
      <c r="C303" s="3266"/>
      <c r="D303" s="2585" t="s">
        <v>4080</v>
      </c>
      <c r="E303" s="2585" t="s">
        <v>4081</v>
      </c>
      <c r="F303" s="1322" t="s">
        <v>4082</v>
      </c>
      <c r="G303" s="1323" t="s">
        <v>4083</v>
      </c>
      <c r="H303" s="1930" t="str">
        <f t="shared" si="59"/>
        <v>5-DaHall1-PDU-21-50-18</v>
      </c>
      <c r="I303" s="1946" t="str">
        <f t="shared" si="56"/>
        <v>5-DaHall1-PDU-22-50-18</v>
      </c>
      <c r="J303" s="1947">
        <v>220</v>
      </c>
      <c r="K303" s="1948">
        <v>50</v>
      </c>
      <c r="L303" s="2639" t="s">
        <v>6981</v>
      </c>
      <c r="M303" s="1934">
        <v>18</v>
      </c>
      <c r="N303" s="1949">
        <v>220</v>
      </c>
      <c r="O303" s="1950">
        <v>50</v>
      </c>
      <c r="P303" s="2658" t="s">
        <v>6982</v>
      </c>
      <c r="Q303" s="1951">
        <v>18</v>
      </c>
      <c r="R303" s="1324" t="s">
        <v>3913</v>
      </c>
      <c r="S303" s="1325" t="s">
        <v>3914</v>
      </c>
      <c r="T303" s="1356" t="s">
        <v>3915</v>
      </c>
      <c r="U303" s="1357" t="s">
        <v>3916</v>
      </c>
      <c r="V303" s="3268"/>
      <c r="W303" s="3270"/>
      <c r="X303" s="1358" t="e">
        <f>SUM(#REF!)</f>
        <v>#REF!</v>
      </c>
      <c r="Y303" s="1358" t="e">
        <f>SUM(#REF!)</f>
        <v>#REF!</v>
      </c>
      <c r="Z303" s="3247"/>
      <c r="AA303" s="3248"/>
      <c r="AB303" s="2841"/>
      <c r="AC303" s="2910"/>
      <c r="AE303" s="934"/>
      <c r="AG303" s="2619">
        <f t="shared" si="55"/>
        <v>0</v>
      </c>
    </row>
    <row r="304" spans="1:33" s="358" customFormat="1" ht="51" customHeight="1" x14ac:dyDescent="0.25">
      <c r="A304" s="3249"/>
      <c r="B304" s="3256" t="s">
        <v>4084</v>
      </c>
      <c r="C304" s="3251" t="s">
        <v>3918</v>
      </c>
      <c r="D304" s="2586" t="s">
        <v>4085</v>
      </c>
      <c r="E304" s="1329" t="s">
        <v>4086</v>
      </c>
      <c r="F304" s="1330" t="s">
        <v>4087</v>
      </c>
      <c r="G304" s="1331" t="s">
        <v>4088</v>
      </c>
      <c r="H304" s="1938" t="str">
        <f t="shared" si="59"/>
        <v>5-DaHall1-PDU-19-50-20</v>
      </c>
      <c r="I304" s="1939" t="str">
        <f t="shared" si="56"/>
        <v>5-DaHall1-PDU-20-50-20</v>
      </c>
      <c r="J304" s="1940">
        <v>220</v>
      </c>
      <c r="K304" s="1941">
        <v>50</v>
      </c>
      <c r="L304" s="2640" t="s">
        <v>6980</v>
      </c>
      <c r="M304" s="1942">
        <v>20</v>
      </c>
      <c r="N304" s="1943">
        <v>220</v>
      </c>
      <c r="O304" s="1944">
        <v>50</v>
      </c>
      <c r="P304" s="2661" t="s">
        <v>6983</v>
      </c>
      <c r="Q304" s="1945">
        <v>20</v>
      </c>
      <c r="R304" s="1347" t="s">
        <v>3905</v>
      </c>
      <c r="S304" s="1348" t="s">
        <v>3906</v>
      </c>
      <c r="T304" s="1334" t="s">
        <v>3907</v>
      </c>
      <c r="U304" s="1335" t="s">
        <v>3908</v>
      </c>
      <c r="V304" s="3242" t="s">
        <v>2828</v>
      </c>
      <c r="W304" s="3244" t="s">
        <v>2829</v>
      </c>
      <c r="X304" s="1336" t="e">
        <f>SUM(#REF!)</f>
        <v>#REF!</v>
      </c>
      <c r="Y304" s="1336" t="e">
        <f>SUM(#REF!)</f>
        <v>#REF!</v>
      </c>
      <c r="Z304" s="3246" t="e">
        <f t="shared" ref="Z304" si="86">SUM(X304:Y305)</f>
        <v>#REF!</v>
      </c>
      <c r="AA304" s="3248" t="e">
        <f t="shared" ref="AA304" si="87">SUM(Z304:Z305)*220</f>
        <v>#REF!</v>
      </c>
      <c r="AB304" s="2840"/>
      <c r="AC304" s="2908"/>
      <c r="AF304" s="358">
        <v>16.899999999999999</v>
      </c>
      <c r="AG304" s="2619" t="e">
        <f t="shared" si="55"/>
        <v>#REF!</v>
      </c>
    </row>
    <row r="305" spans="1:36" s="358" customFormat="1" ht="51" customHeight="1" x14ac:dyDescent="0.25">
      <c r="A305" s="3249"/>
      <c r="B305" s="3263"/>
      <c r="C305" s="3252"/>
      <c r="D305" s="2585" t="s">
        <v>4089</v>
      </c>
      <c r="E305" s="2585" t="s">
        <v>4090</v>
      </c>
      <c r="F305" s="1322" t="s">
        <v>4091</v>
      </c>
      <c r="G305" s="1323" t="s">
        <v>4092</v>
      </c>
      <c r="H305" s="1930" t="str">
        <f t="shared" si="59"/>
        <v>5-DaHall1-PDU-21-50-20</v>
      </c>
      <c r="I305" s="1946" t="str">
        <f t="shared" si="56"/>
        <v>5-DaHall1-PDU-22-50-20</v>
      </c>
      <c r="J305" s="1947">
        <v>220</v>
      </c>
      <c r="K305" s="1948">
        <v>50</v>
      </c>
      <c r="L305" s="2639" t="s">
        <v>6981</v>
      </c>
      <c r="M305" s="1934">
        <v>20</v>
      </c>
      <c r="N305" s="1949">
        <v>220</v>
      </c>
      <c r="O305" s="1950">
        <v>50</v>
      </c>
      <c r="P305" s="2658" t="s">
        <v>6982</v>
      </c>
      <c r="Q305" s="1951">
        <v>20</v>
      </c>
      <c r="R305" s="1324" t="s">
        <v>3913</v>
      </c>
      <c r="S305" s="1325" t="s">
        <v>3914</v>
      </c>
      <c r="T305" s="1326" t="s">
        <v>3915</v>
      </c>
      <c r="U305" s="1327" t="s">
        <v>3916</v>
      </c>
      <c r="V305" s="3243"/>
      <c r="W305" s="3245"/>
      <c r="X305" s="1328" t="e">
        <f>SUM(#REF!)</f>
        <v>#REF!</v>
      </c>
      <c r="Y305" s="1328" t="e">
        <f>SUM(#REF!)</f>
        <v>#REF!</v>
      </c>
      <c r="Z305" s="3247"/>
      <c r="AA305" s="3248"/>
      <c r="AB305" s="2842"/>
      <c r="AC305" s="2907"/>
      <c r="AE305" s="934"/>
      <c r="AG305" s="2619">
        <f t="shared" si="55"/>
        <v>0</v>
      </c>
    </row>
    <row r="306" spans="1:36" s="358" customFormat="1" ht="51" customHeight="1" x14ac:dyDescent="0.25">
      <c r="A306" s="3249"/>
      <c r="B306" s="3256" t="s">
        <v>4093</v>
      </c>
      <c r="C306" s="3251" t="s">
        <v>3918</v>
      </c>
      <c r="D306" s="2586" t="s">
        <v>4094</v>
      </c>
      <c r="E306" s="1329" t="s">
        <v>4095</v>
      </c>
      <c r="F306" s="1330" t="s">
        <v>4096</v>
      </c>
      <c r="G306" s="1331" t="s">
        <v>4097</v>
      </c>
      <c r="H306" s="1938" t="str">
        <f t="shared" si="59"/>
        <v>5-DaHall1-PDU-19-50-22</v>
      </c>
      <c r="I306" s="1939" t="str">
        <f t="shared" si="56"/>
        <v>5-DaHall1-PDU-20-50-22</v>
      </c>
      <c r="J306" s="1940">
        <v>220</v>
      </c>
      <c r="K306" s="1941">
        <v>50</v>
      </c>
      <c r="L306" s="2640" t="s">
        <v>6980</v>
      </c>
      <c r="M306" s="1942">
        <v>22</v>
      </c>
      <c r="N306" s="1943">
        <v>220</v>
      </c>
      <c r="O306" s="1944">
        <v>50</v>
      </c>
      <c r="P306" s="2661" t="s">
        <v>6983</v>
      </c>
      <c r="Q306" s="1945">
        <v>22</v>
      </c>
      <c r="R306" s="1332" t="s">
        <v>3905</v>
      </c>
      <c r="S306" s="1333" t="s">
        <v>3906</v>
      </c>
      <c r="T306" s="1334" t="s">
        <v>3907</v>
      </c>
      <c r="U306" s="1335" t="s">
        <v>3908</v>
      </c>
      <c r="V306" s="3242" t="s">
        <v>2828</v>
      </c>
      <c r="W306" s="3244" t="s">
        <v>2829</v>
      </c>
      <c r="X306" s="1336" t="e">
        <f>SUM(#REF!)</f>
        <v>#REF!</v>
      </c>
      <c r="Y306" s="1336" t="e">
        <f>SUM(#REF!)</f>
        <v>#REF!</v>
      </c>
      <c r="Z306" s="3246" t="e">
        <f t="shared" ref="Z306" si="88">SUM(X306:Y307)</f>
        <v>#REF!</v>
      </c>
      <c r="AA306" s="3248" t="e">
        <f t="shared" ref="AA306" si="89">SUM(Z306:Z307)*220</f>
        <v>#REF!</v>
      </c>
      <c r="AB306" s="2840"/>
      <c r="AC306" s="2908"/>
      <c r="AF306" s="358">
        <v>18</v>
      </c>
      <c r="AG306" s="2619" t="e">
        <f t="shared" si="55"/>
        <v>#REF!</v>
      </c>
    </row>
    <row r="307" spans="1:36" s="358" customFormat="1" ht="51.6" customHeight="1" thickBot="1" x14ac:dyDescent="0.3">
      <c r="A307" s="3255"/>
      <c r="B307" s="3257"/>
      <c r="C307" s="3258"/>
      <c r="D307" s="2589" t="s">
        <v>4098</v>
      </c>
      <c r="E307" s="2589" t="s">
        <v>4099</v>
      </c>
      <c r="F307" s="1337" t="s">
        <v>4100</v>
      </c>
      <c r="G307" s="1338" t="s">
        <v>4101</v>
      </c>
      <c r="H307" s="1962" t="str">
        <f t="shared" si="59"/>
        <v>5-DaHall1-PDU-21-50-22</v>
      </c>
      <c r="I307" s="1963" t="str">
        <f t="shared" si="56"/>
        <v>5-DaHall1-PDU-22-50-22</v>
      </c>
      <c r="J307" s="1964">
        <v>220</v>
      </c>
      <c r="K307" s="1965">
        <v>50</v>
      </c>
      <c r="L307" s="2643" t="s">
        <v>6981</v>
      </c>
      <c r="M307" s="1966">
        <v>22</v>
      </c>
      <c r="N307" s="1967">
        <v>220</v>
      </c>
      <c r="O307" s="1968">
        <v>50</v>
      </c>
      <c r="P307" s="2659" t="s">
        <v>6982</v>
      </c>
      <c r="Q307" s="1969">
        <v>22</v>
      </c>
      <c r="R307" s="1339" t="s">
        <v>3913</v>
      </c>
      <c r="S307" s="1340" t="s">
        <v>3914</v>
      </c>
      <c r="T307" s="1341" t="s">
        <v>3915</v>
      </c>
      <c r="U307" s="1342" t="s">
        <v>3916</v>
      </c>
      <c r="V307" s="3259"/>
      <c r="W307" s="3260"/>
      <c r="X307" s="1343" t="e">
        <f>SUM(#REF!)</f>
        <v>#REF!</v>
      </c>
      <c r="Y307" s="1343" t="e">
        <f>SUM(#REF!)</f>
        <v>#REF!</v>
      </c>
      <c r="Z307" s="3261"/>
      <c r="AA307" s="3262"/>
      <c r="AB307" s="2877"/>
      <c r="AC307" s="2911"/>
      <c r="AD307" s="934" t="e">
        <f>SUM(Z266:Z307)</f>
        <v>#REF!</v>
      </c>
      <c r="AE307" s="934" t="e">
        <f>SUM(AA266:AA307)/1000</f>
        <v>#REF!</v>
      </c>
      <c r="AG307" s="2619">
        <f t="shared" si="55"/>
        <v>0</v>
      </c>
      <c r="AH307" s="934" t="e">
        <f>SUM(Z266:Z307)</f>
        <v>#REF!</v>
      </c>
      <c r="AI307" s="358">
        <f>SUM(AF266:AF307)</f>
        <v>395.99999999999994</v>
      </c>
      <c r="AJ307" s="2618" t="e">
        <f>AH307-AI307</f>
        <v>#REF!</v>
      </c>
    </row>
    <row r="308" spans="1:36" s="358" customFormat="1" ht="51.6" customHeight="1" thickTop="1" x14ac:dyDescent="0.25">
      <c r="A308" s="2471"/>
      <c r="B308" s="3391" t="s">
        <v>4102</v>
      </c>
      <c r="C308" s="3392"/>
      <c r="D308" s="2579"/>
      <c r="E308" s="2579"/>
      <c r="F308" s="1534"/>
      <c r="G308" s="1535"/>
      <c r="H308" s="1960"/>
      <c r="I308" s="1931" t="str">
        <f t="shared" si="56"/>
        <v>5-DaHall1-PDU-16-50-20</v>
      </c>
      <c r="J308" s="1932">
        <v>220</v>
      </c>
      <c r="K308" s="1933"/>
      <c r="L308" s="1352"/>
      <c r="M308" s="1961"/>
      <c r="N308" s="1935">
        <v>220</v>
      </c>
      <c r="O308" s="1936">
        <v>50</v>
      </c>
      <c r="P308" s="2657" t="s">
        <v>6986</v>
      </c>
      <c r="Q308" s="1937">
        <v>20</v>
      </c>
      <c r="R308" s="1536"/>
      <c r="S308" s="1537"/>
      <c r="T308" s="1525"/>
      <c r="U308" s="1526"/>
      <c r="V308" s="2463"/>
      <c r="W308" s="2464"/>
      <c r="X308" s="1505"/>
      <c r="Y308" s="255" t="e">
        <f>SUM(#REF!)</f>
        <v>#REF!</v>
      </c>
      <c r="Z308" s="1505" t="e">
        <f t="shared" ref="Z308:Z309" si="90">SUM(X308:Y308)</f>
        <v>#REF!</v>
      </c>
      <c r="AA308" s="2857" t="e">
        <f t="shared" ref="AA308:AA309" si="91">Z308*220</f>
        <v>#REF!</v>
      </c>
      <c r="AB308" s="2830"/>
      <c r="AC308" s="2900"/>
      <c r="AE308" s="934"/>
      <c r="AF308" s="358">
        <v>0.6</v>
      </c>
      <c r="AG308" s="2619" t="e">
        <f t="shared" si="55"/>
        <v>#REF!</v>
      </c>
    </row>
    <row r="309" spans="1:36" s="358" customFormat="1" ht="51.6" customHeight="1" thickBot="1" x14ac:dyDescent="0.3">
      <c r="A309" s="2474"/>
      <c r="B309" s="3393" t="s">
        <v>4103</v>
      </c>
      <c r="C309" s="3394"/>
      <c r="D309" s="2582"/>
      <c r="E309" s="2582"/>
      <c r="F309" s="2533"/>
      <c r="G309" s="1200"/>
      <c r="H309" s="2534"/>
      <c r="I309" s="2535" t="str">
        <f t="shared" si="56"/>
        <v>5-DaHall1-PDU-16-50-22</v>
      </c>
      <c r="J309" s="2404">
        <v>220</v>
      </c>
      <c r="K309" s="2405"/>
      <c r="L309" s="1337"/>
      <c r="M309" s="2536"/>
      <c r="N309" s="2407">
        <v>220</v>
      </c>
      <c r="O309" s="2408">
        <v>50</v>
      </c>
      <c r="P309" s="2687" t="s">
        <v>6986</v>
      </c>
      <c r="Q309" s="2537">
        <v>22</v>
      </c>
      <c r="R309" s="2538"/>
      <c r="S309" s="2473"/>
      <c r="T309" s="2539"/>
      <c r="U309" s="1313"/>
      <c r="V309" s="2470"/>
      <c r="W309" s="2472"/>
      <c r="X309" s="1201"/>
      <c r="Y309" s="255" t="e">
        <f>SUM(#REF!)</f>
        <v>#REF!</v>
      </c>
      <c r="Z309" s="1201" t="e">
        <f t="shared" si="90"/>
        <v>#REF!</v>
      </c>
      <c r="AA309" s="2858" t="e">
        <f t="shared" si="91"/>
        <v>#REF!</v>
      </c>
      <c r="AB309" s="2917"/>
      <c r="AC309" s="2901"/>
      <c r="AE309" s="934"/>
      <c r="AF309" s="358">
        <v>0.6</v>
      </c>
      <c r="AG309" s="2619" t="e">
        <f t="shared" si="55"/>
        <v>#REF!</v>
      </c>
    </row>
    <row r="310" spans="1:36" ht="15" thickTop="1" x14ac:dyDescent="0.25">
      <c r="Y310" s="250" t="s">
        <v>4104</v>
      </c>
      <c r="Z310" s="250" t="e">
        <f>SUM(Z5:Z309)</f>
        <v>#REF!</v>
      </c>
      <c r="AA310" s="1477" t="e">
        <f>SUM(AA5:AA307)/1000</f>
        <v>#REF!</v>
      </c>
      <c r="AB310" s="1477"/>
      <c r="AG310" s="2619" t="e">
        <f>SUM(AG5:AG309)</f>
        <v>#REF!</v>
      </c>
    </row>
    <row r="311" spans="1:36" x14ac:dyDescent="0.25">
      <c r="Y311" s="250" t="s">
        <v>2816</v>
      </c>
      <c r="Z311" s="2608" t="e">
        <f>Z310-#REF!</f>
        <v>#REF!</v>
      </c>
    </row>
  </sheetData>
  <mergeCells count="443">
    <mergeCell ref="B308:C308"/>
    <mergeCell ref="B309:C309"/>
    <mergeCell ref="A65:A66"/>
    <mergeCell ref="B65:B66"/>
    <mergeCell ref="A67:A68"/>
    <mergeCell ref="B67:B68"/>
    <mergeCell ref="V259:V264"/>
    <mergeCell ref="V282:V283"/>
    <mergeCell ref="B278:B279"/>
    <mergeCell ref="C278:C279"/>
    <mergeCell ref="V278:V279"/>
    <mergeCell ref="A282:A283"/>
    <mergeCell ref="B282:B283"/>
    <mergeCell ref="C282:C283"/>
    <mergeCell ref="A245:A246"/>
    <mergeCell ref="A276:A277"/>
    <mergeCell ref="B276:B277"/>
    <mergeCell ref="C276:C277"/>
    <mergeCell ref="S242:S243"/>
    <mergeCell ref="T242:T243"/>
    <mergeCell ref="U242:U243"/>
    <mergeCell ref="V242:V243"/>
    <mergeCell ref="V153:V160"/>
    <mergeCell ref="R242:R243"/>
    <mergeCell ref="W282:W283"/>
    <mergeCell ref="A284:A285"/>
    <mergeCell ref="B284:B285"/>
    <mergeCell ref="C284:C285"/>
    <mergeCell ref="V284:V285"/>
    <mergeCell ref="W284:W285"/>
    <mergeCell ref="A266:A267"/>
    <mergeCell ref="B266:B267"/>
    <mergeCell ref="C266:C267"/>
    <mergeCell ref="V266:V267"/>
    <mergeCell ref="W266:W267"/>
    <mergeCell ref="A272:A273"/>
    <mergeCell ref="B272:B273"/>
    <mergeCell ref="C272:C273"/>
    <mergeCell ref="V272:V273"/>
    <mergeCell ref="W272:W273"/>
    <mergeCell ref="A268:A269"/>
    <mergeCell ref="V268:V269"/>
    <mergeCell ref="W268:W269"/>
    <mergeCell ref="A270:A271"/>
    <mergeCell ref="B270:B271"/>
    <mergeCell ref="V276:V277"/>
    <mergeCell ref="W276:W277"/>
    <mergeCell ref="A278:A279"/>
    <mergeCell ref="W278:W279"/>
    <mergeCell ref="C270:C271"/>
    <mergeCell ref="V270:V271"/>
    <mergeCell ref="W270:W271"/>
    <mergeCell ref="A290:A291"/>
    <mergeCell ref="B290:B291"/>
    <mergeCell ref="C290:C291"/>
    <mergeCell ref="V290:V291"/>
    <mergeCell ref="W290:W291"/>
    <mergeCell ref="A286:A287"/>
    <mergeCell ref="B286:B287"/>
    <mergeCell ref="C286:C287"/>
    <mergeCell ref="V286:V287"/>
    <mergeCell ref="W286:W287"/>
    <mergeCell ref="A288:A289"/>
    <mergeCell ref="B288:B289"/>
    <mergeCell ref="C288:C289"/>
    <mergeCell ref="V288:V289"/>
    <mergeCell ref="W288:W289"/>
    <mergeCell ref="A280:A281"/>
    <mergeCell ref="B280:B281"/>
    <mergeCell ref="C280:C281"/>
    <mergeCell ref="V280:V281"/>
    <mergeCell ref="W280:W281"/>
    <mergeCell ref="W259:W264"/>
    <mergeCell ref="R261:R262"/>
    <mergeCell ref="T261:T262"/>
    <mergeCell ref="S263:S264"/>
    <mergeCell ref="U263:U264"/>
    <mergeCell ref="A274:A275"/>
    <mergeCell ref="B274:B275"/>
    <mergeCell ref="C274:C275"/>
    <mergeCell ref="V274:V275"/>
    <mergeCell ref="W274:W275"/>
    <mergeCell ref="B268:B269"/>
    <mergeCell ref="C268:C269"/>
    <mergeCell ref="A259:A265"/>
    <mergeCell ref="B259:B265"/>
    <mergeCell ref="W153:W160"/>
    <mergeCell ref="V239:V241"/>
    <mergeCell ref="W239:W241"/>
    <mergeCell ref="T215:T223"/>
    <mergeCell ref="U215:U223"/>
    <mergeCell ref="V215:V223"/>
    <mergeCell ref="W224:W238"/>
    <mergeCell ref="V212:V214"/>
    <mergeCell ref="W212:W214"/>
    <mergeCell ref="V206:V209"/>
    <mergeCell ref="V183:V191"/>
    <mergeCell ref="W242:W243"/>
    <mergeCell ref="B245:B246"/>
    <mergeCell ref="B247:B258"/>
    <mergeCell ref="R247:R249"/>
    <mergeCell ref="S250:S258"/>
    <mergeCell ref="U250:U258"/>
    <mergeCell ref="W250:W258"/>
    <mergeCell ref="T247:T249"/>
    <mergeCell ref="V247:V249"/>
    <mergeCell ref="R239:R241"/>
    <mergeCell ref="S239:S241"/>
    <mergeCell ref="T239:T241"/>
    <mergeCell ref="U239:U241"/>
    <mergeCell ref="R201:R204"/>
    <mergeCell ref="S201:S204"/>
    <mergeCell ref="R143:R150"/>
    <mergeCell ref="S143:S150"/>
    <mergeCell ref="R133:R140"/>
    <mergeCell ref="S173:S180"/>
    <mergeCell ref="R173:R180"/>
    <mergeCell ref="S153:S160"/>
    <mergeCell ref="T201:T204"/>
    <mergeCell ref="R192:R200"/>
    <mergeCell ref="S192:S200"/>
    <mergeCell ref="T192:T200"/>
    <mergeCell ref="U133:U140"/>
    <mergeCell ref="T153:T160"/>
    <mergeCell ref="T183:T191"/>
    <mergeCell ref="U183:U191"/>
    <mergeCell ref="U153:U160"/>
    <mergeCell ref="U212:U214"/>
    <mergeCell ref="S215:S223"/>
    <mergeCell ref="U143:U150"/>
    <mergeCell ref="A213:A214"/>
    <mergeCell ref="R212:R214"/>
    <mergeCell ref="S212:S214"/>
    <mergeCell ref="T212:T214"/>
    <mergeCell ref="R206:R209"/>
    <mergeCell ref="T206:T209"/>
    <mergeCell ref="C213:C214"/>
    <mergeCell ref="A60:A61"/>
    <mergeCell ref="C60:C61"/>
    <mergeCell ref="R62:R69"/>
    <mergeCell ref="T173:T180"/>
    <mergeCell ref="R183:R191"/>
    <mergeCell ref="S183:S191"/>
    <mergeCell ref="S133:S140"/>
    <mergeCell ref="B213:B214"/>
    <mergeCell ref="T133:T140"/>
    <mergeCell ref="S206:S208"/>
    <mergeCell ref="T163:T170"/>
    <mergeCell ref="A94:A95"/>
    <mergeCell ref="T143:T150"/>
    <mergeCell ref="A83:A85"/>
    <mergeCell ref="B83:B85"/>
    <mergeCell ref="C83:C85"/>
    <mergeCell ref="A92:A93"/>
    <mergeCell ref="T49:T50"/>
    <mergeCell ref="S62:S69"/>
    <mergeCell ref="T62:T69"/>
    <mergeCell ref="T53:T60"/>
    <mergeCell ref="T42:T45"/>
    <mergeCell ref="T71:T102"/>
    <mergeCell ref="R31:R32"/>
    <mergeCell ref="R22:R25"/>
    <mergeCell ref="S22:S25"/>
    <mergeCell ref="T22:T25"/>
    <mergeCell ref="R71:R102"/>
    <mergeCell ref="S71:S102"/>
    <mergeCell ref="R27:R28"/>
    <mergeCell ref="A3:A4"/>
    <mergeCell ref="A14:A15"/>
    <mergeCell ref="A9:A10"/>
    <mergeCell ref="A7:A8"/>
    <mergeCell ref="A28:A30"/>
    <mergeCell ref="A25:A26"/>
    <mergeCell ref="A45:A46"/>
    <mergeCell ref="A47:A48"/>
    <mergeCell ref="A50:A51"/>
    <mergeCell ref="A20:A22"/>
    <mergeCell ref="B1:AC1"/>
    <mergeCell ref="C3:C4"/>
    <mergeCell ref="D3:E3"/>
    <mergeCell ref="R3:S3"/>
    <mergeCell ref="X3:Z3"/>
    <mergeCell ref="AA3:AA4"/>
    <mergeCell ref="AC3:AC4"/>
    <mergeCell ref="T3:U3"/>
    <mergeCell ref="V3:W3"/>
    <mergeCell ref="F3:G3"/>
    <mergeCell ref="B3:B4"/>
    <mergeCell ref="H3:I3"/>
    <mergeCell ref="J3:Q3"/>
    <mergeCell ref="J4:M4"/>
    <mergeCell ref="N4:Q4"/>
    <mergeCell ref="AB3:AB4"/>
    <mergeCell ref="B14:B15"/>
    <mergeCell ref="T11:T14"/>
    <mergeCell ref="U11:U14"/>
    <mergeCell ref="R11:R14"/>
    <mergeCell ref="S11:S14"/>
    <mergeCell ref="R16:R17"/>
    <mergeCell ref="S16:S17"/>
    <mergeCell ref="AA9:AA10"/>
    <mergeCell ref="B7:B8"/>
    <mergeCell ref="T5:T10"/>
    <mergeCell ref="U5:U10"/>
    <mergeCell ref="R5:R10"/>
    <mergeCell ref="S5:S10"/>
    <mergeCell ref="C9:C10"/>
    <mergeCell ref="C7:C8"/>
    <mergeCell ref="B9:B10"/>
    <mergeCell ref="T16:T17"/>
    <mergeCell ref="U16:U17"/>
    <mergeCell ref="C14:C15"/>
    <mergeCell ref="V5:V17"/>
    <mergeCell ref="W5:W17"/>
    <mergeCell ref="Z7:Z8"/>
    <mergeCell ref="AA7:AA8"/>
    <mergeCell ref="Z9:Z10"/>
    <mergeCell ref="AA28:AA30"/>
    <mergeCell ref="Z14:Z15"/>
    <mergeCell ref="AA14:AA15"/>
    <mergeCell ref="AA20:AA21"/>
    <mergeCell ref="U22:U25"/>
    <mergeCell ref="R20:R21"/>
    <mergeCell ref="U123:U128"/>
    <mergeCell ref="V123:V128"/>
    <mergeCell ref="Z50:Z51"/>
    <mergeCell ref="AA50:AA51"/>
    <mergeCell ref="AA47:AA48"/>
    <mergeCell ref="W123:W128"/>
    <mergeCell ref="U53:U60"/>
    <mergeCell ref="U62:U69"/>
    <mergeCell ref="V62:V69"/>
    <mergeCell ref="W62:W69"/>
    <mergeCell ref="V53:V61"/>
    <mergeCell ref="W53:W61"/>
    <mergeCell ref="Z25:Z26"/>
    <mergeCell ref="AA25:AA26"/>
    <mergeCell ref="Z20:Z21"/>
    <mergeCell ref="W71:W102"/>
    <mergeCell ref="S53:S60"/>
    <mergeCell ref="R53:R60"/>
    <mergeCell ref="B25:B26"/>
    <mergeCell ref="C25:C26"/>
    <mergeCell ref="W183:W191"/>
    <mergeCell ref="W163:W170"/>
    <mergeCell ref="V173:V180"/>
    <mergeCell ref="V201:V204"/>
    <mergeCell ref="W201:W204"/>
    <mergeCell ref="W206:W208"/>
    <mergeCell ref="U201:U204"/>
    <mergeCell ref="U192:U200"/>
    <mergeCell ref="V163:V170"/>
    <mergeCell ref="B47:B48"/>
    <mergeCell ref="S49:S50"/>
    <mergeCell ref="R49:R50"/>
    <mergeCell ref="V42:V52"/>
    <mergeCell ref="W42:W50"/>
    <mergeCell ref="B45:B46"/>
    <mergeCell ref="R42:R45"/>
    <mergeCell ref="S42:S45"/>
    <mergeCell ref="U49:U50"/>
    <mergeCell ref="U42:U45"/>
    <mergeCell ref="R123:R128"/>
    <mergeCell ref="S123:S128"/>
    <mergeCell ref="T123:T128"/>
    <mergeCell ref="W34:W41"/>
    <mergeCell ref="V34:V41"/>
    <mergeCell ref="U34:U41"/>
    <mergeCell ref="T31:T32"/>
    <mergeCell ref="R34:R41"/>
    <mergeCell ref="S34:S41"/>
    <mergeCell ref="V18:V32"/>
    <mergeCell ref="W18:W32"/>
    <mergeCell ref="T34:T41"/>
    <mergeCell ref="R18:R19"/>
    <mergeCell ref="S18:S19"/>
    <mergeCell ref="T18:T19"/>
    <mergeCell ref="U18:U19"/>
    <mergeCell ref="AC245:AC246"/>
    <mergeCell ref="B50:B51"/>
    <mergeCell ref="B60:B61"/>
    <mergeCell ref="U173:U180"/>
    <mergeCell ref="U163:U170"/>
    <mergeCell ref="Z60:Z61"/>
    <mergeCell ref="R163:R170"/>
    <mergeCell ref="S163:S170"/>
    <mergeCell ref="R153:R160"/>
    <mergeCell ref="Z213:Z214"/>
    <mergeCell ref="AA213:AA214"/>
    <mergeCell ref="R224:R238"/>
    <mergeCell ref="S224:S238"/>
    <mergeCell ref="T224:T238"/>
    <mergeCell ref="U224:U238"/>
    <mergeCell ref="V224:V238"/>
    <mergeCell ref="R215:R223"/>
    <mergeCell ref="W215:W223"/>
    <mergeCell ref="V192:V200"/>
    <mergeCell ref="W192:W200"/>
    <mergeCell ref="U206:U208"/>
    <mergeCell ref="AA94:AA95"/>
    <mergeCell ref="U71:U102"/>
    <mergeCell ref="V71:V102"/>
    <mergeCell ref="AA261:AA262"/>
    <mergeCell ref="AA263:AA264"/>
    <mergeCell ref="Z261:Z262"/>
    <mergeCell ref="Z263:Z264"/>
    <mergeCell ref="AA60:AA61"/>
    <mergeCell ref="R113:R119"/>
    <mergeCell ref="S113:S119"/>
    <mergeCell ref="T113:T119"/>
    <mergeCell ref="U113:U119"/>
    <mergeCell ref="V113:V119"/>
    <mergeCell ref="W113:W119"/>
    <mergeCell ref="R103:R109"/>
    <mergeCell ref="S103:S109"/>
    <mergeCell ref="T103:T109"/>
    <mergeCell ref="U103:U109"/>
    <mergeCell ref="V103:V109"/>
    <mergeCell ref="W103:W109"/>
    <mergeCell ref="V133:V140"/>
    <mergeCell ref="W133:W140"/>
    <mergeCell ref="V143:V150"/>
    <mergeCell ref="W143:W150"/>
    <mergeCell ref="W173:W180"/>
    <mergeCell ref="AA92:AA93"/>
    <mergeCell ref="Z94:Z95"/>
    <mergeCell ref="Z266:Z267"/>
    <mergeCell ref="AA266:AA267"/>
    <mergeCell ref="Z268:Z269"/>
    <mergeCell ref="AA268:AA269"/>
    <mergeCell ref="Z270:Z271"/>
    <mergeCell ref="AA270:AA271"/>
    <mergeCell ref="Z272:Z273"/>
    <mergeCell ref="AA272:AA273"/>
    <mergeCell ref="Z274:Z275"/>
    <mergeCell ref="AA274:AA275"/>
    <mergeCell ref="Z290:Z291"/>
    <mergeCell ref="AA290:AA291"/>
    <mergeCell ref="Z276:Z277"/>
    <mergeCell ref="AA276:AA277"/>
    <mergeCell ref="Z278:Z279"/>
    <mergeCell ref="AA278:AA279"/>
    <mergeCell ref="Z280:Z281"/>
    <mergeCell ref="AA280:AA281"/>
    <mergeCell ref="Z282:Z283"/>
    <mergeCell ref="AA282:AA283"/>
    <mergeCell ref="Z284:Z285"/>
    <mergeCell ref="AA284:AA285"/>
    <mergeCell ref="Z286:Z287"/>
    <mergeCell ref="AA286:AA287"/>
    <mergeCell ref="Z288:Z289"/>
    <mergeCell ref="AA288:AA289"/>
    <mergeCell ref="C294:C295"/>
    <mergeCell ref="V294:V295"/>
    <mergeCell ref="W294:W295"/>
    <mergeCell ref="Z294:Z295"/>
    <mergeCell ref="AA294:AA295"/>
    <mergeCell ref="A292:A293"/>
    <mergeCell ref="B292:B293"/>
    <mergeCell ref="C292:C293"/>
    <mergeCell ref="V292:V293"/>
    <mergeCell ref="W292:W293"/>
    <mergeCell ref="Z292:Z293"/>
    <mergeCell ref="AA292:AA293"/>
    <mergeCell ref="A294:A295"/>
    <mergeCell ref="B294:B295"/>
    <mergeCell ref="A306:A307"/>
    <mergeCell ref="B306:B307"/>
    <mergeCell ref="C306:C307"/>
    <mergeCell ref="V306:V307"/>
    <mergeCell ref="W306:W307"/>
    <mergeCell ref="Z306:Z307"/>
    <mergeCell ref="AA306:AA307"/>
    <mergeCell ref="A300:A301"/>
    <mergeCell ref="B300:B301"/>
    <mergeCell ref="C300:C301"/>
    <mergeCell ref="V300:V301"/>
    <mergeCell ref="W300:W301"/>
    <mergeCell ref="Z300:Z301"/>
    <mergeCell ref="AA300:AA301"/>
    <mergeCell ref="A302:A303"/>
    <mergeCell ref="B302:B303"/>
    <mergeCell ref="C302:C303"/>
    <mergeCell ref="V302:V303"/>
    <mergeCell ref="W302:W303"/>
    <mergeCell ref="Z302:Z303"/>
    <mergeCell ref="AA302:AA303"/>
    <mergeCell ref="A304:A305"/>
    <mergeCell ref="B304:B305"/>
    <mergeCell ref="C304:C305"/>
    <mergeCell ref="V304:V305"/>
    <mergeCell ref="W304:W305"/>
    <mergeCell ref="Z304:Z305"/>
    <mergeCell ref="AA304:AA305"/>
    <mergeCell ref="A296:A297"/>
    <mergeCell ref="B296:B297"/>
    <mergeCell ref="C296:C297"/>
    <mergeCell ref="V296:V297"/>
    <mergeCell ref="W296:W297"/>
    <mergeCell ref="Z296:Z297"/>
    <mergeCell ref="AA296:AA297"/>
    <mergeCell ref="A298:A299"/>
    <mergeCell ref="B298:B299"/>
    <mergeCell ref="C298:C299"/>
    <mergeCell ref="V298:V299"/>
    <mergeCell ref="W298:W299"/>
    <mergeCell ref="Z298:Z299"/>
    <mergeCell ref="AA298:AA299"/>
    <mergeCell ref="AA83:AA85"/>
    <mergeCell ref="A86:A88"/>
    <mergeCell ref="B86:B88"/>
    <mergeCell ref="C86:C88"/>
    <mergeCell ref="Z86:Z88"/>
    <mergeCell ref="AA86:AA88"/>
    <mergeCell ref="A89:A91"/>
    <mergeCell ref="B89:B91"/>
    <mergeCell ref="C89:C91"/>
    <mergeCell ref="Z89:Z91"/>
    <mergeCell ref="AA89:AA91"/>
    <mergeCell ref="B92:B93"/>
    <mergeCell ref="C92:C93"/>
    <mergeCell ref="Z92:Z93"/>
    <mergeCell ref="B94:B95"/>
    <mergeCell ref="C94:C95"/>
    <mergeCell ref="AC20:AC21"/>
    <mergeCell ref="S20:S21"/>
    <mergeCell ref="T20:T21"/>
    <mergeCell ref="U20:U21"/>
    <mergeCell ref="B20:B21"/>
    <mergeCell ref="AC29:AC30"/>
    <mergeCell ref="Z47:Z48"/>
    <mergeCell ref="AC47:AC48"/>
    <mergeCell ref="B28:B30"/>
    <mergeCell ref="C28:C30"/>
    <mergeCell ref="R29:R30"/>
    <mergeCell ref="S27:S28"/>
    <mergeCell ref="U27:U28"/>
    <mergeCell ref="S29:S30"/>
    <mergeCell ref="T29:T30"/>
    <mergeCell ref="U29:U30"/>
    <mergeCell ref="Z28:Z30"/>
    <mergeCell ref="T27:T28"/>
    <mergeCell ref="Z83:Z85"/>
  </mergeCells>
  <phoneticPr fontId="10" type="noConversion"/>
  <conditionalFormatting sqref="Z5:Z7 Z9 Z11:Z14 Z16:Z20 Z22:Z25 Z27:Z28 Z49:Z50 Z52:Z60">
    <cfRule type="cellIs" dxfId="8" priority="15" operator="greaterThan">
      <formula>12</formula>
    </cfRule>
  </conditionalFormatting>
  <conditionalFormatting sqref="Z31:Z47">
    <cfRule type="cellIs" dxfId="7" priority="13" operator="greaterThan">
      <formula>12</formula>
    </cfRule>
  </conditionalFormatting>
  <conditionalFormatting sqref="Z62:Z83">
    <cfRule type="cellIs" dxfId="6" priority="2" operator="greaterThan">
      <formula>12</formula>
    </cfRule>
  </conditionalFormatting>
  <conditionalFormatting sqref="Z86 Z89 Z92 Z94 Z96:Z213">
    <cfRule type="cellIs" dxfId="5" priority="5" operator="greaterThan">
      <formula>12</formula>
    </cfRule>
  </conditionalFormatting>
  <conditionalFormatting sqref="Z215:Z261">
    <cfRule type="cellIs" dxfId="4" priority="6" operator="greaterThan">
      <formula>12</formula>
    </cfRule>
  </conditionalFormatting>
  <conditionalFormatting sqref="Z263">
    <cfRule type="cellIs" dxfId="3" priority="7" operator="greaterThan">
      <formula>12</formula>
    </cfRule>
  </conditionalFormatting>
  <conditionalFormatting sqref="Z265:Z266">
    <cfRule type="cellIs" dxfId="2" priority="1" operator="greaterThan">
      <formula>12</formula>
    </cfRule>
  </conditionalFormatting>
  <conditionalFormatting sqref="Z268 Z270 Z272 Z274 Z276 Z278 Z280 Z282 Z284 Z286 Z288 Z290 Z292 Z294 Z296 Z298 Z300 Z302 Z304 Z306">
    <cfRule type="cellIs" dxfId="1" priority="10" operator="greaterThan">
      <formula>12</formula>
    </cfRule>
  </conditionalFormatting>
  <conditionalFormatting sqref="Z308:Z309">
    <cfRule type="cellIs" dxfId="0" priority="4" operator="greaterThan">
      <formula>12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36"/>
  <sheetViews>
    <sheetView zoomScale="85" zoomScaleNormal="85" workbookViewId="0">
      <pane xSplit="4" ySplit="4" topLeftCell="G9" activePane="bottomRight" state="frozen"/>
      <selection activeCell="G28" sqref="G28:G39"/>
      <selection pane="topRight" activeCell="G28" sqref="G28:G39"/>
      <selection pane="bottomLeft" activeCell="G28" sqref="G28:G39"/>
      <selection pane="bottomRight" activeCell="AA16" sqref="AA16:AA27"/>
    </sheetView>
  </sheetViews>
  <sheetFormatPr defaultRowHeight="14.4" x14ac:dyDescent="0.25"/>
  <cols>
    <col min="1" max="2" width="10.69921875" customWidth="1"/>
    <col min="3" max="3" width="12.296875" style="57" customWidth="1"/>
    <col min="4" max="4" width="25.09765625" bestFit="1" customWidth="1"/>
    <col min="5" max="6" width="10.796875" style="57" hidden="1" customWidth="1"/>
    <col min="7" max="7" width="30.296875" bestFit="1" customWidth="1"/>
    <col min="8" max="8" width="26.69921875" bestFit="1" customWidth="1"/>
    <col min="9" max="9" width="6.296875" style="1972" hidden="1" customWidth="1"/>
    <col min="10" max="10" width="7.19921875" style="1972" hidden="1" customWidth="1"/>
    <col min="11" max="11" width="3.3984375" hidden="1" customWidth="1"/>
    <col min="12" max="12" width="3.59765625" style="1590" hidden="1" customWidth="1"/>
    <col min="13" max="13" width="6.296875" hidden="1" customWidth="1"/>
    <col min="14" max="14" width="7.19921875" hidden="1" customWidth="1"/>
    <col min="15" max="15" width="3.69921875" style="2223" hidden="1" customWidth="1"/>
    <col min="16" max="16" width="3.59765625" style="1590" hidden="1" customWidth="1"/>
    <col min="17" max="17" width="10.09765625" style="2250" hidden="1" customWidth="1"/>
    <col min="18" max="18" width="10.09765625" style="2253" hidden="1" customWidth="1"/>
    <col min="19" max="19" width="10.09765625" style="2250" hidden="1" customWidth="1"/>
    <col min="20" max="20" width="10.09765625" style="2253" hidden="1" customWidth="1"/>
    <col min="21" max="21" width="10.09765625" style="2250" hidden="1" customWidth="1"/>
    <col min="22" max="22" width="10.09765625" style="2253" hidden="1" customWidth="1"/>
    <col min="23" max="23" width="8.69921875" style="2250"/>
    <col min="24" max="24" width="8.69921875" style="2253"/>
    <col min="25" max="25" width="10.59765625" bestFit="1" customWidth="1"/>
    <col min="27" max="27" width="16.796875" customWidth="1"/>
    <col min="28" max="28" width="8.69921875" style="57"/>
    <col min="29" max="31" width="0" hidden="1" customWidth="1"/>
  </cols>
  <sheetData>
    <row r="1" spans="1:31" ht="25.8" x14ac:dyDescent="0.25">
      <c r="A1" s="3161" t="s">
        <v>4105</v>
      </c>
      <c r="B1" s="3161"/>
      <c r="C1" s="3161"/>
      <c r="D1" s="3161"/>
      <c r="E1" s="3161"/>
      <c r="F1" s="3161"/>
      <c r="G1" s="3161"/>
      <c r="H1" s="3161"/>
      <c r="I1" s="3161"/>
      <c r="J1" s="3161"/>
      <c r="K1" s="3161"/>
      <c r="L1" s="3161"/>
      <c r="M1" s="3161"/>
      <c r="N1" s="3161"/>
      <c r="O1" s="3161"/>
      <c r="P1" s="3161"/>
      <c r="Q1" s="3161"/>
      <c r="R1" s="3161"/>
      <c r="S1" s="3161"/>
      <c r="T1" s="3161"/>
      <c r="U1" s="3161"/>
      <c r="V1" s="3161"/>
      <c r="W1" s="3161"/>
      <c r="X1" s="3161"/>
      <c r="Y1" s="3161"/>
      <c r="Z1" s="3161"/>
      <c r="AA1" s="3161"/>
      <c r="AB1" s="3161"/>
    </row>
    <row r="2" spans="1:31" ht="15" thickBot="1" x14ac:dyDescent="0.3">
      <c r="G2" t="s">
        <v>1290</v>
      </c>
      <c r="W2" s="2251"/>
      <c r="X2" s="2254"/>
      <c r="Y2" s="250"/>
      <c r="Z2" s="250"/>
      <c r="AA2" s="250"/>
      <c r="AB2" s="1066"/>
    </row>
    <row r="3" spans="1:31" ht="15" thickTop="1" x14ac:dyDescent="0.25">
      <c r="A3" s="3512" t="s">
        <v>4106</v>
      </c>
      <c r="B3" s="3529" t="s">
        <v>1291</v>
      </c>
      <c r="C3" s="3531" t="s">
        <v>1293</v>
      </c>
      <c r="D3" s="3336" t="s">
        <v>4107</v>
      </c>
      <c r="E3" s="3514" t="s">
        <v>1295</v>
      </c>
      <c r="F3" s="3515"/>
      <c r="G3" s="3050" t="s">
        <v>7072</v>
      </c>
      <c r="H3" s="3051"/>
      <c r="I3" s="3533" t="s">
        <v>4108</v>
      </c>
      <c r="J3" s="3534"/>
      <c r="K3" s="3534"/>
      <c r="L3" s="3534"/>
      <c r="M3" s="3534"/>
      <c r="N3" s="3534"/>
      <c r="O3" s="3534"/>
      <c r="P3" s="3535"/>
      <c r="Q3" s="3520" t="s">
        <v>1296</v>
      </c>
      <c r="R3" s="3165"/>
      <c r="S3" s="3164" t="s">
        <v>13</v>
      </c>
      <c r="T3" s="3165"/>
      <c r="U3" s="3164" t="s">
        <v>14</v>
      </c>
      <c r="V3" s="3165"/>
      <c r="W3" s="3338" t="s">
        <v>7075</v>
      </c>
      <c r="X3" s="3339"/>
      <c r="Y3" s="3340"/>
      <c r="Z3" s="3516" t="s">
        <v>15</v>
      </c>
      <c r="AA3" s="3181" t="s">
        <v>7074</v>
      </c>
      <c r="AB3" s="3518" t="s">
        <v>1297</v>
      </c>
    </row>
    <row r="4" spans="1:31" ht="15" thickBot="1" x14ac:dyDescent="0.3">
      <c r="A4" s="3513"/>
      <c r="B4" s="3530"/>
      <c r="C4" s="3532"/>
      <c r="D4" s="3337"/>
      <c r="E4" s="1971" t="s">
        <v>4109</v>
      </c>
      <c r="F4" s="1970" t="s">
        <v>4110</v>
      </c>
      <c r="G4" s="2247" t="s">
        <v>4109</v>
      </c>
      <c r="H4" s="2248" t="s">
        <v>4110</v>
      </c>
      <c r="I4" s="3536" t="s">
        <v>4109</v>
      </c>
      <c r="J4" s="3537"/>
      <c r="K4" s="3537"/>
      <c r="L4" s="3538"/>
      <c r="M4" s="3539" t="s">
        <v>4110</v>
      </c>
      <c r="N4" s="3540"/>
      <c r="O4" s="3540"/>
      <c r="P4" s="3541"/>
      <c r="Q4" s="1212" t="s">
        <v>4109</v>
      </c>
      <c r="R4" s="1211" t="s">
        <v>4110</v>
      </c>
      <c r="S4" s="1212" t="s">
        <v>4109</v>
      </c>
      <c r="T4" s="1211" t="s">
        <v>4110</v>
      </c>
      <c r="U4" s="1212" t="s">
        <v>4109</v>
      </c>
      <c r="V4" s="1211" t="s">
        <v>4110</v>
      </c>
      <c r="W4" s="1213" t="s">
        <v>4109</v>
      </c>
      <c r="X4" s="2249" t="s">
        <v>4110</v>
      </c>
      <c r="Y4" s="871" t="s">
        <v>24</v>
      </c>
      <c r="Z4" s="3517"/>
      <c r="AA4" s="3182"/>
      <c r="AB4" s="3519"/>
      <c r="AD4" s="871" t="s">
        <v>24</v>
      </c>
    </row>
    <row r="5" spans="1:31" ht="29.4" thickTop="1" x14ac:dyDescent="0.25">
      <c r="A5" s="3524" t="s">
        <v>4111</v>
      </c>
      <c r="B5" s="1216" t="s">
        <v>4112</v>
      </c>
      <c r="C5" s="1229" t="s">
        <v>4113</v>
      </c>
      <c r="D5" s="332" t="s">
        <v>4114</v>
      </c>
      <c r="E5" s="944" t="s">
        <v>4115</v>
      </c>
      <c r="F5" s="939"/>
      <c r="G5" s="2243" t="str">
        <f>"4-DaHall 1-PDU-"&amp;K5&amp;"-"&amp;J5&amp;"-"&amp;L5</f>
        <v>4-DaHall 1-PDU-02-100-1</v>
      </c>
      <c r="H5" s="2227"/>
      <c r="I5" s="2238">
        <v>380</v>
      </c>
      <c r="J5" s="2222">
        <v>100</v>
      </c>
      <c r="K5" s="2621" t="s">
        <v>6930</v>
      </c>
      <c r="L5" s="1598">
        <v>1</v>
      </c>
      <c r="M5" s="2228"/>
      <c r="N5" s="2229"/>
      <c r="O5" s="2224"/>
      <c r="P5" s="2230"/>
      <c r="Q5" s="944" t="s">
        <v>4116</v>
      </c>
      <c r="R5" s="848"/>
      <c r="S5" s="944" t="s">
        <v>4117</v>
      </c>
      <c r="T5" s="848"/>
      <c r="U5" s="944" t="s">
        <v>4118</v>
      </c>
      <c r="V5" s="848"/>
      <c r="W5" s="2252" t="e">
        <f>SUM(#REF!)</f>
        <v>#REF!</v>
      </c>
      <c r="X5" s="2255"/>
      <c r="Y5" s="255" t="e">
        <f t="shared" ref="Y5:Y13" si="0">SUM(W5:X5)</f>
        <v>#REF!</v>
      </c>
      <c r="Z5" s="2777" t="e">
        <f t="shared" ref="Z5:Z52" si="1">Y5*220</f>
        <v>#REF!</v>
      </c>
      <c r="AA5" s="2875"/>
      <c r="AB5" s="2859"/>
      <c r="AD5">
        <v>2.2999999999999998</v>
      </c>
      <c r="AE5" s="1500" t="e">
        <f>Y5-AD5</f>
        <v>#REF!</v>
      </c>
    </row>
    <row r="6" spans="1:31" ht="28.8" x14ac:dyDescent="0.25">
      <c r="A6" s="3525"/>
      <c r="B6" s="1217" t="s">
        <v>4119</v>
      </c>
      <c r="C6" s="1230" t="s">
        <v>4120</v>
      </c>
      <c r="D6" s="251" t="s">
        <v>4121</v>
      </c>
      <c r="E6" s="936"/>
      <c r="F6" s="941" t="s">
        <v>4122</v>
      </c>
      <c r="G6" s="2244"/>
      <c r="H6" s="2231" t="str">
        <f>"4-DaHall 1-PDU-"&amp;O6&amp;"-"&amp;N6&amp;"-"&amp;P6</f>
        <v>4-DaHall 1-PDU-01-100-1</v>
      </c>
      <c r="I6" s="2239"/>
      <c r="J6" s="1977"/>
      <c r="K6" s="853"/>
      <c r="L6" s="1978"/>
      <c r="M6" s="2232">
        <v>380</v>
      </c>
      <c r="N6" s="1976">
        <v>100</v>
      </c>
      <c r="O6" s="2623" t="s">
        <v>6934</v>
      </c>
      <c r="P6" s="1601">
        <v>1</v>
      </c>
      <c r="Q6" s="853"/>
      <c r="R6" s="941" t="s">
        <v>4123</v>
      </c>
      <c r="S6" s="853"/>
      <c r="T6" s="941" t="s">
        <v>4124</v>
      </c>
      <c r="U6" s="853"/>
      <c r="V6" s="941" t="s">
        <v>4125</v>
      </c>
      <c r="W6" s="903"/>
      <c r="X6" s="262" t="e">
        <f>SUM(#REF!)</f>
        <v>#REF!</v>
      </c>
      <c r="Y6" s="255" t="e">
        <f t="shared" si="0"/>
        <v>#REF!</v>
      </c>
      <c r="Z6" s="2777" t="e">
        <f t="shared" si="1"/>
        <v>#REF!</v>
      </c>
      <c r="AA6" s="2830"/>
      <c r="AB6" s="2860"/>
      <c r="AD6">
        <v>3.2</v>
      </c>
      <c r="AE6" s="1500" t="e">
        <f t="shared" ref="AE6:AE69" si="2">Y6-AD6</f>
        <v>#REF!</v>
      </c>
    </row>
    <row r="7" spans="1:31" ht="28.8" x14ac:dyDescent="0.25">
      <c r="A7" s="3526" t="s">
        <v>4126</v>
      </c>
      <c r="B7" s="839"/>
      <c r="C7" s="1230"/>
      <c r="D7" s="251" t="s">
        <v>4127</v>
      </c>
      <c r="E7" s="942" t="s">
        <v>4128</v>
      </c>
      <c r="F7" s="935"/>
      <c r="G7" s="2245" t="str">
        <f t="shared" ref="G7:G14" si="3">"4-DaHall 1-PDU-"&amp;K7&amp;"-"&amp;J7&amp;"-"&amp;L7</f>
        <v>4-DaHall 1-PDU-10-200-2</v>
      </c>
      <c r="H7" s="2233"/>
      <c r="I7" s="2240">
        <v>380</v>
      </c>
      <c r="J7" s="1975">
        <v>200</v>
      </c>
      <c r="K7" s="842">
        <v>10</v>
      </c>
      <c r="L7" s="1604">
        <v>2</v>
      </c>
      <c r="M7" s="2234"/>
      <c r="N7" s="1973"/>
      <c r="O7" s="2225"/>
      <c r="P7" s="1974"/>
      <c r="Q7" s="3527" t="s">
        <v>4129</v>
      </c>
      <c r="R7" s="852"/>
      <c r="S7" s="3121" t="s">
        <v>4130</v>
      </c>
      <c r="T7" s="852"/>
      <c r="U7" s="3121" t="s">
        <v>4118</v>
      </c>
      <c r="V7" s="852"/>
      <c r="W7" s="901" t="e">
        <f>SUM(#REF!)</f>
        <v>#REF!</v>
      </c>
      <c r="X7" s="2256"/>
      <c r="Y7" s="255" t="e">
        <f t="shared" si="0"/>
        <v>#REF!</v>
      </c>
      <c r="Z7" s="2777" t="e">
        <f t="shared" si="1"/>
        <v>#REF!</v>
      </c>
      <c r="AA7" s="2830"/>
      <c r="AB7" s="2860"/>
      <c r="AD7">
        <v>83.5</v>
      </c>
      <c r="AE7" s="1500" t="e">
        <f t="shared" si="2"/>
        <v>#REF!</v>
      </c>
    </row>
    <row r="8" spans="1:31" ht="28.8" x14ac:dyDescent="0.25">
      <c r="A8" s="3525"/>
      <c r="B8" s="839"/>
      <c r="C8" s="1230"/>
      <c r="D8" s="251" t="s">
        <v>4131</v>
      </c>
      <c r="E8" s="942" t="s">
        <v>4132</v>
      </c>
      <c r="F8" s="935"/>
      <c r="G8" s="2245" t="str">
        <f t="shared" si="3"/>
        <v>4-DaHall 1-PDU-10-200-3</v>
      </c>
      <c r="H8" s="2233"/>
      <c r="I8" s="2240">
        <v>380</v>
      </c>
      <c r="J8" s="1975">
        <v>200</v>
      </c>
      <c r="K8" s="842">
        <v>10</v>
      </c>
      <c r="L8" s="1604">
        <v>3</v>
      </c>
      <c r="M8" s="2234"/>
      <c r="N8" s="1973"/>
      <c r="O8" s="2225"/>
      <c r="P8" s="1974"/>
      <c r="Q8" s="3528"/>
      <c r="R8" s="852"/>
      <c r="S8" s="3137"/>
      <c r="T8" s="852"/>
      <c r="U8" s="3137"/>
      <c r="V8" s="852"/>
      <c r="W8" s="901" t="e">
        <f>SUM(#REF!)</f>
        <v>#REF!</v>
      </c>
      <c r="X8" s="2256"/>
      <c r="Y8" s="255" t="e">
        <f t="shared" si="0"/>
        <v>#REF!</v>
      </c>
      <c r="Z8" s="2777" t="e">
        <f t="shared" si="1"/>
        <v>#REF!</v>
      </c>
      <c r="AA8" s="2830"/>
      <c r="AB8" s="2860"/>
      <c r="AD8">
        <v>43.8</v>
      </c>
      <c r="AE8" s="1500" t="e">
        <f t="shared" si="2"/>
        <v>#REF!</v>
      </c>
    </row>
    <row r="9" spans="1:31" ht="28.8" x14ac:dyDescent="0.25">
      <c r="A9" s="1218" t="s">
        <v>4133</v>
      </c>
      <c r="B9" s="1067"/>
      <c r="C9" s="1231"/>
      <c r="D9" s="251" t="s">
        <v>4134</v>
      </c>
      <c r="E9" s="942" t="s">
        <v>4135</v>
      </c>
      <c r="F9" s="941" t="s">
        <v>4136</v>
      </c>
      <c r="G9" s="2245" t="str">
        <f t="shared" si="3"/>
        <v>4-DaHall 1-PDU-02-100-3</v>
      </c>
      <c r="H9" s="2231" t="str">
        <f t="shared" ref="H9:H14" si="4">"4-DaHall 1-PDU-"&amp;O9&amp;"-"&amp;N9&amp;"-"&amp;P9</f>
        <v>4-DaHall 1-PDU-01-100-3</v>
      </c>
      <c r="I9" s="2241">
        <v>220</v>
      </c>
      <c r="J9" s="1975">
        <v>100</v>
      </c>
      <c r="K9" s="2622" t="s">
        <v>6930</v>
      </c>
      <c r="L9" s="1604">
        <v>3</v>
      </c>
      <c r="M9" s="2235">
        <v>220</v>
      </c>
      <c r="N9" s="1976">
        <v>100</v>
      </c>
      <c r="O9" s="2623" t="s">
        <v>6934</v>
      </c>
      <c r="P9" s="1601">
        <v>3</v>
      </c>
      <c r="Q9" s="3527" t="s">
        <v>4116</v>
      </c>
      <c r="R9" s="3133" t="s">
        <v>4123</v>
      </c>
      <c r="S9" s="3121" t="s">
        <v>4117</v>
      </c>
      <c r="T9" s="3133" t="s">
        <v>4124</v>
      </c>
      <c r="U9" s="3121" t="s">
        <v>4118</v>
      </c>
      <c r="V9" s="3133" t="s">
        <v>4125</v>
      </c>
      <c r="W9" s="901" t="e">
        <f>SUM(#REF!)</f>
        <v>#REF!</v>
      </c>
      <c r="X9" s="262" t="e">
        <f>SUM(#REF!)</f>
        <v>#REF!</v>
      </c>
      <c r="Y9" s="255" t="e">
        <f t="shared" si="0"/>
        <v>#REF!</v>
      </c>
      <c r="Z9" s="2777" t="e">
        <f t="shared" si="1"/>
        <v>#REF!</v>
      </c>
      <c r="AA9" s="2830"/>
      <c r="AB9" s="3477" t="s">
        <v>4137</v>
      </c>
      <c r="AD9">
        <v>68.099999999999994</v>
      </c>
      <c r="AE9" s="1500" t="e">
        <f t="shared" si="2"/>
        <v>#REF!</v>
      </c>
    </row>
    <row r="10" spans="1:31" ht="28.8" x14ac:dyDescent="0.25">
      <c r="A10" s="1218" t="s">
        <v>4138</v>
      </c>
      <c r="B10" s="1067"/>
      <c r="C10" s="1231"/>
      <c r="D10" s="251" t="s">
        <v>4134</v>
      </c>
      <c r="E10" s="942" t="s">
        <v>4139</v>
      </c>
      <c r="F10" s="941" t="s">
        <v>4140</v>
      </c>
      <c r="G10" s="2245" t="str">
        <f>"4-DaHall 1-PDU-"&amp;K10&amp;"-"&amp;J10&amp;"-"&amp;L10</f>
        <v>4-DaHall 1-PDU-02-100-4</v>
      </c>
      <c r="H10" s="2231" t="str">
        <f t="shared" si="4"/>
        <v>4-DaHall 1-PDU-01-100-4</v>
      </c>
      <c r="I10" s="2241">
        <v>220</v>
      </c>
      <c r="J10" s="1975">
        <v>100</v>
      </c>
      <c r="K10" s="2622" t="s">
        <v>6930</v>
      </c>
      <c r="L10" s="1604">
        <v>4</v>
      </c>
      <c r="M10" s="2235">
        <v>220</v>
      </c>
      <c r="N10" s="1976">
        <v>100</v>
      </c>
      <c r="O10" s="2623" t="s">
        <v>6934</v>
      </c>
      <c r="P10" s="1601">
        <v>4</v>
      </c>
      <c r="Q10" s="3488"/>
      <c r="R10" s="3138"/>
      <c r="S10" s="3123"/>
      <c r="T10" s="3138"/>
      <c r="U10" s="3123"/>
      <c r="V10" s="3138"/>
      <c r="W10" s="901" t="e">
        <f>SUM(#REF!)</f>
        <v>#REF!</v>
      </c>
      <c r="X10" s="262" t="e">
        <f>SUM(#REF!)</f>
        <v>#REF!</v>
      </c>
      <c r="Y10" s="255" t="e">
        <f t="shared" si="0"/>
        <v>#REF!</v>
      </c>
      <c r="Z10" s="2777" t="e">
        <f t="shared" si="1"/>
        <v>#REF!</v>
      </c>
      <c r="AA10" s="2830"/>
      <c r="AB10" s="3478"/>
      <c r="AD10">
        <v>74.099999999999994</v>
      </c>
      <c r="AE10" s="1500" t="e">
        <f t="shared" si="2"/>
        <v>#REF!</v>
      </c>
    </row>
    <row r="11" spans="1:31" ht="28.8" x14ac:dyDescent="0.25">
      <c r="A11" s="1218" t="s">
        <v>4141</v>
      </c>
      <c r="B11" s="1067"/>
      <c r="C11" s="1231"/>
      <c r="D11" s="251" t="s">
        <v>4134</v>
      </c>
      <c r="E11" s="942" t="s">
        <v>4142</v>
      </c>
      <c r="F11" s="941" t="s">
        <v>4143</v>
      </c>
      <c r="G11" s="2245" t="str">
        <f t="shared" si="3"/>
        <v>4-DaHall 1-PDU-02-100-5</v>
      </c>
      <c r="H11" s="2231" t="str">
        <f t="shared" si="4"/>
        <v>4-DaHall 1-PDU-01-100-5</v>
      </c>
      <c r="I11" s="2241">
        <v>220</v>
      </c>
      <c r="J11" s="1975">
        <v>100</v>
      </c>
      <c r="K11" s="2622" t="s">
        <v>6930</v>
      </c>
      <c r="L11" s="1604">
        <v>5</v>
      </c>
      <c r="M11" s="2235">
        <v>220</v>
      </c>
      <c r="N11" s="1976">
        <v>100</v>
      </c>
      <c r="O11" s="2623" t="s">
        <v>6934</v>
      </c>
      <c r="P11" s="1601">
        <v>5</v>
      </c>
      <c r="Q11" s="3488"/>
      <c r="R11" s="3138"/>
      <c r="S11" s="3123"/>
      <c r="T11" s="3138"/>
      <c r="U11" s="3123"/>
      <c r="V11" s="3138"/>
      <c r="W11" s="901" t="e">
        <f>SUM(#REF!)</f>
        <v>#REF!</v>
      </c>
      <c r="X11" s="262" t="e">
        <f>SUM(#REF!)</f>
        <v>#REF!</v>
      </c>
      <c r="Y11" s="255" t="e">
        <f t="shared" si="0"/>
        <v>#REF!</v>
      </c>
      <c r="Z11" s="2777" t="e">
        <f t="shared" si="1"/>
        <v>#REF!</v>
      </c>
      <c r="AA11" s="2830"/>
      <c r="AB11" s="3478"/>
      <c r="AD11">
        <v>80.3</v>
      </c>
      <c r="AE11" s="1500" t="e">
        <f t="shared" si="2"/>
        <v>#REF!</v>
      </c>
    </row>
    <row r="12" spans="1:31" ht="28.8" x14ac:dyDescent="0.25">
      <c r="A12" s="1218" t="s">
        <v>4144</v>
      </c>
      <c r="B12" s="1067"/>
      <c r="C12" s="1231"/>
      <c r="D12" s="251" t="s">
        <v>4134</v>
      </c>
      <c r="E12" s="942" t="s">
        <v>4145</v>
      </c>
      <c r="F12" s="941" t="s">
        <v>4146</v>
      </c>
      <c r="G12" s="2245" t="str">
        <f t="shared" si="3"/>
        <v>4-DaHall 1-PDU-02-100-2</v>
      </c>
      <c r="H12" s="2231" t="str">
        <f t="shared" si="4"/>
        <v>4-DaHall 1-PDU-01-100-2</v>
      </c>
      <c r="I12" s="2241">
        <v>220</v>
      </c>
      <c r="J12" s="1975">
        <v>100</v>
      </c>
      <c r="K12" s="2622" t="s">
        <v>6930</v>
      </c>
      <c r="L12" s="1604">
        <v>2</v>
      </c>
      <c r="M12" s="2235">
        <v>220</v>
      </c>
      <c r="N12" s="1976">
        <v>100</v>
      </c>
      <c r="O12" s="2623" t="s">
        <v>6934</v>
      </c>
      <c r="P12" s="1601">
        <v>2</v>
      </c>
      <c r="Q12" s="3528"/>
      <c r="R12" s="3128"/>
      <c r="S12" s="3137"/>
      <c r="T12" s="3128"/>
      <c r="U12" s="3137"/>
      <c r="V12" s="3128"/>
      <c r="W12" s="901" t="e">
        <f>SUM(#REF!)</f>
        <v>#REF!</v>
      </c>
      <c r="X12" s="262" t="e">
        <f>SUM(#REF!)</f>
        <v>#REF!</v>
      </c>
      <c r="Y12" s="255" t="e">
        <f t="shared" si="0"/>
        <v>#REF!</v>
      </c>
      <c r="Z12" s="2777" t="e">
        <f t="shared" si="1"/>
        <v>#REF!</v>
      </c>
      <c r="AA12" s="2830"/>
      <c r="AB12" s="3478"/>
      <c r="AD12">
        <v>73.599999999999994</v>
      </c>
      <c r="AE12" s="1500" t="e">
        <f t="shared" si="2"/>
        <v>#REF!</v>
      </c>
    </row>
    <row r="13" spans="1:31" ht="28.8" x14ac:dyDescent="0.25">
      <c r="A13" s="1218" t="s">
        <v>4147</v>
      </c>
      <c r="B13" s="1067"/>
      <c r="C13" s="1231"/>
      <c r="D13" s="251" t="s">
        <v>4134</v>
      </c>
      <c r="E13" s="942" t="s">
        <v>4148</v>
      </c>
      <c r="F13" s="941" t="s">
        <v>4149</v>
      </c>
      <c r="G13" s="2245" t="str">
        <f t="shared" si="3"/>
        <v>4-DaHall 1-PDU-04-100-2</v>
      </c>
      <c r="H13" s="2231" t="str">
        <f t="shared" si="4"/>
        <v>4-DaHall 1-PDU-03-100-2</v>
      </c>
      <c r="I13" s="2241">
        <v>220</v>
      </c>
      <c r="J13" s="1975">
        <v>100</v>
      </c>
      <c r="K13" s="2622" t="s">
        <v>6932</v>
      </c>
      <c r="L13" s="1604">
        <v>2</v>
      </c>
      <c r="M13" s="2235">
        <v>220</v>
      </c>
      <c r="N13" s="1976">
        <v>100</v>
      </c>
      <c r="O13" s="2623" t="s">
        <v>6936</v>
      </c>
      <c r="P13" s="1601">
        <v>2</v>
      </c>
      <c r="Q13" s="3527" t="s">
        <v>4150</v>
      </c>
      <c r="R13" s="3133" t="s">
        <v>4151</v>
      </c>
      <c r="S13" s="3121" t="s">
        <v>4152</v>
      </c>
      <c r="T13" s="3133" t="s">
        <v>4153</v>
      </c>
      <c r="U13" s="3121" t="s">
        <v>4118</v>
      </c>
      <c r="V13" s="3133" t="s">
        <v>4125</v>
      </c>
      <c r="W13" s="901" t="e">
        <f>SUM(#REF!)</f>
        <v>#REF!</v>
      </c>
      <c r="X13" s="262" t="e">
        <f>SUM(#REF!)</f>
        <v>#REF!</v>
      </c>
      <c r="Y13" s="255" t="e">
        <f t="shared" si="0"/>
        <v>#REF!</v>
      </c>
      <c r="Z13" s="2777" t="e">
        <f t="shared" si="1"/>
        <v>#REF!</v>
      </c>
      <c r="AA13" s="2830"/>
      <c r="AB13" s="3478"/>
      <c r="AD13">
        <v>73.2</v>
      </c>
      <c r="AE13" s="1500" t="e">
        <f t="shared" si="2"/>
        <v>#REF!</v>
      </c>
    </row>
    <row r="14" spans="1:31" ht="28.8" x14ac:dyDescent="0.25">
      <c r="A14" s="1218" t="s">
        <v>4154</v>
      </c>
      <c r="B14" s="1067"/>
      <c r="C14" s="1231"/>
      <c r="D14" s="251" t="s">
        <v>4134</v>
      </c>
      <c r="E14" s="942" t="s">
        <v>4155</v>
      </c>
      <c r="F14" s="941" t="s">
        <v>4156</v>
      </c>
      <c r="G14" s="2245" t="str">
        <f t="shared" si="3"/>
        <v>4-DaHall 1-PDU-04-100-3</v>
      </c>
      <c r="H14" s="2231" t="str">
        <f t="shared" si="4"/>
        <v>4-DaHall 1-PDU-03-100-3</v>
      </c>
      <c r="I14" s="2241">
        <v>220</v>
      </c>
      <c r="J14" s="1975">
        <v>100</v>
      </c>
      <c r="K14" s="2622" t="s">
        <v>6932</v>
      </c>
      <c r="L14" s="1604">
        <v>3</v>
      </c>
      <c r="M14" s="2235">
        <v>220</v>
      </c>
      <c r="N14" s="1976">
        <v>100</v>
      </c>
      <c r="O14" s="2623" t="s">
        <v>6936</v>
      </c>
      <c r="P14" s="1601">
        <v>3</v>
      </c>
      <c r="Q14" s="3488"/>
      <c r="R14" s="3138"/>
      <c r="S14" s="3123"/>
      <c r="T14" s="3138"/>
      <c r="U14" s="3123"/>
      <c r="V14" s="3138"/>
      <c r="W14" s="838" t="e">
        <f>SUM(#REF!)</f>
        <v>#REF!</v>
      </c>
      <c r="X14" s="1546" t="e">
        <f>SUM(#REF!)</f>
        <v>#REF!</v>
      </c>
      <c r="Y14" s="270" t="e">
        <f t="shared" ref="Y14:Y52" si="5">SUM(W14:X14)</f>
        <v>#REF!</v>
      </c>
      <c r="Z14" s="2786" t="e">
        <f t="shared" si="1"/>
        <v>#REF!</v>
      </c>
      <c r="AA14" s="2830"/>
      <c r="AB14" s="3490"/>
      <c r="AD14">
        <v>57.5</v>
      </c>
      <c r="AE14" s="1500" t="e">
        <f t="shared" si="2"/>
        <v>#REF!</v>
      </c>
    </row>
    <row r="15" spans="1:31" ht="27" thickBot="1" x14ac:dyDescent="0.3">
      <c r="A15" s="1219"/>
      <c r="B15" s="1220"/>
      <c r="C15" s="1232"/>
      <c r="D15" s="334"/>
      <c r="E15" s="924"/>
      <c r="F15" s="923"/>
      <c r="G15" s="2246"/>
      <c r="H15" s="2236"/>
      <c r="I15" s="2242"/>
      <c r="J15" s="1980"/>
      <c r="K15" s="884"/>
      <c r="L15" s="1610"/>
      <c r="M15" s="2237"/>
      <c r="N15" s="1979"/>
      <c r="O15" s="2226"/>
      <c r="P15" s="1607"/>
      <c r="Q15" s="3489"/>
      <c r="R15" s="3134"/>
      <c r="S15" s="3122"/>
      <c r="T15" s="3134"/>
      <c r="U15" s="3122"/>
      <c r="V15" s="3134"/>
      <c r="W15" s="1221"/>
      <c r="X15" s="2257"/>
      <c r="Y15" s="337"/>
      <c r="Z15" s="2787"/>
      <c r="AA15" s="2831"/>
      <c r="AB15" s="2861" t="s">
        <v>4157</v>
      </c>
      <c r="AD15">
        <v>0</v>
      </c>
      <c r="AE15" s="1500">
        <f t="shared" si="2"/>
        <v>0</v>
      </c>
    </row>
    <row r="16" spans="1:31" ht="22.2" thickTop="1" x14ac:dyDescent="0.25">
      <c r="A16" s="3466" t="s">
        <v>4158</v>
      </c>
      <c r="B16" s="1222" t="s">
        <v>1105</v>
      </c>
      <c r="C16" s="1233" t="s">
        <v>4159</v>
      </c>
      <c r="D16" s="1065" t="s">
        <v>4160</v>
      </c>
      <c r="E16" s="3139" t="s">
        <v>4161</v>
      </c>
      <c r="F16" s="3474" t="s">
        <v>4162</v>
      </c>
      <c r="G16" s="3418" t="str">
        <f>"4-DaHall 1-PDU-"&amp;K16&amp;"-"&amp;J16&amp;"-"&amp;L16</f>
        <v>4-DaHall 1-PDU-04-100-5</v>
      </c>
      <c r="H16" s="3421" t="str">
        <f>"4-DaHall 1-PDU-"&amp;O16&amp;"-"&amp;N16&amp;"-"&amp;P16</f>
        <v>4-DaHall 1-PDU-03-100-5</v>
      </c>
      <c r="I16" s="3454">
        <v>220</v>
      </c>
      <c r="J16" s="3457">
        <v>100</v>
      </c>
      <c r="K16" s="3430" t="s">
        <v>6932</v>
      </c>
      <c r="L16" s="3432">
        <v>5</v>
      </c>
      <c r="M16" s="3460">
        <v>220</v>
      </c>
      <c r="N16" s="3463">
        <v>100</v>
      </c>
      <c r="O16" s="3441" t="s">
        <v>6936</v>
      </c>
      <c r="P16" s="3415">
        <v>5</v>
      </c>
      <c r="Q16" s="3487" t="s">
        <v>4150</v>
      </c>
      <c r="R16" s="3127" t="s">
        <v>4151</v>
      </c>
      <c r="S16" s="3139" t="s">
        <v>4152</v>
      </c>
      <c r="T16" s="3127" t="s">
        <v>4153</v>
      </c>
      <c r="U16" s="3139" t="s">
        <v>4118</v>
      </c>
      <c r="V16" s="3127" t="s">
        <v>4125</v>
      </c>
      <c r="W16" s="3481" t="e">
        <f>SUM(#REF!)</f>
        <v>#REF!</v>
      </c>
      <c r="X16" s="3482" t="e">
        <f>SUM(#REF!)</f>
        <v>#REF!</v>
      </c>
      <c r="Y16" s="3484" t="e">
        <f t="shared" si="5"/>
        <v>#REF!</v>
      </c>
      <c r="Z16" s="3485" t="e">
        <f t="shared" si="1"/>
        <v>#REF!</v>
      </c>
      <c r="AA16" s="3404" t="e" cm="1">
        <f t="array" ref="AA16">INDEX('각층분기별_유효전력량(전월)'!C2:C2000,MATCH(1,("4-DaHall 1-PDU-01-01"='각층분기별_유효전력량(전월)'!A2:A2000)*("[branch#001] [A] kWh last month"='각층분기별_유효전력량(전월)'!B2:B2000),0))</f>
        <v>#N/A</v>
      </c>
      <c r="AB16" s="2862"/>
      <c r="AD16">
        <v>16.200000000000003</v>
      </c>
      <c r="AE16" s="1500" t="e">
        <f t="shared" si="2"/>
        <v>#REF!</v>
      </c>
    </row>
    <row r="17" spans="1:31" x14ac:dyDescent="0.25">
      <c r="A17" s="3467"/>
      <c r="B17" s="1214" t="s">
        <v>4163</v>
      </c>
      <c r="C17" s="1234"/>
      <c r="D17" s="251" t="s">
        <v>4164</v>
      </c>
      <c r="E17" s="3123"/>
      <c r="F17" s="3475"/>
      <c r="G17" s="3419"/>
      <c r="H17" s="3422"/>
      <c r="I17" s="3455"/>
      <c r="J17" s="3458"/>
      <c r="K17" s="3281"/>
      <c r="L17" s="3433"/>
      <c r="M17" s="3461"/>
      <c r="N17" s="3464"/>
      <c r="O17" s="3442"/>
      <c r="P17" s="3416"/>
      <c r="Q17" s="3488"/>
      <c r="R17" s="3138"/>
      <c r="S17" s="3123"/>
      <c r="T17" s="3138"/>
      <c r="U17" s="3123"/>
      <c r="V17" s="3138"/>
      <c r="W17" s="3493"/>
      <c r="X17" s="3491"/>
      <c r="Y17" s="3226"/>
      <c r="Z17" s="3495"/>
      <c r="AA17" s="3405"/>
      <c r="AB17" s="2863"/>
      <c r="AD17">
        <v>0</v>
      </c>
      <c r="AE17" s="1500">
        <f t="shared" si="2"/>
        <v>0</v>
      </c>
    </row>
    <row r="18" spans="1:31" x14ac:dyDescent="0.25">
      <c r="A18" s="3467"/>
      <c r="B18" s="1214" t="s">
        <v>3491</v>
      </c>
      <c r="C18" s="1234"/>
      <c r="D18" s="251" t="s">
        <v>4165</v>
      </c>
      <c r="E18" s="3123"/>
      <c r="F18" s="3475"/>
      <c r="G18" s="3419"/>
      <c r="H18" s="3422"/>
      <c r="I18" s="3455"/>
      <c r="J18" s="3458"/>
      <c r="K18" s="3281"/>
      <c r="L18" s="3433"/>
      <c r="M18" s="3461"/>
      <c r="N18" s="3464"/>
      <c r="O18" s="3442"/>
      <c r="P18" s="3416"/>
      <c r="Q18" s="3488"/>
      <c r="R18" s="3138"/>
      <c r="S18" s="3123"/>
      <c r="T18" s="3138"/>
      <c r="U18" s="3123"/>
      <c r="V18" s="3138"/>
      <c r="W18" s="3493"/>
      <c r="X18" s="3491"/>
      <c r="Y18" s="3226"/>
      <c r="Z18" s="3495"/>
      <c r="AA18" s="3405"/>
      <c r="AB18" s="2863"/>
      <c r="AD18">
        <v>0</v>
      </c>
      <c r="AE18" s="1500">
        <f t="shared" si="2"/>
        <v>0</v>
      </c>
    </row>
    <row r="19" spans="1:31" x14ac:dyDescent="0.25">
      <c r="A19" s="3467"/>
      <c r="B19" s="1214" t="s">
        <v>3497</v>
      </c>
      <c r="C19" s="1234"/>
      <c r="D19" s="251" t="s">
        <v>4166</v>
      </c>
      <c r="E19" s="3123"/>
      <c r="F19" s="3475"/>
      <c r="G19" s="3419"/>
      <c r="H19" s="3422"/>
      <c r="I19" s="3455"/>
      <c r="J19" s="3458"/>
      <c r="K19" s="3281"/>
      <c r="L19" s="3433"/>
      <c r="M19" s="3461"/>
      <c r="N19" s="3464"/>
      <c r="O19" s="3442"/>
      <c r="P19" s="3416"/>
      <c r="Q19" s="3488"/>
      <c r="R19" s="3138"/>
      <c r="S19" s="3123"/>
      <c r="T19" s="3138"/>
      <c r="U19" s="3123"/>
      <c r="V19" s="3138"/>
      <c r="W19" s="3493"/>
      <c r="X19" s="3491"/>
      <c r="Y19" s="3226"/>
      <c r="Z19" s="3495"/>
      <c r="AA19" s="3405"/>
      <c r="AB19" s="2863"/>
      <c r="AD19">
        <v>0</v>
      </c>
      <c r="AE19" s="1500">
        <f t="shared" si="2"/>
        <v>0</v>
      </c>
    </row>
    <row r="20" spans="1:31" x14ac:dyDescent="0.25">
      <c r="A20" s="3467"/>
      <c r="B20" s="1214" t="s">
        <v>3503</v>
      </c>
      <c r="C20" s="1234"/>
      <c r="D20" s="251" t="s">
        <v>4167</v>
      </c>
      <c r="E20" s="3123"/>
      <c r="F20" s="3475"/>
      <c r="G20" s="3419"/>
      <c r="H20" s="3422"/>
      <c r="I20" s="3455"/>
      <c r="J20" s="3458"/>
      <c r="K20" s="3281"/>
      <c r="L20" s="3433"/>
      <c r="M20" s="3461"/>
      <c r="N20" s="3464"/>
      <c r="O20" s="3442"/>
      <c r="P20" s="3416"/>
      <c r="Q20" s="3488"/>
      <c r="R20" s="3138"/>
      <c r="S20" s="3123"/>
      <c r="T20" s="3138"/>
      <c r="U20" s="3123"/>
      <c r="V20" s="3138"/>
      <c r="W20" s="3493"/>
      <c r="X20" s="3491"/>
      <c r="Y20" s="3226"/>
      <c r="Z20" s="3495"/>
      <c r="AA20" s="3405"/>
      <c r="AB20" s="2863"/>
      <c r="AD20">
        <v>0</v>
      </c>
      <c r="AE20" s="1500">
        <f t="shared" si="2"/>
        <v>0</v>
      </c>
    </row>
    <row r="21" spans="1:31" x14ac:dyDescent="0.25">
      <c r="A21" s="3467"/>
      <c r="B21" s="1214" t="s">
        <v>3509</v>
      </c>
      <c r="C21" s="1234"/>
      <c r="D21" s="251" t="s">
        <v>4168</v>
      </c>
      <c r="E21" s="3123"/>
      <c r="F21" s="3475"/>
      <c r="G21" s="3419"/>
      <c r="H21" s="3422"/>
      <c r="I21" s="3455"/>
      <c r="J21" s="3458"/>
      <c r="K21" s="3281"/>
      <c r="L21" s="3433"/>
      <c r="M21" s="3461"/>
      <c r="N21" s="3464"/>
      <c r="O21" s="3442"/>
      <c r="P21" s="3416"/>
      <c r="Q21" s="3488"/>
      <c r="R21" s="3138"/>
      <c r="S21" s="3123"/>
      <c r="T21" s="3138"/>
      <c r="U21" s="3123"/>
      <c r="V21" s="3138"/>
      <c r="W21" s="3493"/>
      <c r="X21" s="3491"/>
      <c r="Y21" s="3226"/>
      <c r="Z21" s="3495"/>
      <c r="AA21" s="3405"/>
      <c r="AB21" s="2863"/>
      <c r="AD21">
        <v>0</v>
      </c>
      <c r="AE21" s="1500">
        <f t="shared" si="2"/>
        <v>0</v>
      </c>
    </row>
    <row r="22" spans="1:31" x14ac:dyDescent="0.25">
      <c r="A22" s="3467"/>
      <c r="B22" s="1214" t="s">
        <v>3515</v>
      </c>
      <c r="C22" s="1234"/>
      <c r="D22" s="251" t="s">
        <v>4169</v>
      </c>
      <c r="E22" s="3123"/>
      <c r="F22" s="3475"/>
      <c r="G22" s="3419"/>
      <c r="H22" s="3422"/>
      <c r="I22" s="3455"/>
      <c r="J22" s="3458"/>
      <c r="K22" s="3281"/>
      <c r="L22" s="3433"/>
      <c r="M22" s="3461"/>
      <c r="N22" s="3464"/>
      <c r="O22" s="3442"/>
      <c r="P22" s="3416"/>
      <c r="Q22" s="3488"/>
      <c r="R22" s="3138"/>
      <c r="S22" s="3123"/>
      <c r="T22" s="3138"/>
      <c r="U22" s="3123"/>
      <c r="V22" s="3138"/>
      <c r="W22" s="3493"/>
      <c r="X22" s="3491"/>
      <c r="Y22" s="3226"/>
      <c r="Z22" s="3495"/>
      <c r="AA22" s="3405"/>
      <c r="AB22" s="2863"/>
      <c r="AD22">
        <v>0</v>
      </c>
      <c r="AE22" s="1500">
        <f t="shared" si="2"/>
        <v>0</v>
      </c>
    </row>
    <row r="23" spans="1:31" x14ac:dyDescent="0.25">
      <c r="A23" s="3467"/>
      <c r="B23" s="1214" t="s">
        <v>3521</v>
      </c>
      <c r="C23" s="1234" t="s">
        <v>4170</v>
      </c>
      <c r="D23" s="839" t="s">
        <v>4171</v>
      </c>
      <c r="E23" s="3123"/>
      <c r="F23" s="3475"/>
      <c r="G23" s="3419"/>
      <c r="H23" s="3422"/>
      <c r="I23" s="3455"/>
      <c r="J23" s="3458"/>
      <c r="K23" s="3281"/>
      <c r="L23" s="3433"/>
      <c r="M23" s="3461"/>
      <c r="N23" s="3464"/>
      <c r="O23" s="3442"/>
      <c r="P23" s="3416"/>
      <c r="Q23" s="3488"/>
      <c r="R23" s="3138"/>
      <c r="S23" s="3123"/>
      <c r="T23" s="3138"/>
      <c r="U23" s="3123"/>
      <c r="V23" s="3138"/>
      <c r="W23" s="3493"/>
      <c r="X23" s="3491"/>
      <c r="Y23" s="3226"/>
      <c r="Z23" s="3495"/>
      <c r="AA23" s="3405"/>
      <c r="AB23" s="2863"/>
      <c r="AD23">
        <v>0</v>
      </c>
      <c r="AE23" s="1500">
        <f t="shared" si="2"/>
        <v>0</v>
      </c>
    </row>
    <row r="24" spans="1:31" x14ac:dyDescent="0.25">
      <c r="A24" s="3467"/>
      <c r="B24" s="1214" t="s">
        <v>3527</v>
      </c>
      <c r="C24" s="1234"/>
      <c r="D24" s="251" t="s">
        <v>4172</v>
      </c>
      <c r="E24" s="3123"/>
      <c r="F24" s="3475"/>
      <c r="G24" s="3419"/>
      <c r="H24" s="3422"/>
      <c r="I24" s="3455"/>
      <c r="J24" s="3458"/>
      <c r="K24" s="3281"/>
      <c r="L24" s="3433"/>
      <c r="M24" s="3461"/>
      <c r="N24" s="3464"/>
      <c r="O24" s="3442"/>
      <c r="P24" s="3416"/>
      <c r="Q24" s="3488"/>
      <c r="R24" s="3138"/>
      <c r="S24" s="3123"/>
      <c r="T24" s="3138"/>
      <c r="U24" s="3123"/>
      <c r="V24" s="3138"/>
      <c r="W24" s="3493"/>
      <c r="X24" s="3491"/>
      <c r="Y24" s="3226"/>
      <c r="Z24" s="3495"/>
      <c r="AA24" s="3405"/>
      <c r="AB24" s="2863"/>
      <c r="AD24">
        <v>0</v>
      </c>
      <c r="AE24" s="1500">
        <f t="shared" si="2"/>
        <v>0</v>
      </c>
    </row>
    <row r="25" spans="1:31" x14ac:dyDescent="0.25">
      <c r="A25" s="3467"/>
      <c r="B25" s="1214" t="s">
        <v>3528</v>
      </c>
      <c r="C25" s="1234"/>
      <c r="D25" s="251" t="s">
        <v>4173</v>
      </c>
      <c r="E25" s="3123"/>
      <c r="F25" s="3475"/>
      <c r="G25" s="3419"/>
      <c r="H25" s="3422"/>
      <c r="I25" s="3455"/>
      <c r="J25" s="3458"/>
      <c r="K25" s="3281"/>
      <c r="L25" s="3433"/>
      <c r="M25" s="3461"/>
      <c r="N25" s="3464"/>
      <c r="O25" s="3442"/>
      <c r="P25" s="3416"/>
      <c r="Q25" s="3488"/>
      <c r="R25" s="3138"/>
      <c r="S25" s="3123"/>
      <c r="T25" s="3138"/>
      <c r="U25" s="3123"/>
      <c r="V25" s="3138"/>
      <c r="W25" s="3493"/>
      <c r="X25" s="3491"/>
      <c r="Y25" s="3226"/>
      <c r="Z25" s="3495"/>
      <c r="AA25" s="3405"/>
      <c r="AB25" s="2863"/>
      <c r="AD25">
        <v>0</v>
      </c>
      <c r="AE25" s="1500">
        <f t="shared" si="2"/>
        <v>0</v>
      </c>
    </row>
    <row r="26" spans="1:31" x14ac:dyDescent="0.25">
      <c r="A26" s="3467"/>
      <c r="B26" s="1214" t="s">
        <v>4174</v>
      </c>
      <c r="C26" s="1234"/>
      <c r="D26" s="251" t="s">
        <v>4175</v>
      </c>
      <c r="E26" s="3123"/>
      <c r="F26" s="3475"/>
      <c r="G26" s="3419"/>
      <c r="H26" s="3422"/>
      <c r="I26" s="3455"/>
      <c r="J26" s="3458"/>
      <c r="K26" s="3281"/>
      <c r="L26" s="3433"/>
      <c r="M26" s="3461"/>
      <c r="N26" s="3464"/>
      <c r="O26" s="3442"/>
      <c r="P26" s="3416"/>
      <c r="Q26" s="3488"/>
      <c r="R26" s="3138"/>
      <c r="S26" s="3123"/>
      <c r="T26" s="3138"/>
      <c r="U26" s="3123"/>
      <c r="V26" s="3138"/>
      <c r="W26" s="3493"/>
      <c r="X26" s="3491"/>
      <c r="Y26" s="3226"/>
      <c r="Z26" s="3495"/>
      <c r="AA26" s="3405"/>
      <c r="AB26" s="2863"/>
      <c r="AD26">
        <v>0</v>
      </c>
      <c r="AE26" s="1500">
        <f t="shared" si="2"/>
        <v>0</v>
      </c>
    </row>
    <row r="27" spans="1:31" ht="15" thickBot="1" x14ac:dyDescent="0.3">
      <c r="A27" s="3192"/>
      <c r="B27" s="1223" t="s">
        <v>4176</v>
      </c>
      <c r="C27" s="1235"/>
      <c r="D27" s="334" t="s">
        <v>4177</v>
      </c>
      <c r="E27" s="3122"/>
      <c r="F27" s="3476"/>
      <c r="G27" s="3445"/>
      <c r="H27" s="3446"/>
      <c r="I27" s="3456"/>
      <c r="J27" s="3459"/>
      <c r="K27" s="3449"/>
      <c r="L27" s="3450"/>
      <c r="M27" s="3462"/>
      <c r="N27" s="3465"/>
      <c r="O27" s="3453"/>
      <c r="P27" s="3417"/>
      <c r="Q27" s="3489"/>
      <c r="R27" s="3134"/>
      <c r="S27" s="3122"/>
      <c r="T27" s="3134"/>
      <c r="U27" s="3122"/>
      <c r="V27" s="3134"/>
      <c r="W27" s="3494"/>
      <c r="X27" s="3492"/>
      <c r="Y27" s="3288"/>
      <c r="Z27" s="3496"/>
      <c r="AA27" s="3410"/>
      <c r="AB27" s="2864"/>
      <c r="AD27">
        <v>0</v>
      </c>
      <c r="AE27" s="1500">
        <f t="shared" si="2"/>
        <v>0</v>
      </c>
    </row>
    <row r="28" spans="1:31" ht="15" thickTop="1" x14ac:dyDescent="0.25">
      <c r="A28" s="3466" t="s">
        <v>4178</v>
      </c>
      <c r="B28" s="1222" t="s">
        <v>1056</v>
      </c>
      <c r="C28" s="1233"/>
      <c r="D28" s="332" t="s">
        <v>4179</v>
      </c>
      <c r="E28" s="3139" t="s">
        <v>4180</v>
      </c>
      <c r="F28" s="3474" t="s">
        <v>4181</v>
      </c>
      <c r="G28" s="3418" t="str">
        <f>"4-DaHall 1-PDU-"&amp;K28&amp;"-"&amp;J28&amp;"-"&amp;L28</f>
        <v>4-DaHall 1-PDU-04-100-6</v>
      </c>
      <c r="H28" s="3421" t="str">
        <f>"4-DaHall 1-PDU-"&amp;O28&amp;"-"&amp;N28&amp;"-"&amp;P28</f>
        <v>4-DaHall 1-PDU-03-100-6</v>
      </c>
      <c r="I28" s="3454">
        <v>220</v>
      </c>
      <c r="J28" s="3457">
        <v>100</v>
      </c>
      <c r="K28" s="3430" t="s">
        <v>6932</v>
      </c>
      <c r="L28" s="3432">
        <v>6</v>
      </c>
      <c r="M28" s="3460">
        <v>220</v>
      </c>
      <c r="N28" s="3463">
        <v>100</v>
      </c>
      <c r="O28" s="3441" t="s">
        <v>6936</v>
      </c>
      <c r="P28" s="3415">
        <v>6</v>
      </c>
      <c r="Q28" s="3487" t="s">
        <v>4150</v>
      </c>
      <c r="R28" s="3127" t="s">
        <v>4151</v>
      </c>
      <c r="S28" s="3139" t="s">
        <v>4152</v>
      </c>
      <c r="T28" s="3127" t="s">
        <v>4153</v>
      </c>
      <c r="U28" s="3139" t="s">
        <v>4118</v>
      </c>
      <c r="V28" s="3127" t="s">
        <v>4125</v>
      </c>
      <c r="W28" s="3481" t="e">
        <f>SUM(#REF!)</f>
        <v>#REF!</v>
      </c>
      <c r="X28" s="3482" t="e">
        <f>SUM(#REF!)</f>
        <v>#REF!</v>
      </c>
      <c r="Y28" s="3484" t="e">
        <f t="shared" si="5"/>
        <v>#REF!</v>
      </c>
      <c r="Z28" s="3485" t="e">
        <f t="shared" si="1"/>
        <v>#REF!</v>
      </c>
      <c r="AA28" s="3404"/>
      <c r="AB28" s="2862"/>
      <c r="AD28">
        <v>25</v>
      </c>
      <c r="AE28" s="1500" t="e">
        <f t="shared" si="2"/>
        <v>#REF!</v>
      </c>
    </row>
    <row r="29" spans="1:31" ht="21.6" x14ac:dyDescent="0.25">
      <c r="A29" s="3467"/>
      <c r="B29" s="1214" t="s">
        <v>3438</v>
      </c>
      <c r="C29" s="1234" t="s">
        <v>4182</v>
      </c>
      <c r="D29" s="839" t="s">
        <v>4183</v>
      </c>
      <c r="E29" s="3123"/>
      <c r="F29" s="3475"/>
      <c r="G29" s="3419"/>
      <c r="H29" s="3422"/>
      <c r="I29" s="3455"/>
      <c r="J29" s="3458"/>
      <c r="K29" s="3281"/>
      <c r="L29" s="3433"/>
      <c r="M29" s="3461"/>
      <c r="N29" s="3464"/>
      <c r="O29" s="3442"/>
      <c r="P29" s="3416"/>
      <c r="Q29" s="3488"/>
      <c r="R29" s="3138"/>
      <c r="S29" s="3123"/>
      <c r="T29" s="3138"/>
      <c r="U29" s="3123"/>
      <c r="V29" s="3138"/>
      <c r="W29" s="3493"/>
      <c r="X29" s="3491"/>
      <c r="Y29" s="3226"/>
      <c r="Z29" s="3495"/>
      <c r="AA29" s="3405"/>
      <c r="AB29" s="2863"/>
      <c r="AD29">
        <v>0</v>
      </c>
      <c r="AE29" s="1500">
        <f t="shared" si="2"/>
        <v>0</v>
      </c>
    </row>
    <row r="30" spans="1:31" x14ac:dyDescent="0.25">
      <c r="A30" s="3467"/>
      <c r="B30" s="1214" t="s">
        <v>3444</v>
      </c>
      <c r="C30" s="1234"/>
      <c r="D30" s="251" t="s">
        <v>4184</v>
      </c>
      <c r="E30" s="3123"/>
      <c r="F30" s="3475"/>
      <c r="G30" s="3419"/>
      <c r="H30" s="3422"/>
      <c r="I30" s="3455"/>
      <c r="J30" s="3458"/>
      <c r="K30" s="3281"/>
      <c r="L30" s="3433"/>
      <c r="M30" s="3461"/>
      <c r="N30" s="3464"/>
      <c r="O30" s="3442"/>
      <c r="P30" s="3416"/>
      <c r="Q30" s="3488"/>
      <c r="R30" s="3138"/>
      <c r="S30" s="3123"/>
      <c r="T30" s="3138"/>
      <c r="U30" s="3123"/>
      <c r="V30" s="3138"/>
      <c r="W30" s="3493"/>
      <c r="X30" s="3491"/>
      <c r="Y30" s="3226"/>
      <c r="Z30" s="3495"/>
      <c r="AA30" s="3405"/>
      <c r="AB30" s="2863"/>
      <c r="AD30">
        <v>0</v>
      </c>
      <c r="AE30" s="1500">
        <f t="shared" si="2"/>
        <v>0</v>
      </c>
    </row>
    <row r="31" spans="1:31" x14ac:dyDescent="0.25">
      <c r="A31" s="3467"/>
      <c r="B31" s="1214" t="s">
        <v>3450</v>
      </c>
      <c r="C31" s="1234" t="s">
        <v>4185</v>
      </c>
      <c r="D31" s="839" t="s">
        <v>4186</v>
      </c>
      <c r="E31" s="3123"/>
      <c r="F31" s="3475"/>
      <c r="G31" s="3419"/>
      <c r="H31" s="3422"/>
      <c r="I31" s="3455"/>
      <c r="J31" s="3458"/>
      <c r="K31" s="3281"/>
      <c r="L31" s="3433"/>
      <c r="M31" s="3461"/>
      <c r="N31" s="3464"/>
      <c r="O31" s="3442"/>
      <c r="P31" s="3416"/>
      <c r="Q31" s="3488"/>
      <c r="R31" s="3138"/>
      <c r="S31" s="3123"/>
      <c r="T31" s="3138"/>
      <c r="U31" s="3123"/>
      <c r="V31" s="3138"/>
      <c r="W31" s="3493"/>
      <c r="X31" s="3491"/>
      <c r="Y31" s="3226"/>
      <c r="Z31" s="3495"/>
      <c r="AA31" s="3405"/>
      <c r="AB31" s="2863"/>
      <c r="AD31">
        <v>0</v>
      </c>
      <c r="AE31" s="1500">
        <f t="shared" si="2"/>
        <v>0</v>
      </c>
    </row>
    <row r="32" spans="1:31" x14ac:dyDescent="0.25">
      <c r="A32" s="3467"/>
      <c r="B32" s="1214" t="s">
        <v>1080</v>
      </c>
      <c r="C32" s="1234" t="s">
        <v>4185</v>
      </c>
      <c r="D32" s="839" t="s">
        <v>4187</v>
      </c>
      <c r="E32" s="3123"/>
      <c r="F32" s="3475"/>
      <c r="G32" s="3419"/>
      <c r="H32" s="3422"/>
      <c r="I32" s="3455"/>
      <c r="J32" s="3458"/>
      <c r="K32" s="3281"/>
      <c r="L32" s="3433"/>
      <c r="M32" s="3461"/>
      <c r="N32" s="3464"/>
      <c r="O32" s="3442"/>
      <c r="P32" s="3416"/>
      <c r="Q32" s="3488"/>
      <c r="R32" s="3138"/>
      <c r="S32" s="3123"/>
      <c r="T32" s="3138"/>
      <c r="U32" s="3123"/>
      <c r="V32" s="3138"/>
      <c r="W32" s="3493"/>
      <c r="X32" s="3491"/>
      <c r="Y32" s="3226"/>
      <c r="Z32" s="3495"/>
      <c r="AA32" s="3405"/>
      <c r="AB32" s="2863"/>
      <c r="AD32">
        <v>0</v>
      </c>
      <c r="AE32" s="1500">
        <f t="shared" si="2"/>
        <v>0</v>
      </c>
    </row>
    <row r="33" spans="1:31" x14ac:dyDescent="0.25">
      <c r="A33" s="3467"/>
      <c r="B33" s="1214" t="s">
        <v>3461</v>
      </c>
      <c r="C33" s="1234"/>
      <c r="D33" s="251" t="s">
        <v>4188</v>
      </c>
      <c r="E33" s="3123"/>
      <c r="F33" s="3475"/>
      <c r="G33" s="3419"/>
      <c r="H33" s="3422"/>
      <c r="I33" s="3455"/>
      <c r="J33" s="3458"/>
      <c r="K33" s="3281"/>
      <c r="L33" s="3433"/>
      <c r="M33" s="3461"/>
      <c r="N33" s="3464"/>
      <c r="O33" s="3442"/>
      <c r="P33" s="3416"/>
      <c r="Q33" s="3488"/>
      <c r="R33" s="3138"/>
      <c r="S33" s="3123"/>
      <c r="T33" s="3138"/>
      <c r="U33" s="3123"/>
      <c r="V33" s="3138"/>
      <c r="W33" s="3493"/>
      <c r="X33" s="3491"/>
      <c r="Y33" s="3226"/>
      <c r="Z33" s="3495"/>
      <c r="AA33" s="3405"/>
      <c r="AB33" s="2865"/>
      <c r="AD33">
        <v>0</v>
      </c>
      <c r="AE33" s="1500">
        <f t="shared" si="2"/>
        <v>0</v>
      </c>
    </row>
    <row r="34" spans="1:31" x14ac:dyDescent="0.25">
      <c r="A34" s="3467"/>
      <c r="B34" s="1214" t="s">
        <v>3467</v>
      </c>
      <c r="C34" s="1234"/>
      <c r="D34" s="251" t="s">
        <v>4189</v>
      </c>
      <c r="E34" s="3123"/>
      <c r="F34" s="3475"/>
      <c r="G34" s="3419"/>
      <c r="H34" s="3422"/>
      <c r="I34" s="3455"/>
      <c r="J34" s="3458"/>
      <c r="K34" s="3281"/>
      <c r="L34" s="3433"/>
      <c r="M34" s="3461"/>
      <c r="N34" s="3464"/>
      <c r="O34" s="3442"/>
      <c r="P34" s="3416"/>
      <c r="Q34" s="3488"/>
      <c r="R34" s="3138"/>
      <c r="S34" s="3123"/>
      <c r="T34" s="3138"/>
      <c r="U34" s="3123"/>
      <c r="V34" s="3138"/>
      <c r="W34" s="3493"/>
      <c r="X34" s="3491"/>
      <c r="Y34" s="3226"/>
      <c r="Z34" s="3495"/>
      <c r="AA34" s="3405"/>
      <c r="AB34" s="2863"/>
      <c r="AD34">
        <v>0</v>
      </c>
      <c r="AE34" s="1500">
        <f t="shared" si="2"/>
        <v>0</v>
      </c>
    </row>
    <row r="35" spans="1:31" x14ac:dyDescent="0.25">
      <c r="A35" s="3467"/>
      <c r="B35" s="1214" t="s">
        <v>3473</v>
      </c>
      <c r="C35" s="1234"/>
      <c r="D35" s="251" t="s">
        <v>4190</v>
      </c>
      <c r="E35" s="3123"/>
      <c r="F35" s="3475"/>
      <c r="G35" s="3419"/>
      <c r="H35" s="3422"/>
      <c r="I35" s="3455"/>
      <c r="J35" s="3458"/>
      <c r="K35" s="3281"/>
      <c r="L35" s="3433"/>
      <c r="M35" s="3461"/>
      <c r="N35" s="3464"/>
      <c r="O35" s="3442"/>
      <c r="P35" s="3416"/>
      <c r="Q35" s="3488"/>
      <c r="R35" s="3138"/>
      <c r="S35" s="3123"/>
      <c r="T35" s="3138"/>
      <c r="U35" s="3123"/>
      <c r="V35" s="3138"/>
      <c r="W35" s="3493"/>
      <c r="X35" s="3491"/>
      <c r="Y35" s="3226"/>
      <c r="Z35" s="3495"/>
      <c r="AA35" s="3405"/>
      <c r="AB35" s="2863"/>
      <c r="AD35">
        <v>0</v>
      </c>
      <c r="AE35" s="1500">
        <f t="shared" si="2"/>
        <v>0</v>
      </c>
    </row>
    <row r="36" spans="1:31" x14ac:dyDescent="0.25">
      <c r="A36" s="3467"/>
      <c r="B36" s="1214" t="s">
        <v>3479</v>
      </c>
      <c r="C36" s="1234"/>
      <c r="D36" s="251" t="s">
        <v>4191</v>
      </c>
      <c r="E36" s="3123"/>
      <c r="F36" s="3475"/>
      <c r="G36" s="3419"/>
      <c r="H36" s="3422"/>
      <c r="I36" s="3455"/>
      <c r="J36" s="3458"/>
      <c r="K36" s="3281"/>
      <c r="L36" s="3433"/>
      <c r="M36" s="3461"/>
      <c r="N36" s="3464"/>
      <c r="O36" s="3442"/>
      <c r="P36" s="3416"/>
      <c r="Q36" s="3488"/>
      <c r="R36" s="3138"/>
      <c r="S36" s="3123"/>
      <c r="T36" s="3138"/>
      <c r="U36" s="3123"/>
      <c r="V36" s="3138"/>
      <c r="W36" s="3493"/>
      <c r="X36" s="3491"/>
      <c r="Y36" s="3226"/>
      <c r="Z36" s="3495"/>
      <c r="AA36" s="3405"/>
      <c r="AB36" s="2863"/>
      <c r="AD36">
        <v>0</v>
      </c>
      <c r="AE36" s="1500">
        <f t="shared" si="2"/>
        <v>0</v>
      </c>
    </row>
    <row r="37" spans="1:31" x14ac:dyDescent="0.25">
      <c r="A37" s="3467"/>
      <c r="B37" s="1214" t="s">
        <v>3480</v>
      </c>
      <c r="C37" s="1234"/>
      <c r="D37" s="251" t="s">
        <v>4192</v>
      </c>
      <c r="E37" s="3123"/>
      <c r="F37" s="3475"/>
      <c r="G37" s="3419"/>
      <c r="H37" s="3422"/>
      <c r="I37" s="3455"/>
      <c r="J37" s="3458"/>
      <c r="K37" s="3281"/>
      <c r="L37" s="3433"/>
      <c r="M37" s="3461"/>
      <c r="N37" s="3464"/>
      <c r="O37" s="3442"/>
      <c r="P37" s="3416"/>
      <c r="Q37" s="3488"/>
      <c r="R37" s="3138"/>
      <c r="S37" s="3123"/>
      <c r="T37" s="3138"/>
      <c r="U37" s="3123"/>
      <c r="V37" s="3138"/>
      <c r="W37" s="3493"/>
      <c r="X37" s="3491"/>
      <c r="Y37" s="3226"/>
      <c r="Z37" s="3495"/>
      <c r="AA37" s="3405"/>
      <c r="AB37" s="2863"/>
      <c r="AD37">
        <v>0</v>
      </c>
      <c r="AE37" s="1500">
        <f t="shared" si="2"/>
        <v>0</v>
      </c>
    </row>
    <row r="38" spans="1:31" x14ac:dyDescent="0.25">
      <c r="A38" s="3467"/>
      <c r="B38" s="1214" t="s">
        <v>4193</v>
      </c>
      <c r="C38" s="1234"/>
      <c r="D38" s="251" t="s">
        <v>4194</v>
      </c>
      <c r="E38" s="3123"/>
      <c r="F38" s="3475"/>
      <c r="G38" s="3419"/>
      <c r="H38" s="3422"/>
      <c r="I38" s="3455"/>
      <c r="J38" s="3458"/>
      <c r="K38" s="3281"/>
      <c r="L38" s="3433"/>
      <c r="M38" s="3461"/>
      <c r="N38" s="3464"/>
      <c r="O38" s="3442"/>
      <c r="P38" s="3416"/>
      <c r="Q38" s="3488"/>
      <c r="R38" s="3138"/>
      <c r="S38" s="3123"/>
      <c r="T38" s="3138"/>
      <c r="U38" s="3123"/>
      <c r="V38" s="3138"/>
      <c r="W38" s="3493"/>
      <c r="X38" s="3491"/>
      <c r="Y38" s="3226"/>
      <c r="Z38" s="3495"/>
      <c r="AA38" s="3405"/>
      <c r="AB38" s="2863"/>
      <c r="AD38">
        <v>0</v>
      </c>
      <c r="AE38" s="1500">
        <f t="shared" si="2"/>
        <v>0</v>
      </c>
    </row>
    <row r="39" spans="1:31" ht="22.2" thickBot="1" x14ac:dyDescent="0.3">
      <c r="A39" s="3192"/>
      <c r="B39" s="1223" t="s">
        <v>4195</v>
      </c>
      <c r="C39" s="1235" t="s">
        <v>4196</v>
      </c>
      <c r="D39" s="840" t="s">
        <v>4197</v>
      </c>
      <c r="E39" s="3122"/>
      <c r="F39" s="3476"/>
      <c r="G39" s="3445"/>
      <c r="H39" s="3446"/>
      <c r="I39" s="3456"/>
      <c r="J39" s="3459"/>
      <c r="K39" s="3449"/>
      <c r="L39" s="3450"/>
      <c r="M39" s="3462"/>
      <c r="N39" s="3465"/>
      <c r="O39" s="3453"/>
      <c r="P39" s="3417"/>
      <c r="Q39" s="3489"/>
      <c r="R39" s="3134"/>
      <c r="S39" s="3122"/>
      <c r="T39" s="3134"/>
      <c r="U39" s="3122"/>
      <c r="V39" s="3134"/>
      <c r="W39" s="3494"/>
      <c r="X39" s="3492"/>
      <c r="Y39" s="3288"/>
      <c r="Z39" s="3496"/>
      <c r="AA39" s="3410"/>
      <c r="AB39" s="2864"/>
      <c r="AD39">
        <v>0</v>
      </c>
      <c r="AE39" s="1500">
        <f t="shared" si="2"/>
        <v>0</v>
      </c>
    </row>
    <row r="40" spans="1:31" ht="22.2" thickTop="1" x14ac:dyDescent="0.25">
      <c r="A40" s="3466" t="s">
        <v>4198</v>
      </c>
      <c r="B40" s="1215" t="s">
        <v>1001</v>
      </c>
      <c r="C40" s="1236" t="s">
        <v>4199</v>
      </c>
      <c r="D40" s="1185" t="s">
        <v>4200</v>
      </c>
      <c r="E40" s="3139" t="s">
        <v>4201</v>
      </c>
      <c r="F40" s="3474" t="s">
        <v>4202</v>
      </c>
      <c r="G40" s="3418" t="str">
        <f>"4-DaHall 1-PDU-"&amp;K40&amp;"-"&amp;J40&amp;"-"&amp;L40</f>
        <v>4-DaHall 1-PDU-04-100-7</v>
      </c>
      <c r="H40" s="3421" t="str">
        <f>"4-DaHall 1-PDU-"&amp;O40&amp;"-"&amp;N40&amp;"-"&amp;P40</f>
        <v>4-DaHall 1-PDU-03-100-7</v>
      </c>
      <c r="I40" s="3454">
        <v>220</v>
      </c>
      <c r="J40" s="3457">
        <v>100</v>
      </c>
      <c r="K40" s="3430" t="s">
        <v>6932</v>
      </c>
      <c r="L40" s="3432">
        <v>7</v>
      </c>
      <c r="M40" s="3460">
        <v>220</v>
      </c>
      <c r="N40" s="3463">
        <v>100</v>
      </c>
      <c r="O40" s="3441" t="s">
        <v>6936</v>
      </c>
      <c r="P40" s="3415">
        <v>7</v>
      </c>
      <c r="Q40" s="3487" t="s">
        <v>4150</v>
      </c>
      <c r="R40" s="3127" t="s">
        <v>4151</v>
      </c>
      <c r="S40" s="3139" t="s">
        <v>4152</v>
      </c>
      <c r="T40" s="3127" t="s">
        <v>4153</v>
      </c>
      <c r="U40" s="3139" t="s">
        <v>4118</v>
      </c>
      <c r="V40" s="3127" t="s">
        <v>4125</v>
      </c>
      <c r="W40" s="3481" t="e">
        <f>SUM(#REF!)</f>
        <v>#REF!</v>
      </c>
      <c r="X40" s="3482" t="e">
        <f>SUM(#REF!)</f>
        <v>#REF!</v>
      </c>
      <c r="Y40" s="3484" t="e">
        <f t="shared" si="5"/>
        <v>#REF!</v>
      </c>
      <c r="Z40" s="3485" t="e">
        <f t="shared" si="1"/>
        <v>#REF!</v>
      </c>
      <c r="AA40" s="3404"/>
      <c r="AB40" s="2866"/>
      <c r="AD40">
        <v>49.6</v>
      </c>
      <c r="AE40" s="1500" t="e">
        <f t="shared" si="2"/>
        <v>#REF!</v>
      </c>
    </row>
    <row r="41" spans="1:31" ht="21.6" x14ac:dyDescent="0.25">
      <c r="A41" s="3467"/>
      <c r="B41" s="1214" t="s">
        <v>4203</v>
      </c>
      <c r="C41" s="1234" t="s">
        <v>4204</v>
      </c>
      <c r="D41" s="1057" t="s">
        <v>4205</v>
      </c>
      <c r="E41" s="3123"/>
      <c r="F41" s="3475"/>
      <c r="G41" s="3419"/>
      <c r="H41" s="3422"/>
      <c r="I41" s="3455"/>
      <c r="J41" s="3458"/>
      <c r="K41" s="3281"/>
      <c r="L41" s="3433"/>
      <c r="M41" s="3461"/>
      <c r="N41" s="3464"/>
      <c r="O41" s="3442"/>
      <c r="P41" s="3416"/>
      <c r="Q41" s="3488"/>
      <c r="R41" s="3138"/>
      <c r="S41" s="3123"/>
      <c r="T41" s="3138"/>
      <c r="U41" s="3123"/>
      <c r="V41" s="3138"/>
      <c r="W41" s="3493"/>
      <c r="X41" s="3491"/>
      <c r="Y41" s="3226"/>
      <c r="Z41" s="3495"/>
      <c r="AA41" s="3405"/>
      <c r="AB41" s="2863"/>
      <c r="AD41">
        <v>0</v>
      </c>
      <c r="AE41" s="1500">
        <f t="shared" si="2"/>
        <v>0</v>
      </c>
    </row>
    <row r="42" spans="1:31" x14ac:dyDescent="0.25">
      <c r="A42" s="3467"/>
      <c r="B42" s="1214" t="s">
        <v>3395</v>
      </c>
      <c r="C42" s="1234"/>
      <c r="D42" s="251" t="s">
        <v>4206</v>
      </c>
      <c r="E42" s="3123"/>
      <c r="F42" s="3475"/>
      <c r="G42" s="3419"/>
      <c r="H42" s="3422"/>
      <c r="I42" s="3455"/>
      <c r="J42" s="3458"/>
      <c r="K42" s="3281"/>
      <c r="L42" s="3433"/>
      <c r="M42" s="3461"/>
      <c r="N42" s="3464"/>
      <c r="O42" s="3442"/>
      <c r="P42" s="3416"/>
      <c r="Q42" s="3488"/>
      <c r="R42" s="3138"/>
      <c r="S42" s="3123"/>
      <c r="T42" s="3138"/>
      <c r="U42" s="3123"/>
      <c r="V42" s="3138"/>
      <c r="W42" s="3493"/>
      <c r="X42" s="3491"/>
      <c r="Y42" s="3226"/>
      <c r="Z42" s="3495"/>
      <c r="AA42" s="3405"/>
      <c r="AB42" s="2863"/>
      <c r="AD42">
        <v>0</v>
      </c>
      <c r="AE42" s="1500">
        <f t="shared" si="2"/>
        <v>0</v>
      </c>
    </row>
    <row r="43" spans="1:31" x14ac:dyDescent="0.25">
      <c r="A43" s="3467"/>
      <c r="B43" s="1214" t="s">
        <v>3401</v>
      </c>
      <c r="C43" s="1234" t="s">
        <v>4207</v>
      </c>
      <c r="D43" s="839" t="s">
        <v>4208</v>
      </c>
      <c r="E43" s="3123"/>
      <c r="F43" s="3475"/>
      <c r="G43" s="3419"/>
      <c r="H43" s="3422"/>
      <c r="I43" s="3455"/>
      <c r="J43" s="3458"/>
      <c r="K43" s="3281"/>
      <c r="L43" s="3433"/>
      <c r="M43" s="3461"/>
      <c r="N43" s="3464"/>
      <c r="O43" s="3442"/>
      <c r="P43" s="3416"/>
      <c r="Q43" s="3488"/>
      <c r="R43" s="3138"/>
      <c r="S43" s="3123"/>
      <c r="T43" s="3138"/>
      <c r="U43" s="3123"/>
      <c r="V43" s="3138"/>
      <c r="W43" s="3493"/>
      <c r="X43" s="3491"/>
      <c r="Y43" s="3226"/>
      <c r="Z43" s="3495"/>
      <c r="AA43" s="3405"/>
      <c r="AB43" s="2863"/>
      <c r="AD43">
        <v>0</v>
      </c>
      <c r="AE43" s="1500">
        <f t="shared" si="2"/>
        <v>0</v>
      </c>
    </row>
    <row r="44" spans="1:31" x14ac:dyDescent="0.25">
      <c r="A44" s="3467"/>
      <c r="B44" s="1214" t="s">
        <v>3407</v>
      </c>
      <c r="C44" s="1234"/>
      <c r="D44" s="251" t="s">
        <v>4209</v>
      </c>
      <c r="E44" s="3123"/>
      <c r="F44" s="3475"/>
      <c r="G44" s="3419"/>
      <c r="H44" s="3422"/>
      <c r="I44" s="3455"/>
      <c r="J44" s="3458"/>
      <c r="K44" s="3281"/>
      <c r="L44" s="3433"/>
      <c r="M44" s="3461"/>
      <c r="N44" s="3464"/>
      <c r="O44" s="3442"/>
      <c r="P44" s="3416"/>
      <c r="Q44" s="3488"/>
      <c r="R44" s="3138"/>
      <c r="S44" s="3123"/>
      <c r="T44" s="3138"/>
      <c r="U44" s="3123"/>
      <c r="V44" s="3138"/>
      <c r="W44" s="3493"/>
      <c r="X44" s="3491"/>
      <c r="Y44" s="3226"/>
      <c r="Z44" s="3495"/>
      <c r="AA44" s="3405"/>
      <c r="AB44" s="2863"/>
      <c r="AD44">
        <v>0</v>
      </c>
      <c r="AE44" s="1500">
        <f t="shared" si="2"/>
        <v>0</v>
      </c>
    </row>
    <row r="45" spans="1:31" x14ac:dyDescent="0.25">
      <c r="A45" s="3467"/>
      <c r="B45" s="1214" t="s">
        <v>3413</v>
      </c>
      <c r="C45" s="1234" t="s">
        <v>4210</v>
      </c>
      <c r="D45" s="839" t="s">
        <v>4211</v>
      </c>
      <c r="E45" s="3123"/>
      <c r="F45" s="3475"/>
      <c r="G45" s="3419"/>
      <c r="H45" s="3422"/>
      <c r="I45" s="3455"/>
      <c r="J45" s="3458"/>
      <c r="K45" s="3281"/>
      <c r="L45" s="3433"/>
      <c r="M45" s="3461"/>
      <c r="N45" s="3464"/>
      <c r="O45" s="3442"/>
      <c r="P45" s="3416"/>
      <c r="Q45" s="3488"/>
      <c r="R45" s="3138"/>
      <c r="S45" s="3123"/>
      <c r="T45" s="3138"/>
      <c r="U45" s="3123"/>
      <c r="V45" s="3138"/>
      <c r="W45" s="3493"/>
      <c r="X45" s="3491"/>
      <c r="Y45" s="3226"/>
      <c r="Z45" s="3495"/>
      <c r="AA45" s="3405"/>
      <c r="AB45" s="2863"/>
      <c r="AD45">
        <v>0</v>
      </c>
      <c r="AE45" s="1500">
        <f t="shared" si="2"/>
        <v>0</v>
      </c>
    </row>
    <row r="46" spans="1:31" x14ac:dyDescent="0.25">
      <c r="A46" s="3467"/>
      <c r="B46" s="1214" t="s">
        <v>3419</v>
      </c>
      <c r="C46" s="1234" t="s">
        <v>4210</v>
      </c>
      <c r="D46" s="839" t="s">
        <v>4212</v>
      </c>
      <c r="E46" s="3123"/>
      <c r="F46" s="3475"/>
      <c r="G46" s="3419"/>
      <c r="H46" s="3422"/>
      <c r="I46" s="3455"/>
      <c r="J46" s="3458"/>
      <c r="K46" s="3281"/>
      <c r="L46" s="3433"/>
      <c r="M46" s="3461"/>
      <c r="N46" s="3464"/>
      <c r="O46" s="3442"/>
      <c r="P46" s="3416"/>
      <c r="Q46" s="3488"/>
      <c r="R46" s="3138"/>
      <c r="S46" s="3123"/>
      <c r="T46" s="3138"/>
      <c r="U46" s="3123"/>
      <c r="V46" s="3138"/>
      <c r="W46" s="3493"/>
      <c r="X46" s="3491"/>
      <c r="Y46" s="3226"/>
      <c r="Z46" s="3495"/>
      <c r="AA46" s="3405"/>
      <c r="AB46" s="2863"/>
      <c r="AD46">
        <v>0</v>
      </c>
      <c r="AE46" s="1500">
        <f t="shared" si="2"/>
        <v>0</v>
      </c>
    </row>
    <row r="47" spans="1:31" x14ac:dyDescent="0.25">
      <c r="A47" s="3467"/>
      <c r="B47" s="1214" t="s">
        <v>3425</v>
      </c>
      <c r="C47" s="1234" t="s">
        <v>4210</v>
      </c>
      <c r="D47" s="839" t="s">
        <v>4213</v>
      </c>
      <c r="E47" s="3123"/>
      <c r="F47" s="3475"/>
      <c r="G47" s="3419"/>
      <c r="H47" s="3422"/>
      <c r="I47" s="3455"/>
      <c r="J47" s="3458"/>
      <c r="K47" s="3281"/>
      <c r="L47" s="3433"/>
      <c r="M47" s="3461"/>
      <c r="N47" s="3464"/>
      <c r="O47" s="3442"/>
      <c r="P47" s="3416"/>
      <c r="Q47" s="3488"/>
      <c r="R47" s="3138"/>
      <c r="S47" s="3123"/>
      <c r="T47" s="3138"/>
      <c r="U47" s="3123"/>
      <c r="V47" s="3138"/>
      <c r="W47" s="3493"/>
      <c r="X47" s="3491"/>
      <c r="Y47" s="3226"/>
      <c r="Z47" s="3495"/>
      <c r="AA47" s="3405"/>
      <c r="AB47" s="2863"/>
      <c r="AD47">
        <v>0</v>
      </c>
      <c r="AE47" s="1500">
        <f t="shared" si="2"/>
        <v>0</v>
      </c>
    </row>
    <row r="48" spans="1:31" x14ac:dyDescent="0.25">
      <c r="A48" s="3467"/>
      <c r="B48" s="1214" t="s">
        <v>3431</v>
      </c>
      <c r="C48" s="1234" t="s">
        <v>4210</v>
      </c>
      <c r="D48" s="839" t="s">
        <v>4214</v>
      </c>
      <c r="E48" s="3123"/>
      <c r="F48" s="3475"/>
      <c r="G48" s="3419"/>
      <c r="H48" s="3422"/>
      <c r="I48" s="3455"/>
      <c r="J48" s="3458"/>
      <c r="K48" s="3281"/>
      <c r="L48" s="3433"/>
      <c r="M48" s="3461"/>
      <c r="N48" s="3464"/>
      <c r="O48" s="3442"/>
      <c r="P48" s="3416"/>
      <c r="Q48" s="3488"/>
      <c r="R48" s="3138"/>
      <c r="S48" s="3123"/>
      <c r="T48" s="3138"/>
      <c r="U48" s="3123"/>
      <c r="V48" s="3138"/>
      <c r="W48" s="3493"/>
      <c r="X48" s="3491"/>
      <c r="Y48" s="3226"/>
      <c r="Z48" s="3495"/>
      <c r="AA48" s="3405"/>
      <c r="AB48" s="2863"/>
      <c r="AD48">
        <v>0</v>
      </c>
      <c r="AE48" s="1500">
        <f t="shared" si="2"/>
        <v>0</v>
      </c>
    </row>
    <row r="49" spans="1:31" x14ac:dyDescent="0.25">
      <c r="A49" s="3467"/>
      <c r="B49" s="1214" t="s">
        <v>3432</v>
      </c>
      <c r="C49" s="1234" t="s">
        <v>4210</v>
      </c>
      <c r="D49" s="839" t="s">
        <v>4215</v>
      </c>
      <c r="E49" s="3123"/>
      <c r="F49" s="3475"/>
      <c r="G49" s="3419"/>
      <c r="H49" s="3422"/>
      <c r="I49" s="3455"/>
      <c r="J49" s="3458"/>
      <c r="K49" s="3281"/>
      <c r="L49" s="3433"/>
      <c r="M49" s="3461"/>
      <c r="N49" s="3464"/>
      <c r="O49" s="3442"/>
      <c r="P49" s="3416"/>
      <c r="Q49" s="3488"/>
      <c r="R49" s="3138"/>
      <c r="S49" s="3123"/>
      <c r="T49" s="3138"/>
      <c r="U49" s="3123"/>
      <c r="V49" s="3138"/>
      <c r="W49" s="3493"/>
      <c r="X49" s="3491"/>
      <c r="Y49" s="3226"/>
      <c r="Z49" s="3495"/>
      <c r="AA49" s="3405"/>
      <c r="AB49" s="2863"/>
      <c r="AD49">
        <v>0</v>
      </c>
      <c r="AE49" s="1500">
        <f t="shared" si="2"/>
        <v>0</v>
      </c>
    </row>
    <row r="50" spans="1:31" x14ac:dyDescent="0.25">
      <c r="A50" s="3467"/>
      <c r="B50" s="1214" t="s">
        <v>4216</v>
      </c>
      <c r="C50" s="1234"/>
      <c r="D50" s="251" t="s">
        <v>4217</v>
      </c>
      <c r="E50" s="3123"/>
      <c r="F50" s="3475"/>
      <c r="G50" s="3419"/>
      <c r="H50" s="3422"/>
      <c r="I50" s="3455"/>
      <c r="J50" s="3458"/>
      <c r="K50" s="3281"/>
      <c r="L50" s="3433"/>
      <c r="M50" s="3461"/>
      <c r="N50" s="3464"/>
      <c r="O50" s="3442"/>
      <c r="P50" s="3416"/>
      <c r="Q50" s="3488"/>
      <c r="R50" s="3138"/>
      <c r="S50" s="3123"/>
      <c r="T50" s="3138"/>
      <c r="U50" s="3123"/>
      <c r="V50" s="3138"/>
      <c r="W50" s="3493"/>
      <c r="X50" s="3491"/>
      <c r="Y50" s="3226"/>
      <c r="Z50" s="3495"/>
      <c r="AA50" s="3405"/>
      <c r="AB50" s="2863"/>
      <c r="AD50">
        <v>0</v>
      </c>
      <c r="AE50" s="1500">
        <f t="shared" si="2"/>
        <v>0</v>
      </c>
    </row>
    <row r="51" spans="1:31" ht="15" thickBot="1" x14ac:dyDescent="0.3">
      <c r="A51" s="3192"/>
      <c r="B51" s="1223" t="s">
        <v>4218</v>
      </c>
      <c r="C51" s="1235" t="s">
        <v>4219</v>
      </c>
      <c r="D51" s="840" t="s">
        <v>4220</v>
      </c>
      <c r="E51" s="3122"/>
      <c r="F51" s="3476"/>
      <c r="G51" s="3445"/>
      <c r="H51" s="3446"/>
      <c r="I51" s="3456"/>
      <c r="J51" s="3459"/>
      <c r="K51" s="3449"/>
      <c r="L51" s="3450"/>
      <c r="M51" s="3462"/>
      <c r="N51" s="3465"/>
      <c r="O51" s="3453"/>
      <c r="P51" s="3417"/>
      <c r="Q51" s="3489"/>
      <c r="R51" s="3134"/>
      <c r="S51" s="3122"/>
      <c r="T51" s="3134"/>
      <c r="U51" s="3122"/>
      <c r="V51" s="3134"/>
      <c r="W51" s="3494"/>
      <c r="X51" s="3492"/>
      <c r="Y51" s="3288"/>
      <c r="Z51" s="3496"/>
      <c r="AA51" s="3410"/>
      <c r="AB51" s="2864"/>
      <c r="AD51">
        <v>0</v>
      </c>
      <c r="AE51" s="1500">
        <f t="shared" si="2"/>
        <v>0</v>
      </c>
    </row>
    <row r="52" spans="1:31" ht="15" thickTop="1" x14ac:dyDescent="0.25">
      <c r="A52" s="3466" t="s">
        <v>4221</v>
      </c>
      <c r="B52" s="1222" t="s">
        <v>947</v>
      </c>
      <c r="C52" s="1233" t="s">
        <v>4222</v>
      </c>
      <c r="D52" s="1065" t="s">
        <v>4223</v>
      </c>
      <c r="E52" s="3139" t="s">
        <v>4224</v>
      </c>
      <c r="F52" s="3474" t="s">
        <v>4225</v>
      </c>
      <c r="G52" s="3418" t="str">
        <f>"4-DaHall 1-PDU-"&amp;K52&amp;"-"&amp;J52&amp;"-"&amp;L52</f>
        <v>4-DaHall 1-PDU-04-100-8</v>
      </c>
      <c r="H52" s="3421" t="str">
        <f>"4-DaHall 1-PDU-"&amp;O52&amp;"-"&amp;N52&amp;"-"&amp;P52</f>
        <v>4-DaHall 1-PDU-03-100-8</v>
      </c>
      <c r="I52" s="3454">
        <v>220</v>
      </c>
      <c r="J52" s="3457">
        <v>100</v>
      </c>
      <c r="K52" s="3430" t="s">
        <v>6932</v>
      </c>
      <c r="L52" s="3432">
        <v>8</v>
      </c>
      <c r="M52" s="3460">
        <v>220</v>
      </c>
      <c r="N52" s="3463">
        <v>100</v>
      </c>
      <c r="O52" s="3441" t="s">
        <v>6936</v>
      </c>
      <c r="P52" s="3415">
        <v>8</v>
      </c>
      <c r="Q52" s="3487" t="s">
        <v>4150</v>
      </c>
      <c r="R52" s="3127" t="s">
        <v>4151</v>
      </c>
      <c r="S52" s="3139" t="s">
        <v>4152</v>
      </c>
      <c r="T52" s="3127" t="s">
        <v>4153</v>
      </c>
      <c r="U52" s="3139" t="s">
        <v>4118</v>
      </c>
      <c r="V52" s="3127" t="s">
        <v>4125</v>
      </c>
      <c r="W52" s="3481" t="e">
        <f>SUM(#REF!)</f>
        <v>#REF!</v>
      </c>
      <c r="X52" s="3482" t="e">
        <f>SUM(#REF!)</f>
        <v>#REF!</v>
      </c>
      <c r="Y52" s="3484" t="e">
        <f t="shared" si="5"/>
        <v>#REF!</v>
      </c>
      <c r="Z52" s="3485" t="e">
        <f t="shared" si="1"/>
        <v>#REF!</v>
      </c>
      <c r="AA52" s="3404"/>
      <c r="AB52" s="2862"/>
      <c r="AD52">
        <v>39</v>
      </c>
      <c r="AE52" s="1500" t="e">
        <f t="shared" si="2"/>
        <v>#REF!</v>
      </c>
    </row>
    <row r="53" spans="1:31" x14ac:dyDescent="0.25">
      <c r="A53" s="3467"/>
      <c r="B53" s="1214" t="s">
        <v>3340</v>
      </c>
      <c r="C53" s="1234"/>
      <c r="D53" s="251" t="s">
        <v>4226</v>
      </c>
      <c r="E53" s="3123"/>
      <c r="F53" s="3475"/>
      <c r="G53" s="3419"/>
      <c r="H53" s="3422"/>
      <c r="I53" s="3455"/>
      <c r="J53" s="3458"/>
      <c r="K53" s="3281"/>
      <c r="L53" s="3433"/>
      <c r="M53" s="3461"/>
      <c r="N53" s="3464"/>
      <c r="O53" s="3442"/>
      <c r="P53" s="3416"/>
      <c r="Q53" s="3488"/>
      <c r="R53" s="3138"/>
      <c r="S53" s="3123"/>
      <c r="T53" s="3138"/>
      <c r="U53" s="3123"/>
      <c r="V53" s="3138"/>
      <c r="W53" s="3493"/>
      <c r="X53" s="3491"/>
      <c r="Y53" s="3226"/>
      <c r="Z53" s="3495"/>
      <c r="AA53" s="3405"/>
      <c r="AB53" s="2863"/>
      <c r="AD53">
        <v>0</v>
      </c>
      <c r="AE53" s="1500">
        <f t="shared" si="2"/>
        <v>0</v>
      </c>
    </row>
    <row r="54" spans="1:31" x14ac:dyDescent="0.25">
      <c r="A54" s="3467"/>
      <c r="B54" s="1214" t="s">
        <v>3346</v>
      </c>
      <c r="C54" s="1234"/>
      <c r="D54" s="251" t="s">
        <v>4227</v>
      </c>
      <c r="E54" s="3123"/>
      <c r="F54" s="3475"/>
      <c r="G54" s="3419"/>
      <c r="H54" s="3422"/>
      <c r="I54" s="3455"/>
      <c r="J54" s="3458"/>
      <c r="K54" s="3281"/>
      <c r="L54" s="3433"/>
      <c r="M54" s="3461"/>
      <c r="N54" s="3464"/>
      <c r="O54" s="3442"/>
      <c r="P54" s="3416"/>
      <c r="Q54" s="3488"/>
      <c r="R54" s="3138"/>
      <c r="S54" s="3123"/>
      <c r="T54" s="3138"/>
      <c r="U54" s="3123"/>
      <c r="V54" s="3138"/>
      <c r="W54" s="3493"/>
      <c r="X54" s="3491"/>
      <c r="Y54" s="3226"/>
      <c r="Z54" s="3495"/>
      <c r="AA54" s="3405"/>
      <c r="AB54" s="2863"/>
      <c r="AD54">
        <v>0</v>
      </c>
      <c r="AE54" s="1500">
        <f t="shared" si="2"/>
        <v>0</v>
      </c>
    </row>
    <row r="55" spans="1:31" x14ac:dyDescent="0.25">
      <c r="A55" s="3467"/>
      <c r="B55" s="1214" t="s">
        <v>3352</v>
      </c>
      <c r="C55" s="1234" t="s">
        <v>4228</v>
      </c>
      <c r="D55" s="839" t="s">
        <v>4229</v>
      </c>
      <c r="E55" s="3123"/>
      <c r="F55" s="3475"/>
      <c r="G55" s="3419"/>
      <c r="H55" s="3422"/>
      <c r="I55" s="3455"/>
      <c r="J55" s="3458"/>
      <c r="K55" s="3281"/>
      <c r="L55" s="3433"/>
      <c r="M55" s="3461"/>
      <c r="N55" s="3464"/>
      <c r="O55" s="3442"/>
      <c r="P55" s="3416"/>
      <c r="Q55" s="3488"/>
      <c r="R55" s="3138"/>
      <c r="S55" s="3123"/>
      <c r="T55" s="3138"/>
      <c r="U55" s="3123"/>
      <c r="V55" s="3138"/>
      <c r="W55" s="3493"/>
      <c r="X55" s="3491"/>
      <c r="Y55" s="3226"/>
      <c r="Z55" s="3495"/>
      <c r="AA55" s="3405"/>
      <c r="AB55" s="2863"/>
      <c r="AD55">
        <v>0</v>
      </c>
      <c r="AE55" s="1500">
        <f t="shared" si="2"/>
        <v>0</v>
      </c>
    </row>
    <row r="56" spans="1:31" ht="21.6" x14ac:dyDescent="0.25">
      <c r="A56" s="3467"/>
      <c r="B56" s="1214" t="s">
        <v>3358</v>
      </c>
      <c r="C56" s="1234" t="s">
        <v>4230</v>
      </c>
      <c r="D56" s="839" t="s">
        <v>4231</v>
      </c>
      <c r="E56" s="3123"/>
      <c r="F56" s="3475"/>
      <c r="G56" s="3419"/>
      <c r="H56" s="3422"/>
      <c r="I56" s="3455"/>
      <c r="J56" s="3458"/>
      <c r="K56" s="3281"/>
      <c r="L56" s="3433"/>
      <c r="M56" s="3461"/>
      <c r="N56" s="3464"/>
      <c r="O56" s="3442"/>
      <c r="P56" s="3416"/>
      <c r="Q56" s="3488"/>
      <c r="R56" s="3138"/>
      <c r="S56" s="3123"/>
      <c r="T56" s="3138"/>
      <c r="U56" s="3123"/>
      <c r="V56" s="3138"/>
      <c r="W56" s="3493"/>
      <c r="X56" s="3491"/>
      <c r="Y56" s="3226"/>
      <c r="Z56" s="3495"/>
      <c r="AA56" s="3405"/>
      <c r="AB56" s="2863"/>
      <c r="AD56">
        <v>0</v>
      </c>
      <c r="AE56" s="1500">
        <f t="shared" si="2"/>
        <v>0</v>
      </c>
    </row>
    <row r="57" spans="1:31" x14ac:dyDescent="0.25">
      <c r="A57" s="3467"/>
      <c r="B57" s="1214" t="s">
        <v>3364</v>
      </c>
      <c r="C57" s="1234" t="s">
        <v>4232</v>
      </c>
      <c r="D57" s="839" t="s">
        <v>4233</v>
      </c>
      <c r="E57" s="3123"/>
      <c r="F57" s="3475"/>
      <c r="G57" s="3419"/>
      <c r="H57" s="3422"/>
      <c r="I57" s="3455"/>
      <c r="J57" s="3458"/>
      <c r="K57" s="3281"/>
      <c r="L57" s="3433"/>
      <c r="M57" s="3461"/>
      <c r="N57" s="3464"/>
      <c r="O57" s="3442"/>
      <c r="P57" s="3416"/>
      <c r="Q57" s="3488"/>
      <c r="R57" s="3138"/>
      <c r="S57" s="3123"/>
      <c r="T57" s="3138"/>
      <c r="U57" s="3123"/>
      <c r="V57" s="3138"/>
      <c r="W57" s="3493"/>
      <c r="X57" s="3491"/>
      <c r="Y57" s="3226"/>
      <c r="Z57" s="3495"/>
      <c r="AA57" s="3405"/>
      <c r="AB57" s="2863"/>
      <c r="AD57">
        <v>0</v>
      </c>
      <c r="AE57" s="1500">
        <f t="shared" si="2"/>
        <v>0</v>
      </c>
    </row>
    <row r="58" spans="1:31" x14ac:dyDescent="0.25">
      <c r="A58" s="3467"/>
      <c r="B58" s="1214" t="s">
        <v>3370</v>
      </c>
      <c r="C58" s="1234"/>
      <c r="D58" s="251" t="s">
        <v>4234</v>
      </c>
      <c r="E58" s="3123"/>
      <c r="F58" s="3475"/>
      <c r="G58" s="3419"/>
      <c r="H58" s="3422"/>
      <c r="I58" s="3455"/>
      <c r="J58" s="3458"/>
      <c r="K58" s="3281"/>
      <c r="L58" s="3433"/>
      <c r="M58" s="3461"/>
      <c r="N58" s="3464"/>
      <c r="O58" s="3442"/>
      <c r="P58" s="3416"/>
      <c r="Q58" s="3488"/>
      <c r="R58" s="3138"/>
      <c r="S58" s="3123"/>
      <c r="T58" s="3138"/>
      <c r="U58" s="3123"/>
      <c r="V58" s="3138"/>
      <c r="W58" s="3493"/>
      <c r="X58" s="3491"/>
      <c r="Y58" s="3226"/>
      <c r="Z58" s="3495"/>
      <c r="AA58" s="3405"/>
      <c r="AB58" s="2863"/>
      <c r="AD58">
        <v>0</v>
      </c>
      <c r="AE58" s="1500">
        <f t="shared" si="2"/>
        <v>0</v>
      </c>
    </row>
    <row r="59" spans="1:31" x14ac:dyDescent="0.25">
      <c r="A59" s="3467"/>
      <c r="B59" s="1214" t="s">
        <v>3376</v>
      </c>
      <c r="C59" s="1234" t="s">
        <v>4228</v>
      </c>
      <c r="D59" s="839" t="s">
        <v>4235</v>
      </c>
      <c r="E59" s="3123"/>
      <c r="F59" s="3475"/>
      <c r="G59" s="3419"/>
      <c r="H59" s="3422"/>
      <c r="I59" s="3455"/>
      <c r="J59" s="3458"/>
      <c r="K59" s="3281"/>
      <c r="L59" s="3433"/>
      <c r="M59" s="3461"/>
      <c r="N59" s="3464"/>
      <c r="O59" s="3442"/>
      <c r="P59" s="3416"/>
      <c r="Q59" s="3488"/>
      <c r="R59" s="3138"/>
      <c r="S59" s="3123"/>
      <c r="T59" s="3138"/>
      <c r="U59" s="3123"/>
      <c r="V59" s="3138"/>
      <c r="W59" s="3493"/>
      <c r="X59" s="3491"/>
      <c r="Y59" s="3226"/>
      <c r="Z59" s="3495"/>
      <c r="AA59" s="3405"/>
      <c r="AB59" s="2863"/>
      <c r="AD59">
        <v>0</v>
      </c>
      <c r="AE59" s="1500">
        <f t="shared" si="2"/>
        <v>0</v>
      </c>
    </row>
    <row r="60" spans="1:31" x14ac:dyDescent="0.25">
      <c r="A60" s="3467"/>
      <c r="B60" s="1214" t="s">
        <v>3382</v>
      </c>
      <c r="C60" s="1234" t="s">
        <v>4210</v>
      </c>
      <c r="D60" s="839" t="s">
        <v>4236</v>
      </c>
      <c r="E60" s="3123"/>
      <c r="F60" s="3475"/>
      <c r="G60" s="3419"/>
      <c r="H60" s="3422"/>
      <c r="I60" s="3455"/>
      <c r="J60" s="3458"/>
      <c r="K60" s="3281"/>
      <c r="L60" s="3433"/>
      <c r="M60" s="3461"/>
      <c r="N60" s="3464"/>
      <c r="O60" s="3442"/>
      <c r="P60" s="3416"/>
      <c r="Q60" s="3488"/>
      <c r="R60" s="3138"/>
      <c r="S60" s="3123"/>
      <c r="T60" s="3138"/>
      <c r="U60" s="3123"/>
      <c r="V60" s="3138"/>
      <c r="W60" s="3493"/>
      <c r="X60" s="3491"/>
      <c r="Y60" s="3226"/>
      <c r="Z60" s="3495"/>
      <c r="AA60" s="3405"/>
      <c r="AB60" s="2863"/>
      <c r="AD60">
        <v>0</v>
      </c>
      <c r="AE60" s="1500">
        <f t="shared" si="2"/>
        <v>0</v>
      </c>
    </row>
    <row r="61" spans="1:31" x14ac:dyDescent="0.25">
      <c r="A61" s="3467"/>
      <c r="B61" s="1214" t="s">
        <v>3383</v>
      </c>
      <c r="C61" s="1234" t="s">
        <v>4210</v>
      </c>
      <c r="D61" s="839" t="s">
        <v>4237</v>
      </c>
      <c r="E61" s="3123"/>
      <c r="F61" s="3475"/>
      <c r="G61" s="3419"/>
      <c r="H61" s="3422"/>
      <c r="I61" s="3455"/>
      <c r="J61" s="3458"/>
      <c r="K61" s="3281"/>
      <c r="L61" s="3433"/>
      <c r="M61" s="3461"/>
      <c r="N61" s="3464"/>
      <c r="O61" s="3442"/>
      <c r="P61" s="3416"/>
      <c r="Q61" s="3488"/>
      <c r="R61" s="3138"/>
      <c r="S61" s="3123"/>
      <c r="T61" s="3138"/>
      <c r="U61" s="3123"/>
      <c r="V61" s="3138"/>
      <c r="W61" s="3493"/>
      <c r="X61" s="3491"/>
      <c r="Y61" s="3226"/>
      <c r="Z61" s="3495"/>
      <c r="AA61" s="3405"/>
      <c r="AB61" s="2863"/>
      <c r="AD61">
        <v>0</v>
      </c>
      <c r="AE61" s="1500">
        <f t="shared" si="2"/>
        <v>0</v>
      </c>
    </row>
    <row r="62" spans="1:31" x14ac:dyDescent="0.25">
      <c r="A62" s="3467"/>
      <c r="B62" s="1214" t="s">
        <v>4238</v>
      </c>
      <c r="C62" s="1234" t="s">
        <v>4210</v>
      </c>
      <c r="D62" s="839" t="s">
        <v>4239</v>
      </c>
      <c r="E62" s="3123"/>
      <c r="F62" s="3475"/>
      <c r="G62" s="3419"/>
      <c r="H62" s="3422"/>
      <c r="I62" s="3455"/>
      <c r="J62" s="3458"/>
      <c r="K62" s="3281"/>
      <c r="L62" s="3433"/>
      <c r="M62" s="3461"/>
      <c r="N62" s="3464"/>
      <c r="O62" s="3442"/>
      <c r="P62" s="3416"/>
      <c r="Q62" s="3488"/>
      <c r="R62" s="3138"/>
      <c r="S62" s="3123"/>
      <c r="T62" s="3138"/>
      <c r="U62" s="3123"/>
      <c r="V62" s="3138"/>
      <c r="W62" s="3493"/>
      <c r="X62" s="3491"/>
      <c r="Y62" s="3226"/>
      <c r="Z62" s="3495"/>
      <c r="AA62" s="3405"/>
      <c r="AB62" s="2863"/>
      <c r="AD62">
        <v>0</v>
      </c>
      <c r="AE62" s="1500">
        <f t="shared" si="2"/>
        <v>0</v>
      </c>
    </row>
    <row r="63" spans="1:31" ht="15" thickBot="1" x14ac:dyDescent="0.3">
      <c r="A63" s="3192"/>
      <c r="B63" s="1223" t="s">
        <v>4240</v>
      </c>
      <c r="C63" s="1235" t="s">
        <v>4241</v>
      </c>
      <c r="D63" s="840" t="s">
        <v>4242</v>
      </c>
      <c r="E63" s="3122"/>
      <c r="F63" s="3476"/>
      <c r="G63" s="3445"/>
      <c r="H63" s="3446"/>
      <c r="I63" s="3456"/>
      <c r="J63" s="3459"/>
      <c r="K63" s="3449"/>
      <c r="L63" s="3450"/>
      <c r="M63" s="3462"/>
      <c r="N63" s="3465"/>
      <c r="O63" s="3453"/>
      <c r="P63" s="3417"/>
      <c r="Q63" s="3489"/>
      <c r="R63" s="3134"/>
      <c r="S63" s="3122"/>
      <c r="T63" s="3134"/>
      <c r="U63" s="3122"/>
      <c r="V63" s="3134"/>
      <c r="W63" s="3494"/>
      <c r="X63" s="3492"/>
      <c r="Y63" s="3288"/>
      <c r="Z63" s="3496"/>
      <c r="AA63" s="3410"/>
      <c r="AB63" s="2864"/>
      <c r="AD63">
        <v>0</v>
      </c>
      <c r="AE63" s="1500">
        <f t="shared" si="2"/>
        <v>0</v>
      </c>
    </row>
    <row r="64" spans="1:31" ht="15" thickTop="1" x14ac:dyDescent="0.25">
      <c r="A64" s="3466" t="s">
        <v>4243</v>
      </c>
      <c r="B64" s="1222" t="s">
        <v>884</v>
      </c>
      <c r="C64" s="1233" t="s">
        <v>4244</v>
      </c>
      <c r="D64" s="1065" t="s">
        <v>4245</v>
      </c>
      <c r="E64" s="3139" t="s">
        <v>4246</v>
      </c>
      <c r="F64" s="3474" t="s">
        <v>4247</v>
      </c>
      <c r="G64" s="3418" t="str">
        <f>"4-DaHall 1-PDU-"&amp;K64&amp;"-"&amp;J64&amp;"-"&amp;L64</f>
        <v>4-DaHall 1-PDU-02-100-7</v>
      </c>
      <c r="H64" s="3421" t="str">
        <f>"4-DaHall 1-PDU-"&amp;O64&amp;"-"&amp;N64&amp;"-"&amp;P64</f>
        <v>4-DaHall 1-PDU-01-100-7</v>
      </c>
      <c r="I64" s="3454">
        <v>220</v>
      </c>
      <c r="J64" s="3457">
        <v>100</v>
      </c>
      <c r="K64" s="3430" t="s">
        <v>6930</v>
      </c>
      <c r="L64" s="3432">
        <v>7</v>
      </c>
      <c r="M64" s="3460">
        <v>220</v>
      </c>
      <c r="N64" s="3463">
        <v>100</v>
      </c>
      <c r="O64" s="3441" t="s">
        <v>6934</v>
      </c>
      <c r="P64" s="3415">
        <v>7</v>
      </c>
      <c r="Q64" s="3487" t="s">
        <v>4116</v>
      </c>
      <c r="R64" s="3127" t="s">
        <v>4123</v>
      </c>
      <c r="S64" s="3139" t="s">
        <v>4117</v>
      </c>
      <c r="T64" s="3127" t="s">
        <v>4124</v>
      </c>
      <c r="U64" s="3139" t="s">
        <v>4118</v>
      </c>
      <c r="V64" s="3127" t="s">
        <v>4125</v>
      </c>
      <c r="W64" s="3481" t="e">
        <f>SUM(#REF!)</f>
        <v>#REF!</v>
      </c>
      <c r="X64" s="3482" t="e">
        <f>SUM(#REF!)</f>
        <v>#REF!</v>
      </c>
      <c r="Y64" s="3484" t="e">
        <f t="shared" ref="Y64:Y116" si="6">SUM(W64:X64)</f>
        <v>#REF!</v>
      </c>
      <c r="Z64" s="3485" t="e">
        <f t="shared" ref="Z64:Z116" si="7">Y64*220</f>
        <v>#REF!</v>
      </c>
      <c r="AA64" s="3404"/>
      <c r="AB64" s="2862"/>
      <c r="AD64">
        <v>40.700000000000003</v>
      </c>
      <c r="AE64" s="1500" t="e">
        <f t="shared" si="2"/>
        <v>#REF!</v>
      </c>
    </row>
    <row r="65" spans="1:31" ht="28.8" x14ac:dyDescent="0.25">
      <c r="A65" s="3467"/>
      <c r="B65" s="1214" t="s">
        <v>3291</v>
      </c>
      <c r="C65" s="1234"/>
      <c r="D65" s="839" t="s">
        <v>4248</v>
      </c>
      <c r="E65" s="3123"/>
      <c r="F65" s="3475"/>
      <c r="G65" s="3419"/>
      <c r="H65" s="3422"/>
      <c r="I65" s="3455"/>
      <c r="J65" s="3458"/>
      <c r="K65" s="3281"/>
      <c r="L65" s="3433"/>
      <c r="M65" s="3461"/>
      <c r="N65" s="3464"/>
      <c r="O65" s="3442"/>
      <c r="P65" s="3416"/>
      <c r="Q65" s="3488"/>
      <c r="R65" s="3138"/>
      <c r="S65" s="3123"/>
      <c r="T65" s="3138"/>
      <c r="U65" s="3123"/>
      <c r="V65" s="3138"/>
      <c r="W65" s="3493"/>
      <c r="X65" s="3491"/>
      <c r="Y65" s="3226"/>
      <c r="Z65" s="3495"/>
      <c r="AA65" s="3405"/>
      <c r="AB65" s="2863" t="s">
        <v>4249</v>
      </c>
      <c r="AD65">
        <v>0</v>
      </c>
      <c r="AE65" s="1500">
        <f t="shared" si="2"/>
        <v>0</v>
      </c>
    </row>
    <row r="66" spans="1:31" x14ac:dyDescent="0.25">
      <c r="A66" s="3467"/>
      <c r="B66" s="1214" t="s">
        <v>3297</v>
      </c>
      <c r="C66" s="1234" t="s">
        <v>4244</v>
      </c>
      <c r="D66" s="839" t="s">
        <v>4250</v>
      </c>
      <c r="E66" s="3123"/>
      <c r="F66" s="3475"/>
      <c r="G66" s="3419"/>
      <c r="H66" s="3422"/>
      <c r="I66" s="3455"/>
      <c r="J66" s="3458"/>
      <c r="K66" s="3281"/>
      <c r="L66" s="3433"/>
      <c r="M66" s="3461"/>
      <c r="N66" s="3464"/>
      <c r="O66" s="3442"/>
      <c r="P66" s="3416"/>
      <c r="Q66" s="3488"/>
      <c r="R66" s="3138"/>
      <c r="S66" s="3123"/>
      <c r="T66" s="3138"/>
      <c r="U66" s="3123"/>
      <c r="V66" s="3138"/>
      <c r="W66" s="3493"/>
      <c r="X66" s="3491"/>
      <c r="Y66" s="3226"/>
      <c r="Z66" s="3495"/>
      <c r="AA66" s="3405"/>
      <c r="AB66" s="2863"/>
      <c r="AD66">
        <v>0</v>
      </c>
      <c r="AE66" s="1500">
        <f t="shared" si="2"/>
        <v>0</v>
      </c>
    </row>
    <row r="67" spans="1:31" ht="21.6" x14ac:dyDescent="0.25">
      <c r="A67" s="3467"/>
      <c r="B67" s="1214" t="s">
        <v>3303</v>
      </c>
      <c r="C67" s="1234" t="s">
        <v>4230</v>
      </c>
      <c r="D67" s="839" t="s">
        <v>4251</v>
      </c>
      <c r="E67" s="3123"/>
      <c r="F67" s="3475"/>
      <c r="G67" s="3419"/>
      <c r="H67" s="3422"/>
      <c r="I67" s="3455"/>
      <c r="J67" s="3458"/>
      <c r="K67" s="3281"/>
      <c r="L67" s="3433"/>
      <c r="M67" s="3461"/>
      <c r="N67" s="3464"/>
      <c r="O67" s="3442"/>
      <c r="P67" s="3416"/>
      <c r="Q67" s="3488"/>
      <c r="R67" s="3138"/>
      <c r="S67" s="3123"/>
      <c r="T67" s="3138"/>
      <c r="U67" s="3123"/>
      <c r="V67" s="3138"/>
      <c r="W67" s="3493"/>
      <c r="X67" s="3491"/>
      <c r="Y67" s="3226"/>
      <c r="Z67" s="3495"/>
      <c r="AA67" s="3405"/>
      <c r="AB67" s="2863"/>
      <c r="AD67">
        <v>0</v>
      </c>
      <c r="AE67" s="1500">
        <f t="shared" si="2"/>
        <v>0</v>
      </c>
    </row>
    <row r="68" spans="1:31" x14ac:dyDescent="0.25">
      <c r="A68" s="3467"/>
      <c r="B68" s="1214" t="s">
        <v>3309</v>
      </c>
      <c r="C68" s="1234" t="s">
        <v>4210</v>
      </c>
      <c r="D68" s="839" t="s">
        <v>4252</v>
      </c>
      <c r="E68" s="3123"/>
      <c r="F68" s="3475"/>
      <c r="G68" s="3419"/>
      <c r="H68" s="3422"/>
      <c r="I68" s="3455"/>
      <c r="J68" s="3458"/>
      <c r="K68" s="3281"/>
      <c r="L68" s="3433"/>
      <c r="M68" s="3461"/>
      <c r="N68" s="3464"/>
      <c r="O68" s="3442"/>
      <c r="P68" s="3416"/>
      <c r="Q68" s="3488"/>
      <c r="R68" s="3138"/>
      <c r="S68" s="3123"/>
      <c r="T68" s="3138"/>
      <c r="U68" s="3123"/>
      <c r="V68" s="3138"/>
      <c r="W68" s="3493"/>
      <c r="X68" s="3491"/>
      <c r="Y68" s="3226"/>
      <c r="Z68" s="3495"/>
      <c r="AA68" s="3405"/>
      <c r="AB68" s="2863"/>
      <c r="AD68">
        <v>0</v>
      </c>
      <c r="AE68" s="1500">
        <f t="shared" si="2"/>
        <v>0</v>
      </c>
    </row>
    <row r="69" spans="1:31" x14ac:dyDescent="0.25">
      <c r="A69" s="3467"/>
      <c r="B69" s="1214" t="s">
        <v>3315</v>
      </c>
      <c r="C69" s="1234" t="s">
        <v>4210</v>
      </c>
      <c r="D69" s="839" t="s">
        <v>4253</v>
      </c>
      <c r="E69" s="3123"/>
      <c r="F69" s="3475"/>
      <c r="G69" s="3419"/>
      <c r="H69" s="3422"/>
      <c r="I69" s="3455"/>
      <c r="J69" s="3458"/>
      <c r="K69" s="3281"/>
      <c r="L69" s="3433"/>
      <c r="M69" s="3461"/>
      <c r="N69" s="3464"/>
      <c r="O69" s="3442"/>
      <c r="P69" s="3416"/>
      <c r="Q69" s="3488"/>
      <c r="R69" s="3138"/>
      <c r="S69" s="3123"/>
      <c r="T69" s="3138"/>
      <c r="U69" s="3123"/>
      <c r="V69" s="3138"/>
      <c r="W69" s="3493"/>
      <c r="X69" s="3491"/>
      <c r="Y69" s="3226"/>
      <c r="Z69" s="3495"/>
      <c r="AA69" s="3405"/>
      <c r="AB69" s="2863"/>
      <c r="AD69">
        <v>0</v>
      </c>
      <c r="AE69" s="1500">
        <f t="shared" si="2"/>
        <v>0</v>
      </c>
    </row>
    <row r="70" spans="1:31" ht="21.6" x14ac:dyDescent="0.25">
      <c r="A70" s="3467"/>
      <c r="B70" s="1214" t="s">
        <v>3321</v>
      </c>
      <c r="C70" s="1234" t="s">
        <v>4230</v>
      </c>
      <c r="D70" s="839" t="s">
        <v>4254</v>
      </c>
      <c r="E70" s="3123"/>
      <c r="F70" s="3475"/>
      <c r="G70" s="3419"/>
      <c r="H70" s="3422"/>
      <c r="I70" s="3455"/>
      <c r="J70" s="3458"/>
      <c r="K70" s="3281"/>
      <c r="L70" s="3433"/>
      <c r="M70" s="3461"/>
      <c r="N70" s="3464"/>
      <c r="O70" s="3442"/>
      <c r="P70" s="3416"/>
      <c r="Q70" s="3488"/>
      <c r="R70" s="3138"/>
      <c r="S70" s="3123"/>
      <c r="T70" s="3138"/>
      <c r="U70" s="3123"/>
      <c r="V70" s="3138"/>
      <c r="W70" s="3493"/>
      <c r="X70" s="3491"/>
      <c r="Y70" s="3226"/>
      <c r="Z70" s="3495"/>
      <c r="AA70" s="3405"/>
      <c r="AB70" s="2863"/>
      <c r="AD70">
        <v>0</v>
      </c>
      <c r="AE70" s="1500">
        <f t="shared" ref="AE70:AE133" si="8">Y70-AD70</f>
        <v>0</v>
      </c>
    </row>
    <row r="71" spans="1:31" x14ac:dyDescent="0.25">
      <c r="A71" s="3467"/>
      <c r="B71" s="1214" t="s">
        <v>3327</v>
      </c>
      <c r="C71" s="1234" t="s">
        <v>4210</v>
      </c>
      <c r="D71" s="839" t="s">
        <v>4255</v>
      </c>
      <c r="E71" s="3123"/>
      <c r="F71" s="3475"/>
      <c r="G71" s="3419"/>
      <c r="H71" s="3422"/>
      <c r="I71" s="3455"/>
      <c r="J71" s="3458"/>
      <c r="K71" s="3281"/>
      <c r="L71" s="3433"/>
      <c r="M71" s="3461"/>
      <c r="N71" s="3464"/>
      <c r="O71" s="3442"/>
      <c r="P71" s="3416"/>
      <c r="Q71" s="3488"/>
      <c r="R71" s="3138"/>
      <c r="S71" s="3123"/>
      <c r="T71" s="3138"/>
      <c r="U71" s="3123"/>
      <c r="V71" s="3138"/>
      <c r="W71" s="3493"/>
      <c r="X71" s="3491"/>
      <c r="Y71" s="3226"/>
      <c r="Z71" s="3495"/>
      <c r="AA71" s="3405"/>
      <c r="AB71" s="2863"/>
      <c r="AD71">
        <v>0</v>
      </c>
      <c r="AE71" s="1500">
        <f t="shared" si="8"/>
        <v>0</v>
      </c>
    </row>
    <row r="72" spans="1:31" x14ac:dyDescent="0.25">
      <c r="A72" s="3467"/>
      <c r="B72" s="1214" t="s">
        <v>3333</v>
      </c>
      <c r="C72" s="1234" t="s">
        <v>4210</v>
      </c>
      <c r="D72" s="839" t="s">
        <v>4256</v>
      </c>
      <c r="E72" s="3123"/>
      <c r="F72" s="3475"/>
      <c r="G72" s="3419"/>
      <c r="H72" s="3422"/>
      <c r="I72" s="3455"/>
      <c r="J72" s="3458"/>
      <c r="K72" s="3281"/>
      <c r="L72" s="3433"/>
      <c r="M72" s="3461"/>
      <c r="N72" s="3464"/>
      <c r="O72" s="3442"/>
      <c r="P72" s="3416"/>
      <c r="Q72" s="3488"/>
      <c r="R72" s="3138"/>
      <c r="S72" s="3123"/>
      <c r="T72" s="3138"/>
      <c r="U72" s="3123"/>
      <c r="V72" s="3138"/>
      <c r="W72" s="3493"/>
      <c r="X72" s="3491"/>
      <c r="Y72" s="3226"/>
      <c r="Z72" s="3495"/>
      <c r="AA72" s="3405"/>
      <c r="AB72" s="2863"/>
      <c r="AD72">
        <v>0</v>
      </c>
      <c r="AE72" s="1500">
        <f t="shared" si="8"/>
        <v>0</v>
      </c>
    </row>
    <row r="73" spans="1:31" x14ac:dyDescent="0.25">
      <c r="A73" s="3467"/>
      <c r="B73" s="1214" t="s">
        <v>3334</v>
      </c>
      <c r="C73" s="1234"/>
      <c r="D73" s="251" t="s">
        <v>4257</v>
      </c>
      <c r="E73" s="3123"/>
      <c r="F73" s="3475"/>
      <c r="G73" s="3419"/>
      <c r="H73" s="3422"/>
      <c r="I73" s="3455"/>
      <c r="J73" s="3458"/>
      <c r="K73" s="3281"/>
      <c r="L73" s="3433"/>
      <c r="M73" s="3461"/>
      <c r="N73" s="3464"/>
      <c r="O73" s="3442"/>
      <c r="P73" s="3416"/>
      <c r="Q73" s="3488"/>
      <c r="R73" s="3138"/>
      <c r="S73" s="3123"/>
      <c r="T73" s="3138"/>
      <c r="U73" s="3123"/>
      <c r="V73" s="3138"/>
      <c r="W73" s="3493"/>
      <c r="X73" s="3491"/>
      <c r="Y73" s="3226"/>
      <c r="Z73" s="3495"/>
      <c r="AA73" s="3405"/>
      <c r="AB73" s="2863"/>
      <c r="AD73">
        <v>0</v>
      </c>
      <c r="AE73" s="1500">
        <f t="shared" si="8"/>
        <v>0</v>
      </c>
    </row>
    <row r="74" spans="1:31" ht="22.2" thickBot="1" x14ac:dyDescent="0.3">
      <c r="A74" s="3192"/>
      <c r="B74" s="1223" t="s">
        <v>4258</v>
      </c>
      <c r="C74" s="1235" t="s">
        <v>4259</v>
      </c>
      <c r="D74" s="840" t="s">
        <v>4260</v>
      </c>
      <c r="E74" s="3122"/>
      <c r="F74" s="3476"/>
      <c r="G74" s="3445"/>
      <c r="H74" s="3446"/>
      <c r="I74" s="3456"/>
      <c r="J74" s="3459"/>
      <c r="K74" s="3449"/>
      <c r="L74" s="3450"/>
      <c r="M74" s="3462"/>
      <c r="N74" s="3465"/>
      <c r="O74" s="3453"/>
      <c r="P74" s="3417"/>
      <c r="Q74" s="3489"/>
      <c r="R74" s="3134"/>
      <c r="S74" s="3122"/>
      <c r="T74" s="3134"/>
      <c r="U74" s="3122"/>
      <c r="V74" s="3134"/>
      <c r="W74" s="3494"/>
      <c r="X74" s="3492"/>
      <c r="Y74" s="3288"/>
      <c r="Z74" s="3496"/>
      <c r="AA74" s="3410"/>
      <c r="AB74" s="2864"/>
      <c r="AD74">
        <v>0</v>
      </c>
      <c r="AE74" s="1500">
        <f t="shared" si="8"/>
        <v>0</v>
      </c>
    </row>
    <row r="75" spans="1:31" ht="22.2" thickTop="1" x14ac:dyDescent="0.25">
      <c r="A75" s="3521" t="s">
        <v>4261</v>
      </c>
      <c r="B75" s="1222" t="s">
        <v>808</v>
      </c>
      <c r="C75" s="1233" t="s">
        <v>4262</v>
      </c>
      <c r="D75" s="1065" t="s">
        <v>4263</v>
      </c>
      <c r="E75" s="3139" t="s">
        <v>4264</v>
      </c>
      <c r="F75" s="3474" t="s">
        <v>4265</v>
      </c>
      <c r="G75" s="3418" t="str">
        <f>"4-DaHall 1-PDU-"&amp;K75&amp;"-"&amp;J75&amp;"-"&amp;L75</f>
        <v>4-DaHall 1-PDU-02-100-6</v>
      </c>
      <c r="H75" s="3421" t="str">
        <f>"4-DaHall 1-PDU-"&amp;O75&amp;"-"&amp;N75&amp;"-"&amp;P75</f>
        <v>4-DaHall 1-PDU-01-100-6</v>
      </c>
      <c r="I75" s="3454">
        <v>220</v>
      </c>
      <c r="J75" s="3457">
        <v>100</v>
      </c>
      <c r="K75" s="3430" t="s">
        <v>6930</v>
      </c>
      <c r="L75" s="3432">
        <v>6</v>
      </c>
      <c r="M75" s="3460">
        <v>220</v>
      </c>
      <c r="N75" s="3463">
        <v>100</v>
      </c>
      <c r="O75" s="3441" t="s">
        <v>6934</v>
      </c>
      <c r="P75" s="3415">
        <v>6</v>
      </c>
      <c r="Q75" s="3487" t="s">
        <v>4116</v>
      </c>
      <c r="R75" s="3127" t="s">
        <v>4123</v>
      </c>
      <c r="S75" s="3139" t="s">
        <v>4117</v>
      </c>
      <c r="T75" s="3127" t="s">
        <v>4124</v>
      </c>
      <c r="U75" s="3139" t="s">
        <v>4118</v>
      </c>
      <c r="V75" s="3127" t="s">
        <v>4125</v>
      </c>
      <c r="W75" s="3481" t="e">
        <f>SUM(#REF!)</f>
        <v>#REF!</v>
      </c>
      <c r="X75" s="3482" t="e">
        <f>SUM(#REF!)</f>
        <v>#REF!</v>
      </c>
      <c r="Y75" s="3482" t="e">
        <f t="shared" ref="Y75" si="9">SUM(W75:X75)</f>
        <v>#REF!</v>
      </c>
      <c r="Z75" s="3497" t="e">
        <f t="shared" ref="Z75" si="10">Y75*220</f>
        <v>#REF!</v>
      </c>
      <c r="AA75" s="3411"/>
      <c r="AB75" s="2862"/>
      <c r="AD75">
        <v>37.099999999999994</v>
      </c>
      <c r="AE75" s="1500" t="e">
        <f t="shared" si="8"/>
        <v>#REF!</v>
      </c>
    </row>
    <row r="76" spans="1:31" x14ac:dyDescent="0.25">
      <c r="A76" s="3522"/>
      <c r="B76" s="1214" t="s">
        <v>1588</v>
      </c>
      <c r="C76" s="1234"/>
      <c r="D76" s="251" t="s">
        <v>4266</v>
      </c>
      <c r="E76" s="3123"/>
      <c r="F76" s="3475"/>
      <c r="G76" s="3419"/>
      <c r="H76" s="3422"/>
      <c r="I76" s="3455"/>
      <c r="J76" s="3458"/>
      <c r="K76" s="3281"/>
      <c r="L76" s="3433"/>
      <c r="M76" s="3461"/>
      <c r="N76" s="3464"/>
      <c r="O76" s="3442"/>
      <c r="P76" s="3416"/>
      <c r="Q76" s="3488"/>
      <c r="R76" s="3138"/>
      <c r="S76" s="3123"/>
      <c r="T76" s="3138"/>
      <c r="U76" s="3123"/>
      <c r="V76" s="3138"/>
      <c r="W76" s="3493"/>
      <c r="X76" s="3491"/>
      <c r="Y76" s="3491"/>
      <c r="Z76" s="3498"/>
      <c r="AA76" s="3412"/>
      <c r="AB76" s="2863"/>
      <c r="AD76">
        <v>0</v>
      </c>
      <c r="AE76" s="1500">
        <f t="shared" si="8"/>
        <v>0</v>
      </c>
    </row>
    <row r="77" spans="1:31" x14ac:dyDescent="0.25">
      <c r="A77" s="3522"/>
      <c r="B77" s="1214" t="s">
        <v>1600</v>
      </c>
      <c r="C77" s="1234" t="s">
        <v>4267</v>
      </c>
      <c r="D77" s="839" t="s">
        <v>4268</v>
      </c>
      <c r="E77" s="3123"/>
      <c r="F77" s="3475"/>
      <c r="G77" s="3419"/>
      <c r="H77" s="3422"/>
      <c r="I77" s="3455"/>
      <c r="J77" s="3458"/>
      <c r="K77" s="3281"/>
      <c r="L77" s="3433"/>
      <c r="M77" s="3461"/>
      <c r="N77" s="3464"/>
      <c r="O77" s="3442"/>
      <c r="P77" s="3416"/>
      <c r="Q77" s="3488"/>
      <c r="R77" s="3138"/>
      <c r="S77" s="3123"/>
      <c r="T77" s="3138"/>
      <c r="U77" s="3123"/>
      <c r="V77" s="3138"/>
      <c r="W77" s="3493"/>
      <c r="X77" s="3491"/>
      <c r="Y77" s="3491"/>
      <c r="Z77" s="3498"/>
      <c r="AA77" s="3412"/>
      <c r="AB77" s="2863"/>
      <c r="AD77">
        <v>0</v>
      </c>
      <c r="AE77" s="1500">
        <f t="shared" si="8"/>
        <v>0</v>
      </c>
    </row>
    <row r="78" spans="1:31" x14ac:dyDescent="0.25">
      <c r="A78" s="3522"/>
      <c r="B78" s="1214" t="s">
        <v>1606</v>
      </c>
      <c r="C78" s="1234"/>
      <c r="D78" s="251" t="s">
        <v>4269</v>
      </c>
      <c r="E78" s="3123"/>
      <c r="F78" s="3475"/>
      <c r="G78" s="3419"/>
      <c r="H78" s="3422"/>
      <c r="I78" s="3455"/>
      <c r="J78" s="3458"/>
      <c r="K78" s="3281"/>
      <c r="L78" s="3433"/>
      <c r="M78" s="3461"/>
      <c r="N78" s="3464"/>
      <c r="O78" s="3442"/>
      <c r="P78" s="3416"/>
      <c r="Q78" s="3488"/>
      <c r="R78" s="3138"/>
      <c r="S78" s="3123"/>
      <c r="T78" s="3138"/>
      <c r="U78" s="3123"/>
      <c r="V78" s="3138"/>
      <c r="W78" s="3493"/>
      <c r="X78" s="3491"/>
      <c r="Y78" s="3491"/>
      <c r="Z78" s="3498"/>
      <c r="AA78" s="3412"/>
      <c r="AB78" s="2863"/>
      <c r="AD78">
        <v>0</v>
      </c>
      <c r="AE78" s="1500">
        <f t="shared" si="8"/>
        <v>0</v>
      </c>
    </row>
    <row r="79" spans="1:31" x14ac:dyDescent="0.25">
      <c r="A79" s="3522"/>
      <c r="B79" s="1214" t="s">
        <v>1612</v>
      </c>
      <c r="C79" s="1234"/>
      <c r="D79" s="251" t="s">
        <v>4270</v>
      </c>
      <c r="E79" s="3123"/>
      <c r="F79" s="3475"/>
      <c r="G79" s="3419"/>
      <c r="H79" s="3422"/>
      <c r="I79" s="3455"/>
      <c r="J79" s="3458"/>
      <c r="K79" s="3281"/>
      <c r="L79" s="3433"/>
      <c r="M79" s="3461"/>
      <c r="N79" s="3464"/>
      <c r="O79" s="3442"/>
      <c r="P79" s="3416"/>
      <c r="Q79" s="3488"/>
      <c r="R79" s="3138"/>
      <c r="S79" s="3123"/>
      <c r="T79" s="3138"/>
      <c r="U79" s="3123"/>
      <c r="V79" s="3138"/>
      <c r="W79" s="3493"/>
      <c r="X79" s="3491"/>
      <c r="Y79" s="3491"/>
      <c r="Z79" s="3498"/>
      <c r="AA79" s="3412"/>
      <c r="AB79" s="2863"/>
      <c r="AD79">
        <v>0</v>
      </c>
      <c r="AE79" s="1500">
        <f t="shared" si="8"/>
        <v>0</v>
      </c>
    </row>
    <row r="80" spans="1:31" x14ac:dyDescent="0.25">
      <c r="A80" s="3522"/>
      <c r="B80" s="1214" t="s">
        <v>1618</v>
      </c>
      <c r="C80" s="1234" t="s">
        <v>4210</v>
      </c>
      <c r="D80" s="839" t="s">
        <v>4271</v>
      </c>
      <c r="E80" s="3123"/>
      <c r="F80" s="3475"/>
      <c r="G80" s="3419"/>
      <c r="H80" s="3422"/>
      <c r="I80" s="3455"/>
      <c r="J80" s="3458"/>
      <c r="K80" s="3281"/>
      <c r="L80" s="3433"/>
      <c r="M80" s="3461"/>
      <c r="N80" s="3464"/>
      <c r="O80" s="3442"/>
      <c r="P80" s="3416"/>
      <c r="Q80" s="3488"/>
      <c r="R80" s="3138"/>
      <c r="S80" s="3123"/>
      <c r="T80" s="3138"/>
      <c r="U80" s="3123"/>
      <c r="V80" s="3138"/>
      <c r="W80" s="3493"/>
      <c r="X80" s="3491"/>
      <c r="Y80" s="3491"/>
      <c r="Z80" s="3498"/>
      <c r="AA80" s="3412"/>
      <c r="AB80" s="2863"/>
      <c r="AD80">
        <v>0</v>
      </c>
      <c r="AE80" s="1500">
        <f t="shared" si="8"/>
        <v>0</v>
      </c>
    </row>
    <row r="81" spans="1:31" x14ac:dyDescent="0.25">
      <c r="A81" s="3522"/>
      <c r="B81" s="1214" t="s">
        <v>1624</v>
      </c>
      <c r="C81" s="1234" t="s">
        <v>4210</v>
      </c>
      <c r="D81" s="839" t="s">
        <v>4272</v>
      </c>
      <c r="E81" s="3123"/>
      <c r="F81" s="3475"/>
      <c r="G81" s="3419"/>
      <c r="H81" s="3422"/>
      <c r="I81" s="3455"/>
      <c r="J81" s="3458"/>
      <c r="K81" s="3281"/>
      <c r="L81" s="3433"/>
      <c r="M81" s="3461"/>
      <c r="N81" s="3464"/>
      <c r="O81" s="3442"/>
      <c r="P81" s="3416"/>
      <c r="Q81" s="3488"/>
      <c r="R81" s="3138"/>
      <c r="S81" s="3123"/>
      <c r="T81" s="3138"/>
      <c r="U81" s="3123"/>
      <c r="V81" s="3138"/>
      <c r="W81" s="3493"/>
      <c r="X81" s="3491"/>
      <c r="Y81" s="3491"/>
      <c r="Z81" s="3498"/>
      <c r="AA81" s="3412"/>
      <c r="AB81" s="2863"/>
      <c r="AD81">
        <v>0</v>
      </c>
      <c r="AE81" s="1500">
        <f t="shared" si="8"/>
        <v>0</v>
      </c>
    </row>
    <row r="82" spans="1:31" x14ac:dyDescent="0.25">
      <c r="A82" s="3522"/>
      <c r="B82" s="1214" t="s">
        <v>1630</v>
      </c>
      <c r="C82" s="1234"/>
      <c r="D82" s="251" t="s">
        <v>4273</v>
      </c>
      <c r="E82" s="3123"/>
      <c r="F82" s="3475"/>
      <c r="G82" s="3419"/>
      <c r="H82" s="3422"/>
      <c r="I82" s="3455"/>
      <c r="J82" s="3458"/>
      <c r="K82" s="3281"/>
      <c r="L82" s="3433"/>
      <c r="M82" s="3461"/>
      <c r="N82" s="3464"/>
      <c r="O82" s="3442"/>
      <c r="P82" s="3416"/>
      <c r="Q82" s="3488"/>
      <c r="R82" s="3138"/>
      <c r="S82" s="3123"/>
      <c r="T82" s="3138"/>
      <c r="U82" s="3123"/>
      <c r="V82" s="3138"/>
      <c r="W82" s="3493"/>
      <c r="X82" s="3491"/>
      <c r="Y82" s="3491"/>
      <c r="Z82" s="3498"/>
      <c r="AA82" s="3412"/>
      <c r="AB82" s="2863"/>
      <c r="AD82">
        <v>0</v>
      </c>
      <c r="AE82" s="1500">
        <f t="shared" si="8"/>
        <v>0</v>
      </c>
    </row>
    <row r="83" spans="1:31" ht="21.6" x14ac:dyDescent="0.25">
      <c r="A83" s="3522"/>
      <c r="B83" s="1214" t="s">
        <v>1636</v>
      </c>
      <c r="C83" s="1234" t="s">
        <v>4274</v>
      </c>
      <c r="D83" s="839" t="s">
        <v>4275</v>
      </c>
      <c r="E83" s="3123"/>
      <c r="F83" s="3475"/>
      <c r="G83" s="3419"/>
      <c r="H83" s="3422"/>
      <c r="I83" s="3455"/>
      <c r="J83" s="3458"/>
      <c r="K83" s="3281"/>
      <c r="L83" s="3433"/>
      <c r="M83" s="3461"/>
      <c r="N83" s="3464"/>
      <c r="O83" s="3442"/>
      <c r="P83" s="3416"/>
      <c r="Q83" s="3488"/>
      <c r="R83" s="3138"/>
      <c r="S83" s="3123"/>
      <c r="T83" s="3138"/>
      <c r="U83" s="3123"/>
      <c r="V83" s="3138"/>
      <c r="W83" s="3493"/>
      <c r="X83" s="3491"/>
      <c r="Y83" s="3491"/>
      <c r="Z83" s="3498"/>
      <c r="AA83" s="3412"/>
      <c r="AB83" s="2863"/>
      <c r="AD83">
        <v>0</v>
      </c>
      <c r="AE83" s="1500">
        <f t="shared" si="8"/>
        <v>0</v>
      </c>
    </row>
    <row r="84" spans="1:31" ht="15" thickBot="1" x14ac:dyDescent="0.3">
      <c r="A84" s="3523"/>
      <c r="B84" s="1223" t="s">
        <v>1642</v>
      </c>
      <c r="C84" s="1235"/>
      <c r="D84" s="334" t="s">
        <v>4276</v>
      </c>
      <c r="E84" s="3122"/>
      <c r="F84" s="3476"/>
      <c r="G84" s="3445"/>
      <c r="H84" s="3446"/>
      <c r="I84" s="3456"/>
      <c r="J84" s="3459"/>
      <c r="K84" s="3449"/>
      <c r="L84" s="3450"/>
      <c r="M84" s="3462"/>
      <c r="N84" s="3465"/>
      <c r="O84" s="3453"/>
      <c r="P84" s="3417"/>
      <c r="Q84" s="3489"/>
      <c r="R84" s="3134"/>
      <c r="S84" s="3122"/>
      <c r="T84" s="3134"/>
      <c r="U84" s="3122"/>
      <c r="V84" s="3134"/>
      <c r="W84" s="3494"/>
      <c r="X84" s="3492"/>
      <c r="Y84" s="3492"/>
      <c r="Z84" s="3499"/>
      <c r="AA84" s="3413"/>
      <c r="AB84" s="2864"/>
      <c r="AD84">
        <v>0</v>
      </c>
      <c r="AE84" s="1500">
        <f t="shared" si="8"/>
        <v>0</v>
      </c>
    </row>
    <row r="85" spans="1:31" ht="15" thickTop="1" x14ac:dyDescent="0.25">
      <c r="A85" s="3521" t="s">
        <v>4277</v>
      </c>
      <c r="B85" s="1222" t="s">
        <v>157</v>
      </c>
      <c r="C85" s="1233" t="s">
        <v>4278</v>
      </c>
      <c r="D85" s="1065" t="s">
        <v>4279</v>
      </c>
      <c r="E85" s="3139" t="s">
        <v>4280</v>
      </c>
      <c r="F85" s="3474" t="s">
        <v>4281</v>
      </c>
      <c r="G85" s="3418" t="str">
        <f>"4-DaHall 1-PDU-"&amp;K85&amp;"-"&amp;J85&amp;"-"&amp;L85</f>
        <v>4-DaHall 1-PDU-06-100-1</v>
      </c>
      <c r="H85" s="3421" t="str">
        <f>"4-DaHall 1-PDU-"&amp;O85&amp;"-"&amp;N85&amp;"-"&amp;P85</f>
        <v>4-DaHall 1-PDU-05-100-1</v>
      </c>
      <c r="I85" s="3454">
        <v>220</v>
      </c>
      <c r="J85" s="3457">
        <v>100</v>
      </c>
      <c r="K85" s="3430" t="s">
        <v>6938</v>
      </c>
      <c r="L85" s="3432">
        <v>1</v>
      </c>
      <c r="M85" s="3460">
        <v>220</v>
      </c>
      <c r="N85" s="3463">
        <v>100</v>
      </c>
      <c r="O85" s="3441" t="s">
        <v>6939</v>
      </c>
      <c r="P85" s="3415">
        <v>1</v>
      </c>
      <c r="Q85" s="3487" t="s">
        <v>4282</v>
      </c>
      <c r="R85" s="3127" t="s">
        <v>4283</v>
      </c>
      <c r="S85" s="3139" t="s">
        <v>4284</v>
      </c>
      <c r="T85" s="3127" t="s">
        <v>4285</v>
      </c>
      <c r="U85" s="3139" t="s">
        <v>4118</v>
      </c>
      <c r="V85" s="3127" t="s">
        <v>4125</v>
      </c>
      <c r="W85" s="3481" t="e">
        <f>SUM(#REF!)</f>
        <v>#REF!</v>
      </c>
      <c r="X85" s="3482" t="e">
        <f>SUM(#REF!)</f>
        <v>#REF!</v>
      </c>
      <c r="Y85" s="3484" t="e">
        <f t="shared" si="6"/>
        <v>#REF!</v>
      </c>
      <c r="Z85" s="3485" t="e">
        <f t="shared" si="7"/>
        <v>#REF!</v>
      </c>
      <c r="AA85" s="3404"/>
      <c r="AB85" s="2862"/>
      <c r="AD85">
        <v>20</v>
      </c>
      <c r="AE85" s="1500" t="e">
        <f t="shared" si="8"/>
        <v>#REF!</v>
      </c>
    </row>
    <row r="86" spans="1:31" x14ac:dyDescent="0.25">
      <c r="A86" s="3522"/>
      <c r="B86" s="1214" t="s">
        <v>1648</v>
      </c>
      <c r="C86" s="1234" t="s">
        <v>4286</v>
      </c>
      <c r="D86" s="839" t="s">
        <v>4287</v>
      </c>
      <c r="E86" s="3123"/>
      <c r="F86" s="3475"/>
      <c r="G86" s="3419"/>
      <c r="H86" s="3422"/>
      <c r="I86" s="3455"/>
      <c r="J86" s="3458"/>
      <c r="K86" s="3281"/>
      <c r="L86" s="3433"/>
      <c r="M86" s="3461"/>
      <c r="N86" s="3464"/>
      <c r="O86" s="3442"/>
      <c r="P86" s="3416"/>
      <c r="Q86" s="3488"/>
      <c r="R86" s="3138"/>
      <c r="S86" s="3123"/>
      <c r="T86" s="3138"/>
      <c r="U86" s="3123"/>
      <c r="V86" s="3138"/>
      <c r="W86" s="3493"/>
      <c r="X86" s="3491"/>
      <c r="Y86" s="3226"/>
      <c r="Z86" s="3495"/>
      <c r="AA86" s="3405"/>
      <c r="AB86" s="2863"/>
      <c r="AD86">
        <v>0</v>
      </c>
      <c r="AE86" s="1500">
        <f t="shared" si="8"/>
        <v>0</v>
      </c>
    </row>
    <row r="87" spans="1:31" ht="21.6" x14ac:dyDescent="0.25">
      <c r="A87" s="3522"/>
      <c r="B87" s="1214" t="s">
        <v>1654</v>
      </c>
      <c r="C87" s="1234" t="s">
        <v>4288</v>
      </c>
      <c r="D87" s="839" t="s">
        <v>4289</v>
      </c>
      <c r="E87" s="3123"/>
      <c r="F87" s="3475"/>
      <c r="G87" s="3419"/>
      <c r="H87" s="3422"/>
      <c r="I87" s="3455"/>
      <c r="J87" s="3458"/>
      <c r="K87" s="3281"/>
      <c r="L87" s="3433"/>
      <c r="M87" s="3461"/>
      <c r="N87" s="3464"/>
      <c r="O87" s="3442"/>
      <c r="P87" s="3416"/>
      <c r="Q87" s="3488"/>
      <c r="R87" s="3138"/>
      <c r="S87" s="3123"/>
      <c r="T87" s="3138"/>
      <c r="U87" s="3123"/>
      <c r="V87" s="3138"/>
      <c r="W87" s="3493"/>
      <c r="X87" s="3491"/>
      <c r="Y87" s="3226"/>
      <c r="Z87" s="3495"/>
      <c r="AA87" s="3405"/>
      <c r="AB87" s="2863"/>
      <c r="AD87">
        <v>0</v>
      </c>
      <c r="AE87" s="1500">
        <f t="shared" si="8"/>
        <v>0</v>
      </c>
    </row>
    <row r="88" spans="1:31" x14ac:dyDescent="0.25">
      <c r="A88" s="3522"/>
      <c r="B88" s="1214" t="s">
        <v>1660</v>
      </c>
      <c r="C88" s="1234" t="s">
        <v>4290</v>
      </c>
      <c r="D88" s="839" t="s">
        <v>4291</v>
      </c>
      <c r="E88" s="3123"/>
      <c r="F88" s="3475"/>
      <c r="G88" s="3419"/>
      <c r="H88" s="3422"/>
      <c r="I88" s="3455"/>
      <c r="J88" s="3458"/>
      <c r="K88" s="3281"/>
      <c r="L88" s="3433"/>
      <c r="M88" s="3461"/>
      <c r="N88" s="3464"/>
      <c r="O88" s="3442"/>
      <c r="P88" s="3416"/>
      <c r="Q88" s="3488"/>
      <c r="R88" s="3138"/>
      <c r="S88" s="3123"/>
      <c r="T88" s="3138"/>
      <c r="U88" s="3123"/>
      <c r="V88" s="3138"/>
      <c r="W88" s="3493"/>
      <c r="X88" s="3491"/>
      <c r="Y88" s="3226"/>
      <c r="Z88" s="3495"/>
      <c r="AA88" s="3405"/>
      <c r="AB88" s="2863"/>
      <c r="AD88">
        <v>0</v>
      </c>
      <c r="AE88" s="1500">
        <f t="shared" si="8"/>
        <v>0</v>
      </c>
    </row>
    <row r="89" spans="1:31" x14ac:dyDescent="0.25">
      <c r="A89" s="3522"/>
      <c r="B89" s="1214" t="s">
        <v>1666</v>
      </c>
      <c r="C89" s="1234" t="s">
        <v>4228</v>
      </c>
      <c r="D89" s="839" t="s">
        <v>4292</v>
      </c>
      <c r="E89" s="3123"/>
      <c r="F89" s="3475"/>
      <c r="G89" s="3419"/>
      <c r="H89" s="3422"/>
      <c r="I89" s="3455"/>
      <c r="J89" s="3458"/>
      <c r="K89" s="3281"/>
      <c r="L89" s="3433"/>
      <c r="M89" s="3461"/>
      <c r="N89" s="3464"/>
      <c r="O89" s="3442"/>
      <c r="P89" s="3416"/>
      <c r="Q89" s="3488"/>
      <c r="R89" s="3138"/>
      <c r="S89" s="3123"/>
      <c r="T89" s="3138"/>
      <c r="U89" s="3123"/>
      <c r="V89" s="3138"/>
      <c r="W89" s="3493"/>
      <c r="X89" s="3491"/>
      <c r="Y89" s="3226"/>
      <c r="Z89" s="3495"/>
      <c r="AA89" s="3405"/>
      <c r="AB89" s="2863"/>
      <c r="AD89">
        <v>0</v>
      </c>
      <c r="AE89" s="1500">
        <f t="shared" si="8"/>
        <v>0</v>
      </c>
    </row>
    <row r="90" spans="1:31" x14ac:dyDescent="0.25">
      <c r="A90" s="3522"/>
      <c r="B90" s="1214" t="s">
        <v>1674</v>
      </c>
      <c r="C90" s="1234"/>
      <c r="D90" s="251" t="s">
        <v>4293</v>
      </c>
      <c r="E90" s="3123"/>
      <c r="F90" s="3475"/>
      <c r="G90" s="3419"/>
      <c r="H90" s="3422"/>
      <c r="I90" s="3455"/>
      <c r="J90" s="3458"/>
      <c r="K90" s="3281"/>
      <c r="L90" s="3433"/>
      <c r="M90" s="3461"/>
      <c r="N90" s="3464"/>
      <c r="O90" s="3442"/>
      <c r="P90" s="3416"/>
      <c r="Q90" s="3488"/>
      <c r="R90" s="3138"/>
      <c r="S90" s="3123"/>
      <c r="T90" s="3138"/>
      <c r="U90" s="3123"/>
      <c r="V90" s="3138"/>
      <c r="W90" s="3493"/>
      <c r="X90" s="3491"/>
      <c r="Y90" s="3226"/>
      <c r="Z90" s="3495"/>
      <c r="AA90" s="3405"/>
      <c r="AB90" s="2863"/>
      <c r="AD90">
        <v>0</v>
      </c>
      <c r="AE90" s="1500">
        <f t="shared" si="8"/>
        <v>0</v>
      </c>
    </row>
    <row r="91" spans="1:31" ht="21.6" x14ac:dyDescent="0.25">
      <c r="A91" s="3522"/>
      <c r="B91" s="1214" t="s">
        <v>1680</v>
      </c>
      <c r="C91" s="1234" t="s">
        <v>4294</v>
      </c>
      <c r="D91" s="839" t="s">
        <v>4295</v>
      </c>
      <c r="E91" s="3123"/>
      <c r="F91" s="3475"/>
      <c r="G91" s="3419"/>
      <c r="H91" s="3422"/>
      <c r="I91" s="3455"/>
      <c r="J91" s="3458"/>
      <c r="K91" s="3281"/>
      <c r="L91" s="3433"/>
      <c r="M91" s="3461"/>
      <c r="N91" s="3464"/>
      <c r="O91" s="3442"/>
      <c r="P91" s="3416"/>
      <c r="Q91" s="3488"/>
      <c r="R91" s="3138"/>
      <c r="S91" s="3123"/>
      <c r="T91" s="3138"/>
      <c r="U91" s="3123"/>
      <c r="V91" s="3138"/>
      <c r="W91" s="3493"/>
      <c r="X91" s="3491"/>
      <c r="Y91" s="3226"/>
      <c r="Z91" s="3495"/>
      <c r="AA91" s="3405"/>
      <c r="AB91" s="2863"/>
      <c r="AD91">
        <v>0</v>
      </c>
      <c r="AE91" s="1500">
        <f t="shared" si="8"/>
        <v>0</v>
      </c>
    </row>
    <row r="92" spans="1:31" x14ac:dyDescent="0.25">
      <c r="A92" s="3522"/>
      <c r="B92" s="1214" t="s">
        <v>1686</v>
      </c>
      <c r="C92" s="1234"/>
      <c r="D92" s="251" t="s">
        <v>4296</v>
      </c>
      <c r="E92" s="3123"/>
      <c r="F92" s="3475"/>
      <c r="G92" s="3419"/>
      <c r="H92" s="3422"/>
      <c r="I92" s="3455"/>
      <c r="J92" s="3458"/>
      <c r="K92" s="3281"/>
      <c r="L92" s="3433"/>
      <c r="M92" s="3461"/>
      <c r="N92" s="3464"/>
      <c r="O92" s="3442"/>
      <c r="P92" s="3416"/>
      <c r="Q92" s="3488"/>
      <c r="R92" s="3138"/>
      <c r="S92" s="3123"/>
      <c r="T92" s="3138"/>
      <c r="U92" s="3123"/>
      <c r="V92" s="3138"/>
      <c r="W92" s="3493"/>
      <c r="X92" s="3491"/>
      <c r="Y92" s="3226"/>
      <c r="Z92" s="3495"/>
      <c r="AA92" s="3405"/>
      <c r="AB92" s="2863"/>
      <c r="AD92">
        <v>0</v>
      </c>
      <c r="AE92" s="1500">
        <f t="shared" si="8"/>
        <v>0</v>
      </c>
    </row>
    <row r="93" spans="1:31" x14ac:dyDescent="0.25">
      <c r="A93" s="3522"/>
      <c r="B93" s="1214" t="s">
        <v>1692</v>
      </c>
      <c r="C93" s="1234"/>
      <c r="D93" s="251" t="s">
        <v>4297</v>
      </c>
      <c r="E93" s="3123"/>
      <c r="F93" s="3475"/>
      <c r="G93" s="3419"/>
      <c r="H93" s="3422"/>
      <c r="I93" s="3455"/>
      <c r="J93" s="3458"/>
      <c r="K93" s="3281"/>
      <c r="L93" s="3433"/>
      <c r="M93" s="3461"/>
      <c r="N93" s="3464"/>
      <c r="O93" s="3442"/>
      <c r="P93" s="3416"/>
      <c r="Q93" s="3488"/>
      <c r="R93" s="3138"/>
      <c r="S93" s="3123"/>
      <c r="T93" s="3138"/>
      <c r="U93" s="3123"/>
      <c r="V93" s="3138"/>
      <c r="W93" s="3493"/>
      <c r="X93" s="3491"/>
      <c r="Y93" s="3226"/>
      <c r="Z93" s="3495"/>
      <c r="AA93" s="3405"/>
      <c r="AB93" s="2863"/>
      <c r="AD93">
        <v>0</v>
      </c>
      <c r="AE93" s="1500">
        <f t="shared" si="8"/>
        <v>0</v>
      </c>
    </row>
    <row r="94" spans="1:31" ht="15" thickBot="1" x14ac:dyDescent="0.3">
      <c r="A94" s="3523"/>
      <c r="B94" s="1223" t="s">
        <v>1699</v>
      </c>
      <c r="C94" s="1235"/>
      <c r="D94" s="334" t="s">
        <v>4298</v>
      </c>
      <c r="E94" s="3122"/>
      <c r="F94" s="3476"/>
      <c r="G94" s="3445"/>
      <c r="H94" s="3446"/>
      <c r="I94" s="3456"/>
      <c r="J94" s="3459"/>
      <c r="K94" s="3449"/>
      <c r="L94" s="3450"/>
      <c r="M94" s="3462"/>
      <c r="N94" s="3465"/>
      <c r="O94" s="3453"/>
      <c r="P94" s="3417"/>
      <c r="Q94" s="3489"/>
      <c r="R94" s="3134"/>
      <c r="S94" s="3122"/>
      <c r="T94" s="3134"/>
      <c r="U94" s="3122"/>
      <c r="V94" s="3134"/>
      <c r="W94" s="3494"/>
      <c r="X94" s="3492"/>
      <c r="Y94" s="3288"/>
      <c r="Z94" s="3496"/>
      <c r="AA94" s="3410"/>
      <c r="AB94" s="2864"/>
      <c r="AD94">
        <v>0</v>
      </c>
      <c r="AE94" s="1500">
        <f t="shared" si="8"/>
        <v>0</v>
      </c>
    </row>
    <row r="95" spans="1:31" ht="15" thickTop="1" x14ac:dyDescent="0.25">
      <c r="A95" s="3521" t="s">
        <v>4299</v>
      </c>
      <c r="B95" s="1222" t="s">
        <v>1705</v>
      </c>
      <c r="C95" s="1233"/>
      <c r="D95" s="332" t="s">
        <v>4300</v>
      </c>
      <c r="E95" s="3139" t="s">
        <v>4301</v>
      </c>
      <c r="F95" s="3474" t="s">
        <v>4302</v>
      </c>
      <c r="G95" s="3418" t="str">
        <f>"4-DaHall 1-PDU-"&amp;K95&amp;"-"&amp;J95&amp;"-"&amp;L95</f>
        <v>4-DaHall 1-PDU-06-100-2</v>
      </c>
      <c r="H95" s="3421" t="str">
        <f>"4-DaHall 1-PDU-"&amp;O95&amp;"-"&amp;N95&amp;"-"&amp;P95</f>
        <v>4-DaHall 1-PDU-05-100-2</v>
      </c>
      <c r="I95" s="3454">
        <v>220</v>
      </c>
      <c r="J95" s="3457">
        <v>100</v>
      </c>
      <c r="K95" s="3430" t="s">
        <v>6938</v>
      </c>
      <c r="L95" s="3432">
        <v>2</v>
      </c>
      <c r="M95" s="3460">
        <v>220</v>
      </c>
      <c r="N95" s="3463">
        <v>100</v>
      </c>
      <c r="O95" s="3441" t="s">
        <v>6927</v>
      </c>
      <c r="P95" s="3415">
        <v>2</v>
      </c>
      <c r="Q95" s="3487" t="s">
        <v>4282</v>
      </c>
      <c r="R95" s="3127" t="s">
        <v>4283</v>
      </c>
      <c r="S95" s="3139" t="s">
        <v>4284</v>
      </c>
      <c r="T95" s="3127" t="s">
        <v>4285</v>
      </c>
      <c r="U95" s="3139" t="s">
        <v>4118</v>
      </c>
      <c r="V95" s="3127" t="s">
        <v>4125</v>
      </c>
      <c r="W95" s="3481" t="e">
        <f>SUM(#REF!)</f>
        <v>#REF!</v>
      </c>
      <c r="X95" s="3482" t="e">
        <f>SUM(#REF!)</f>
        <v>#REF!</v>
      </c>
      <c r="Y95" s="3484" t="e">
        <f t="shared" si="6"/>
        <v>#REF!</v>
      </c>
      <c r="Z95" s="3485" t="e">
        <f t="shared" si="7"/>
        <v>#REF!</v>
      </c>
      <c r="AA95" s="3404"/>
      <c r="AB95" s="2862"/>
      <c r="AD95">
        <v>0</v>
      </c>
      <c r="AE95" s="1500" t="e">
        <f t="shared" si="8"/>
        <v>#REF!</v>
      </c>
    </row>
    <row r="96" spans="1:31" x14ac:dyDescent="0.25">
      <c r="A96" s="3522"/>
      <c r="B96" s="1214" t="s">
        <v>1706</v>
      </c>
      <c r="C96" s="1234"/>
      <c r="D96" s="251" t="s">
        <v>4303</v>
      </c>
      <c r="E96" s="3123"/>
      <c r="F96" s="3475"/>
      <c r="G96" s="3419"/>
      <c r="H96" s="3422"/>
      <c r="I96" s="3455"/>
      <c r="J96" s="3458"/>
      <c r="K96" s="3281"/>
      <c r="L96" s="3433"/>
      <c r="M96" s="3461"/>
      <c r="N96" s="3464"/>
      <c r="O96" s="3442"/>
      <c r="P96" s="3416"/>
      <c r="Q96" s="3488"/>
      <c r="R96" s="3138"/>
      <c r="S96" s="3123"/>
      <c r="T96" s="3138"/>
      <c r="U96" s="3123"/>
      <c r="V96" s="3138"/>
      <c r="W96" s="3493"/>
      <c r="X96" s="3491"/>
      <c r="Y96" s="3226"/>
      <c r="Z96" s="3495"/>
      <c r="AA96" s="3405"/>
      <c r="AB96" s="2863"/>
      <c r="AD96">
        <v>0</v>
      </c>
      <c r="AE96" s="1500">
        <f t="shared" si="8"/>
        <v>0</v>
      </c>
    </row>
    <row r="97" spans="1:31" x14ac:dyDescent="0.25">
      <c r="A97" s="3522"/>
      <c r="B97" s="1214" t="s">
        <v>1712</v>
      </c>
      <c r="C97" s="1234"/>
      <c r="D97" s="251" t="s">
        <v>4304</v>
      </c>
      <c r="E97" s="3123"/>
      <c r="F97" s="3475"/>
      <c r="G97" s="3419"/>
      <c r="H97" s="3422"/>
      <c r="I97" s="3455"/>
      <c r="J97" s="3458"/>
      <c r="K97" s="3281"/>
      <c r="L97" s="3433"/>
      <c r="M97" s="3461"/>
      <c r="N97" s="3464"/>
      <c r="O97" s="3442"/>
      <c r="P97" s="3416"/>
      <c r="Q97" s="3488"/>
      <c r="R97" s="3138"/>
      <c r="S97" s="3123"/>
      <c r="T97" s="3138"/>
      <c r="U97" s="3123"/>
      <c r="V97" s="3138"/>
      <c r="W97" s="3493"/>
      <c r="X97" s="3491"/>
      <c r="Y97" s="3226"/>
      <c r="Z97" s="3495"/>
      <c r="AA97" s="3405"/>
      <c r="AB97" s="2863"/>
      <c r="AD97">
        <v>0</v>
      </c>
      <c r="AE97" s="1500">
        <f t="shared" si="8"/>
        <v>0</v>
      </c>
    </row>
    <row r="98" spans="1:31" x14ac:dyDescent="0.25">
      <c r="A98" s="3522"/>
      <c r="B98" s="1214" t="s">
        <v>1718</v>
      </c>
      <c r="C98" s="1234"/>
      <c r="D98" s="251" t="s">
        <v>4305</v>
      </c>
      <c r="E98" s="3123"/>
      <c r="F98" s="3475"/>
      <c r="G98" s="3419"/>
      <c r="H98" s="3422"/>
      <c r="I98" s="3455"/>
      <c r="J98" s="3458"/>
      <c r="K98" s="3281"/>
      <c r="L98" s="3433"/>
      <c r="M98" s="3461"/>
      <c r="N98" s="3464"/>
      <c r="O98" s="3442"/>
      <c r="P98" s="3416"/>
      <c r="Q98" s="3488"/>
      <c r="R98" s="3138"/>
      <c r="S98" s="3123"/>
      <c r="T98" s="3138"/>
      <c r="U98" s="3123"/>
      <c r="V98" s="3138"/>
      <c r="W98" s="3493"/>
      <c r="X98" s="3491"/>
      <c r="Y98" s="3226"/>
      <c r="Z98" s="3495"/>
      <c r="AA98" s="3405"/>
      <c r="AB98" s="2863"/>
      <c r="AD98">
        <v>0</v>
      </c>
      <c r="AE98" s="1500">
        <f t="shared" si="8"/>
        <v>0</v>
      </c>
    </row>
    <row r="99" spans="1:31" x14ac:dyDescent="0.25">
      <c r="A99" s="3522"/>
      <c r="B99" s="1214" t="s">
        <v>3248</v>
      </c>
      <c r="C99" s="1234"/>
      <c r="D99" s="251" t="s">
        <v>4306</v>
      </c>
      <c r="E99" s="3123"/>
      <c r="F99" s="3475"/>
      <c r="G99" s="3419"/>
      <c r="H99" s="3422"/>
      <c r="I99" s="3455"/>
      <c r="J99" s="3458"/>
      <c r="K99" s="3281"/>
      <c r="L99" s="3433"/>
      <c r="M99" s="3461"/>
      <c r="N99" s="3464"/>
      <c r="O99" s="3442"/>
      <c r="P99" s="3416"/>
      <c r="Q99" s="3488"/>
      <c r="R99" s="3138"/>
      <c r="S99" s="3123"/>
      <c r="T99" s="3138"/>
      <c r="U99" s="3123"/>
      <c r="V99" s="3138"/>
      <c r="W99" s="3493"/>
      <c r="X99" s="3491"/>
      <c r="Y99" s="3226"/>
      <c r="Z99" s="3495"/>
      <c r="AA99" s="3405"/>
      <c r="AB99" s="2863"/>
      <c r="AD99">
        <v>0</v>
      </c>
      <c r="AE99" s="1500">
        <f t="shared" si="8"/>
        <v>0</v>
      </c>
    </row>
    <row r="100" spans="1:31" x14ac:dyDescent="0.25">
      <c r="A100" s="3522"/>
      <c r="B100" s="1214" t="s">
        <v>3254</v>
      </c>
      <c r="C100" s="1234"/>
      <c r="D100" s="251" t="s">
        <v>4307</v>
      </c>
      <c r="E100" s="3123"/>
      <c r="F100" s="3475"/>
      <c r="G100" s="3419"/>
      <c r="H100" s="3422"/>
      <c r="I100" s="3455"/>
      <c r="J100" s="3458"/>
      <c r="K100" s="3281"/>
      <c r="L100" s="3433"/>
      <c r="M100" s="3461"/>
      <c r="N100" s="3464"/>
      <c r="O100" s="3442"/>
      <c r="P100" s="3416"/>
      <c r="Q100" s="3488"/>
      <c r="R100" s="3138"/>
      <c r="S100" s="3123"/>
      <c r="T100" s="3138"/>
      <c r="U100" s="3123"/>
      <c r="V100" s="3138"/>
      <c r="W100" s="3493"/>
      <c r="X100" s="3491"/>
      <c r="Y100" s="3226"/>
      <c r="Z100" s="3495"/>
      <c r="AA100" s="3405"/>
      <c r="AB100" s="2863"/>
      <c r="AD100">
        <v>0</v>
      </c>
      <c r="AE100" s="1500">
        <f t="shared" si="8"/>
        <v>0</v>
      </c>
    </row>
    <row r="101" spans="1:31" x14ac:dyDescent="0.25">
      <c r="A101" s="3522"/>
      <c r="B101" s="1214" t="s">
        <v>1755</v>
      </c>
      <c r="C101" s="1234"/>
      <c r="D101" s="251" t="s">
        <v>4308</v>
      </c>
      <c r="E101" s="3123"/>
      <c r="F101" s="3475"/>
      <c r="G101" s="3419"/>
      <c r="H101" s="3422"/>
      <c r="I101" s="3455"/>
      <c r="J101" s="3458"/>
      <c r="K101" s="3281"/>
      <c r="L101" s="3433"/>
      <c r="M101" s="3461"/>
      <c r="N101" s="3464"/>
      <c r="O101" s="3442"/>
      <c r="P101" s="3416"/>
      <c r="Q101" s="3488"/>
      <c r="R101" s="3138"/>
      <c r="S101" s="3123"/>
      <c r="T101" s="3138"/>
      <c r="U101" s="3123"/>
      <c r="V101" s="3138"/>
      <c r="W101" s="3493"/>
      <c r="X101" s="3491"/>
      <c r="Y101" s="3226"/>
      <c r="Z101" s="3495"/>
      <c r="AA101" s="3405"/>
      <c r="AB101" s="2863"/>
      <c r="AD101">
        <v>0</v>
      </c>
      <c r="AE101" s="1500">
        <f t="shared" si="8"/>
        <v>0</v>
      </c>
    </row>
    <row r="102" spans="1:31" x14ac:dyDescent="0.25">
      <c r="A102" s="3522"/>
      <c r="B102" s="1214" t="s">
        <v>1761</v>
      </c>
      <c r="C102" s="1234"/>
      <c r="D102" s="251" t="s">
        <v>4309</v>
      </c>
      <c r="E102" s="3123"/>
      <c r="F102" s="3475"/>
      <c r="G102" s="3419"/>
      <c r="H102" s="3422"/>
      <c r="I102" s="3455"/>
      <c r="J102" s="3458"/>
      <c r="K102" s="3281"/>
      <c r="L102" s="3433"/>
      <c r="M102" s="3461"/>
      <c r="N102" s="3464"/>
      <c r="O102" s="3442"/>
      <c r="P102" s="3416"/>
      <c r="Q102" s="3488"/>
      <c r="R102" s="3138"/>
      <c r="S102" s="3123"/>
      <c r="T102" s="3138"/>
      <c r="U102" s="3123"/>
      <c r="V102" s="3138"/>
      <c r="W102" s="3493"/>
      <c r="X102" s="3491"/>
      <c r="Y102" s="3226"/>
      <c r="Z102" s="3495"/>
      <c r="AA102" s="3405"/>
      <c r="AB102" s="2863"/>
      <c r="AD102">
        <v>0</v>
      </c>
      <c r="AE102" s="1500">
        <f t="shared" si="8"/>
        <v>0</v>
      </c>
    </row>
    <row r="103" spans="1:31" x14ac:dyDescent="0.25">
      <c r="A103" s="3522"/>
      <c r="B103" s="1214" t="s">
        <v>1767</v>
      </c>
      <c r="C103" s="1234"/>
      <c r="D103" s="251" t="s">
        <v>4310</v>
      </c>
      <c r="E103" s="3123"/>
      <c r="F103" s="3475"/>
      <c r="G103" s="3419"/>
      <c r="H103" s="3422"/>
      <c r="I103" s="3455"/>
      <c r="J103" s="3458"/>
      <c r="K103" s="3281"/>
      <c r="L103" s="3433"/>
      <c r="M103" s="3461"/>
      <c r="N103" s="3464"/>
      <c r="O103" s="3442"/>
      <c r="P103" s="3416"/>
      <c r="Q103" s="3488"/>
      <c r="R103" s="3138"/>
      <c r="S103" s="3123"/>
      <c r="T103" s="3138"/>
      <c r="U103" s="3123"/>
      <c r="V103" s="3138"/>
      <c r="W103" s="3493"/>
      <c r="X103" s="3491"/>
      <c r="Y103" s="3226"/>
      <c r="Z103" s="3495"/>
      <c r="AA103" s="3405"/>
      <c r="AB103" s="2863"/>
      <c r="AD103">
        <v>0</v>
      </c>
      <c r="AE103" s="1500">
        <f t="shared" si="8"/>
        <v>0</v>
      </c>
    </row>
    <row r="104" spans="1:31" ht="15" thickBot="1" x14ac:dyDescent="0.3">
      <c r="A104" s="3523"/>
      <c r="B104" s="1223" t="s">
        <v>1773</v>
      </c>
      <c r="C104" s="1235"/>
      <c r="D104" s="334" t="s">
        <v>4311</v>
      </c>
      <c r="E104" s="3122"/>
      <c r="F104" s="3476"/>
      <c r="G104" s="3445"/>
      <c r="H104" s="3446"/>
      <c r="I104" s="3456"/>
      <c r="J104" s="3459"/>
      <c r="K104" s="3449"/>
      <c r="L104" s="3450"/>
      <c r="M104" s="3462"/>
      <c r="N104" s="3465"/>
      <c r="O104" s="3453"/>
      <c r="P104" s="3417"/>
      <c r="Q104" s="3489"/>
      <c r="R104" s="3134"/>
      <c r="S104" s="3122"/>
      <c r="T104" s="3134"/>
      <c r="U104" s="3122"/>
      <c r="V104" s="3134"/>
      <c r="W104" s="3494"/>
      <c r="X104" s="3492"/>
      <c r="Y104" s="3288"/>
      <c r="Z104" s="3496"/>
      <c r="AA104" s="3410"/>
      <c r="AB104" s="2864"/>
      <c r="AD104">
        <v>0</v>
      </c>
      <c r="AE104" s="1500">
        <f t="shared" si="8"/>
        <v>0</v>
      </c>
    </row>
    <row r="105" spans="1:31" ht="22.2" thickTop="1" x14ac:dyDescent="0.25">
      <c r="A105" s="3521" t="s">
        <v>4312</v>
      </c>
      <c r="B105" s="1222" t="s">
        <v>545</v>
      </c>
      <c r="C105" s="1233" t="s">
        <v>3050</v>
      </c>
      <c r="D105" s="1065" t="s">
        <v>4313</v>
      </c>
      <c r="E105" s="3139" t="s">
        <v>4314</v>
      </c>
      <c r="F105" s="3474" t="s">
        <v>4315</v>
      </c>
      <c r="G105" s="3418" t="str">
        <f>"4-DaHall 1-PDU-"&amp;K105&amp;"-"&amp;J105&amp;"-"&amp;L105</f>
        <v>4-DaHall 1-PDU-06-100-3</v>
      </c>
      <c r="H105" s="3421" t="str">
        <f>"4-DaHall 1-PDU-"&amp;O105&amp;"-"&amp;N105&amp;"-"&amp;P105</f>
        <v>4-DaHall 1-PDU-05-100-3</v>
      </c>
      <c r="I105" s="3454">
        <v>220</v>
      </c>
      <c r="J105" s="3457">
        <v>100</v>
      </c>
      <c r="K105" s="3430" t="s">
        <v>6938</v>
      </c>
      <c r="L105" s="3432">
        <v>3</v>
      </c>
      <c r="M105" s="3460">
        <v>220</v>
      </c>
      <c r="N105" s="3463">
        <v>100</v>
      </c>
      <c r="O105" s="3441" t="s">
        <v>6927</v>
      </c>
      <c r="P105" s="3415">
        <v>3</v>
      </c>
      <c r="Q105" s="3487" t="s">
        <v>4282</v>
      </c>
      <c r="R105" s="3127" t="s">
        <v>4283</v>
      </c>
      <c r="S105" s="3139" t="s">
        <v>4284</v>
      </c>
      <c r="T105" s="3127" t="s">
        <v>4285</v>
      </c>
      <c r="U105" s="3139" t="s">
        <v>4118</v>
      </c>
      <c r="V105" s="3127" t="s">
        <v>4125</v>
      </c>
      <c r="W105" s="3481" t="e">
        <f>SUM(#REF!)</f>
        <v>#REF!</v>
      </c>
      <c r="X105" s="3482" t="e">
        <f>SUM(#REF!)</f>
        <v>#REF!</v>
      </c>
      <c r="Y105" s="3482" t="e">
        <f t="shared" si="6"/>
        <v>#REF!</v>
      </c>
      <c r="Z105" s="3497" t="e">
        <f t="shared" si="7"/>
        <v>#REF!</v>
      </c>
      <c r="AA105" s="3411"/>
      <c r="AB105" s="2862"/>
      <c r="AD105">
        <v>17.399999999999999</v>
      </c>
      <c r="AE105" s="1500" t="e">
        <f t="shared" si="8"/>
        <v>#REF!</v>
      </c>
    </row>
    <row r="106" spans="1:31" x14ac:dyDescent="0.25">
      <c r="A106" s="3522"/>
      <c r="B106" s="1214" t="s">
        <v>1779</v>
      </c>
      <c r="C106" s="1234"/>
      <c r="D106" s="251" t="s">
        <v>4316</v>
      </c>
      <c r="E106" s="3123"/>
      <c r="F106" s="3475"/>
      <c r="G106" s="3419"/>
      <c r="H106" s="3422"/>
      <c r="I106" s="3455"/>
      <c r="J106" s="3458"/>
      <c r="K106" s="3281"/>
      <c r="L106" s="3433"/>
      <c r="M106" s="3461"/>
      <c r="N106" s="3464"/>
      <c r="O106" s="3442"/>
      <c r="P106" s="3416"/>
      <c r="Q106" s="3488"/>
      <c r="R106" s="3138"/>
      <c r="S106" s="3123"/>
      <c r="T106" s="3138"/>
      <c r="U106" s="3123"/>
      <c r="V106" s="3138"/>
      <c r="W106" s="3493"/>
      <c r="X106" s="3491"/>
      <c r="Y106" s="3491"/>
      <c r="Z106" s="3498"/>
      <c r="AA106" s="3412"/>
      <c r="AB106" s="2863"/>
      <c r="AD106">
        <v>0</v>
      </c>
      <c r="AE106" s="1500">
        <f t="shared" si="8"/>
        <v>0</v>
      </c>
    </row>
    <row r="107" spans="1:31" x14ac:dyDescent="0.25">
      <c r="A107" s="3522"/>
      <c r="B107" s="1214" t="s">
        <v>1790</v>
      </c>
      <c r="C107" s="1234" t="s">
        <v>4317</v>
      </c>
      <c r="D107" s="839" t="s">
        <v>4318</v>
      </c>
      <c r="E107" s="3123"/>
      <c r="F107" s="3475"/>
      <c r="G107" s="3419"/>
      <c r="H107" s="3422"/>
      <c r="I107" s="3455"/>
      <c r="J107" s="3458"/>
      <c r="K107" s="3281"/>
      <c r="L107" s="3433"/>
      <c r="M107" s="3461"/>
      <c r="N107" s="3464"/>
      <c r="O107" s="3442"/>
      <c r="P107" s="3416"/>
      <c r="Q107" s="3488"/>
      <c r="R107" s="3138"/>
      <c r="S107" s="3123"/>
      <c r="T107" s="3138"/>
      <c r="U107" s="3123"/>
      <c r="V107" s="3138"/>
      <c r="W107" s="3493"/>
      <c r="X107" s="3491"/>
      <c r="Y107" s="3491"/>
      <c r="Z107" s="3498"/>
      <c r="AA107" s="3412"/>
      <c r="AB107" s="2863"/>
      <c r="AD107">
        <v>0</v>
      </c>
      <c r="AE107" s="1500">
        <f t="shared" si="8"/>
        <v>0</v>
      </c>
    </row>
    <row r="108" spans="1:31" x14ac:dyDescent="0.25">
      <c r="A108" s="3522"/>
      <c r="B108" s="1214" t="s">
        <v>1797</v>
      </c>
      <c r="C108" s="1234" t="s">
        <v>4317</v>
      </c>
      <c r="D108" s="839" t="s">
        <v>4319</v>
      </c>
      <c r="E108" s="3123"/>
      <c r="F108" s="3475"/>
      <c r="G108" s="3419"/>
      <c r="H108" s="3422"/>
      <c r="I108" s="3455"/>
      <c r="J108" s="3458"/>
      <c r="K108" s="3281"/>
      <c r="L108" s="3433"/>
      <c r="M108" s="3461"/>
      <c r="N108" s="3464"/>
      <c r="O108" s="3442"/>
      <c r="P108" s="3416"/>
      <c r="Q108" s="3488"/>
      <c r="R108" s="3138"/>
      <c r="S108" s="3123"/>
      <c r="T108" s="3138"/>
      <c r="U108" s="3123"/>
      <c r="V108" s="3138"/>
      <c r="W108" s="3493"/>
      <c r="X108" s="3491"/>
      <c r="Y108" s="3491"/>
      <c r="Z108" s="3498"/>
      <c r="AA108" s="3412"/>
      <c r="AB108" s="2863"/>
      <c r="AD108">
        <v>0</v>
      </c>
      <c r="AE108" s="1500">
        <f t="shared" si="8"/>
        <v>0</v>
      </c>
    </row>
    <row r="109" spans="1:31" x14ac:dyDescent="0.25">
      <c r="A109" s="3522"/>
      <c r="B109" s="1214" t="s">
        <v>1803</v>
      </c>
      <c r="C109" s="1234"/>
      <c r="D109" s="251" t="s">
        <v>4320</v>
      </c>
      <c r="E109" s="3123"/>
      <c r="F109" s="3475"/>
      <c r="G109" s="3419"/>
      <c r="H109" s="3422"/>
      <c r="I109" s="3455"/>
      <c r="J109" s="3458"/>
      <c r="K109" s="3281"/>
      <c r="L109" s="3433"/>
      <c r="M109" s="3461"/>
      <c r="N109" s="3464"/>
      <c r="O109" s="3442"/>
      <c r="P109" s="3416"/>
      <c r="Q109" s="3488"/>
      <c r="R109" s="3138"/>
      <c r="S109" s="3123"/>
      <c r="T109" s="3138"/>
      <c r="U109" s="3123"/>
      <c r="V109" s="3138"/>
      <c r="W109" s="3493"/>
      <c r="X109" s="3491"/>
      <c r="Y109" s="3491"/>
      <c r="Z109" s="3498"/>
      <c r="AA109" s="3412"/>
      <c r="AB109" s="2863"/>
      <c r="AD109">
        <v>0</v>
      </c>
      <c r="AE109" s="1500">
        <f t="shared" si="8"/>
        <v>0</v>
      </c>
    </row>
    <row r="110" spans="1:31" x14ac:dyDescent="0.25">
      <c r="A110" s="3522"/>
      <c r="B110" s="1214" t="s">
        <v>1809</v>
      </c>
      <c r="C110" s="1234" t="s">
        <v>4317</v>
      </c>
      <c r="D110" s="839" t="s">
        <v>4321</v>
      </c>
      <c r="E110" s="3123"/>
      <c r="F110" s="3475"/>
      <c r="G110" s="3419"/>
      <c r="H110" s="3422"/>
      <c r="I110" s="3455"/>
      <c r="J110" s="3458"/>
      <c r="K110" s="3281"/>
      <c r="L110" s="3433"/>
      <c r="M110" s="3461"/>
      <c r="N110" s="3464"/>
      <c r="O110" s="3442"/>
      <c r="P110" s="3416"/>
      <c r="Q110" s="3488"/>
      <c r="R110" s="3138"/>
      <c r="S110" s="3123"/>
      <c r="T110" s="3138"/>
      <c r="U110" s="3123"/>
      <c r="V110" s="3138"/>
      <c r="W110" s="3493"/>
      <c r="X110" s="3491"/>
      <c r="Y110" s="3491"/>
      <c r="Z110" s="3498"/>
      <c r="AA110" s="3412"/>
      <c r="AB110" s="2863"/>
      <c r="AD110">
        <v>0</v>
      </c>
      <c r="AE110" s="1500">
        <f t="shared" si="8"/>
        <v>0</v>
      </c>
    </row>
    <row r="111" spans="1:31" x14ac:dyDescent="0.25">
      <c r="A111" s="3522"/>
      <c r="B111" s="1214" t="s">
        <v>1816</v>
      </c>
      <c r="C111" s="1234"/>
      <c r="D111" s="251" t="s">
        <v>4322</v>
      </c>
      <c r="E111" s="3123"/>
      <c r="F111" s="3475"/>
      <c r="G111" s="3419"/>
      <c r="H111" s="3422"/>
      <c r="I111" s="3455"/>
      <c r="J111" s="3458"/>
      <c r="K111" s="3281"/>
      <c r="L111" s="3433"/>
      <c r="M111" s="3461"/>
      <c r="N111" s="3464"/>
      <c r="O111" s="3442"/>
      <c r="P111" s="3416"/>
      <c r="Q111" s="3488"/>
      <c r="R111" s="3138"/>
      <c r="S111" s="3123"/>
      <c r="T111" s="3138"/>
      <c r="U111" s="3123"/>
      <c r="V111" s="3138"/>
      <c r="W111" s="3493"/>
      <c r="X111" s="3491"/>
      <c r="Y111" s="3491"/>
      <c r="Z111" s="3498"/>
      <c r="AA111" s="3412"/>
      <c r="AB111" s="2863"/>
      <c r="AD111">
        <v>0</v>
      </c>
      <c r="AE111" s="1500">
        <f t="shared" si="8"/>
        <v>0</v>
      </c>
    </row>
    <row r="112" spans="1:31" x14ac:dyDescent="0.25">
      <c r="A112" s="3522"/>
      <c r="B112" s="1214" t="s">
        <v>1822</v>
      </c>
      <c r="C112" s="1234"/>
      <c r="D112" s="251" t="s">
        <v>4323</v>
      </c>
      <c r="E112" s="3123"/>
      <c r="F112" s="3475"/>
      <c r="G112" s="3419"/>
      <c r="H112" s="3422"/>
      <c r="I112" s="3455"/>
      <c r="J112" s="3458"/>
      <c r="K112" s="3281"/>
      <c r="L112" s="3433"/>
      <c r="M112" s="3461"/>
      <c r="N112" s="3464"/>
      <c r="O112" s="3442"/>
      <c r="P112" s="3416"/>
      <c r="Q112" s="3488"/>
      <c r="R112" s="3138"/>
      <c r="S112" s="3123"/>
      <c r="T112" s="3138"/>
      <c r="U112" s="3123"/>
      <c r="V112" s="3138"/>
      <c r="W112" s="3493"/>
      <c r="X112" s="3491"/>
      <c r="Y112" s="3491"/>
      <c r="Z112" s="3498"/>
      <c r="AA112" s="3412"/>
      <c r="AB112" s="2863"/>
      <c r="AD112">
        <v>0</v>
      </c>
      <c r="AE112" s="1500">
        <f t="shared" si="8"/>
        <v>0</v>
      </c>
    </row>
    <row r="113" spans="1:31" x14ac:dyDescent="0.25">
      <c r="A113" s="3522"/>
      <c r="B113" s="1214" t="s">
        <v>1828</v>
      </c>
      <c r="C113" s="1234"/>
      <c r="D113" s="251" t="s">
        <v>4324</v>
      </c>
      <c r="E113" s="3123"/>
      <c r="F113" s="3475"/>
      <c r="G113" s="3419"/>
      <c r="H113" s="3422"/>
      <c r="I113" s="3455"/>
      <c r="J113" s="3458"/>
      <c r="K113" s="3281"/>
      <c r="L113" s="3433"/>
      <c r="M113" s="3461"/>
      <c r="N113" s="3464"/>
      <c r="O113" s="3442"/>
      <c r="P113" s="3416"/>
      <c r="Q113" s="3488"/>
      <c r="R113" s="3138"/>
      <c r="S113" s="3123"/>
      <c r="T113" s="3138"/>
      <c r="U113" s="3123"/>
      <c r="V113" s="3138"/>
      <c r="W113" s="3493"/>
      <c r="X113" s="3491"/>
      <c r="Y113" s="3491"/>
      <c r="Z113" s="3498"/>
      <c r="AA113" s="3412"/>
      <c r="AB113" s="2863"/>
      <c r="AD113">
        <v>0</v>
      </c>
      <c r="AE113" s="1500">
        <f t="shared" si="8"/>
        <v>0</v>
      </c>
    </row>
    <row r="114" spans="1:31" x14ac:dyDescent="0.25">
      <c r="A114" s="3522"/>
      <c r="B114" s="1214" t="s">
        <v>1836</v>
      </c>
      <c r="C114" s="1234"/>
      <c r="D114" s="251" t="s">
        <v>4325</v>
      </c>
      <c r="E114" s="3123"/>
      <c r="F114" s="3475"/>
      <c r="G114" s="3419"/>
      <c r="H114" s="3422"/>
      <c r="I114" s="3455"/>
      <c r="J114" s="3458"/>
      <c r="K114" s="3281"/>
      <c r="L114" s="3433"/>
      <c r="M114" s="3461"/>
      <c r="N114" s="3464"/>
      <c r="O114" s="3442"/>
      <c r="P114" s="3416"/>
      <c r="Q114" s="3488"/>
      <c r="R114" s="3138"/>
      <c r="S114" s="3123"/>
      <c r="T114" s="3138"/>
      <c r="U114" s="3123"/>
      <c r="V114" s="3138"/>
      <c r="W114" s="3493"/>
      <c r="X114" s="3491"/>
      <c r="Y114" s="3491"/>
      <c r="Z114" s="3498"/>
      <c r="AA114" s="3412"/>
      <c r="AB114" s="2863"/>
      <c r="AD114">
        <v>0</v>
      </c>
      <c r="AE114" s="1500">
        <f t="shared" si="8"/>
        <v>0</v>
      </c>
    </row>
    <row r="115" spans="1:31" ht="15" thickBot="1" x14ac:dyDescent="0.3">
      <c r="A115" s="3523"/>
      <c r="B115" s="1223" t="s">
        <v>4326</v>
      </c>
      <c r="C115" s="1235"/>
      <c r="D115" s="334" t="s">
        <v>4327</v>
      </c>
      <c r="E115" s="3122"/>
      <c r="F115" s="3476"/>
      <c r="G115" s="3445"/>
      <c r="H115" s="3446"/>
      <c r="I115" s="3456"/>
      <c r="J115" s="3459"/>
      <c r="K115" s="3449"/>
      <c r="L115" s="3450"/>
      <c r="M115" s="3462"/>
      <c r="N115" s="3465"/>
      <c r="O115" s="3453"/>
      <c r="P115" s="3417"/>
      <c r="Q115" s="3489"/>
      <c r="R115" s="3134"/>
      <c r="S115" s="3122"/>
      <c r="T115" s="3134"/>
      <c r="U115" s="3122"/>
      <c r="V115" s="3134"/>
      <c r="W115" s="3494"/>
      <c r="X115" s="3492"/>
      <c r="Y115" s="3492"/>
      <c r="Z115" s="3499"/>
      <c r="AA115" s="3413"/>
      <c r="AB115" s="2864"/>
      <c r="AD115">
        <v>0</v>
      </c>
      <c r="AE115" s="1500">
        <f t="shared" si="8"/>
        <v>0</v>
      </c>
    </row>
    <row r="116" spans="1:31" ht="15" thickTop="1" x14ac:dyDescent="0.25">
      <c r="A116" s="3521" t="s">
        <v>4328</v>
      </c>
      <c r="B116" s="1222" t="s">
        <v>1842</v>
      </c>
      <c r="C116" s="1233"/>
      <c r="D116" s="332" t="s">
        <v>4329</v>
      </c>
      <c r="E116" s="3139" t="s">
        <v>4330</v>
      </c>
      <c r="F116" s="3474" t="s">
        <v>4331</v>
      </c>
      <c r="G116" s="3418" t="str">
        <f>"4-DaHall 1-PDU-"&amp;K116&amp;"-"&amp;J116&amp;"-"&amp;L116</f>
        <v>4-DaHall 1-PDU-06-100-4</v>
      </c>
      <c r="H116" s="3421" t="str">
        <f>"4-DaHall 1-PDU-"&amp;O116&amp;"-"&amp;N116&amp;"-"&amp;P116</f>
        <v>4-DaHall 1-PDU-05-100-4</v>
      </c>
      <c r="I116" s="3454">
        <v>220</v>
      </c>
      <c r="J116" s="3457">
        <v>100</v>
      </c>
      <c r="K116" s="3430" t="s">
        <v>6938</v>
      </c>
      <c r="L116" s="3432">
        <v>4</v>
      </c>
      <c r="M116" s="3460">
        <v>220</v>
      </c>
      <c r="N116" s="3463">
        <v>100</v>
      </c>
      <c r="O116" s="3441" t="s">
        <v>6927</v>
      </c>
      <c r="P116" s="3415">
        <v>4</v>
      </c>
      <c r="Q116" s="3487" t="s">
        <v>4282</v>
      </c>
      <c r="R116" s="3127" t="s">
        <v>4283</v>
      </c>
      <c r="S116" s="3139" t="s">
        <v>4284</v>
      </c>
      <c r="T116" s="3127" t="s">
        <v>4285</v>
      </c>
      <c r="U116" s="3139" t="s">
        <v>4118</v>
      </c>
      <c r="V116" s="3127" t="s">
        <v>4125</v>
      </c>
      <c r="W116" s="3481" t="e">
        <f>SUM(#REF!)</f>
        <v>#REF!</v>
      </c>
      <c r="X116" s="3482" t="e">
        <f>SUM(#REF!)</f>
        <v>#REF!</v>
      </c>
      <c r="Y116" s="3484" t="e">
        <f t="shared" si="6"/>
        <v>#REF!</v>
      </c>
      <c r="Z116" s="3485" t="e">
        <f t="shared" si="7"/>
        <v>#REF!</v>
      </c>
      <c r="AA116" s="3404"/>
      <c r="AB116" s="2867" t="s">
        <v>4332</v>
      </c>
      <c r="AD116">
        <v>14.5</v>
      </c>
      <c r="AE116" s="1500" t="e">
        <f t="shared" si="8"/>
        <v>#REF!</v>
      </c>
    </row>
    <row r="117" spans="1:31" x14ac:dyDescent="0.25">
      <c r="A117" s="3522"/>
      <c r="B117" s="1214" t="s">
        <v>1843</v>
      </c>
      <c r="C117" s="1234"/>
      <c r="D117" s="251" t="s">
        <v>4333</v>
      </c>
      <c r="E117" s="3123"/>
      <c r="F117" s="3475"/>
      <c r="G117" s="3419"/>
      <c r="H117" s="3422"/>
      <c r="I117" s="3455"/>
      <c r="J117" s="3458"/>
      <c r="K117" s="3281"/>
      <c r="L117" s="3433"/>
      <c r="M117" s="3461"/>
      <c r="N117" s="3464"/>
      <c r="O117" s="3442"/>
      <c r="P117" s="3416"/>
      <c r="Q117" s="3488"/>
      <c r="R117" s="3138"/>
      <c r="S117" s="3123"/>
      <c r="T117" s="3138"/>
      <c r="U117" s="3123"/>
      <c r="V117" s="3138"/>
      <c r="W117" s="3493"/>
      <c r="X117" s="3491"/>
      <c r="Y117" s="3226"/>
      <c r="Z117" s="3495"/>
      <c r="AA117" s="3405"/>
      <c r="AB117" s="2868" t="s">
        <v>4332</v>
      </c>
      <c r="AD117">
        <v>0</v>
      </c>
      <c r="AE117" s="1500">
        <f t="shared" si="8"/>
        <v>0</v>
      </c>
    </row>
    <row r="118" spans="1:31" x14ac:dyDescent="0.25">
      <c r="A118" s="3522"/>
      <c r="B118" s="1214" t="s">
        <v>1849</v>
      </c>
      <c r="C118" s="1234"/>
      <c r="D118" s="251" t="s">
        <v>4334</v>
      </c>
      <c r="E118" s="3123"/>
      <c r="F118" s="3475"/>
      <c r="G118" s="3419"/>
      <c r="H118" s="3422"/>
      <c r="I118" s="3455"/>
      <c r="J118" s="3458"/>
      <c r="K118" s="3281"/>
      <c r="L118" s="3433"/>
      <c r="M118" s="3461"/>
      <c r="N118" s="3464"/>
      <c r="O118" s="3442"/>
      <c r="P118" s="3416"/>
      <c r="Q118" s="3488"/>
      <c r="R118" s="3138"/>
      <c r="S118" s="3123"/>
      <c r="T118" s="3138"/>
      <c r="U118" s="3123"/>
      <c r="V118" s="3138"/>
      <c r="W118" s="3493"/>
      <c r="X118" s="3491"/>
      <c r="Y118" s="3226"/>
      <c r="Z118" s="3495"/>
      <c r="AA118" s="3405"/>
      <c r="AB118" s="2868" t="s">
        <v>4332</v>
      </c>
      <c r="AD118">
        <v>0</v>
      </c>
      <c r="AE118" s="1500">
        <f t="shared" si="8"/>
        <v>0</v>
      </c>
    </row>
    <row r="119" spans="1:31" x14ac:dyDescent="0.25">
      <c r="A119" s="3522"/>
      <c r="B119" s="1214" t="s">
        <v>1856</v>
      </c>
      <c r="C119" s="1234"/>
      <c r="D119" s="251" t="s">
        <v>4335</v>
      </c>
      <c r="E119" s="3123"/>
      <c r="F119" s="3475"/>
      <c r="G119" s="3419"/>
      <c r="H119" s="3422"/>
      <c r="I119" s="3455"/>
      <c r="J119" s="3458"/>
      <c r="K119" s="3281"/>
      <c r="L119" s="3433"/>
      <c r="M119" s="3461"/>
      <c r="N119" s="3464"/>
      <c r="O119" s="3442"/>
      <c r="P119" s="3416"/>
      <c r="Q119" s="3488"/>
      <c r="R119" s="3138"/>
      <c r="S119" s="3123"/>
      <c r="T119" s="3138"/>
      <c r="U119" s="3123"/>
      <c r="V119" s="3138"/>
      <c r="W119" s="3493"/>
      <c r="X119" s="3491"/>
      <c r="Y119" s="3226"/>
      <c r="Z119" s="3495"/>
      <c r="AA119" s="3405"/>
      <c r="AB119" s="2868"/>
      <c r="AD119">
        <v>0</v>
      </c>
      <c r="AE119" s="1500">
        <f t="shared" si="8"/>
        <v>0</v>
      </c>
    </row>
    <row r="120" spans="1:31" x14ac:dyDescent="0.25">
      <c r="A120" s="3522"/>
      <c r="B120" s="1214" t="s">
        <v>1862</v>
      </c>
      <c r="C120" s="1234"/>
      <c r="D120" s="251" t="s">
        <v>4336</v>
      </c>
      <c r="E120" s="3123"/>
      <c r="F120" s="3475"/>
      <c r="G120" s="3419"/>
      <c r="H120" s="3422"/>
      <c r="I120" s="3455"/>
      <c r="J120" s="3458"/>
      <c r="K120" s="3281"/>
      <c r="L120" s="3433"/>
      <c r="M120" s="3461"/>
      <c r="N120" s="3464"/>
      <c r="O120" s="3442"/>
      <c r="P120" s="3416"/>
      <c r="Q120" s="3488"/>
      <c r="R120" s="3138"/>
      <c r="S120" s="3123"/>
      <c r="T120" s="3138"/>
      <c r="U120" s="3123"/>
      <c r="V120" s="3138"/>
      <c r="W120" s="3493"/>
      <c r="X120" s="3491"/>
      <c r="Y120" s="3226"/>
      <c r="Z120" s="3495"/>
      <c r="AA120" s="3405"/>
      <c r="AB120" s="2868"/>
      <c r="AD120">
        <v>0</v>
      </c>
      <c r="AE120" s="1500">
        <f t="shared" si="8"/>
        <v>0</v>
      </c>
    </row>
    <row r="121" spans="1:31" x14ac:dyDescent="0.25">
      <c r="A121" s="3522"/>
      <c r="B121" s="1214" t="s">
        <v>1868</v>
      </c>
      <c r="C121" s="1234" t="s">
        <v>4228</v>
      </c>
      <c r="D121" s="839" t="s">
        <v>4337</v>
      </c>
      <c r="E121" s="3123"/>
      <c r="F121" s="3475"/>
      <c r="G121" s="3419"/>
      <c r="H121" s="3422"/>
      <c r="I121" s="3455"/>
      <c r="J121" s="3458"/>
      <c r="K121" s="3281"/>
      <c r="L121" s="3433"/>
      <c r="M121" s="3461"/>
      <c r="N121" s="3464"/>
      <c r="O121" s="3442"/>
      <c r="P121" s="3416"/>
      <c r="Q121" s="3488"/>
      <c r="R121" s="3138"/>
      <c r="S121" s="3123"/>
      <c r="T121" s="3138"/>
      <c r="U121" s="3123"/>
      <c r="V121" s="3138"/>
      <c r="W121" s="3493"/>
      <c r="X121" s="3491"/>
      <c r="Y121" s="3226"/>
      <c r="Z121" s="3495"/>
      <c r="AA121" s="3405"/>
      <c r="AB121" s="2868"/>
      <c r="AD121">
        <v>0</v>
      </c>
      <c r="AE121" s="1500">
        <f t="shared" si="8"/>
        <v>0</v>
      </c>
    </row>
    <row r="122" spans="1:31" x14ac:dyDescent="0.25">
      <c r="A122" s="3522"/>
      <c r="B122" s="1214" t="s">
        <v>1874</v>
      </c>
      <c r="C122" s="1234"/>
      <c r="D122" s="251" t="s">
        <v>4338</v>
      </c>
      <c r="E122" s="3123"/>
      <c r="F122" s="3475"/>
      <c r="G122" s="3419"/>
      <c r="H122" s="3422"/>
      <c r="I122" s="3455"/>
      <c r="J122" s="3458"/>
      <c r="K122" s="3281"/>
      <c r="L122" s="3433"/>
      <c r="M122" s="3461"/>
      <c r="N122" s="3464"/>
      <c r="O122" s="3442"/>
      <c r="P122" s="3416"/>
      <c r="Q122" s="3488"/>
      <c r="R122" s="3138"/>
      <c r="S122" s="3123"/>
      <c r="T122" s="3138"/>
      <c r="U122" s="3123"/>
      <c r="V122" s="3138"/>
      <c r="W122" s="3493"/>
      <c r="X122" s="3491"/>
      <c r="Y122" s="3226"/>
      <c r="Z122" s="3495"/>
      <c r="AA122" s="3405"/>
      <c r="AB122" s="2868"/>
      <c r="AD122">
        <v>0</v>
      </c>
      <c r="AE122" s="1500">
        <f t="shared" si="8"/>
        <v>0</v>
      </c>
    </row>
    <row r="123" spans="1:31" x14ac:dyDescent="0.25">
      <c r="A123" s="3522"/>
      <c r="B123" s="1214" t="s">
        <v>1880</v>
      </c>
      <c r="C123" s="1234" t="s">
        <v>4228</v>
      </c>
      <c r="D123" s="839" t="s">
        <v>4339</v>
      </c>
      <c r="E123" s="3123"/>
      <c r="F123" s="3475"/>
      <c r="G123" s="3419"/>
      <c r="H123" s="3422"/>
      <c r="I123" s="3455"/>
      <c r="J123" s="3458"/>
      <c r="K123" s="3281"/>
      <c r="L123" s="3433"/>
      <c r="M123" s="3461"/>
      <c r="N123" s="3464"/>
      <c r="O123" s="3442"/>
      <c r="P123" s="3416"/>
      <c r="Q123" s="3488"/>
      <c r="R123" s="3138"/>
      <c r="S123" s="3123"/>
      <c r="T123" s="3138"/>
      <c r="U123" s="3123"/>
      <c r="V123" s="3138"/>
      <c r="W123" s="3493"/>
      <c r="X123" s="3491"/>
      <c r="Y123" s="3226"/>
      <c r="Z123" s="3495"/>
      <c r="AA123" s="3405"/>
      <c r="AB123" s="2868"/>
      <c r="AD123">
        <v>0</v>
      </c>
      <c r="AE123" s="1500">
        <f t="shared" si="8"/>
        <v>0</v>
      </c>
    </row>
    <row r="124" spans="1:31" x14ac:dyDescent="0.25">
      <c r="A124" s="3522"/>
      <c r="B124" s="1214" t="s">
        <v>1886</v>
      </c>
      <c r="C124" s="1234" t="s">
        <v>4228</v>
      </c>
      <c r="D124" s="839" t="s">
        <v>4340</v>
      </c>
      <c r="E124" s="3123"/>
      <c r="F124" s="3475"/>
      <c r="G124" s="3419"/>
      <c r="H124" s="3422"/>
      <c r="I124" s="3455"/>
      <c r="J124" s="3458"/>
      <c r="K124" s="3281"/>
      <c r="L124" s="3433"/>
      <c r="M124" s="3461"/>
      <c r="N124" s="3464"/>
      <c r="O124" s="3442"/>
      <c r="P124" s="3416"/>
      <c r="Q124" s="3488"/>
      <c r="R124" s="3138"/>
      <c r="S124" s="3123"/>
      <c r="T124" s="3138"/>
      <c r="U124" s="3123"/>
      <c r="V124" s="3138"/>
      <c r="W124" s="3493"/>
      <c r="X124" s="3491"/>
      <c r="Y124" s="3226"/>
      <c r="Z124" s="3495"/>
      <c r="AA124" s="3405"/>
      <c r="AB124" s="2868"/>
      <c r="AD124">
        <v>0</v>
      </c>
      <c r="AE124" s="1500">
        <f t="shared" si="8"/>
        <v>0</v>
      </c>
    </row>
    <row r="125" spans="1:31" x14ac:dyDescent="0.25">
      <c r="A125" s="3522"/>
      <c r="B125" s="1214" t="s">
        <v>1892</v>
      </c>
      <c r="C125" s="1234"/>
      <c r="D125" s="251" t="s">
        <v>4341</v>
      </c>
      <c r="E125" s="3123"/>
      <c r="F125" s="3475"/>
      <c r="G125" s="3419"/>
      <c r="H125" s="3422"/>
      <c r="I125" s="3455"/>
      <c r="J125" s="3458"/>
      <c r="K125" s="3281"/>
      <c r="L125" s="3433"/>
      <c r="M125" s="3461"/>
      <c r="N125" s="3464"/>
      <c r="O125" s="3442"/>
      <c r="P125" s="3416"/>
      <c r="Q125" s="3488"/>
      <c r="R125" s="3138"/>
      <c r="S125" s="3123"/>
      <c r="T125" s="3138"/>
      <c r="U125" s="3123"/>
      <c r="V125" s="3138"/>
      <c r="W125" s="3493"/>
      <c r="X125" s="3491"/>
      <c r="Y125" s="3226"/>
      <c r="Z125" s="3495"/>
      <c r="AA125" s="3405"/>
      <c r="AB125" s="2868" t="s">
        <v>4332</v>
      </c>
      <c r="AD125">
        <v>0</v>
      </c>
      <c r="AE125" s="1500">
        <f t="shared" si="8"/>
        <v>0</v>
      </c>
    </row>
    <row r="126" spans="1:31" ht="15" thickBot="1" x14ac:dyDescent="0.3">
      <c r="A126" s="3523"/>
      <c r="B126" s="1223" t="s">
        <v>4342</v>
      </c>
      <c r="C126" s="1235"/>
      <c r="D126" s="334" t="s">
        <v>4343</v>
      </c>
      <c r="E126" s="3122"/>
      <c r="F126" s="3476"/>
      <c r="G126" s="3445"/>
      <c r="H126" s="3446"/>
      <c r="I126" s="3456"/>
      <c r="J126" s="3459"/>
      <c r="K126" s="3449"/>
      <c r="L126" s="3450"/>
      <c r="M126" s="3462"/>
      <c r="N126" s="3465"/>
      <c r="O126" s="3453"/>
      <c r="P126" s="3417"/>
      <c r="Q126" s="3489"/>
      <c r="R126" s="3134"/>
      <c r="S126" s="3122"/>
      <c r="T126" s="3134"/>
      <c r="U126" s="3122"/>
      <c r="V126" s="3134"/>
      <c r="W126" s="3494"/>
      <c r="X126" s="3492"/>
      <c r="Y126" s="3288"/>
      <c r="Z126" s="3496"/>
      <c r="AA126" s="3410"/>
      <c r="AB126" s="2869" t="s">
        <v>4332</v>
      </c>
      <c r="AD126">
        <v>0</v>
      </c>
      <c r="AE126" s="1500">
        <f t="shared" si="8"/>
        <v>0</v>
      </c>
    </row>
    <row r="127" spans="1:31" ht="15" thickTop="1" x14ac:dyDescent="0.25">
      <c r="A127" s="3521" t="s">
        <v>4344</v>
      </c>
      <c r="B127" s="1224"/>
      <c r="C127" s="1233"/>
      <c r="D127" s="332" t="s">
        <v>4345</v>
      </c>
      <c r="E127" s="3139" t="s">
        <v>4346</v>
      </c>
      <c r="F127" s="3474" t="s">
        <v>4347</v>
      </c>
      <c r="G127" s="3418" t="str">
        <f>"4-DaHall 1-PDU-"&amp;K127&amp;"-"&amp;J127&amp;"-"&amp;L127</f>
        <v>4-DaHall 1-PDU-06-100-5</v>
      </c>
      <c r="H127" s="3421" t="str">
        <f>"4-DaHall 1-PDU-"&amp;O127&amp;"-"&amp;N127&amp;"-"&amp;P127</f>
        <v>4-DaHall 1-PDU-05-100-5</v>
      </c>
      <c r="I127" s="3454">
        <v>220</v>
      </c>
      <c r="J127" s="3457">
        <v>100</v>
      </c>
      <c r="K127" s="3430" t="s">
        <v>6938</v>
      </c>
      <c r="L127" s="3432">
        <v>5</v>
      </c>
      <c r="M127" s="3460">
        <v>220</v>
      </c>
      <c r="N127" s="3463">
        <v>100</v>
      </c>
      <c r="O127" s="3441" t="s">
        <v>6927</v>
      </c>
      <c r="P127" s="3415">
        <v>5</v>
      </c>
      <c r="Q127" s="3487" t="s">
        <v>4282</v>
      </c>
      <c r="R127" s="3127" t="s">
        <v>4283</v>
      </c>
      <c r="S127" s="3139" t="s">
        <v>4284</v>
      </c>
      <c r="T127" s="3127" t="s">
        <v>4285</v>
      </c>
      <c r="U127" s="3139" t="s">
        <v>4118</v>
      </c>
      <c r="V127" s="3127" t="s">
        <v>4125</v>
      </c>
      <c r="W127" s="3481" t="e">
        <f>SUM(#REF!)</f>
        <v>#REF!</v>
      </c>
      <c r="X127" s="3482" t="e">
        <f>SUM(#REF!)</f>
        <v>#REF!</v>
      </c>
      <c r="Y127" s="3484" t="e">
        <f>SUM(W127:X127)</f>
        <v>#REF!</v>
      </c>
      <c r="Z127" s="3485" t="e">
        <f>Y127*220</f>
        <v>#REF!</v>
      </c>
      <c r="AA127" s="3404"/>
      <c r="AB127" s="2867" t="s">
        <v>4348</v>
      </c>
      <c r="AD127">
        <v>35.5</v>
      </c>
      <c r="AE127" s="1500" t="e">
        <f t="shared" si="8"/>
        <v>#REF!</v>
      </c>
    </row>
    <row r="128" spans="1:31" x14ac:dyDescent="0.25">
      <c r="A128" s="3522"/>
      <c r="B128" s="1225"/>
      <c r="C128" s="1234"/>
      <c r="D128" s="251" t="s">
        <v>4349</v>
      </c>
      <c r="E128" s="3123"/>
      <c r="F128" s="3475"/>
      <c r="G128" s="3419"/>
      <c r="H128" s="3422"/>
      <c r="I128" s="3455"/>
      <c r="J128" s="3458"/>
      <c r="K128" s="3281"/>
      <c r="L128" s="3433"/>
      <c r="M128" s="3461"/>
      <c r="N128" s="3464"/>
      <c r="O128" s="3442"/>
      <c r="P128" s="3416"/>
      <c r="Q128" s="3488"/>
      <c r="R128" s="3138"/>
      <c r="S128" s="3123"/>
      <c r="T128" s="3138"/>
      <c r="U128" s="3123"/>
      <c r="V128" s="3138"/>
      <c r="W128" s="3493"/>
      <c r="X128" s="3491"/>
      <c r="Y128" s="3226"/>
      <c r="Z128" s="3495"/>
      <c r="AA128" s="3405"/>
      <c r="AB128" s="2868" t="s">
        <v>4348</v>
      </c>
      <c r="AD128">
        <v>0</v>
      </c>
      <c r="AE128" s="1500">
        <f t="shared" si="8"/>
        <v>0</v>
      </c>
    </row>
    <row r="129" spans="1:31" x14ac:dyDescent="0.25">
      <c r="A129" s="3522"/>
      <c r="B129" s="1225"/>
      <c r="C129" s="1234"/>
      <c r="D129" s="251" t="s">
        <v>4350</v>
      </c>
      <c r="E129" s="3123"/>
      <c r="F129" s="3475"/>
      <c r="G129" s="3419"/>
      <c r="H129" s="3422"/>
      <c r="I129" s="3455"/>
      <c r="J129" s="3458"/>
      <c r="K129" s="3281"/>
      <c r="L129" s="3433"/>
      <c r="M129" s="3461"/>
      <c r="N129" s="3464"/>
      <c r="O129" s="3442"/>
      <c r="P129" s="3416"/>
      <c r="Q129" s="3488"/>
      <c r="R129" s="3138"/>
      <c r="S129" s="3123"/>
      <c r="T129" s="3138"/>
      <c r="U129" s="3123"/>
      <c r="V129" s="3138"/>
      <c r="W129" s="3493"/>
      <c r="X129" s="3491"/>
      <c r="Y129" s="3226"/>
      <c r="Z129" s="3495"/>
      <c r="AA129" s="3405"/>
      <c r="AB129" s="2868" t="s">
        <v>4348</v>
      </c>
      <c r="AD129">
        <v>0</v>
      </c>
      <c r="AE129" s="1500">
        <f t="shared" si="8"/>
        <v>0</v>
      </c>
    </row>
    <row r="130" spans="1:31" x14ac:dyDescent="0.25">
      <c r="A130" s="3522"/>
      <c r="B130" s="1225"/>
      <c r="C130" s="1234"/>
      <c r="D130" s="251" t="s">
        <v>4351</v>
      </c>
      <c r="E130" s="3123"/>
      <c r="F130" s="3475"/>
      <c r="G130" s="3419"/>
      <c r="H130" s="3422"/>
      <c r="I130" s="3455"/>
      <c r="J130" s="3458"/>
      <c r="K130" s="3281"/>
      <c r="L130" s="3433"/>
      <c r="M130" s="3461"/>
      <c r="N130" s="3464"/>
      <c r="O130" s="3442"/>
      <c r="P130" s="3416"/>
      <c r="Q130" s="3488"/>
      <c r="R130" s="3138"/>
      <c r="S130" s="3123"/>
      <c r="T130" s="3138"/>
      <c r="U130" s="3123"/>
      <c r="V130" s="3138"/>
      <c r="W130" s="3493"/>
      <c r="X130" s="3491"/>
      <c r="Y130" s="3226"/>
      <c r="Z130" s="3495"/>
      <c r="AA130" s="3405"/>
      <c r="AB130" s="2868" t="s">
        <v>4348</v>
      </c>
      <c r="AD130">
        <v>0</v>
      </c>
      <c r="AE130" s="1500">
        <f t="shared" si="8"/>
        <v>0</v>
      </c>
    </row>
    <row r="131" spans="1:31" x14ac:dyDescent="0.25">
      <c r="A131" s="3522"/>
      <c r="B131" s="1225" t="s">
        <v>4352</v>
      </c>
      <c r="C131" s="1234" t="s">
        <v>4353</v>
      </c>
      <c r="D131" s="1061" t="s">
        <v>4354</v>
      </c>
      <c r="E131" s="3123"/>
      <c r="F131" s="3475"/>
      <c r="G131" s="3419"/>
      <c r="H131" s="3422"/>
      <c r="I131" s="3455"/>
      <c r="J131" s="3458"/>
      <c r="K131" s="3281"/>
      <c r="L131" s="3433"/>
      <c r="M131" s="3461"/>
      <c r="N131" s="3464"/>
      <c r="O131" s="3442"/>
      <c r="P131" s="3416"/>
      <c r="Q131" s="3488"/>
      <c r="R131" s="3138"/>
      <c r="S131" s="3123"/>
      <c r="T131" s="3138"/>
      <c r="U131" s="3123"/>
      <c r="V131" s="3138"/>
      <c r="W131" s="3493"/>
      <c r="X131" s="3491"/>
      <c r="Y131" s="3226"/>
      <c r="Z131" s="3495"/>
      <c r="AA131" s="3405"/>
      <c r="AB131" s="2825" t="s">
        <v>4355</v>
      </c>
      <c r="AD131">
        <v>0</v>
      </c>
      <c r="AE131" s="1500">
        <f t="shared" si="8"/>
        <v>0</v>
      </c>
    </row>
    <row r="132" spans="1:31" ht="28.8" x14ac:dyDescent="0.25">
      <c r="A132" s="3522"/>
      <c r="B132" s="1225" t="s">
        <v>4356</v>
      </c>
      <c r="C132" s="1234" t="s">
        <v>4357</v>
      </c>
      <c r="D132" s="1061" t="s">
        <v>4358</v>
      </c>
      <c r="E132" s="3123"/>
      <c r="F132" s="3475"/>
      <c r="G132" s="3419"/>
      <c r="H132" s="3422"/>
      <c r="I132" s="3455"/>
      <c r="J132" s="3458"/>
      <c r="K132" s="3281"/>
      <c r="L132" s="3433"/>
      <c r="M132" s="3461"/>
      <c r="N132" s="3464"/>
      <c r="O132" s="3442"/>
      <c r="P132" s="3416"/>
      <c r="Q132" s="3488"/>
      <c r="R132" s="3138"/>
      <c r="S132" s="3123"/>
      <c r="T132" s="3138"/>
      <c r="U132" s="3123"/>
      <c r="V132" s="3138"/>
      <c r="W132" s="3493"/>
      <c r="X132" s="3491"/>
      <c r="Y132" s="3226"/>
      <c r="Z132" s="3495"/>
      <c r="AA132" s="3405"/>
      <c r="AB132" s="2870" t="s">
        <v>4359</v>
      </c>
      <c r="AD132">
        <v>0</v>
      </c>
      <c r="AE132" s="1500">
        <f t="shared" si="8"/>
        <v>0</v>
      </c>
    </row>
    <row r="133" spans="1:31" ht="28.8" x14ac:dyDescent="0.25">
      <c r="A133" s="3522"/>
      <c r="B133" s="1225" t="s">
        <v>3674</v>
      </c>
      <c r="C133" s="1234" t="s">
        <v>4357</v>
      </c>
      <c r="D133" s="1061" t="s">
        <v>4360</v>
      </c>
      <c r="E133" s="3123"/>
      <c r="F133" s="3475"/>
      <c r="G133" s="3419"/>
      <c r="H133" s="3422"/>
      <c r="I133" s="3455"/>
      <c r="J133" s="3458"/>
      <c r="K133" s="3281"/>
      <c r="L133" s="3433"/>
      <c r="M133" s="3461"/>
      <c r="N133" s="3464"/>
      <c r="O133" s="3442"/>
      <c r="P133" s="3416"/>
      <c r="Q133" s="3488"/>
      <c r="R133" s="3138"/>
      <c r="S133" s="3123"/>
      <c r="T133" s="3138"/>
      <c r="U133" s="3123"/>
      <c r="V133" s="3138"/>
      <c r="W133" s="3493"/>
      <c r="X133" s="3491"/>
      <c r="Y133" s="3226"/>
      <c r="Z133" s="3495"/>
      <c r="AA133" s="3405"/>
      <c r="AB133" s="2870" t="s">
        <v>4361</v>
      </c>
      <c r="AD133">
        <v>0</v>
      </c>
      <c r="AE133" s="1500">
        <f t="shared" si="8"/>
        <v>0</v>
      </c>
    </row>
    <row r="134" spans="1:31" ht="15" thickBot="1" x14ac:dyDescent="0.3">
      <c r="A134" s="3523"/>
      <c r="B134" s="1223" t="s">
        <v>3677</v>
      </c>
      <c r="C134" s="1235" t="s">
        <v>4357</v>
      </c>
      <c r="D134" s="1226" t="s">
        <v>4362</v>
      </c>
      <c r="E134" s="3122"/>
      <c r="F134" s="3476"/>
      <c r="G134" s="3445"/>
      <c r="H134" s="3446"/>
      <c r="I134" s="3456"/>
      <c r="J134" s="3459"/>
      <c r="K134" s="3449"/>
      <c r="L134" s="3450"/>
      <c r="M134" s="3462"/>
      <c r="N134" s="3465"/>
      <c r="O134" s="3453"/>
      <c r="P134" s="3417"/>
      <c r="Q134" s="3489"/>
      <c r="R134" s="3134"/>
      <c r="S134" s="3122"/>
      <c r="T134" s="3134"/>
      <c r="U134" s="3122"/>
      <c r="V134" s="3134"/>
      <c r="W134" s="3494"/>
      <c r="X134" s="3492"/>
      <c r="Y134" s="3288"/>
      <c r="Z134" s="3496"/>
      <c r="AA134" s="3410"/>
      <c r="AB134" s="2871" t="s">
        <v>4363</v>
      </c>
      <c r="AD134">
        <v>0</v>
      </c>
      <c r="AE134" s="1500">
        <f t="shared" ref="AE134:AE197" si="11">Y134-AD134</f>
        <v>0</v>
      </c>
    </row>
    <row r="135" spans="1:31" ht="15" thickTop="1" x14ac:dyDescent="0.25">
      <c r="A135" s="3466" t="s">
        <v>4364</v>
      </c>
      <c r="B135" s="1224" t="s">
        <v>4365</v>
      </c>
      <c r="C135" s="1233" t="s">
        <v>4353</v>
      </c>
      <c r="D135" s="1196" t="s">
        <v>4366</v>
      </c>
      <c r="E135" s="3139" t="s">
        <v>4367</v>
      </c>
      <c r="F135" s="3474" t="s">
        <v>4368</v>
      </c>
      <c r="G135" s="3418" t="str">
        <f>"4-DaHall 1-PDU-"&amp;K135&amp;"-"&amp;J135&amp;"-"&amp;L135</f>
        <v>4-DaHall 1-PDU-06-100-6</v>
      </c>
      <c r="H135" s="3421" t="str">
        <f>"4-DaHall 1-PDU-"&amp;O135&amp;"-"&amp;N135&amp;"-"&amp;P135</f>
        <v>4-DaHall 1-PDU-05-100-6</v>
      </c>
      <c r="I135" s="3454">
        <v>220</v>
      </c>
      <c r="J135" s="3457">
        <v>100</v>
      </c>
      <c r="K135" s="3430" t="s">
        <v>6938</v>
      </c>
      <c r="L135" s="3432">
        <v>6</v>
      </c>
      <c r="M135" s="3460">
        <v>220</v>
      </c>
      <c r="N135" s="3463">
        <v>100</v>
      </c>
      <c r="O135" s="3441" t="s">
        <v>6927</v>
      </c>
      <c r="P135" s="3415">
        <v>6</v>
      </c>
      <c r="Q135" s="3487" t="s">
        <v>4282</v>
      </c>
      <c r="R135" s="3127" t="s">
        <v>4283</v>
      </c>
      <c r="S135" s="3139" t="s">
        <v>4284</v>
      </c>
      <c r="T135" s="3127" t="s">
        <v>4285</v>
      </c>
      <c r="U135" s="3139" t="s">
        <v>4118</v>
      </c>
      <c r="V135" s="3127" t="s">
        <v>4125</v>
      </c>
      <c r="W135" s="3481" t="e">
        <f>SUM(#REF!)</f>
        <v>#REF!</v>
      </c>
      <c r="X135" s="3482" t="e">
        <f>SUM(#REF!)</f>
        <v>#REF!</v>
      </c>
      <c r="Y135" s="3484" t="e">
        <f t="shared" ref="Y135:Y177" si="12">SUM(W135:X135)</f>
        <v>#REF!</v>
      </c>
      <c r="Z135" s="3485" t="e">
        <f t="shared" ref="Z135:Z177" si="13">Y135*220</f>
        <v>#REF!</v>
      </c>
      <c r="AA135" s="3404"/>
      <c r="AB135" s="2872" t="s">
        <v>4369</v>
      </c>
      <c r="AD135">
        <v>36.299999999999997</v>
      </c>
      <c r="AE135" s="1500" t="e">
        <f t="shared" si="11"/>
        <v>#REF!</v>
      </c>
    </row>
    <row r="136" spans="1:31" x14ac:dyDescent="0.25">
      <c r="A136" s="3467"/>
      <c r="B136" s="1225" t="s">
        <v>4370</v>
      </c>
      <c r="C136" s="1234" t="s">
        <v>4353</v>
      </c>
      <c r="D136" s="1061" t="s">
        <v>4362</v>
      </c>
      <c r="E136" s="3123"/>
      <c r="F136" s="3475"/>
      <c r="G136" s="3419"/>
      <c r="H136" s="3422"/>
      <c r="I136" s="3455"/>
      <c r="J136" s="3458"/>
      <c r="K136" s="3281"/>
      <c r="L136" s="3433"/>
      <c r="M136" s="3461"/>
      <c r="N136" s="3464"/>
      <c r="O136" s="3442"/>
      <c r="P136" s="3416"/>
      <c r="Q136" s="3488"/>
      <c r="R136" s="3138"/>
      <c r="S136" s="3123"/>
      <c r="T136" s="3138"/>
      <c r="U136" s="3123"/>
      <c r="V136" s="3138"/>
      <c r="W136" s="3493"/>
      <c r="X136" s="3491"/>
      <c r="Y136" s="3226"/>
      <c r="Z136" s="3495"/>
      <c r="AA136" s="3405"/>
      <c r="AB136" s="2825" t="s">
        <v>4371</v>
      </c>
      <c r="AD136">
        <v>0</v>
      </c>
      <c r="AE136" s="1500">
        <f t="shared" si="11"/>
        <v>0</v>
      </c>
    </row>
    <row r="137" spans="1:31" ht="21.6" x14ac:dyDescent="0.25">
      <c r="A137" s="3467"/>
      <c r="B137" s="1225" t="s">
        <v>186</v>
      </c>
      <c r="C137" s="1234" t="s">
        <v>4372</v>
      </c>
      <c r="D137" s="839" t="s">
        <v>4373</v>
      </c>
      <c r="E137" s="3123"/>
      <c r="F137" s="3475"/>
      <c r="G137" s="3419"/>
      <c r="H137" s="3422"/>
      <c r="I137" s="3455"/>
      <c r="J137" s="3458"/>
      <c r="K137" s="3281"/>
      <c r="L137" s="3433"/>
      <c r="M137" s="3461"/>
      <c r="N137" s="3464"/>
      <c r="O137" s="3442"/>
      <c r="P137" s="3416"/>
      <c r="Q137" s="3488"/>
      <c r="R137" s="3138"/>
      <c r="S137" s="3123"/>
      <c r="T137" s="3138"/>
      <c r="U137" s="3123"/>
      <c r="V137" s="3138"/>
      <c r="W137" s="3493"/>
      <c r="X137" s="3491"/>
      <c r="Y137" s="3226"/>
      <c r="Z137" s="3495"/>
      <c r="AA137" s="3405"/>
      <c r="AB137" s="2825"/>
      <c r="AD137">
        <v>0</v>
      </c>
      <c r="AE137" s="1500">
        <f t="shared" si="11"/>
        <v>0</v>
      </c>
    </row>
    <row r="138" spans="1:31" ht="32.4" x14ac:dyDescent="0.25">
      <c r="A138" s="3467"/>
      <c r="B138" s="1225" t="s">
        <v>4374</v>
      </c>
      <c r="C138" s="1234" t="s">
        <v>4375</v>
      </c>
      <c r="D138" s="839" t="s">
        <v>4376</v>
      </c>
      <c r="E138" s="3123"/>
      <c r="F138" s="3475"/>
      <c r="G138" s="3419"/>
      <c r="H138" s="3422"/>
      <c r="I138" s="3455"/>
      <c r="J138" s="3458"/>
      <c r="K138" s="3281"/>
      <c r="L138" s="3433"/>
      <c r="M138" s="3461"/>
      <c r="N138" s="3464"/>
      <c r="O138" s="3442"/>
      <c r="P138" s="3416"/>
      <c r="Q138" s="3488"/>
      <c r="R138" s="3138"/>
      <c r="S138" s="3123"/>
      <c r="T138" s="3138"/>
      <c r="U138" s="3123"/>
      <c r="V138" s="3138"/>
      <c r="W138" s="3493"/>
      <c r="X138" s="3491"/>
      <c r="Y138" s="3226"/>
      <c r="Z138" s="3495"/>
      <c r="AA138" s="3405"/>
      <c r="AB138" s="2825"/>
      <c r="AD138">
        <v>0</v>
      </c>
      <c r="AE138" s="1500">
        <f t="shared" si="11"/>
        <v>0</v>
      </c>
    </row>
    <row r="139" spans="1:31" x14ac:dyDescent="0.25">
      <c r="A139" s="3467"/>
      <c r="B139" s="1225" t="s">
        <v>4377</v>
      </c>
      <c r="C139" s="1234" t="s">
        <v>4378</v>
      </c>
      <c r="D139" s="839" t="s">
        <v>4379</v>
      </c>
      <c r="E139" s="3123"/>
      <c r="F139" s="3475"/>
      <c r="G139" s="3419"/>
      <c r="H139" s="3422"/>
      <c r="I139" s="3455"/>
      <c r="J139" s="3458"/>
      <c r="K139" s="3281"/>
      <c r="L139" s="3433"/>
      <c r="M139" s="3461"/>
      <c r="N139" s="3464"/>
      <c r="O139" s="3442"/>
      <c r="P139" s="3416"/>
      <c r="Q139" s="3488"/>
      <c r="R139" s="3138"/>
      <c r="S139" s="3123"/>
      <c r="T139" s="3138"/>
      <c r="U139" s="3123"/>
      <c r="V139" s="3138"/>
      <c r="W139" s="3493"/>
      <c r="X139" s="3491"/>
      <c r="Y139" s="3226"/>
      <c r="Z139" s="3495"/>
      <c r="AA139" s="3405"/>
      <c r="AB139" s="2863"/>
      <c r="AD139">
        <v>0</v>
      </c>
      <c r="AE139" s="1500">
        <f t="shared" si="11"/>
        <v>0</v>
      </c>
    </row>
    <row r="140" spans="1:31" ht="21.6" x14ac:dyDescent="0.25">
      <c r="A140" s="3467"/>
      <c r="B140" s="1225" t="s">
        <v>4380</v>
      </c>
      <c r="C140" s="1234" t="s">
        <v>4381</v>
      </c>
      <c r="D140" s="839" t="s">
        <v>4382</v>
      </c>
      <c r="E140" s="3123"/>
      <c r="F140" s="3475"/>
      <c r="G140" s="3419"/>
      <c r="H140" s="3422"/>
      <c r="I140" s="3455"/>
      <c r="J140" s="3458"/>
      <c r="K140" s="3281"/>
      <c r="L140" s="3433"/>
      <c r="M140" s="3461"/>
      <c r="N140" s="3464"/>
      <c r="O140" s="3442"/>
      <c r="P140" s="3416"/>
      <c r="Q140" s="3488"/>
      <c r="R140" s="3138"/>
      <c r="S140" s="3123"/>
      <c r="T140" s="3138"/>
      <c r="U140" s="3123"/>
      <c r="V140" s="3138"/>
      <c r="W140" s="3493"/>
      <c r="X140" s="3491"/>
      <c r="Y140" s="3226"/>
      <c r="Z140" s="3495"/>
      <c r="AA140" s="3405"/>
      <c r="AB140" s="2863"/>
      <c r="AD140">
        <v>0</v>
      </c>
      <c r="AE140" s="1500">
        <f t="shared" si="11"/>
        <v>0</v>
      </c>
    </row>
    <row r="141" spans="1:31" ht="21.6" x14ac:dyDescent="0.25">
      <c r="A141" s="3467"/>
      <c r="B141" s="1225" t="s">
        <v>4383</v>
      </c>
      <c r="C141" s="1234" t="s">
        <v>4384</v>
      </c>
      <c r="D141" s="839" t="s">
        <v>4385</v>
      </c>
      <c r="E141" s="3123"/>
      <c r="F141" s="3475"/>
      <c r="G141" s="3419"/>
      <c r="H141" s="3422"/>
      <c r="I141" s="3455"/>
      <c r="J141" s="3458"/>
      <c r="K141" s="3281"/>
      <c r="L141" s="3433"/>
      <c r="M141" s="3461"/>
      <c r="N141" s="3464"/>
      <c r="O141" s="3442"/>
      <c r="P141" s="3416"/>
      <c r="Q141" s="3488"/>
      <c r="R141" s="3138"/>
      <c r="S141" s="3123"/>
      <c r="T141" s="3138"/>
      <c r="U141" s="3123"/>
      <c r="V141" s="3138"/>
      <c r="W141" s="3493"/>
      <c r="X141" s="3491"/>
      <c r="Y141" s="3226"/>
      <c r="Z141" s="3495"/>
      <c r="AA141" s="3405"/>
      <c r="AB141" s="2863"/>
      <c r="AD141">
        <v>0</v>
      </c>
      <c r="AE141" s="1500">
        <f t="shared" si="11"/>
        <v>0</v>
      </c>
    </row>
    <row r="142" spans="1:31" x14ac:dyDescent="0.25">
      <c r="A142" s="3467"/>
      <c r="B142" s="1225" t="s">
        <v>4386</v>
      </c>
      <c r="C142" s="1234" t="s">
        <v>4387</v>
      </c>
      <c r="D142" s="839" t="s">
        <v>4388</v>
      </c>
      <c r="E142" s="3123"/>
      <c r="F142" s="3475"/>
      <c r="G142" s="3419"/>
      <c r="H142" s="3422"/>
      <c r="I142" s="3455"/>
      <c r="J142" s="3458"/>
      <c r="K142" s="3281"/>
      <c r="L142" s="3433"/>
      <c r="M142" s="3461"/>
      <c r="N142" s="3464"/>
      <c r="O142" s="3442"/>
      <c r="P142" s="3416"/>
      <c r="Q142" s="3488"/>
      <c r="R142" s="3138"/>
      <c r="S142" s="3123"/>
      <c r="T142" s="3138"/>
      <c r="U142" s="3123"/>
      <c r="V142" s="3138"/>
      <c r="W142" s="3493"/>
      <c r="X142" s="3491"/>
      <c r="Y142" s="3226"/>
      <c r="Z142" s="3495"/>
      <c r="AA142" s="3405"/>
      <c r="AB142" s="2863"/>
      <c r="AD142">
        <v>0</v>
      </c>
      <c r="AE142" s="1500">
        <f t="shared" si="11"/>
        <v>0</v>
      </c>
    </row>
    <row r="143" spans="1:31" x14ac:dyDescent="0.25">
      <c r="A143" s="3467"/>
      <c r="B143" s="1225" t="s">
        <v>4389</v>
      </c>
      <c r="C143" s="1234"/>
      <c r="D143" s="251" t="s">
        <v>4390</v>
      </c>
      <c r="E143" s="3123"/>
      <c r="F143" s="3475"/>
      <c r="G143" s="3419"/>
      <c r="H143" s="3422"/>
      <c r="I143" s="3455"/>
      <c r="J143" s="3458"/>
      <c r="K143" s="3281"/>
      <c r="L143" s="3433"/>
      <c r="M143" s="3461"/>
      <c r="N143" s="3464"/>
      <c r="O143" s="3442"/>
      <c r="P143" s="3416"/>
      <c r="Q143" s="3488"/>
      <c r="R143" s="3138"/>
      <c r="S143" s="3123"/>
      <c r="T143" s="3138"/>
      <c r="U143" s="3123"/>
      <c r="V143" s="3138"/>
      <c r="W143" s="3493"/>
      <c r="X143" s="3491"/>
      <c r="Y143" s="3226"/>
      <c r="Z143" s="3495"/>
      <c r="AA143" s="3405"/>
      <c r="AB143" s="2863"/>
      <c r="AD143">
        <v>0</v>
      </c>
      <c r="AE143" s="1500">
        <f t="shared" si="11"/>
        <v>0</v>
      </c>
    </row>
    <row r="144" spans="1:31" ht="21.6" x14ac:dyDescent="0.25">
      <c r="A144" s="3467"/>
      <c r="B144" s="1225" t="s">
        <v>4391</v>
      </c>
      <c r="C144" s="1234" t="s">
        <v>4384</v>
      </c>
      <c r="D144" s="839" t="s">
        <v>4392</v>
      </c>
      <c r="E144" s="3123"/>
      <c r="F144" s="3475"/>
      <c r="G144" s="3419"/>
      <c r="H144" s="3422"/>
      <c r="I144" s="3455"/>
      <c r="J144" s="3458"/>
      <c r="K144" s="3281"/>
      <c r="L144" s="3433"/>
      <c r="M144" s="3461"/>
      <c r="N144" s="3464"/>
      <c r="O144" s="3442"/>
      <c r="P144" s="3416"/>
      <c r="Q144" s="3488"/>
      <c r="R144" s="3138"/>
      <c r="S144" s="3123"/>
      <c r="T144" s="3138"/>
      <c r="U144" s="3123"/>
      <c r="V144" s="3138"/>
      <c r="W144" s="3493"/>
      <c r="X144" s="3491"/>
      <c r="Y144" s="3226"/>
      <c r="Z144" s="3495"/>
      <c r="AA144" s="3405"/>
      <c r="AB144" s="2863"/>
      <c r="AD144">
        <v>0</v>
      </c>
      <c r="AE144" s="1500">
        <f t="shared" si="11"/>
        <v>0</v>
      </c>
    </row>
    <row r="145" spans="1:31" ht="21.6" x14ac:dyDescent="0.25">
      <c r="A145" s="3467"/>
      <c r="B145" s="1225" t="s">
        <v>4393</v>
      </c>
      <c r="C145" s="1234" t="s">
        <v>4394</v>
      </c>
      <c r="D145" s="839" t="s">
        <v>4395</v>
      </c>
      <c r="E145" s="3123"/>
      <c r="F145" s="3475"/>
      <c r="G145" s="3419"/>
      <c r="H145" s="3422"/>
      <c r="I145" s="3455"/>
      <c r="J145" s="3458"/>
      <c r="K145" s="3281"/>
      <c r="L145" s="3433"/>
      <c r="M145" s="3461"/>
      <c r="N145" s="3464"/>
      <c r="O145" s="3442"/>
      <c r="P145" s="3416"/>
      <c r="Q145" s="3488"/>
      <c r="R145" s="3138"/>
      <c r="S145" s="3123"/>
      <c r="T145" s="3138"/>
      <c r="U145" s="3123"/>
      <c r="V145" s="3138"/>
      <c r="W145" s="3493"/>
      <c r="X145" s="3491"/>
      <c r="Y145" s="3226"/>
      <c r="Z145" s="3495"/>
      <c r="AA145" s="3405"/>
      <c r="AB145" s="2863"/>
      <c r="AD145">
        <v>0</v>
      </c>
      <c r="AE145" s="1500">
        <f t="shared" si="11"/>
        <v>0</v>
      </c>
    </row>
    <row r="146" spans="1:31" ht="15" thickBot="1" x14ac:dyDescent="0.3">
      <c r="A146" s="3192"/>
      <c r="B146" s="1223" t="s">
        <v>4396</v>
      </c>
      <c r="C146" s="1235" t="s">
        <v>4397</v>
      </c>
      <c r="D146" s="840" t="s">
        <v>4398</v>
      </c>
      <c r="E146" s="3122"/>
      <c r="F146" s="3476"/>
      <c r="G146" s="3445"/>
      <c r="H146" s="3446"/>
      <c r="I146" s="3456"/>
      <c r="J146" s="3459"/>
      <c r="K146" s="3449"/>
      <c r="L146" s="3450"/>
      <c r="M146" s="3462"/>
      <c r="N146" s="3465"/>
      <c r="O146" s="3453"/>
      <c r="P146" s="3417"/>
      <c r="Q146" s="3489"/>
      <c r="R146" s="3134"/>
      <c r="S146" s="3122"/>
      <c r="T146" s="3134"/>
      <c r="U146" s="3122"/>
      <c r="V146" s="3134"/>
      <c r="W146" s="3494"/>
      <c r="X146" s="3492"/>
      <c r="Y146" s="3288"/>
      <c r="Z146" s="3496"/>
      <c r="AA146" s="3410"/>
      <c r="AB146" s="2864"/>
      <c r="AD146">
        <v>0</v>
      </c>
      <c r="AE146" s="1500">
        <f t="shared" si="11"/>
        <v>0</v>
      </c>
    </row>
    <row r="147" spans="1:31" ht="15" thickTop="1" x14ac:dyDescent="0.25">
      <c r="A147" s="3466" t="s">
        <v>4399</v>
      </c>
      <c r="B147" s="1224" t="s">
        <v>382</v>
      </c>
      <c r="C147" s="1233"/>
      <c r="D147" s="332" t="s">
        <v>4400</v>
      </c>
      <c r="E147" s="3139" t="s">
        <v>4401</v>
      </c>
      <c r="F147" s="3474" t="s">
        <v>4402</v>
      </c>
      <c r="G147" s="3418" t="str">
        <f>"4-DaHall 1-PDU-"&amp;K147&amp;"-"&amp;J147&amp;"-"&amp;L147</f>
        <v>4-DaHall 1-PDU-06-100-7</v>
      </c>
      <c r="H147" s="3421" t="str">
        <f>"4-DaHall 1-PDU-"&amp;O147&amp;"-"&amp;N147&amp;"-"&amp;P147</f>
        <v>4-DaHall 1-PDU-05-100-7</v>
      </c>
      <c r="I147" s="3454">
        <v>220</v>
      </c>
      <c r="J147" s="3457">
        <v>100</v>
      </c>
      <c r="K147" s="3430" t="s">
        <v>6938</v>
      </c>
      <c r="L147" s="3432">
        <v>7</v>
      </c>
      <c r="M147" s="3460">
        <v>220</v>
      </c>
      <c r="N147" s="3463">
        <v>100</v>
      </c>
      <c r="O147" s="3441" t="s">
        <v>6927</v>
      </c>
      <c r="P147" s="3415">
        <v>7</v>
      </c>
      <c r="Q147" s="3487" t="s">
        <v>4282</v>
      </c>
      <c r="R147" s="3127" t="s">
        <v>4283</v>
      </c>
      <c r="S147" s="3139" t="s">
        <v>4284</v>
      </c>
      <c r="T147" s="3127" t="s">
        <v>4285</v>
      </c>
      <c r="U147" s="3139" t="s">
        <v>4118</v>
      </c>
      <c r="V147" s="3127" t="s">
        <v>4125</v>
      </c>
      <c r="W147" s="3481" t="e">
        <f>SUM(#REF!)</f>
        <v>#REF!</v>
      </c>
      <c r="X147" s="3482" t="e">
        <f>SUM(#REF!)</f>
        <v>#REF!</v>
      </c>
      <c r="Y147" s="3484" t="e">
        <f t="shared" si="12"/>
        <v>#REF!</v>
      </c>
      <c r="Z147" s="3485" t="e">
        <f t="shared" si="13"/>
        <v>#REF!</v>
      </c>
      <c r="AA147" s="3404"/>
      <c r="AB147" s="2862"/>
      <c r="AD147">
        <v>15.7</v>
      </c>
      <c r="AE147" s="1500" t="e">
        <f t="shared" si="11"/>
        <v>#REF!</v>
      </c>
    </row>
    <row r="148" spans="1:31" x14ac:dyDescent="0.25">
      <c r="A148" s="3467"/>
      <c r="B148" s="1225" t="s">
        <v>1898</v>
      </c>
      <c r="C148" s="1234"/>
      <c r="D148" s="251" t="s">
        <v>4403</v>
      </c>
      <c r="E148" s="3123"/>
      <c r="F148" s="3475"/>
      <c r="G148" s="3419"/>
      <c r="H148" s="3422"/>
      <c r="I148" s="3455"/>
      <c r="J148" s="3458"/>
      <c r="K148" s="3281"/>
      <c r="L148" s="3433"/>
      <c r="M148" s="3461"/>
      <c r="N148" s="3464"/>
      <c r="O148" s="3442"/>
      <c r="P148" s="3416"/>
      <c r="Q148" s="3488"/>
      <c r="R148" s="3138"/>
      <c r="S148" s="3123"/>
      <c r="T148" s="3138"/>
      <c r="U148" s="3123"/>
      <c r="V148" s="3138"/>
      <c r="W148" s="3493"/>
      <c r="X148" s="3491"/>
      <c r="Y148" s="3226"/>
      <c r="Z148" s="3495"/>
      <c r="AA148" s="3405"/>
      <c r="AB148" s="2863"/>
      <c r="AD148">
        <v>0</v>
      </c>
      <c r="AE148" s="1500">
        <f t="shared" si="11"/>
        <v>0</v>
      </c>
    </row>
    <row r="149" spans="1:31" x14ac:dyDescent="0.25">
      <c r="A149" s="3467"/>
      <c r="B149" s="1225" t="s">
        <v>1909</v>
      </c>
      <c r="C149" s="1234"/>
      <c r="D149" s="251" t="s">
        <v>4404</v>
      </c>
      <c r="E149" s="3123"/>
      <c r="F149" s="3475"/>
      <c r="G149" s="3419"/>
      <c r="H149" s="3422"/>
      <c r="I149" s="3455"/>
      <c r="J149" s="3458"/>
      <c r="K149" s="3281"/>
      <c r="L149" s="3433"/>
      <c r="M149" s="3461"/>
      <c r="N149" s="3464"/>
      <c r="O149" s="3442"/>
      <c r="P149" s="3416"/>
      <c r="Q149" s="3488"/>
      <c r="R149" s="3138"/>
      <c r="S149" s="3123"/>
      <c r="T149" s="3138"/>
      <c r="U149" s="3123"/>
      <c r="V149" s="3138"/>
      <c r="W149" s="3493"/>
      <c r="X149" s="3491"/>
      <c r="Y149" s="3226"/>
      <c r="Z149" s="3495"/>
      <c r="AA149" s="3405"/>
      <c r="AB149" s="2863"/>
      <c r="AD149">
        <v>0</v>
      </c>
      <c r="AE149" s="1500">
        <f t="shared" si="11"/>
        <v>0</v>
      </c>
    </row>
    <row r="150" spans="1:31" x14ac:dyDescent="0.25">
      <c r="A150" s="3467"/>
      <c r="B150" s="1225" t="s">
        <v>1915</v>
      </c>
      <c r="C150" s="1234" t="s">
        <v>4405</v>
      </c>
      <c r="D150" s="839" t="s">
        <v>4406</v>
      </c>
      <c r="E150" s="3123"/>
      <c r="F150" s="3475"/>
      <c r="G150" s="3419"/>
      <c r="H150" s="3422"/>
      <c r="I150" s="3455"/>
      <c r="J150" s="3458"/>
      <c r="K150" s="3281"/>
      <c r="L150" s="3433"/>
      <c r="M150" s="3461"/>
      <c r="N150" s="3464"/>
      <c r="O150" s="3442"/>
      <c r="P150" s="3416"/>
      <c r="Q150" s="3488"/>
      <c r="R150" s="3138"/>
      <c r="S150" s="3123"/>
      <c r="T150" s="3138"/>
      <c r="U150" s="3123"/>
      <c r="V150" s="3138"/>
      <c r="W150" s="3493"/>
      <c r="X150" s="3491"/>
      <c r="Y150" s="3226"/>
      <c r="Z150" s="3495"/>
      <c r="AA150" s="3405"/>
      <c r="AB150" s="2863"/>
      <c r="AD150">
        <v>0</v>
      </c>
      <c r="AE150" s="1500">
        <f t="shared" si="11"/>
        <v>0</v>
      </c>
    </row>
    <row r="151" spans="1:31" x14ac:dyDescent="0.25">
      <c r="A151" s="3467"/>
      <c r="B151" s="1225" t="s">
        <v>1921</v>
      </c>
      <c r="C151" s="1234" t="s">
        <v>4405</v>
      </c>
      <c r="D151" s="839" t="s">
        <v>4407</v>
      </c>
      <c r="E151" s="3123"/>
      <c r="F151" s="3475"/>
      <c r="G151" s="3419"/>
      <c r="H151" s="3422"/>
      <c r="I151" s="3455"/>
      <c r="J151" s="3458"/>
      <c r="K151" s="3281"/>
      <c r="L151" s="3433"/>
      <c r="M151" s="3461"/>
      <c r="N151" s="3464"/>
      <c r="O151" s="3442"/>
      <c r="P151" s="3416"/>
      <c r="Q151" s="3488"/>
      <c r="R151" s="3138"/>
      <c r="S151" s="3123"/>
      <c r="T151" s="3138"/>
      <c r="U151" s="3123"/>
      <c r="V151" s="3138"/>
      <c r="W151" s="3493"/>
      <c r="X151" s="3491"/>
      <c r="Y151" s="3226"/>
      <c r="Z151" s="3495"/>
      <c r="AA151" s="3405"/>
      <c r="AB151" s="2863"/>
      <c r="AD151">
        <v>0</v>
      </c>
      <c r="AE151" s="1500">
        <f t="shared" si="11"/>
        <v>0</v>
      </c>
    </row>
    <row r="152" spans="1:31" ht="21.6" x14ac:dyDescent="0.25">
      <c r="A152" s="3467"/>
      <c r="B152" s="1225" t="s">
        <v>1927</v>
      </c>
      <c r="C152" s="1234" t="s">
        <v>4408</v>
      </c>
      <c r="D152" s="839" t="s">
        <v>4409</v>
      </c>
      <c r="E152" s="3123"/>
      <c r="F152" s="3475"/>
      <c r="G152" s="3419"/>
      <c r="H152" s="3422"/>
      <c r="I152" s="3455"/>
      <c r="J152" s="3458"/>
      <c r="K152" s="3281"/>
      <c r="L152" s="3433"/>
      <c r="M152" s="3461"/>
      <c r="N152" s="3464"/>
      <c r="O152" s="3442"/>
      <c r="P152" s="3416"/>
      <c r="Q152" s="3488"/>
      <c r="R152" s="3138"/>
      <c r="S152" s="3123"/>
      <c r="T152" s="3138"/>
      <c r="U152" s="3123"/>
      <c r="V152" s="3138"/>
      <c r="W152" s="3493"/>
      <c r="X152" s="3491"/>
      <c r="Y152" s="3226"/>
      <c r="Z152" s="3495"/>
      <c r="AA152" s="3405"/>
      <c r="AB152" s="2863"/>
      <c r="AD152">
        <v>0</v>
      </c>
      <c r="AE152" s="1500">
        <f t="shared" si="11"/>
        <v>0</v>
      </c>
    </row>
    <row r="153" spans="1:31" x14ac:dyDescent="0.25">
      <c r="A153" s="3467"/>
      <c r="B153" s="1225" t="s">
        <v>1933</v>
      </c>
      <c r="C153" s="1234" t="s">
        <v>4410</v>
      </c>
      <c r="D153" s="839" t="s">
        <v>4411</v>
      </c>
      <c r="E153" s="3123"/>
      <c r="F153" s="3475"/>
      <c r="G153" s="3419"/>
      <c r="H153" s="3422"/>
      <c r="I153" s="3455"/>
      <c r="J153" s="3458"/>
      <c r="K153" s="3281"/>
      <c r="L153" s="3433"/>
      <c r="M153" s="3461"/>
      <c r="N153" s="3464"/>
      <c r="O153" s="3442"/>
      <c r="P153" s="3416"/>
      <c r="Q153" s="3488"/>
      <c r="R153" s="3138"/>
      <c r="S153" s="3123"/>
      <c r="T153" s="3138"/>
      <c r="U153" s="3123"/>
      <c r="V153" s="3138"/>
      <c r="W153" s="3493"/>
      <c r="X153" s="3491"/>
      <c r="Y153" s="3226"/>
      <c r="Z153" s="3495"/>
      <c r="AA153" s="3405"/>
      <c r="AB153" s="2863"/>
      <c r="AD153">
        <v>0</v>
      </c>
      <c r="AE153" s="1500">
        <f t="shared" si="11"/>
        <v>0</v>
      </c>
    </row>
    <row r="154" spans="1:31" ht="21.6" x14ac:dyDescent="0.25">
      <c r="A154" s="3467"/>
      <c r="B154" s="1225" t="s">
        <v>350</v>
      </c>
      <c r="C154" s="1234" t="s">
        <v>4412</v>
      </c>
      <c r="D154" s="839" t="s">
        <v>4413</v>
      </c>
      <c r="E154" s="3123"/>
      <c r="F154" s="3475"/>
      <c r="G154" s="3419"/>
      <c r="H154" s="3422"/>
      <c r="I154" s="3455"/>
      <c r="J154" s="3458"/>
      <c r="K154" s="3281"/>
      <c r="L154" s="3433"/>
      <c r="M154" s="3461"/>
      <c r="N154" s="3464"/>
      <c r="O154" s="3442"/>
      <c r="P154" s="3416"/>
      <c r="Q154" s="3488"/>
      <c r="R154" s="3138"/>
      <c r="S154" s="3123"/>
      <c r="T154" s="3138"/>
      <c r="U154" s="3123"/>
      <c r="V154" s="3138"/>
      <c r="W154" s="3493"/>
      <c r="X154" s="3491"/>
      <c r="Y154" s="3226"/>
      <c r="Z154" s="3495"/>
      <c r="AA154" s="3405"/>
      <c r="AB154" s="2863"/>
      <c r="AD154">
        <v>0</v>
      </c>
      <c r="AE154" s="1500">
        <f t="shared" si="11"/>
        <v>0</v>
      </c>
    </row>
    <row r="155" spans="1:31" x14ac:dyDescent="0.25">
      <c r="A155" s="3467"/>
      <c r="B155" s="1225" t="s">
        <v>348</v>
      </c>
      <c r="C155" s="1234"/>
      <c r="D155" s="251" t="s">
        <v>4414</v>
      </c>
      <c r="E155" s="3123"/>
      <c r="F155" s="3475"/>
      <c r="G155" s="3419"/>
      <c r="H155" s="3422"/>
      <c r="I155" s="3455"/>
      <c r="J155" s="3458"/>
      <c r="K155" s="3281"/>
      <c r="L155" s="3433"/>
      <c r="M155" s="3461"/>
      <c r="N155" s="3464"/>
      <c r="O155" s="3442"/>
      <c r="P155" s="3416"/>
      <c r="Q155" s="3488"/>
      <c r="R155" s="3138"/>
      <c r="S155" s="3123"/>
      <c r="T155" s="3138"/>
      <c r="U155" s="3123"/>
      <c r="V155" s="3138"/>
      <c r="W155" s="3493"/>
      <c r="X155" s="3491"/>
      <c r="Y155" s="3226"/>
      <c r="Z155" s="3495"/>
      <c r="AA155" s="3405"/>
      <c r="AB155" s="2863"/>
      <c r="AD155">
        <v>0</v>
      </c>
      <c r="AE155" s="1500">
        <f t="shared" si="11"/>
        <v>0</v>
      </c>
    </row>
    <row r="156" spans="1:31" ht="15" thickBot="1" x14ac:dyDescent="0.3">
      <c r="A156" s="3192"/>
      <c r="B156" s="1223" t="s">
        <v>344</v>
      </c>
      <c r="C156" s="1235"/>
      <c r="D156" s="334" t="s">
        <v>4415</v>
      </c>
      <c r="E156" s="3122"/>
      <c r="F156" s="3476"/>
      <c r="G156" s="3445"/>
      <c r="H156" s="3446"/>
      <c r="I156" s="3456"/>
      <c r="J156" s="3459"/>
      <c r="K156" s="3449"/>
      <c r="L156" s="3450"/>
      <c r="M156" s="3462"/>
      <c r="N156" s="3465"/>
      <c r="O156" s="3453"/>
      <c r="P156" s="3417"/>
      <c r="Q156" s="3489"/>
      <c r="R156" s="3134"/>
      <c r="S156" s="3122"/>
      <c r="T156" s="3134"/>
      <c r="U156" s="3122"/>
      <c r="V156" s="3134"/>
      <c r="W156" s="3494"/>
      <c r="X156" s="3492"/>
      <c r="Y156" s="3288"/>
      <c r="Z156" s="3496"/>
      <c r="AA156" s="3410"/>
      <c r="AB156" s="2864"/>
      <c r="AD156">
        <v>0</v>
      </c>
      <c r="AE156" s="1500">
        <f t="shared" si="11"/>
        <v>0</v>
      </c>
    </row>
    <row r="157" spans="1:31" ht="15" thickTop="1" x14ac:dyDescent="0.25">
      <c r="A157" s="3466" t="s">
        <v>4416</v>
      </c>
      <c r="B157" s="1224" t="s">
        <v>586</v>
      </c>
      <c r="C157" s="1233"/>
      <c r="D157" s="332" t="s">
        <v>4417</v>
      </c>
      <c r="E157" s="3139" t="s">
        <v>4418</v>
      </c>
      <c r="F157" s="3474" t="s">
        <v>4419</v>
      </c>
      <c r="G157" s="3418" t="str">
        <f>"4-DaHall 1-PDU-"&amp;K157&amp;"-"&amp;J157&amp;"-"&amp;L157</f>
        <v>4-DaHall 1-PDU-06-100-8</v>
      </c>
      <c r="H157" s="3421" t="str">
        <f>"4-DaHall 1-PDU-"&amp;O157&amp;"-"&amp;N157&amp;"-"&amp;P157</f>
        <v>4-DaHall 1-PDU-05-100-8</v>
      </c>
      <c r="I157" s="3454">
        <v>220</v>
      </c>
      <c r="J157" s="3457">
        <v>100</v>
      </c>
      <c r="K157" s="3430" t="s">
        <v>6938</v>
      </c>
      <c r="L157" s="3432">
        <v>8</v>
      </c>
      <c r="M157" s="3460">
        <v>220</v>
      </c>
      <c r="N157" s="3463">
        <v>100</v>
      </c>
      <c r="O157" s="3441" t="s">
        <v>6927</v>
      </c>
      <c r="P157" s="3415">
        <v>8</v>
      </c>
      <c r="Q157" s="3487" t="s">
        <v>4282</v>
      </c>
      <c r="R157" s="3127" t="s">
        <v>4283</v>
      </c>
      <c r="S157" s="3139" t="s">
        <v>4284</v>
      </c>
      <c r="T157" s="3127" t="s">
        <v>4285</v>
      </c>
      <c r="U157" s="3139" t="s">
        <v>4118</v>
      </c>
      <c r="V157" s="3127" t="s">
        <v>4125</v>
      </c>
      <c r="W157" s="3481" t="e">
        <f>SUM(#REF!)</f>
        <v>#REF!</v>
      </c>
      <c r="X157" s="3482" t="e">
        <f>SUM(#REF!)</f>
        <v>#REF!</v>
      </c>
      <c r="Y157" s="3484" t="e">
        <f t="shared" si="12"/>
        <v>#REF!</v>
      </c>
      <c r="Z157" s="3485" t="e">
        <f t="shared" si="13"/>
        <v>#REF!</v>
      </c>
      <c r="AA157" s="3404"/>
      <c r="AB157" s="2862"/>
      <c r="AD157">
        <v>26</v>
      </c>
      <c r="AE157" s="1500" t="e">
        <f t="shared" si="11"/>
        <v>#REF!</v>
      </c>
    </row>
    <row r="158" spans="1:31" x14ac:dyDescent="0.25">
      <c r="A158" s="3467"/>
      <c r="B158" s="1225" t="s">
        <v>1955</v>
      </c>
      <c r="C158" s="1234" t="s">
        <v>4420</v>
      </c>
      <c r="D158" s="839" t="s">
        <v>4421</v>
      </c>
      <c r="E158" s="3123"/>
      <c r="F158" s="3475"/>
      <c r="G158" s="3419"/>
      <c r="H158" s="3422"/>
      <c r="I158" s="3455"/>
      <c r="J158" s="3458"/>
      <c r="K158" s="3281"/>
      <c r="L158" s="3433"/>
      <c r="M158" s="3461"/>
      <c r="N158" s="3464"/>
      <c r="O158" s="3442"/>
      <c r="P158" s="3416"/>
      <c r="Q158" s="3488"/>
      <c r="R158" s="3138"/>
      <c r="S158" s="3123"/>
      <c r="T158" s="3138"/>
      <c r="U158" s="3123"/>
      <c r="V158" s="3138"/>
      <c r="W158" s="3493"/>
      <c r="X158" s="3491"/>
      <c r="Y158" s="3226"/>
      <c r="Z158" s="3495"/>
      <c r="AA158" s="3405"/>
      <c r="AB158" s="2863"/>
      <c r="AD158">
        <v>0</v>
      </c>
      <c r="AE158" s="1500">
        <f t="shared" si="11"/>
        <v>0</v>
      </c>
    </row>
    <row r="159" spans="1:31" x14ac:dyDescent="0.25">
      <c r="A159" s="3467"/>
      <c r="B159" s="1225" t="s">
        <v>1961</v>
      </c>
      <c r="C159" s="1234" t="s">
        <v>4420</v>
      </c>
      <c r="D159" s="839" t="s">
        <v>4422</v>
      </c>
      <c r="E159" s="3123"/>
      <c r="F159" s="3475"/>
      <c r="G159" s="3419"/>
      <c r="H159" s="3422"/>
      <c r="I159" s="3455"/>
      <c r="J159" s="3458"/>
      <c r="K159" s="3281"/>
      <c r="L159" s="3433"/>
      <c r="M159" s="3461"/>
      <c r="N159" s="3464"/>
      <c r="O159" s="3442"/>
      <c r="P159" s="3416"/>
      <c r="Q159" s="3488"/>
      <c r="R159" s="3138"/>
      <c r="S159" s="3123"/>
      <c r="T159" s="3138"/>
      <c r="U159" s="3123"/>
      <c r="V159" s="3138"/>
      <c r="W159" s="3493"/>
      <c r="X159" s="3491"/>
      <c r="Y159" s="3226"/>
      <c r="Z159" s="3495"/>
      <c r="AA159" s="3405"/>
      <c r="AB159" s="2863"/>
      <c r="AD159">
        <v>0</v>
      </c>
      <c r="AE159" s="1500">
        <f t="shared" si="11"/>
        <v>0</v>
      </c>
    </row>
    <row r="160" spans="1:31" x14ac:dyDescent="0.25">
      <c r="A160" s="3467"/>
      <c r="B160" s="1225" t="s">
        <v>1967</v>
      </c>
      <c r="C160" s="1234"/>
      <c r="D160" s="251" t="s">
        <v>4423</v>
      </c>
      <c r="E160" s="3123"/>
      <c r="F160" s="3475"/>
      <c r="G160" s="3419"/>
      <c r="H160" s="3422"/>
      <c r="I160" s="3455"/>
      <c r="J160" s="3458"/>
      <c r="K160" s="3281"/>
      <c r="L160" s="3433"/>
      <c r="M160" s="3461"/>
      <c r="N160" s="3464"/>
      <c r="O160" s="3442"/>
      <c r="P160" s="3416"/>
      <c r="Q160" s="3488"/>
      <c r="R160" s="3138"/>
      <c r="S160" s="3123"/>
      <c r="T160" s="3138"/>
      <c r="U160" s="3123"/>
      <c r="V160" s="3138"/>
      <c r="W160" s="3493"/>
      <c r="X160" s="3491"/>
      <c r="Y160" s="3226"/>
      <c r="Z160" s="3495"/>
      <c r="AA160" s="3405"/>
      <c r="AB160" s="2863"/>
      <c r="AD160">
        <v>0</v>
      </c>
      <c r="AE160" s="1500">
        <f t="shared" si="11"/>
        <v>0</v>
      </c>
    </row>
    <row r="161" spans="1:31" x14ac:dyDescent="0.25">
      <c r="A161" s="3467"/>
      <c r="B161" s="1225" t="s">
        <v>1973</v>
      </c>
      <c r="C161" s="1234"/>
      <c r="D161" s="251" t="s">
        <v>4424</v>
      </c>
      <c r="E161" s="3123"/>
      <c r="F161" s="3475"/>
      <c r="G161" s="3419"/>
      <c r="H161" s="3422"/>
      <c r="I161" s="3455"/>
      <c r="J161" s="3458"/>
      <c r="K161" s="3281"/>
      <c r="L161" s="3433"/>
      <c r="M161" s="3461"/>
      <c r="N161" s="3464"/>
      <c r="O161" s="3442"/>
      <c r="P161" s="3416"/>
      <c r="Q161" s="3488"/>
      <c r="R161" s="3138"/>
      <c r="S161" s="3123"/>
      <c r="T161" s="3138"/>
      <c r="U161" s="3123"/>
      <c r="V161" s="3138"/>
      <c r="W161" s="3493"/>
      <c r="X161" s="3491"/>
      <c r="Y161" s="3226"/>
      <c r="Z161" s="3495"/>
      <c r="AA161" s="3405"/>
      <c r="AB161" s="2863"/>
      <c r="AD161">
        <v>0</v>
      </c>
      <c r="AE161" s="1500">
        <f t="shared" si="11"/>
        <v>0</v>
      </c>
    </row>
    <row r="162" spans="1:31" x14ac:dyDescent="0.25">
      <c r="A162" s="3467"/>
      <c r="B162" s="1225" t="s">
        <v>1979</v>
      </c>
      <c r="C162" s="1234"/>
      <c r="D162" s="251" t="s">
        <v>4425</v>
      </c>
      <c r="E162" s="3123"/>
      <c r="F162" s="3475"/>
      <c r="G162" s="3419"/>
      <c r="H162" s="3422"/>
      <c r="I162" s="3455"/>
      <c r="J162" s="3458"/>
      <c r="K162" s="3281"/>
      <c r="L162" s="3433"/>
      <c r="M162" s="3461"/>
      <c r="N162" s="3464"/>
      <c r="O162" s="3442"/>
      <c r="P162" s="3416"/>
      <c r="Q162" s="3488"/>
      <c r="R162" s="3138"/>
      <c r="S162" s="3123"/>
      <c r="T162" s="3138"/>
      <c r="U162" s="3123"/>
      <c r="V162" s="3138"/>
      <c r="W162" s="3493"/>
      <c r="X162" s="3491"/>
      <c r="Y162" s="3226"/>
      <c r="Z162" s="3495"/>
      <c r="AA162" s="3405"/>
      <c r="AB162" s="2863"/>
      <c r="AD162">
        <v>0</v>
      </c>
      <c r="AE162" s="1500">
        <f t="shared" si="11"/>
        <v>0</v>
      </c>
    </row>
    <row r="163" spans="1:31" x14ac:dyDescent="0.25">
      <c r="A163" s="3467"/>
      <c r="B163" s="1225" t="s">
        <v>1985</v>
      </c>
      <c r="C163" s="1234" t="s">
        <v>4228</v>
      </c>
      <c r="D163" s="839" t="s">
        <v>4426</v>
      </c>
      <c r="E163" s="3123"/>
      <c r="F163" s="3475"/>
      <c r="G163" s="3419"/>
      <c r="H163" s="3422"/>
      <c r="I163" s="3455"/>
      <c r="J163" s="3458"/>
      <c r="K163" s="3281"/>
      <c r="L163" s="3433"/>
      <c r="M163" s="3461"/>
      <c r="N163" s="3464"/>
      <c r="O163" s="3442"/>
      <c r="P163" s="3416"/>
      <c r="Q163" s="3488"/>
      <c r="R163" s="3138"/>
      <c r="S163" s="3123"/>
      <c r="T163" s="3138"/>
      <c r="U163" s="3123"/>
      <c r="V163" s="3138"/>
      <c r="W163" s="3493"/>
      <c r="X163" s="3491"/>
      <c r="Y163" s="3226"/>
      <c r="Z163" s="3495"/>
      <c r="AA163" s="3405"/>
      <c r="AB163" s="2863"/>
      <c r="AD163">
        <v>0</v>
      </c>
      <c r="AE163" s="1500">
        <f t="shared" si="11"/>
        <v>0</v>
      </c>
    </row>
    <row r="164" spans="1:31" x14ac:dyDescent="0.25">
      <c r="A164" s="3467"/>
      <c r="B164" s="1225" t="s">
        <v>1991</v>
      </c>
      <c r="C164" s="1234" t="s">
        <v>4228</v>
      </c>
      <c r="D164" s="839" t="s">
        <v>4427</v>
      </c>
      <c r="E164" s="3123"/>
      <c r="F164" s="3475"/>
      <c r="G164" s="3419"/>
      <c r="H164" s="3422"/>
      <c r="I164" s="3455"/>
      <c r="J164" s="3458"/>
      <c r="K164" s="3281"/>
      <c r="L164" s="3433"/>
      <c r="M164" s="3461"/>
      <c r="N164" s="3464"/>
      <c r="O164" s="3442"/>
      <c r="P164" s="3416"/>
      <c r="Q164" s="3488"/>
      <c r="R164" s="3138"/>
      <c r="S164" s="3123"/>
      <c r="T164" s="3138"/>
      <c r="U164" s="3123"/>
      <c r="V164" s="3138"/>
      <c r="W164" s="3493"/>
      <c r="X164" s="3491"/>
      <c r="Y164" s="3226"/>
      <c r="Z164" s="3495"/>
      <c r="AA164" s="3405"/>
      <c r="AB164" s="2863"/>
      <c r="AD164">
        <v>0</v>
      </c>
      <c r="AE164" s="1500">
        <f t="shared" si="11"/>
        <v>0</v>
      </c>
    </row>
    <row r="165" spans="1:31" x14ac:dyDescent="0.25">
      <c r="A165" s="3467"/>
      <c r="B165" s="1225" t="s">
        <v>1997</v>
      </c>
      <c r="C165" s="1234" t="s">
        <v>4228</v>
      </c>
      <c r="D165" s="839" t="s">
        <v>4428</v>
      </c>
      <c r="E165" s="3123"/>
      <c r="F165" s="3475"/>
      <c r="G165" s="3419"/>
      <c r="H165" s="3422"/>
      <c r="I165" s="3455"/>
      <c r="J165" s="3458"/>
      <c r="K165" s="3281"/>
      <c r="L165" s="3433"/>
      <c r="M165" s="3461"/>
      <c r="N165" s="3464"/>
      <c r="O165" s="3442"/>
      <c r="P165" s="3416"/>
      <c r="Q165" s="3488"/>
      <c r="R165" s="3138"/>
      <c r="S165" s="3123"/>
      <c r="T165" s="3138"/>
      <c r="U165" s="3123"/>
      <c r="V165" s="3138"/>
      <c r="W165" s="3493"/>
      <c r="X165" s="3491"/>
      <c r="Y165" s="3226"/>
      <c r="Z165" s="3495"/>
      <c r="AA165" s="3405"/>
      <c r="AB165" s="2863"/>
      <c r="AD165">
        <v>0</v>
      </c>
      <c r="AE165" s="1500">
        <f t="shared" si="11"/>
        <v>0</v>
      </c>
    </row>
    <row r="166" spans="1:31" ht="22.2" thickBot="1" x14ac:dyDescent="0.3">
      <c r="A166" s="3192"/>
      <c r="B166" s="1223" t="s">
        <v>2003</v>
      </c>
      <c r="C166" s="1235" t="s">
        <v>4429</v>
      </c>
      <c r="D166" s="334" t="s">
        <v>4430</v>
      </c>
      <c r="E166" s="3122"/>
      <c r="F166" s="3476"/>
      <c r="G166" s="3445"/>
      <c r="H166" s="3446"/>
      <c r="I166" s="3456"/>
      <c r="J166" s="3459"/>
      <c r="K166" s="3449"/>
      <c r="L166" s="3450"/>
      <c r="M166" s="3462"/>
      <c r="N166" s="3465"/>
      <c r="O166" s="3453"/>
      <c r="P166" s="3417"/>
      <c r="Q166" s="3489"/>
      <c r="R166" s="3134"/>
      <c r="S166" s="3122"/>
      <c r="T166" s="3134"/>
      <c r="U166" s="3122"/>
      <c r="V166" s="3134"/>
      <c r="W166" s="3494"/>
      <c r="X166" s="3492"/>
      <c r="Y166" s="3288"/>
      <c r="Z166" s="3496"/>
      <c r="AA166" s="3410"/>
      <c r="AB166" s="2864"/>
      <c r="AD166">
        <v>0</v>
      </c>
      <c r="AE166" s="1500">
        <f t="shared" si="11"/>
        <v>0</v>
      </c>
    </row>
    <row r="167" spans="1:31" ht="15" thickTop="1" x14ac:dyDescent="0.25">
      <c r="A167" s="3466" t="s">
        <v>4431</v>
      </c>
      <c r="B167" s="1224"/>
      <c r="C167" s="1233"/>
      <c r="D167" s="332" t="s">
        <v>4432</v>
      </c>
      <c r="E167" s="3139" t="s">
        <v>4433</v>
      </c>
      <c r="F167" s="3474" t="s">
        <v>4434</v>
      </c>
      <c r="G167" s="3418" t="str">
        <f>"4-DaHall 1-PDU-"&amp;K167&amp;"-"&amp;J167&amp;"-"&amp;L167</f>
        <v>4-DaHall 1-PDU-06-100-9</v>
      </c>
      <c r="H167" s="3421" t="str">
        <f>"4-DaHall 1-PDU-"&amp;O167&amp;"-"&amp;N167&amp;"-"&amp;P167</f>
        <v>4-DaHall 1-PDU-05-100-9</v>
      </c>
      <c r="I167" s="3454">
        <v>220</v>
      </c>
      <c r="J167" s="3457">
        <v>100</v>
      </c>
      <c r="K167" s="3430" t="s">
        <v>6938</v>
      </c>
      <c r="L167" s="3432">
        <v>9</v>
      </c>
      <c r="M167" s="3460">
        <v>220</v>
      </c>
      <c r="N167" s="3463">
        <v>100</v>
      </c>
      <c r="O167" s="3441" t="s">
        <v>6927</v>
      </c>
      <c r="P167" s="3415">
        <v>9</v>
      </c>
      <c r="Q167" s="3487" t="s">
        <v>4282</v>
      </c>
      <c r="R167" s="3127" t="s">
        <v>4283</v>
      </c>
      <c r="S167" s="3139" t="s">
        <v>4284</v>
      </c>
      <c r="T167" s="3127" t="s">
        <v>4285</v>
      </c>
      <c r="U167" s="3139" t="s">
        <v>4118</v>
      </c>
      <c r="V167" s="3127" t="s">
        <v>4125</v>
      </c>
      <c r="W167" s="3481" t="e">
        <f>SUM(#REF!)</f>
        <v>#REF!</v>
      </c>
      <c r="X167" s="3482" t="e">
        <f>SUM(#REF!)</f>
        <v>#REF!</v>
      </c>
      <c r="Y167" s="3484" t="e">
        <f>SUM(W167:X167)</f>
        <v>#REF!</v>
      </c>
      <c r="Z167" s="3485" t="e">
        <f>Y167*220</f>
        <v>#REF!</v>
      </c>
      <c r="AA167" s="3404"/>
      <c r="AB167" s="2862"/>
      <c r="AD167">
        <v>0</v>
      </c>
      <c r="AE167" s="1500" t="e">
        <f t="shared" si="11"/>
        <v>#REF!</v>
      </c>
    </row>
    <row r="168" spans="1:31" x14ac:dyDescent="0.25">
      <c r="A168" s="3467"/>
      <c r="B168" s="1225"/>
      <c r="C168" s="1234"/>
      <c r="D168" s="251" t="s">
        <v>4435</v>
      </c>
      <c r="E168" s="3123"/>
      <c r="F168" s="3475"/>
      <c r="G168" s="3419"/>
      <c r="H168" s="3422"/>
      <c r="I168" s="3455"/>
      <c r="J168" s="3458"/>
      <c r="K168" s="3281"/>
      <c r="L168" s="3433"/>
      <c r="M168" s="3461"/>
      <c r="N168" s="3464"/>
      <c r="O168" s="3442"/>
      <c r="P168" s="3416"/>
      <c r="Q168" s="3488"/>
      <c r="R168" s="3138"/>
      <c r="S168" s="3123"/>
      <c r="T168" s="3138"/>
      <c r="U168" s="3123"/>
      <c r="V168" s="3138"/>
      <c r="W168" s="3493"/>
      <c r="X168" s="3491"/>
      <c r="Y168" s="3226"/>
      <c r="Z168" s="3495"/>
      <c r="AA168" s="3405"/>
      <c r="AB168" s="2863"/>
      <c r="AD168">
        <v>0</v>
      </c>
      <c r="AE168" s="1500">
        <f t="shared" si="11"/>
        <v>0</v>
      </c>
    </row>
    <row r="169" spans="1:31" x14ac:dyDescent="0.25">
      <c r="A169" s="3467"/>
      <c r="B169" s="1225"/>
      <c r="C169" s="1234"/>
      <c r="D169" s="251" t="s">
        <v>4436</v>
      </c>
      <c r="E169" s="3123"/>
      <c r="F169" s="3475"/>
      <c r="G169" s="3419"/>
      <c r="H169" s="3422"/>
      <c r="I169" s="3455"/>
      <c r="J169" s="3458"/>
      <c r="K169" s="3281"/>
      <c r="L169" s="3433"/>
      <c r="M169" s="3461"/>
      <c r="N169" s="3464"/>
      <c r="O169" s="3442"/>
      <c r="P169" s="3416"/>
      <c r="Q169" s="3488"/>
      <c r="R169" s="3138"/>
      <c r="S169" s="3123"/>
      <c r="T169" s="3138"/>
      <c r="U169" s="3123"/>
      <c r="V169" s="3138"/>
      <c r="W169" s="3493"/>
      <c r="X169" s="3491"/>
      <c r="Y169" s="3226"/>
      <c r="Z169" s="3495"/>
      <c r="AA169" s="3405"/>
      <c r="AB169" s="2863"/>
      <c r="AD169">
        <v>0</v>
      </c>
      <c r="AE169" s="1500">
        <f t="shared" si="11"/>
        <v>0</v>
      </c>
    </row>
    <row r="170" spans="1:31" x14ac:dyDescent="0.25">
      <c r="A170" s="3467"/>
      <c r="B170" s="1225"/>
      <c r="C170" s="1234"/>
      <c r="D170" s="251" t="s">
        <v>4437</v>
      </c>
      <c r="E170" s="3123"/>
      <c r="F170" s="3475"/>
      <c r="G170" s="3419"/>
      <c r="H170" s="3422"/>
      <c r="I170" s="3455"/>
      <c r="J170" s="3458"/>
      <c r="K170" s="3281"/>
      <c r="L170" s="3433"/>
      <c r="M170" s="3461"/>
      <c r="N170" s="3464"/>
      <c r="O170" s="3442"/>
      <c r="P170" s="3416"/>
      <c r="Q170" s="3488"/>
      <c r="R170" s="3138"/>
      <c r="S170" s="3123"/>
      <c r="T170" s="3138"/>
      <c r="U170" s="3123"/>
      <c r="V170" s="3138"/>
      <c r="W170" s="3493"/>
      <c r="X170" s="3491"/>
      <c r="Y170" s="3226"/>
      <c r="Z170" s="3495"/>
      <c r="AA170" s="3405"/>
      <c r="AB170" s="2863"/>
      <c r="AD170">
        <v>0</v>
      </c>
      <c r="AE170" s="1500">
        <f t="shared" si="11"/>
        <v>0</v>
      </c>
    </row>
    <row r="171" spans="1:31" x14ac:dyDescent="0.25">
      <c r="A171" s="3467"/>
      <c r="B171" s="1225"/>
      <c r="C171" s="1234"/>
      <c r="D171" s="251" t="s">
        <v>4438</v>
      </c>
      <c r="E171" s="3123"/>
      <c r="F171" s="3475"/>
      <c r="G171" s="3419"/>
      <c r="H171" s="3422"/>
      <c r="I171" s="3455"/>
      <c r="J171" s="3458"/>
      <c r="K171" s="3281"/>
      <c r="L171" s="3433"/>
      <c r="M171" s="3461"/>
      <c r="N171" s="3464"/>
      <c r="O171" s="3442"/>
      <c r="P171" s="3416"/>
      <c r="Q171" s="3488"/>
      <c r="R171" s="3138"/>
      <c r="S171" s="3123"/>
      <c r="T171" s="3138"/>
      <c r="U171" s="3123"/>
      <c r="V171" s="3138"/>
      <c r="W171" s="3493"/>
      <c r="X171" s="3491"/>
      <c r="Y171" s="3226"/>
      <c r="Z171" s="3495"/>
      <c r="AA171" s="3405"/>
      <c r="AB171" s="2863"/>
      <c r="AD171">
        <v>0</v>
      </c>
      <c r="AE171" s="1500">
        <f t="shared" si="11"/>
        <v>0</v>
      </c>
    </row>
    <row r="172" spans="1:31" x14ac:dyDescent="0.25">
      <c r="A172" s="3467"/>
      <c r="B172" s="1225"/>
      <c r="C172" s="1234"/>
      <c r="D172" s="251" t="s">
        <v>4439</v>
      </c>
      <c r="E172" s="3123"/>
      <c r="F172" s="3475"/>
      <c r="G172" s="3419"/>
      <c r="H172" s="3422"/>
      <c r="I172" s="3455"/>
      <c r="J172" s="3458"/>
      <c r="K172" s="3281"/>
      <c r="L172" s="3433"/>
      <c r="M172" s="3461"/>
      <c r="N172" s="3464"/>
      <c r="O172" s="3442"/>
      <c r="P172" s="3416"/>
      <c r="Q172" s="3488"/>
      <c r="R172" s="3138"/>
      <c r="S172" s="3123"/>
      <c r="T172" s="3138"/>
      <c r="U172" s="3123"/>
      <c r="V172" s="3138"/>
      <c r="W172" s="3493"/>
      <c r="X172" s="3491"/>
      <c r="Y172" s="3226"/>
      <c r="Z172" s="3495"/>
      <c r="AA172" s="3405"/>
      <c r="AB172" s="2863"/>
      <c r="AD172">
        <v>0</v>
      </c>
      <c r="AE172" s="1500">
        <f t="shared" si="11"/>
        <v>0</v>
      </c>
    </row>
    <row r="173" spans="1:31" x14ac:dyDescent="0.25">
      <c r="A173" s="3467"/>
      <c r="B173" s="1225"/>
      <c r="C173" s="1234"/>
      <c r="D173" s="251" t="s">
        <v>4440</v>
      </c>
      <c r="E173" s="3123"/>
      <c r="F173" s="3475"/>
      <c r="G173" s="3419"/>
      <c r="H173" s="3422"/>
      <c r="I173" s="3455"/>
      <c r="J173" s="3458"/>
      <c r="K173" s="3281"/>
      <c r="L173" s="3433"/>
      <c r="M173" s="3461"/>
      <c r="N173" s="3464"/>
      <c r="O173" s="3442"/>
      <c r="P173" s="3416"/>
      <c r="Q173" s="3488"/>
      <c r="R173" s="3138"/>
      <c r="S173" s="3123"/>
      <c r="T173" s="3138"/>
      <c r="U173" s="3123"/>
      <c r="V173" s="3138"/>
      <c r="W173" s="3493"/>
      <c r="X173" s="3491"/>
      <c r="Y173" s="3226"/>
      <c r="Z173" s="3495"/>
      <c r="AA173" s="3405"/>
      <c r="AB173" s="2863"/>
      <c r="AD173">
        <v>0</v>
      </c>
      <c r="AE173" s="1500">
        <f t="shared" si="11"/>
        <v>0</v>
      </c>
    </row>
    <row r="174" spans="1:31" x14ac:dyDescent="0.25">
      <c r="A174" s="3467"/>
      <c r="B174" s="1225"/>
      <c r="C174" s="1234"/>
      <c r="D174" s="251" t="s">
        <v>4441</v>
      </c>
      <c r="E174" s="3123"/>
      <c r="F174" s="3475"/>
      <c r="G174" s="3419"/>
      <c r="H174" s="3422"/>
      <c r="I174" s="3455"/>
      <c r="J174" s="3458"/>
      <c r="K174" s="3281"/>
      <c r="L174" s="3433"/>
      <c r="M174" s="3461"/>
      <c r="N174" s="3464"/>
      <c r="O174" s="3442"/>
      <c r="P174" s="3416"/>
      <c r="Q174" s="3488"/>
      <c r="R174" s="3138"/>
      <c r="S174" s="3123"/>
      <c r="T174" s="3138"/>
      <c r="U174" s="3123"/>
      <c r="V174" s="3138"/>
      <c r="W174" s="3493"/>
      <c r="X174" s="3491"/>
      <c r="Y174" s="3226"/>
      <c r="Z174" s="3495"/>
      <c r="AA174" s="3405"/>
      <c r="AB174" s="2863"/>
      <c r="AD174">
        <v>0</v>
      </c>
      <c r="AE174" s="1500">
        <f t="shared" si="11"/>
        <v>0</v>
      </c>
    </row>
    <row r="175" spans="1:31" x14ac:dyDescent="0.25">
      <c r="A175" s="3467"/>
      <c r="B175" s="1225"/>
      <c r="C175" s="1234"/>
      <c r="D175" s="251" t="s">
        <v>4442</v>
      </c>
      <c r="E175" s="3123"/>
      <c r="F175" s="3475"/>
      <c r="G175" s="3419"/>
      <c r="H175" s="3422"/>
      <c r="I175" s="3455"/>
      <c r="J175" s="3458"/>
      <c r="K175" s="3281"/>
      <c r="L175" s="3433"/>
      <c r="M175" s="3461"/>
      <c r="N175" s="3464"/>
      <c r="O175" s="3442"/>
      <c r="P175" s="3416"/>
      <c r="Q175" s="3488"/>
      <c r="R175" s="3138"/>
      <c r="S175" s="3123"/>
      <c r="T175" s="3138"/>
      <c r="U175" s="3123"/>
      <c r="V175" s="3138"/>
      <c r="W175" s="3493"/>
      <c r="X175" s="3491"/>
      <c r="Y175" s="3226"/>
      <c r="Z175" s="3495"/>
      <c r="AA175" s="3405"/>
      <c r="AB175" s="2863"/>
      <c r="AD175">
        <v>0</v>
      </c>
      <c r="AE175" s="1500">
        <f t="shared" si="11"/>
        <v>0</v>
      </c>
    </row>
    <row r="176" spans="1:31" ht="15" thickBot="1" x14ac:dyDescent="0.3">
      <c r="A176" s="3192"/>
      <c r="B176" s="1223"/>
      <c r="C176" s="1235"/>
      <c r="D176" s="334" t="s">
        <v>4443</v>
      </c>
      <c r="E176" s="3122"/>
      <c r="F176" s="3476"/>
      <c r="G176" s="3445"/>
      <c r="H176" s="3446"/>
      <c r="I176" s="3456"/>
      <c r="J176" s="3459"/>
      <c r="K176" s="3449"/>
      <c r="L176" s="3450"/>
      <c r="M176" s="3462"/>
      <c r="N176" s="3465"/>
      <c r="O176" s="3453"/>
      <c r="P176" s="3417"/>
      <c r="Q176" s="3489"/>
      <c r="R176" s="3134"/>
      <c r="S176" s="3122"/>
      <c r="T176" s="3134"/>
      <c r="U176" s="3122"/>
      <c r="V176" s="3134"/>
      <c r="W176" s="3494"/>
      <c r="X176" s="3492"/>
      <c r="Y176" s="3288"/>
      <c r="Z176" s="3496"/>
      <c r="AA176" s="3410"/>
      <c r="AB176" s="2864"/>
      <c r="AD176">
        <v>0</v>
      </c>
      <c r="AE176" s="1500">
        <f t="shared" si="11"/>
        <v>0</v>
      </c>
    </row>
    <row r="177" spans="1:31" ht="15" thickTop="1" x14ac:dyDescent="0.25">
      <c r="A177" s="3466" t="s">
        <v>4444</v>
      </c>
      <c r="B177" s="1224" t="s">
        <v>2072</v>
      </c>
      <c r="C177" s="1233" t="s">
        <v>4445</v>
      </c>
      <c r="D177" s="1065" t="s">
        <v>4446</v>
      </c>
      <c r="E177" s="3139" t="s">
        <v>4447</v>
      </c>
      <c r="F177" s="3474" t="s">
        <v>4448</v>
      </c>
      <c r="G177" s="3418" t="str">
        <f>"4-DaHall 1-PDU-"&amp;K177&amp;"-"&amp;J177&amp;"-"&amp;L177</f>
        <v>4-DaHall 1-PDU-06-100-10</v>
      </c>
      <c r="H177" s="3421" t="str">
        <f>"4-DaHall 1-PDU-"&amp;O177&amp;"-"&amp;N177&amp;"-"&amp;P177</f>
        <v>4-DaHall 1-PDU-05-100-10</v>
      </c>
      <c r="I177" s="3454">
        <v>220</v>
      </c>
      <c r="J177" s="3457">
        <v>100</v>
      </c>
      <c r="K177" s="3430" t="s">
        <v>6938</v>
      </c>
      <c r="L177" s="3432">
        <v>10</v>
      </c>
      <c r="M177" s="3460">
        <v>220</v>
      </c>
      <c r="N177" s="3463">
        <v>100</v>
      </c>
      <c r="O177" s="3441" t="s">
        <v>6927</v>
      </c>
      <c r="P177" s="3415">
        <v>10</v>
      </c>
      <c r="Q177" s="3487" t="s">
        <v>4282</v>
      </c>
      <c r="R177" s="3127" t="s">
        <v>4283</v>
      </c>
      <c r="S177" s="3139" t="s">
        <v>4284</v>
      </c>
      <c r="T177" s="3127" t="s">
        <v>4285</v>
      </c>
      <c r="U177" s="3139" t="s">
        <v>4118</v>
      </c>
      <c r="V177" s="3127" t="s">
        <v>4125</v>
      </c>
      <c r="W177" s="3481" t="e">
        <f>SUM(#REF!)</f>
        <v>#REF!</v>
      </c>
      <c r="X177" s="3482" t="e">
        <f>SUM(#REF!)</f>
        <v>#REF!</v>
      </c>
      <c r="Y177" s="3484" t="e">
        <f t="shared" si="12"/>
        <v>#REF!</v>
      </c>
      <c r="Z177" s="3485" t="e">
        <f t="shared" si="13"/>
        <v>#REF!</v>
      </c>
      <c r="AA177" s="3404"/>
      <c r="AB177" s="2862"/>
      <c r="AD177">
        <v>70.2</v>
      </c>
      <c r="AE177" s="1500" t="e">
        <f t="shared" si="11"/>
        <v>#REF!</v>
      </c>
    </row>
    <row r="178" spans="1:31" x14ac:dyDescent="0.25">
      <c r="A178" s="3467"/>
      <c r="B178" s="1225" t="s">
        <v>4449</v>
      </c>
      <c r="C178" s="1234" t="s">
        <v>4450</v>
      </c>
      <c r="D178" s="839" t="s">
        <v>4451</v>
      </c>
      <c r="E178" s="3123"/>
      <c r="F178" s="3475"/>
      <c r="G178" s="3419"/>
      <c r="H178" s="3422"/>
      <c r="I178" s="3455"/>
      <c r="J178" s="3458"/>
      <c r="K178" s="3281"/>
      <c r="L178" s="3433"/>
      <c r="M178" s="3461"/>
      <c r="N178" s="3464"/>
      <c r="O178" s="3442"/>
      <c r="P178" s="3416"/>
      <c r="Q178" s="3488"/>
      <c r="R178" s="3138"/>
      <c r="S178" s="3123"/>
      <c r="T178" s="3138"/>
      <c r="U178" s="3123"/>
      <c r="V178" s="3138"/>
      <c r="W178" s="3493"/>
      <c r="X178" s="3491"/>
      <c r="Y178" s="3226"/>
      <c r="Z178" s="3495"/>
      <c r="AA178" s="3405"/>
      <c r="AB178" s="2863"/>
      <c r="AD178">
        <v>0</v>
      </c>
      <c r="AE178" s="1500">
        <f t="shared" si="11"/>
        <v>0</v>
      </c>
    </row>
    <row r="179" spans="1:31" x14ac:dyDescent="0.25">
      <c r="A179" s="3467"/>
      <c r="B179" s="1225" t="s">
        <v>2079</v>
      </c>
      <c r="C179" s="1234" t="s">
        <v>4450</v>
      </c>
      <c r="D179" s="839" t="s">
        <v>4452</v>
      </c>
      <c r="E179" s="3123"/>
      <c r="F179" s="3475"/>
      <c r="G179" s="3419"/>
      <c r="H179" s="3422"/>
      <c r="I179" s="3455"/>
      <c r="J179" s="3458"/>
      <c r="K179" s="3281"/>
      <c r="L179" s="3433"/>
      <c r="M179" s="3461"/>
      <c r="N179" s="3464"/>
      <c r="O179" s="3442"/>
      <c r="P179" s="3416"/>
      <c r="Q179" s="3488"/>
      <c r="R179" s="3138"/>
      <c r="S179" s="3123"/>
      <c r="T179" s="3138"/>
      <c r="U179" s="3123"/>
      <c r="V179" s="3138"/>
      <c r="W179" s="3493"/>
      <c r="X179" s="3491"/>
      <c r="Y179" s="3226"/>
      <c r="Z179" s="3495"/>
      <c r="AA179" s="3405"/>
      <c r="AB179" s="2863"/>
      <c r="AD179">
        <v>0</v>
      </c>
      <c r="AE179" s="1500">
        <f t="shared" si="11"/>
        <v>0</v>
      </c>
    </row>
    <row r="180" spans="1:31" x14ac:dyDescent="0.25">
      <c r="A180" s="3467"/>
      <c r="B180" s="1225" t="s">
        <v>2085</v>
      </c>
      <c r="C180" s="1234" t="s">
        <v>4450</v>
      </c>
      <c r="D180" s="839" t="s">
        <v>4453</v>
      </c>
      <c r="E180" s="3123"/>
      <c r="F180" s="3475"/>
      <c r="G180" s="3419"/>
      <c r="H180" s="3422"/>
      <c r="I180" s="3455"/>
      <c r="J180" s="3458"/>
      <c r="K180" s="3281"/>
      <c r="L180" s="3433"/>
      <c r="M180" s="3461"/>
      <c r="N180" s="3464"/>
      <c r="O180" s="3442"/>
      <c r="P180" s="3416"/>
      <c r="Q180" s="3488"/>
      <c r="R180" s="3138"/>
      <c r="S180" s="3123"/>
      <c r="T180" s="3138"/>
      <c r="U180" s="3123"/>
      <c r="V180" s="3138"/>
      <c r="W180" s="3493"/>
      <c r="X180" s="3491"/>
      <c r="Y180" s="3226"/>
      <c r="Z180" s="3495"/>
      <c r="AA180" s="3405"/>
      <c r="AB180" s="2863"/>
      <c r="AD180">
        <v>0</v>
      </c>
      <c r="AE180" s="1500">
        <f t="shared" si="11"/>
        <v>0</v>
      </c>
    </row>
    <row r="181" spans="1:31" x14ac:dyDescent="0.25">
      <c r="A181" s="3467"/>
      <c r="B181" s="1225" t="s">
        <v>3200</v>
      </c>
      <c r="C181" s="1234" t="s">
        <v>4450</v>
      </c>
      <c r="D181" s="839" t="s">
        <v>4454</v>
      </c>
      <c r="E181" s="3123"/>
      <c r="F181" s="3475"/>
      <c r="G181" s="3419"/>
      <c r="H181" s="3422"/>
      <c r="I181" s="3455"/>
      <c r="J181" s="3458"/>
      <c r="K181" s="3281"/>
      <c r="L181" s="3433"/>
      <c r="M181" s="3461"/>
      <c r="N181" s="3464"/>
      <c r="O181" s="3442"/>
      <c r="P181" s="3416"/>
      <c r="Q181" s="3488"/>
      <c r="R181" s="3138"/>
      <c r="S181" s="3123"/>
      <c r="T181" s="3138"/>
      <c r="U181" s="3123"/>
      <c r="V181" s="3138"/>
      <c r="W181" s="3493"/>
      <c r="X181" s="3491"/>
      <c r="Y181" s="3226"/>
      <c r="Z181" s="3495"/>
      <c r="AA181" s="3405"/>
      <c r="AB181" s="2863"/>
      <c r="AD181">
        <v>0</v>
      </c>
      <c r="AE181" s="1500">
        <f t="shared" si="11"/>
        <v>0</v>
      </c>
    </row>
    <row r="182" spans="1:31" x14ac:dyDescent="0.25">
      <c r="A182" s="3467"/>
      <c r="B182" s="1225" t="s">
        <v>3202</v>
      </c>
      <c r="C182" s="1234" t="s">
        <v>4450</v>
      </c>
      <c r="D182" s="839" t="s">
        <v>4455</v>
      </c>
      <c r="E182" s="3123"/>
      <c r="F182" s="3475"/>
      <c r="G182" s="3419"/>
      <c r="H182" s="3422"/>
      <c r="I182" s="3455"/>
      <c r="J182" s="3458"/>
      <c r="K182" s="3281"/>
      <c r="L182" s="3433"/>
      <c r="M182" s="3461"/>
      <c r="N182" s="3464"/>
      <c r="O182" s="3442"/>
      <c r="P182" s="3416"/>
      <c r="Q182" s="3488"/>
      <c r="R182" s="3138"/>
      <c r="S182" s="3123"/>
      <c r="T182" s="3138"/>
      <c r="U182" s="3123"/>
      <c r="V182" s="3138"/>
      <c r="W182" s="3493"/>
      <c r="X182" s="3491"/>
      <c r="Y182" s="3226"/>
      <c r="Z182" s="3495"/>
      <c r="AA182" s="3405"/>
      <c r="AB182" s="2863"/>
      <c r="AD182">
        <v>0</v>
      </c>
      <c r="AE182" s="1500">
        <f t="shared" si="11"/>
        <v>0</v>
      </c>
    </row>
    <row r="183" spans="1:31" x14ac:dyDescent="0.25">
      <c r="A183" s="3467"/>
      <c r="B183" s="1225" t="s">
        <v>3204</v>
      </c>
      <c r="C183" s="1234" t="s">
        <v>4450</v>
      </c>
      <c r="D183" s="839" t="s">
        <v>4456</v>
      </c>
      <c r="E183" s="3123"/>
      <c r="F183" s="3475"/>
      <c r="G183" s="3419"/>
      <c r="H183" s="3422"/>
      <c r="I183" s="3455"/>
      <c r="J183" s="3458"/>
      <c r="K183" s="3281"/>
      <c r="L183" s="3433"/>
      <c r="M183" s="3461"/>
      <c r="N183" s="3464"/>
      <c r="O183" s="3442"/>
      <c r="P183" s="3416"/>
      <c r="Q183" s="3488"/>
      <c r="R183" s="3138"/>
      <c r="S183" s="3123"/>
      <c r="T183" s="3138"/>
      <c r="U183" s="3123"/>
      <c r="V183" s="3138"/>
      <c r="W183" s="3493"/>
      <c r="X183" s="3491"/>
      <c r="Y183" s="3226"/>
      <c r="Z183" s="3495"/>
      <c r="AA183" s="3405"/>
      <c r="AB183" s="2863"/>
      <c r="AD183">
        <v>0</v>
      </c>
      <c r="AE183" s="1500">
        <f t="shared" si="11"/>
        <v>0</v>
      </c>
    </row>
    <row r="184" spans="1:31" x14ac:dyDescent="0.25">
      <c r="A184" s="3467"/>
      <c r="B184" s="1225" t="s">
        <v>2117</v>
      </c>
      <c r="C184" s="1234" t="s">
        <v>4450</v>
      </c>
      <c r="D184" s="839" t="s">
        <v>4457</v>
      </c>
      <c r="E184" s="3123"/>
      <c r="F184" s="3475"/>
      <c r="G184" s="3419"/>
      <c r="H184" s="3422"/>
      <c r="I184" s="3455"/>
      <c r="J184" s="3458"/>
      <c r="K184" s="3281"/>
      <c r="L184" s="3433"/>
      <c r="M184" s="3461"/>
      <c r="N184" s="3464"/>
      <c r="O184" s="3442"/>
      <c r="P184" s="3416"/>
      <c r="Q184" s="3488"/>
      <c r="R184" s="3138"/>
      <c r="S184" s="3123"/>
      <c r="T184" s="3138"/>
      <c r="U184" s="3123"/>
      <c r="V184" s="3138"/>
      <c r="W184" s="3493"/>
      <c r="X184" s="3491"/>
      <c r="Y184" s="3226"/>
      <c r="Z184" s="3495"/>
      <c r="AA184" s="3405"/>
      <c r="AB184" s="2863"/>
      <c r="AD184">
        <v>0</v>
      </c>
      <c r="AE184" s="1500">
        <f t="shared" si="11"/>
        <v>0</v>
      </c>
    </row>
    <row r="185" spans="1:31" x14ac:dyDescent="0.25">
      <c r="A185" s="3467"/>
      <c r="B185" s="1225" t="s">
        <v>2119</v>
      </c>
      <c r="C185" s="1234" t="s">
        <v>4450</v>
      </c>
      <c r="D185" s="839" t="s">
        <v>4458</v>
      </c>
      <c r="E185" s="3123"/>
      <c r="F185" s="3475"/>
      <c r="G185" s="3419"/>
      <c r="H185" s="3422"/>
      <c r="I185" s="3455"/>
      <c r="J185" s="3458"/>
      <c r="K185" s="3281"/>
      <c r="L185" s="3433"/>
      <c r="M185" s="3461"/>
      <c r="N185" s="3464"/>
      <c r="O185" s="3442"/>
      <c r="P185" s="3416"/>
      <c r="Q185" s="3488"/>
      <c r="R185" s="3138"/>
      <c r="S185" s="3123"/>
      <c r="T185" s="3138"/>
      <c r="U185" s="3123"/>
      <c r="V185" s="3138"/>
      <c r="W185" s="3493"/>
      <c r="X185" s="3491"/>
      <c r="Y185" s="3226"/>
      <c r="Z185" s="3495"/>
      <c r="AA185" s="3405"/>
      <c r="AB185" s="2863"/>
      <c r="AD185">
        <v>0</v>
      </c>
      <c r="AE185" s="1500">
        <f t="shared" si="11"/>
        <v>0</v>
      </c>
    </row>
    <row r="186" spans="1:31" ht="15" thickBot="1" x14ac:dyDescent="0.3">
      <c r="A186" s="3192"/>
      <c r="B186" s="1223" t="s">
        <v>2121</v>
      </c>
      <c r="C186" s="1235" t="s">
        <v>4450</v>
      </c>
      <c r="D186" s="840" t="s">
        <v>4459</v>
      </c>
      <c r="E186" s="3122"/>
      <c r="F186" s="3476"/>
      <c r="G186" s="3445"/>
      <c r="H186" s="3446"/>
      <c r="I186" s="3456"/>
      <c r="J186" s="3459"/>
      <c r="K186" s="3449"/>
      <c r="L186" s="3450"/>
      <c r="M186" s="3462"/>
      <c r="N186" s="3465"/>
      <c r="O186" s="3453"/>
      <c r="P186" s="3417"/>
      <c r="Q186" s="3489"/>
      <c r="R186" s="3134"/>
      <c r="S186" s="3122"/>
      <c r="T186" s="3134"/>
      <c r="U186" s="3122"/>
      <c r="V186" s="3134"/>
      <c r="W186" s="3494"/>
      <c r="X186" s="3492"/>
      <c r="Y186" s="3288"/>
      <c r="Z186" s="3496"/>
      <c r="AA186" s="3410"/>
      <c r="AB186" s="2864"/>
      <c r="AD186">
        <v>0</v>
      </c>
      <c r="AE186" s="1500">
        <f t="shared" si="11"/>
        <v>0</v>
      </c>
    </row>
    <row r="187" spans="1:31" ht="33" thickTop="1" x14ac:dyDescent="0.25">
      <c r="A187" s="3466" t="s">
        <v>4460</v>
      </c>
      <c r="B187" s="1224" t="s">
        <v>4461</v>
      </c>
      <c r="C187" s="1233" t="s">
        <v>4353</v>
      </c>
      <c r="D187" s="1196" t="s">
        <v>4462</v>
      </c>
      <c r="E187" s="3139" t="s">
        <v>4463</v>
      </c>
      <c r="F187" s="3474" t="s">
        <v>4464</v>
      </c>
      <c r="G187" s="3418" t="str">
        <f>"4-DaHall 1-PDU-"&amp;K187&amp;"-"&amp;J187&amp;"-"&amp;L187</f>
        <v>4-DaHall 1-PDU-08-100-9</v>
      </c>
      <c r="H187" s="3421" t="str">
        <f>"4-DaHall 1-PDU-"&amp;O187&amp;"-"&amp;N187&amp;"-"&amp;P187</f>
        <v>4-DaHall 1-PDU-07-100-9</v>
      </c>
      <c r="I187" s="3454">
        <v>220</v>
      </c>
      <c r="J187" s="3457">
        <v>100</v>
      </c>
      <c r="K187" s="3430" t="s">
        <v>6941</v>
      </c>
      <c r="L187" s="3432">
        <v>9</v>
      </c>
      <c r="M187" s="3460">
        <v>220</v>
      </c>
      <c r="N187" s="3463">
        <v>100</v>
      </c>
      <c r="O187" s="3441" t="s">
        <v>6928</v>
      </c>
      <c r="P187" s="3415">
        <v>9</v>
      </c>
      <c r="Q187" s="3487" t="s">
        <v>4465</v>
      </c>
      <c r="R187" s="3127" t="s">
        <v>4466</v>
      </c>
      <c r="S187" s="3139" t="s">
        <v>4467</v>
      </c>
      <c r="T187" s="3127" t="s">
        <v>4468</v>
      </c>
      <c r="U187" s="3139" t="s">
        <v>4118</v>
      </c>
      <c r="V187" s="3127" t="s">
        <v>4125</v>
      </c>
      <c r="W187" s="3481" t="e">
        <f>SUM(#REF!)</f>
        <v>#REF!</v>
      </c>
      <c r="X187" s="3482" t="e">
        <f>SUM(#REF!)</f>
        <v>#REF!</v>
      </c>
      <c r="Y187" s="3484" t="e">
        <f>SUM(W187:X187)</f>
        <v>#REF!</v>
      </c>
      <c r="Z187" s="3485" t="e">
        <f>Y187*220</f>
        <v>#REF!</v>
      </c>
      <c r="AA187" s="3404"/>
      <c r="AB187" s="2873" t="s">
        <v>4469</v>
      </c>
      <c r="AD187">
        <v>1.4</v>
      </c>
      <c r="AE187" s="1500" t="e">
        <f t="shared" si="11"/>
        <v>#REF!</v>
      </c>
    </row>
    <row r="188" spans="1:31" ht="21.6" x14ac:dyDescent="0.25">
      <c r="A188" s="3467"/>
      <c r="B188" s="1225" t="s">
        <v>4352</v>
      </c>
      <c r="C188" s="1234" t="s">
        <v>4353</v>
      </c>
      <c r="D188" s="1061" t="s">
        <v>4354</v>
      </c>
      <c r="E188" s="3123"/>
      <c r="F188" s="3475"/>
      <c r="G188" s="3419"/>
      <c r="H188" s="3422"/>
      <c r="I188" s="3455"/>
      <c r="J188" s="3458"/>
      <c r="K188" s="3281"/>
      <c r="L188" s="3433"/>
      <c r="M188" s="3461"/>
      <c r="N188" s="3464"/>
      <c r="O188" s="3442"/>
      <c r="P188" s="3416"/>
      <c r="Q188" s="3488"/>
      <c r="R188" s="3138"/>
      <c r="S188" s="3123"/>
      <c r="T188" s="3138"/>
      <c r="U188" s="3123"/>
      <c r="V188" s="3138"/>
      <c r="W188" s="3334"/>
      <c r="X188" s="3483"/>
      <c r="Y188" s="3227"/>
      <c r="Z188" s="3486"/>
      <c r="AA188" s="3414"/>
      <c r="AB188" s="2874" t="s">
        <v>4470</v>
      </c>
      <c r="AD188">
        <v>0</v>
      </c>
      <c r="AE188" s="1500">
        <f t="shared" si="11"/>
        <v>0</v>
      </c>
    </row>
    <row r="189" spans="1:31" x14ac:dyDescent="0.25">
      <c r="A189" s="3467"/>
      <c r="B189" s="1225"/>
      <c r="C189" s="1234"/>
      <c r="D189" s="251"/>
      <c r="E189" s="3123"/>
      <c r="F189" s="3475"/>
      <c r="G189" s="3419"/>
      <c r="H189" s="3422"/>
      <c r="I189" s="3455"/>
      <c r="J189" s="3458"/>
      <c r="K189" s="3281"/>
      <c r="L189" s="3433"/>
      <c r="M189" s="3461"/>
      <c r="N189" s="3464"/>
      <c r="O189" s="3442"/>
      <c r="P189" s="3416"/>
      <c r="Q189" s="3488"/>
      <c r="R189" s="3138"/>
      <c r="S189" s="3123"/>
      <c r="T189" s="3138"/>
      <c r="U189" s="3123"/>
      <c r="V189" s="3138"/>
      <c r="W189" s="3500"/>
      <c r="X189" s="3503"/>
      <c r="Y189" s="3506"/>
      <c r="Z189" s="3509"/>
      <c r="AA189" s="3407"/>
      <c r="AB189" s="3477"/>
      <c r="AD189">
        <v>0</v>
      </c>
      <c r="AE189" s="1500">
        <f t="shared" si="11"/>
        <v>0</v>
      </c>
    </row>
    <row r="190" spans="1:31" x14ac:dyDescent="0.25">
      <c r="A190" s="3467"/>
      <c r="B190" s="1225"/>
      <c r="C190" s="1234"/>
      <c r="D190" s="251"/>
      <c r="E190" s="3123"/>
      <c r="F190" s="3475"/>
      <c r="G190" s="3419"/>
      <c r="H190" s="3422"/>
      <c r="I190" s="3455"/>
      <c r="J190" s="3458"/>
      <c r="K190" s="3281"/>
      <c r="L190" s="3433"/>
      <c r="M190" s="3461"/>
      <c r="N190" s="3464"/>
      <c r="O190" s="3442"/>
      <c r="P190" s="3416"/>
      <c r="Q190" s="3488"/>
      <c r="R190" s="3138"/>
      <c r="S190" s="3123"/>
      <c r="T190" s="3138"/>
      <c r="U190" s="3123"/>
      <c r="V190" s="3138"/>
      <c r="W190" s="3501"/>
      <c r="X190" s="3504"/>
      <c r="Y190" s="3507"/>
      <c r="Z190" s="3510"/>
      <c r="AA190" s="3408"/>
      <c r="AB190" s="3478"/>
      <c r="AD190">
        <v>0</v>
      </c>
      <c r="AE190" s="1500">
        <f t="shared" si="11"/>
        <v>0</v>
      </c>
    </row>
    <row r="191" spans="1:31" x14ac:dyDescent="0.25">
      <c r="A191" s="3467"/>
      <c r="B191" s="1225"/>
      <c r="C191" s="1234"/>
      <c r="D191" s="251"/>
      <c r="E191" s="3123"/>
      <c r="F191" s="3475"/>
      <c r="G191" s="3419"/>
      <c r="H191" s="3422"/>
      <c r="I191" s="3455"/>
      <c r="J191" s="3458"/>
      <c r="K191" s="3281"/>
      <c r="L191" s="3433"/>
      <c r="M191" s="3461"/>
      <c r="N191" s="3464"/>
      <c r="O191" s="3442"/>
      <c r="P191" s="3416"/>
      <c r="Q191" s="3488"/>
      <c r="R191" s="3138"/>
      <c r="S191" s="3123"/>
      <c r="T191" s="3138"/>
      <c r="U191" s="3123"/>
      <c r="V191" s="3138"/>
      <c r="W191" s="3501"/>
      <c r="X191" s="3504"/>
      <c r="Y191" s="3507"/>
      <c r="Z191" s="3510"/>
      <c r="AA191" s="3408"/>
      <c r="AB191" s="3478"/>
      <c r="AD191">
        <v>0</v>
      </c>
      <c r="AE191" s="1500">
        <f t="shared" si="11"/>
        <v>0</v>
      </c>
    </row>
    <row r="192" spans="1:31" x14ac:dyDescent="0.25">
      <c r="A192" s="3467"/>
      <c r="B192" s="1225"/>
      <c r="C192" s="1234"/>
      <c r="D192" s="251"/>
      <c r="E192" s="3123"/>
      <c r="F192" s="3475"/>
      <c r="G192" s="3419"/>
      <c r="H192" s="3422"/>
      <c r="I192" s="3455"/>
      <c r="J192" s="3458"/>
      <c r="K192" s="3281"/>
      <c r="L192" s="3433"/>
      <c r="M192" s="3461"/>
      <c r="N192" s="3464"/>
      <c r="O192" s="3442"/>
      <c r="P192" s="3416"/>
      <c r="Q192" s="3488"/>
      <c r="R192" s="3138"/>
      <c r="S192" s="3123"/>
      <c r="T192" s="3138"/>
      <c r="U192" s="3123"/>
      <c r="V192" s="3138"/>
      <c r="W192" s="3501"/>
      <c r="X192" s="3504"/>
      <c r="Y192" s="3507"/>
      <c r="Z192" s="3510"/>
      <c r="AA192" s="3408"/>
      <c r="AB192" s="3478"/>
      <c r="AD192">
        <v>0</v>
      </c>
      <c r="AE192" s="1500">
        <f t="shared" si="11"/>
        <v>0</v>
      </c>
    </row>
    <row r="193" spans="1:31" x14ac:dyDescent="0.25">
      <c r="A193" s="3467"/>
      <c r="B193" s="1225"/>
      <c r="C193" s="1234"/>
      <c r="D193" s="251"/>
      <c r="E193" s="3123"/>
      <c r="F193" s="3475"/>
      <c r="G193" s="3419"/>
      <c r="H193" s="3422"/>
      <c r="I193" s="3455"/>
      <c r="J193" s="3458"/>
      <c r="K193" s="3281"/>
      <c r="L193" s="3433"/>
      <c r="M193" s="3461"/>
      <c r="N193" s="3464"/>
      <c r="O193" s="3442"/>
      <c r="P193" s="3416"/>
      <c r="Q193" s="3488"/>
      <c r="R193" s="3138"/>
      <c r="S193" s="3123"/>
      <c r="T193" s="3138"/>
      <c r="U193" s="3123"/>
      <c r="V193" s="3138"/>
      <c r="W193" s="3501"/>
      <c r="X193" s="3504"/>
      <c r="Y193" s="3507"/>
      <c r="Z193" s="3510"/>
      <c r="AA193" s="3408"/>
      <c r="AB193" s="3478"/>
      <c r="AD193">
        <v>0</v>
      </c>
      <c r="AE193" s="1500">
        <f t="shared" si="11"/>
        <v>0</v>
      </c>
    </row>
    <row r="194" spans="1:31" ht="15" thickBot="1" x14ac:dyDescent="0.3">
      <c r="A194" s="3192"/>
      <c r="B194" s="1223"/>
      <c r="C194" s="1235"/>
      <c r="D194" s="334"/>
      <c r="E194" s="3122"/>
      <c r="F194" s="3476"/>
      <c r="G194" s="3445"/>
      <c r="H194" s="3446"/>
      <c r="I194" s="3456"/>
      <c r="J194" s="3459"/>
      <c r="K194" s="3449"/>
      <c r="L194" s="3450"/>
      <c r="M194" s="3462"/>
      <c r="N194" s="3465"/>
      <c r="O194" s="3453"/>
      <c r="P194" s="3417"/>
      <c r="Q194" s="3489"/>
      <c r="R194" s="3134"/>
      <c r="S194" s="3122"/>
      <c r="T194" s="3134"/>
      <c r="U194" s="3122"/>
      <c r="V194" s="3134"/>
      <c r="W194" s="3502"/>
      <c r="X194" s="3505"/>
      <c r="Y194" s="3508"/>
      <c r="Z194" s="3511"/>
      <c r="AA194" s="3409"/>
      <c r="AB194" s="3479"/>
      <c r="AD194">
        <v>0</v>
      </c>
      <c r="AE194" s="1500">
        <f t="shared" si="11"/>
        <v>0</v>
      </c>
    </row>
    <row r="195" spans="1:31" ht="15" thickTop="1" x14ac:dyDescent="0.25">
      <c r="A195" s="3466" t="s">
        <v>4471</v>
      </c>
      <c r="B195" s="1224"/>
      <c r="C195" s="1233"/>
      <c r="D195" s="332"/>
      <c r="E195" s="3139" t="s">
        <v>4472</v>
      </c>
      <c r="F195" s="3474" t="s">
        <v>4473</v>
      </c>
      <c r="G195" s="3418" t="str">
        <f>"4-DaHall 1-PDU-"&amp;K195&amp;"-"&amp;J195&amp;"-"&amp;L195</f>
        <v>4-DaHall 1-PDU-08-100-10</v>
      </c>
      <c r="H195" s="3421" t="str">
        <f>"4-DaHall 1-PDU-"&amp;O195&amp;"-"&amp;N195&amp;"-"&amp;P195</f>
        <v>4-DaHall 1-PDU-07-100-10</v>
      </c>
      <c r="I195" s="3424">
        <v>220</v>
      </c>
      <c r="J195" s="3427">
        <v>100</v>
      </c>
      <c r="K195" s="3430" t="s">
        <v>6941</v>
      </c>
      <c r="L195" s="3432">
        <v>10</v>
      </c>
      <c r="M195" s="3435">
        <v>220</v>
      </c>
      <c r="N195" s="3438">
        <v>100</v>
      </c>
      <c r="O195" s="3441" t="s">
        <v>6928</v>
      </c>
      <c r="P195" s="3415">
        <v>10</v>
      </c>
      <c r="Q195" s="3487" t="s">
        <v>4465</v>
      </c>
      <c r="R195" s="3127" t="s">
        <v>4466</v>
      </c>
      <c r="S195" s="3139" t="s">
        <v>4467</v>
      </c>
      <c r="T195" s="3127" t="s">
        <v>4468</v>
      </c>
      <c r="U195" s="3139" t="s">
        <v>4118</v>
      </c>
      <c r="V195" s="3127" t="s">
        <v>4125</v>
      </c>
      <c r="W195" s="3471" t="e">
        <f>SUM(#REF!)</f>
        <v>#REF!</v>
      </c>
      <c r="X195" s="3468" t="e">
        <f>SUM(#REF!)</f>
        <v>#REF!</v>
      </c>
      <c r="Y195" s="3240" t="e">
        <f>SUM(W195:X195)</f>
        <v>#REF!</v>
      </c>
      <c r="Z195" s="3241" t="e">
        <f>Y195*220</f>
        <v>#REF!</v>
      </c>
      <c r="AA195" s="3404"/>
      <c r="AB195" s="3480"/>
      <c r="AD195">
        <v>0</v>
      </c>
      <c r="AE195" s="1500" t="e">
        <f t="shared" si="11"/>
        <v>#REF!</v>
      </c>
    </row>
    <row r="196" spans="1:31" x14ac:dyDescent="0.25">
      <c r="A196" s="3467"/>
      <c r="B196" s="1225"/>
      <c r="C196" s="1234"/>
      <c r="D196" s="251"/>
      <c r="E196" s="3123"/>
      <c r="F196" s="3475"/>
      <c r="G196" s="3419"/>
      <c r="H196" s="3422"/>
      <c r="I196" s="3425"/>
      <c r="J196" s="3428"/>
      <c r="K196" s="3281"/>
      <c r="L196" s="3433"/>
      <c r="M196" s="3436"/>
      <c r="N196" s="3439"/>
      <c r="O196" s="3442"/>
      <c r="P196" s="3416"/>
      <c r="Q196" s="3488"/>
      <c r="R196" s="3138"/>
      <c r="S196" s="3123"/>
      <c r="T196" s="3138"/>
      <c r="U196" s="3123"/>
      <c r="V196" s="3138"/>
      <c r="W196" s="3472"/>
      <c r="X196" s="3469"/>
      <c r="Y196" s="3147"/>
      <c r="Z196" s="3150"/>
      <c r="AA196" s="3405"/>
      <c r="AB196" s="3478"/>
      <c r="AD196">
        <v>0</v>
      </c>
      <c r="AE196" s="1500">
        <f t="shared" si="11"/>
        <v>0</v>
      </c>
    </row>
    <row r="197" spans="1:31" ht="15" thickBot="1" x14ac:dyDescent="0.3">
      <c r="A197" s="3192"/>
      <c r="B197" s="1223"/>
      <c r="C197" s="1235"/>
      <c r="D197" s="334"/>
      <c r="E197" s="3122"/>
      <c r="F197" s="3476"/>
      <c r="G197" s="3445"/>
      <c r="H197" s="3446"/>
      <c r="I197" s="3447"/>
      <c r="J197" s="3448"/>
      <c r="K197" s="3449"/>
      <c r="L197" s="3450"/>
      <c r="M197" s="3451"/>
      <c r="N197" s="3452"/>
      <c r="O197" s="3453"/>
      <c r="P197" s="3417"/>
      <c r="Q197" s="3489"/>
      <c r="R197" s="3134"/>
      <c r="S197" s="3122"/>
      <c r="T197" s="3134"/>
      <c r="U197" s="3122"/>
      <c r="V197" s="3134"/>
      <c r="W197" s="3473"/>
      <c r="X197" s="3470"/>
      <c r="Y197" s="3160"/>
      <c r="Z197" s="3235"/>
      <c r="AA197" s="3410"/>
      <c r="AB197" s="3479"/>
      <c r="AD197">
        <v>0</v>
      </c>
      <c r="AE197" s="1500">
        <f t="shared" si="11"/>
        <v>0</v>
      </c>
    </row>
    <row r="198" spans="1:31" ht="15" thickTop="1" x14ac:dyDescent="0.25">
      <c r="A198" s="3466" t="s">
        <v>4474</v>
      </c>
      <c r="B198" s="1224" t="s">
        <v>4475</v>
      </c>
      <c r="C198" s="1233" t="s">
        <v>4210</v>
      </c>
      <c r="D198" s="332" t="s">
        <v>4476</v>
      </c>
      <c r="E198" s="3139" t="s">
        <v>4477</v>
      </c>
      <c r="F198" s="3474" t="s">
        <v>4478</v>
      </c>
      <c r="G198" s="3418" t="str">
        <f>"4-DaHall 1-PDU-"&amp;K198&amp;"-"&amp;J198&amp;"-"&amp;L198</f>
        <v>4-DaHall 1-PDU-08-100-1</v>
      </c>
      <c r="H198" s="3421" t="str">
        <f>"4-DaHall 1-PDU-"&amp;O198&amp;"-"&amp;N198&amp;"-"&amp;P198</f>
        <v>4-DaHall 1-PDU-07-100-1</v>
      </c>
      <c r="I198" s="3424">
        <v>220</v>
      </c>
      <c r="J198" s="3427">
        <v>100</v>
      </c>
      <c r="K198" s="3430" t="s">
        <v>6941</v>
      </c>
      <c r="L198" s="3432">
        <v>1</v>
      </c>
      <c r="M198" s="3435">
        <v>220</v>
      </c>
      <c r="N198" s="3438">
        <v>100</v>
      </c>
      <c r="O198" s="3441" t="s">
        <v>6928</v>
      </c>
      <c r="P198" s="3415">
        <v>1</v>
      </c>
      <c r="Q198" s="3487" t="s">
        <v>4465</v>
      </c>
      <c r="R198" s="3127" t="s">
        <v>4466</v>
      </c>
      <c r="S198" s="3139" t="s">
        <v>4467</v>
      </c>
      <c r="T198" s="3127" t="s">
        <v>4468</v>
      </c>
      <c r="U198" s="3139" t="s">
        <v>4118</v>
      </c>
      <c r="V198" s="3127" t="s">
        <v>4125</v>
      </c>
      <c r="W198" s="3471" t="e">
        <f>SUM(#REF!)</f>
        <v>#REF!</v>
      </c>
      <c r="X198" s="3468" t="e">
        <f>SUM(#REF!)</f>
        <v>#REF!</v>
      </c>
      <c r="Y198" s="3240" t="e">
        <f>SUM(W198:X198)</f>
        <v>#REF!</v>
      </c>
      <c r="Z198" s="3241" t="e">
        <f>Y198*220</f>
        <v>#REF!</v>
      </c>
      <c r="AA198" s="3404"/>
      <c r="AB198" s="3480" t="s">
        <v>4210</v>
      </c>
      <c r="AD198">
        <v>44.2</v>
      </c>
      <c r="AE198" s="1500" t="e">
        <f t="shared" ref="AE198:AE233" si="14">Y198-AD198</f>
        <v>#REF!</v>
      </c>
    </row>
    <row r="199" spans="1:31" x14ac:dyDescent="0.25">
      <c r="A199" s="3467"/>
      <c r="B199" s="1225" t="s">
        <v>4479</v>
      </c>
      <c r="C199" s="1234" t="s">
        <v>4210</v>
      </c>
      <c r="D199" s="251" t="s">
        <v>4480</v>
      </c>
      <c r="E199" s="3123"/>
      <c r="F199" s="3475"/>
      <c r="G199" s="3419"/>
      <c r="H199" s="3422"/>
      <c r="I199" s="3425"/>
      <c r="J199" s="3428"/>
      <c r="K199" s="3281"/>
      <c r="L199" s="3433"/>
      <c r="M199" s="3436"/>
      <c r="N199" s="3439"/>
      <c r="O199" s="3442"/>
      <c r="P199" s="3416"/>
      <c r="Q199" s="3488"/>
      <c r="R199" s="3138"/>
      <c r="S199" s="3123"/>
      <c r="T199" s="3138"/>
      <c r="U199" s="3123"/>
      <c r="V199" s="3138"/>
      <c r="W199" s="3472"/>
      <c r="X199" s="3469"/>
      <c r="Y199" s="3147"/>
      <c r="Z199" s="3150"/>
      <c r="AA199" s="3405"/>
      <c r="AB199" s="3478"/>
      <c r="AD199">
        <v>0</v>
      </c>
      <c r="AE199" s="1500">
        <f t="shared" si="14"/>
        <v>0</v>
      </c>
    </row>
    <row r="200" spans="1:31" x14ac:dyDescent="0.25">
      <c r="A200" s="3467"/>
      <c r="B200" s="1225" t="s">
        <v>4481</v>
      </c>
      <c r="C200" s="1234" t="s">
        <v>4210</v>
      </c>
      <c r="D200" s="251" t="s">
        <v>4482</v>
      </c>
      <c r="E200" s="3123"/>
      <c r="F200" s="3475"/>
      <c r="G200" s="3419"/>
      <c r="H200" s="3422"/>
      <c r="I200" s="3425"/>
      <c r="J200" s="3428"/>
      <c r="K200" s="3281"/>
      <c r="L200" s="3433"/>
      <c r="M200" s="3436"/>
      <c r="N200" s="3439"/>
      <c r="O200" s="3442"/>
      <c r="P200" s="3416"/>
      <c r="Q200" s="3488"/>
      <c r="R200" s="3138"/>
      <c r="S200" s="3123"/>
      <c r="T200" s="3138"/>
      <c r="U200" s="3123"/>
      <c r="V200" s="3138"/>
      <c r="W200" s="3472"/>
      <c r="X200" s="3469"/>
      <c r="Y200" s="3147"/>
      <c r="Z200" s="3150"/>
      <c r="AA200" s="3405"/>
      <c r="AB200" s="3478"/>
      <c r="AD200">
        <v>0</v>
      </c>
      <c r="AE200" s="1500">
        <f t="shared" si="14"/>
        <v>0</v>
      </c>
    </row>
    <row r="201" spans="1:31" x14ac:dyDescent="0.25">
      <c r="A201" s="3467"/>
      <c r="B201" s="1225" t="s">
        <v>4483</v>
      </c>
      <c r="C201" s="1234" t="s">
        <v>4210</v>
      </c>
      <c r="D201" s="251" t="s">
        <v>4484</v>
      </c>
      <c r="E201" s="3123"/>
      <c r="F201" s="3475"/>
      <c r="G201" s="3419"/>
      <c r="H201" s="3422"/>
      <c r="I201" s="3425"/>
      <c r="J201" s="3428"/>
      <c r="K201" s="3281"/>
      <c r="L201" s="3433"/>
      <c r="M201" s="3436"/>
      <c r="N201" s="3439"/>
      <c r="O201" s="3442"/>
      <c r="P201" s="3416"/>
      <c r="Q201" s="3488"/>
      <c r="R201" s="3138"/>
      <c r="S201" s="3123"/>
      <c r="T201" s="3138"/>
      <c r="U201" s="3123"/>
      <c r="V201" s="3138"/>
      <c r="W201" s="3472"/>
      <c r="X201" s="3469"/>
      <c r="Y201" s="3147"/>
      <c r="Z201" s="3150"/>
      <c r="AA201" s="3405"/>
      <c r="AB201" s="3478"/>
      <c r="AD201">
        <v>0</v>
      </c>
      <c r="AE201" s="1500">
        <f t="shared" si="14"/>
        <v>0</v>
      </c>
    </row>
    <row r="202" spans="1:31" x14ac:dyDescent="0.25">
      <c r="A202" s="3467"/>
      <c r="B202" s="1225" t="s">
        <v>4485</v>
      </c>
      <c r="C202" s="1234" t="s">
        <v>4210</v>
      </c>
      <c r="D202" s="251" t="s">
        <v>4486</v>
      </c>
      <c r="E202" s="3123"/>
      <c r="F202" s="3475"/>
      <c r="G202" s="3419"/>
      <c r="H202" s="3422"/>
      <c r="I202" s="3425"/>
      <c r="J202" s="3428"/>
      <c r="K202" s="3281"/>
      <c r="L202" s="3433"/>
      <c r="M202" s="3436"/>
      <c r="N202" s="3439"/>
      <c r="O202" s="3442"/>
      <c r="P202" s="3416"/>
      <c r="Q202" s="3488"/>
      <c r="R202" s="3138"/>
      <c r="S202" s="3123"/>
      <c r="T202" s="3138"/>
      <c r="U202" s="3123"/>
      <c r="V202" s="3138"/>
      <c r="W202" s="3472"/>
      <c r="X202" s="3469"/>
      <c r="Y202" s="3147"/>
      <c r="Z202" s="3150"/>
      <c r="AA202" s="3405"/>
      <c r="AB202" s="3478"/>
      <c r="AD202">
        <v>0</v>
      </c>
      <c r="AE202" s="1500">
        <f t="shared" si="14"/>
        <v>0</v>
      </c>
    </row>
    <row r="203" spans="1:31" ht="15" thickBot="1" x14ac:dyDescent="0.3">
      <c r="A203" s="3192"/>
      <c r="B203" s="1223" t="s">
        <v>4487</v>
      </c>
      <c r="C203" s="1235" t="s">
        <v>4210</v>
      </c>
      <c r="D203" s="334" t="s">
        <v>4488</v>
      </c>
      <c r="E203" s="3122"/>
      <c r="F203" s="3476"/>
      <c r="G203" s="3445"/>
      <c r="H203" s="3446"/>
      <c r="I203" s="3447"/>
      <c r="J203" s="3448"/>
      <c r="K203" s="3449"/>
      <c r="L203" s="3450"/>
      <c r="M203" s="3451"/>
      <c r="N203" s="3452"/>
      <c r="O203" s="3453"/>
      <c r="P203" s="3417"/>
      <c r="Q203" s="3489"/>
      <c r="R203" s="3134"/>
      <c r="S203" s="3122"/>
      <c r="T203" s="3134"/>
      <c r="U203" s="3122"/>
      <c r="V203" s="3134"/>
      <c r="W203" s="3473"/>
      <c r="X203" s="3470"/>
      <c r="Y203" s="3160"/>
      <c r="Z203" s="3235"/>
      <c r="AA203" s="3410"/>
      <c r="AB203" s="3479"/>
      <c r="AD203">
        <v>0</v>
      </c>
      <c r="AE203" s="1500">
        <f t="shared" si="14"/>
        <v>0</v>
      </c>
    </row>
    <row r="204" spans="1:31" ht="15" thickTop="1" x14ac:dyDescent="0.25">
      <c r="A204" s="3466" t="s">
        <v>4489</v>
      </c>
      <c r="B204" s="1224" t="s">
        <v>4490</v>
      </c>
      <c r="C204" s="1233" t="s">
        <v>4210</v>
      </c>
      <c r="D204" s="332" t="s">
        <v>4491</v>
      </c>
      <c r="E204" s="3139" t="s">
        <v>4492</v>
      </c>
      <c r="F204" s="3474" t="s">
        <v>4493</v>
      </c>
      <c r="G204" s="3418" t="str">
        <f>"4-DaHall 1-PDU-"&amp;K204&amp;"-"&amp;J204&amp;"-"&amp;L204</f>
        <v>4-DaHall 1-PDU-08-100-3</v>
      </c>
      <c r="H204" s="3421" t="str">
        <f>"4-DaHall 1-PDU-"&amp;O204&amp;"-"&amp;N204&amp;"-"&amp;P204</f>
        <v>4-DaHall 1-PDU-07-100-3</v>
      </c>
      <c r="I204" s="3424">
        <v>220</v>
      </c>
      <c r="J204" s="3427">
        <v>100</v>
      </c>
      <c r="K204" s="3430" t="s">
        <v>6941</v>
      </c>
      <c r="L204" s="3432">
        <v>3</v>
      </c>
      <c r="M204" s="3435">
        <v>220</v>
      </c>
      <c r="N204" s="3438">
        <v>100</v>
      </c>
      <c r="O204" s="3441" t="s">
        <v>6928</v>
      </c>
      <c r="P204" s="3415">
        <v>3</v>
      </c>
      <c r="Q204" s="3487" t="s">
        <v>4465</v>
      </c>
      <c r="R204" s="3127" t="s">
        <v>4466</v>
      </c>
      <c r="S204" s="3139" t="s">
        <v>4467</v>
      </c>
      <c r="T204" s="3127" t="s">
        <v>4468</v>
      </c>
      <c r="U204" s="3139" t="s">
        <v>4118</v>
      </c>
      <c r="V204" s="3127" t="s">
        <v>4125</v>
      </c>
      <c r="W204" s="3471" t="e">
        <f>SUM(#REF!)</f>
        <v>#REF!</v>
      </c>
      <c r="X204" s="3468" t="e">
        <f>SUM(#REF!)</f>
        <v>#REF!</v>
      </c>
      <c r="Y204" s="3240" t="e">
        <f>SUM(W204:X204)</f>
        <v>#REF!</v>
      </c>
      <c r="Z204" s="3241" t="e">
        <f>Y204*220</f>
        <v>#REF!</v>
      </c>
      <c r="AA204" s="3404"/>
      <c r="AB204" s="3480" t="s">
        <v>4210</v>
      </c>
      <c r="AD204">
        <v>10.8</v>
      </c>
      <c r="AE204" s="1500" t="e">
        <f t="shared" si="14"/>
        <v>#REF!</v>
      </c>
    </row>
    <row r="205" spans="1:31" x14ac:dyDescent="0.25">
      <c r="A205" s="3467"/>
      <c r="B205" s="1225" t="s">
        <v>3654</v>
      </c>
      <c r="C205" s="1234" t="s">
        <v>4210</v>
      </c>
      <c r="D205" s="251" t="s">
        <v>4494</v>
      </c>
      <c r="E205" s="3123"/>
      <c r="F205" s="3475"/>
      <c r="G205" s="3419"/>
      <c r="H205" s="3422"/>
      <c r="I205" s="3425"/>
      <c r="J205" s="3428"/>
      <c r="K205" s="3281"/>
      <c r="L205" s="3433"/>
      <c r="M205" s="3436"/>
      <c r="N205" s="3439"/>
      <c r="O205" s="3442"/>
      <c r="P205" s="3416"/>
      <c r="Q205" s="3488"/>
      <c r="R205" s="3138"/>
      <c r="S205" s="3123"/>
      <c r="T205" s="3138"/>
      <c r="U205" s="3123"/>
      <c r="V205" s="3138"/>
      <c r="W205" s="3472"/>
      <c r="X205" s="3469"/>
      <c r="Y205" s="3147"/>
      <c r="Z205" s="3150"/>
      <c r="AA205" s="3405"/>
      <c r="AB205" s="3478"/>
      <c r="AD205">
        <v>0</v>
      </c>
      <c r="AE205" s="1500">
        <f t="shared" si="14"/>
        <v>0</v>
      </c>
    </row>
    <row r="206" spans="1:31" ht="15" thickBot="1" x14ac:dyDescent="0.3">
      <c r="A206" s="3192"/>
      <c r="B206" s="1223" t="s">
        <v>4495</v>
      </c>
      <c r="C206" s="1235" t="s">
        <v>4210</v>
      </c>
      <c r="D206" s="334" t="s">
        <v>4496</v>
      </c>
      <c r="E206" s="3122"/>
      <c r="F206" s="3476"/>
      <c r="G206" s="3445"/>
      <c r="H206" s="3446"/>
      <c r="I206" s="3447"/>
      <c r="J206" s="3448"/>
      <c r="K206" s="3449"/>
      <c r="L206" s="3450"/>
      <c r="M206" s="3451"/>
      <c r="N206" s="3452"/>
      <c r="O206" s="3453"/>
      <c r="P206" s="3417"/>
      <c r="Q206" s="3489"/>
      <c r="R206" s="3134"/>
      <c r="S206" s="3122"/>
      <c r="T206" s="3134"/>
      <c r="U206" s="3122"/>
      <c r="V206" s="3134"/>
      <c r="W206" s="3473"/>
      <c r="X206" s="3470"/>
      <c r="Y206" s="3160"/>
      <c r="Z206" s="3235"/>
      <c r="AA206" s="3410"/>
      <c r="AB206" s="3479"/>
      <c r="AD206">
        <v>0</v>
      </c>
      <c r="AE206" s="1500">
        <f t="shared" si="14"/>
        <v>0</v>
      </c>
    </row>
    <row r="207" spans="1:31" ht="15" thickTop="1" x14ac:dyDescent="0.25">
      <c r="A207" s="3466" t="s">
        <v>4497</v>
      </c>
      <c r="B207" s="1224" t="s">
        <v>4498</v>
      </c>
      <c r="C207" s="1233" t="s">
        <v>4210</v>
      </c>
      <c r="D207" s="332" t="s">
        <v>4499</v>
      </c>
      <c r="E207" s="3139" t="s">
        <v>4500</v>
      </c>
      <c r="F207" s="3474" t="s">
        <v>4501</v>
      </c>
      <c r="G207" s="3418" t="str">
        <f>"4-DaHall 1-PDU-"&amp;K207&amp;"-"&amp;J207&amp;"-"&amp;L207</f>
        <v>4-DaHall 1-PDU-08-100-5</v>
      </c>
      <c r="H207" s="3421" t="str">
        <f>"4-DaHall 1-PDU-"&amp;O207&amp;"-"&amp;N207&amp;"-"&amp;P207</f>
        <v>4-DaHall 1-PDU-07-100-5</v>
      </c>
      <c r="I207" s="3424">
        <v>220</v>
      </c>
      <c r="J207" s="3427">
        <v>100</v>
      </c>
      <c r="K207" s="3430" t="s">
        <v>6941</v>
      </c>
      <c r="L207" s="3432">
        <v>5</v>
      </c>
      <c r="M207" s="3435">
        <v>220</v>
      </c>
      <c r="N207" s="3438">
        <v>100</v>
      </c>
      <c r="O207" s="3441" t="s">
        <v>6928</v>
      </c>
      <c r="P207" s="3415">
        <v>5</v>
      </c>
      <c r="Q207" s="3487" t="s">
        <v>4465</v>
      </c>
      <c r="R207" s="3127" t="s">
        <v>4466</v>
      </c>
      <c r="S207" s="3139" t="s">
        <v>4467</v>
      </c>
      <c r="T207" s="3127" t="s">
        <v>4468</v>
      </c>
      <c r="U207" s="3139" t="s">
        <v>4118</v>
      </c>
      <c r="V207" s="3127" t="s">
        <v>4125</v>
      </c>
      <c r="W207" s="3471" t="e">
        <f>SUM(#REF!)</f>
        <v>#REF!</v>
      </c>
      <c r="X207" s="3468" t="e">
        <f>SUM(#REF!)</f>
        <v>#REF!</v>
      </c>
      <c r="Y207" s="3240" t="e">
        <f>SUM(W207:X207)</f>
        <v>#REF!</v>
      </c>
      <c r="Z207" s="3241" t="e">
        <f>Y207*220</f>
        <v>#REF!</v>
      </c>
      <c r="AA207" s="3404"/>
      <c r="AB207" s="3480" t="s">
        <v>4210</v>
      </c>
      <c r="AD207">
        <v>13.5</v>
      </c>
      <c r="AE207" s="1500" t="e">
        <f t="shared" si="14"/>
        <v>#REF!</v>
      </c>
    </row>
    <row r="208" spans="1:31" x14ac:dyDescent="0.25">
      <c r="A208" s="3467"/>
      <c r="B208" s="1225" t="s">
        <v>4502</v>
      </c>
      <c r="C208" s="1234" t="s">
        <v>4210</v>
      </c>
      <c r="D208" s="251" t="s">
        <v>4503</v>
      </c>
      <c r="E208" s="3123"/>
      <c r="F208" s="3475"/>
      <c r="G208" s="3419"/>
      <c r="H208" s="3422"/>
      <c r="I208" s="3425"/>
      <c r="J208" s="3428"/>
      <c r="K208" s="3281"/>
      <c r="L208" s="3433"/>
      <c r="M208" s="3436"/>
      <c r="N208" s="3439"/>
      <c r="O208" s="3442"/>
      <c r="P208" s="3416"/>
      <c r="Q208" s="3488"/>
      <c r="R208" s="3138"/>
      <c r="S208" s="3123"/>
      <c r="T208" s="3138"/>
      <c r="U208" s="3123"/>
      <c r="V208" s="3138"/>
      <c r="W208" s="3472"/>
      <c r="X208" s="3469"/>
      <c r="Y208" s="3147"/>
      <c r="Z208" s="3150"/>
      <c r="AA208" s="3405"/>
      <c r="AB208" s="3478"/>
      <c r="AD208">
        <v>0</v>
      </c>
      <c r="AE208" s="1500">
        <f t="shared" si="14"/>
        <v>0</v>
      </c>
    </row>
    <row r="209" spans="1:31" ht="15" thickBot="1" x14ac:dyDescent="0.3">
      <c r="A209" s="3192"/>
      <c r="B209" s="1223" t="s">
        <v>4504</v>
      </c>
      <c r="C209" s="1235" t="s">
        <v>4210</v>
      </c>
      <c r="D209" s="334" t="s">
        <v>4505</v>
      </c>
      <c r="E209" s="3122"/>
      <c r="F209" s="3476"/>
      <c r="G209" s="3445"/>
      <c r="H209" s="3446"/>
      <c r="I209" s="3447"/>
      <c r="J209" s="3448"/>
      <c r="K209" s="3449"/>
      <c r="L209" s="3450"/>
      <c r="M209" s="3451"/>
      <c r="N209" s="3452"/>
      <c r="O209" s="3453"/>
      <c r="P209" s="3417"/>
      <c r="Q209" s="3489"/>
      <c r="R209" s="3134"/>
      <c r="S209" s="3122"/>
      <c r="T209" s="3134"/>
      <c r="U209" s="3122"/>
      <c r="V209" s="3134"/>
      <c r="W209" s="3473"/>
      <c r="X209" s="3470"/>
      <c r="Y209" s="3160"/>
      <c r="Z209" s="3235"/>
      <c r="AA209" s="3410"/>
      <c r="AB209" s="3479"/>
      <c r="AD209">
        <v>0</v>
      </c>
      <c r="AE209" s="1500">
        <f t="shared" si="14"/>
        <v>0</v>
      </c>
    </row>
    <row r="210" spans="1:31" ht="15" thickTop="1" x14ac:dyDescent="0.25">
      <c r="A210" s="3466" t="s">
        <v>4506</v>
      </c>
      <c r="B210" s="1224" t="s">
        <v>4507</v>
      </c>
      <c r="C210" s="1233" t="s">
        <v>4210</v>
      </c>
      <c r="D210" s="332" t="s">
        <v>4508</v>
      </c>
      <c r="E210" s="3139" t="s">
        <v>4509</v>
      </c>
      <c r="F210" s="3474" t="s">
        <v>4510</v>
      </c>
      <c r="G210" s="3418" t="str">
        <f>"4-DaHall 1-PDU-"&amp;K210&amp;"-"&amp;J210&amp;"-"&amp;L210</f>
        <v>4-DaHall 1-PDU-08-100-7</v>
      </c>
      <c r="H210" s="3421" t="str">
        <f>"4-DaHall 1-PDU-"&amp;O210&amp;"-"&amp;N210&amp;"-"&amp;P210</f>
        <v>4-DaHall 1-PDU-07-100-7</v>
      </c>
      <c r="I210" s="3424">
        <v>220</v>
      </c>
      <c r="J210" s="3427">
        <v>100</v>
      </c>
      <c r="K210" s="3430" t="s">
        <v>6941</v>
      </c>
      <c r="L210" s="3432">
        <v>7</v>
      </c>
      <c r="M210" s="3435">
        <v>220</v>
      </c>
      <c r="N210" s="3438">
        <v>100</v>
      </c>
      <c r="O210" s="3441" t="s">
        <v>6928</v>
      </c>
      <c r="P210" s="3415">
        <v>7</v>
      </c>
      <c r="Q210" s="3487" t="s">
        <v>4465</v>
      </c>
      <c r="R210" s="3127" t="s">
        <v>4466</v>
      </c>
      <c r="S210" s="3139" t="s">
        <v>4467</v>
      </c>
      <c r="T210" s="3127" t="s">
        <v>4468</v>
      </c>
      <c r="U210" s="3139" t="s">
        <v>4118</v>
      </c>
      <c r="V210" s="3127" t="s">
        <v>4125</v>
      </c>
      <c r="W210" s="3471" t="e">
        <f>SUM(#REF!)</f>
        <v>#REF!</v>
      </c>
      <c r="X210" s="3468" t="e">
        <f>SUM(#REF!)</f>
        <v>#REF!</v>
      </c>
      <c r="Y210" s="3240" t="e">
        <f>SUM(W210:X210)</f>
        <v>#REF!</v>
      </c>
      <c r="Z210" s="3241" t="e">
        <f>Y210*220</f>
        <v>#REF!</v>
      </c>
      <c r="AA210" s="3404"/>
      <c r="AB210" s="3480" t="s">
        <v>4210</v>
      </c>
      <c r="AD210">
        <v>27.4</v>
      </c>
      <c r="AE210" s="1500" t="e">
        <f t="shared" si="14"/>
        <v>#REF!</v>
      </c>
    </row>
    <row r="211" spans="1:31" x14ac:dyDescent="0.25">
      <c r="A211" s="3467"/>
      <c r="B211" s="1225" t="s">
        <v>4511</v>
      </c>
      <c r="C211" s="1234" t="s">
        <v>4210</v>
      </c>
      <c r="D211" s="251" t="s">
        <v>4512</v>
      </c>
      <c r="E211" s="3123"/>
      <c r="F211" s="3475"/>
      <c r="G211" s="3419"/>
      <c r="H211" s="3422"/>
      <c r="I211" s="3425"/>
      <c r="J211" s="3428"/>
      <c r="K211" s="3281"/>
      <c r="L211" s="3433"/>
      <c r="M211" s="3436"/>
      <c r="N211" s="3439"/>
      <c r="O211" s="3442"/>
      <c r="P211" s="3416"/>
      <c r="Q211" s="3488"/>
      <c r="R211" s="3138"/>
      <c r="S211" s="3123"/>
      <c r="T211" s="3138"/>
      <c r="U211" s="3123"/>
      <c r="V211" s="3138"/>
      <c r="W211" s="3472"/>
      <c r="X211" s="3469"/>
      <c r="Y211" s="3147"/>
      <c r="Z211" s="3150"/>
      <c r="AA211" s="3405"/>
      <c r="AB211" s="3478"/>
      <c r="AD211">
        <v>0</v>
      </c>
      <c r="AE211" s="1500">
        <f t="shared" si="14"/>
        <v>0</v>
      </c>
    </row>
    <row r="212" spans="1:31" x14ac:dyDescent="0.25">
      <c r="A212" s="3467"/>
      <c r="B212" s="1225" t="s">
        <v>4513</v>
      </c>
      <c r="C212" s="1234" t="s">
        <v>4210</v>
      </c>
      <c r="D212" s="251" t="s">
        <v>4514</v>
      </c>
      <c r="E212" s="3123"/>
      <c r="F212" s="3475"/>
      <c r="G212" s="3419"/>
      <c r="H212" s="3422"/>
      <c r="I212" s="3425"/>
      <c r="J212" s="3428"/>
      <c r="K212" s="3281"/>
      <c r="L212" s="3433"/>
      <c r="M212" s="3436"/>
      <c r="N212" s="3439"/>
      <c r="O212" s="3442"/>
      <c r="P212" s="3416"/>
      <c r="Q212" s="3488"/>
      <c r="R212" s="3138"/>
      <c r="S212" s="3123"/>
      <c r="T212" s="3138"/>
      <c r="U212" s="3123"/>
      <c r="V212" s="3138"/>
      <c r="W212" s="3472"/>
      <c r="X212" s="3469"/>
      <c r="Y212" s="3147"/>
      <c r="Z212" s="3150"/>
      <c r="AA212" s="3405"/>
      <c r="AB212" s="3478"/>
      <c r="AD212">
        <v>0</v>
      </c>
      <c r="AE212" s="1500">
        <f t="shared" si="14"/>
        <v>0</v>
      </c>
    </row>
    <row r="213" spans="1:31" ht="15" thickBot="1" x14ac:dyDescent="0.3">
      <c r="A213" s="3192"/>
      <c r="B213" s="1223" t="s">
        <v>4515</v>
      </c>
      <c r="C213" s="1235" t="s">
        <v>4210</v>
      </c>
      <c r="D213" s="334" t="s">
        <v>4516</v>
      </c>
      <c r="E213" s="3122"/>
      <c r="F213" s="3476"/>
      <c r="G213" s="3445"/>
      <c r="H213" s="3446"/>
      <c r="I213" s="3447"/>
      <c r="J213" s="3448"/>
      <c r="K213" s="3449"/>
      <c r="L213" s="3450"/>
      <c r="M213" s="3451"/>
      <c r="N213" s="3452"/>
      <c r="O213" s="3453"/>
      <c r="P213" s="3417"/>
      <c r="Q213" s="3489"/>
      <c r="R213" s="3134"/>
      <c r="S213" s="3122"/>
      <c r="T213" s="3134"/>
      <c r="U213" s="3122"/>
      <c r="V213" s="3134"/>
      <c r="W213" s="3473"/>
      <c r="X213" s="3470"/>
      <c r="Y213" s="3160"/>
      <c r="Z213" s="3235"/>
      <c r="AA213" s="3410"/>
      <c r="AB213" s="3479"/>
      <c r="AD213">
        <v>0</v>
      </c>
      <c r="AE213" s="1500">
        <f t="shared" si="14"/>
        <v>0</v>
      </c>
    </row>
    <row r="214" spans="1:31" ht="15" thickTop="1" x14ac:dyDescent="0.25">
      <c r="A214" s="3466" t="s">
        <v>4517</v>
      </c>
      <c r="B214" s="1222" t="s">
        <v>2712</v>
      </c>
      <c r="C214" s="1237" t="s">
        <v>4518</v>
      </c>
      <c r="D214" s="332" t="s">
        <v>4519</v>
      </c>
      <c r="E214" s="3139" t="s">
        <v>4520</v>
      </c>
      <c r="F214" s="3474" t="s">
        <v>4521</v>
      </c>
      <c r="G214" s="3418" t="str">
        <f>"4-DaHall 1-PDU-"&amp;K214&amp;"-"&amp;J214&amp;"-"&amp;L214</f>
        <v>4-DaHall 1-PDU-08-100-2</v>
      </c>
      <c r="H214" s="3421" t="str">
        <f>"4-DaHall 1-PDU-"&amp;O214&amp;"-"&amp;N214&amp;"-"&amp;P214</f>
        <v>4-DaHall 1-PDU-07-100-2</v>
      </c>
      <c r="I214" s="3424">
        <v>220</v>
      </c>
      <c r="J214" s="3427">
        <v>100</v>
      </c>
      <c r="K214" s="3430" t="s">
        <v>6941</v>
      </c>
      <c r="L214" s="3432">
        <v>2</v>
      </c>
      <c r="M214" s="3435">
        <v>220</v>
      </c>
      <c r="N214" s="3438">
        <v>100</v>
      </c>
      <c r="O214" s="3441" t="s">
        <v>6928</v>
      </c>
      <c r="P214" s="3415">
        <v>2</v>
      </c>
      <c r="Q214" s="3487" t="s">
        <v>4465</v>
      </c>
      <c r="R214" s="3127" t="s">
        <v>4466</v>
      </c>
      <c r="S214" s="3139" t="s">
        <v>4467</v>
      </c>
      <c r="T214" s="3127" t="s">
        <v>4468</v>
      </c>
      <c r="U214" s="3139" t="s">
        <v>4118</v>
      </c>
      <c r="V214" s="3127" t="s">
        <v>4125</v>
      </c>
      <c r="W214" s="3471" t="e">
        <f>SUM(#REF!)</f>
        <v>#REF!</v>
      </c>
      <c r="X214" s="3468" t="e">
        <f>SUM(#REF!)</f>
        <v>#REF!</v>
      </c>
      <c r="Y214" s="3240" t="e">
        <f>SUM(W214:X214)</f>
        <v>#REF!</v>
      </c>
      <c r="Z214" s="3241" t="e">
        <f>Y214*220</f>
        <v>#REF!</v>
      </c>
      <c r="AA214" s="3404"/>
      <c r="AB214" s="3480" t="s">
        <v>4522</v>
      </c>
      <c r="AD214">
        <v>67.900000000000006</v>
      </c>
      <c r="AE214" s="1500" t="e">
        <f t="shared" si="14"/>
        <v>#REF!</v>
      </c>
    </row>
    <row r="215" spans="1:31" x14ac:dyDescent="0.25">
      <c r="A215" s="3467"/>
      <c r="B215" s="1214" t="s">
        <v>4523</v>
      </c>
      <c r="C215" s="1238" t="s">
        <v>4518</v>
      </c>
      <c r="D215" s="251" t="s">
        <v>4524</v>
      </c>
      <c r="E215" s="3123"/>
      <c r="F215" s="3475"/>
      <c r="G215" s="3419"/>
      <c r="H215" s="3422"/>
      <c r="I215" s="3425"/>
      <c r="J215" s="3428"/>
      <c r="K215" s="3281"/>
      <c r="L215" s="3433"/>
      <c r="M215" s="3436"/>
      <c r="N215" s="3439"/>
      <c r="O215" s="3442"/>
      <c r="P215" s="3416"/>
      <c r="Q215" s="3488"/>
      <c r="R215" s="3138"/>
      <c r="S215" s="3123"/>
      <c r="T215" s="3138"/>
      <c r="U215" s="3123"/>
      <c r="V215" s="3138"/>
      <c r="W215" s="3472"/>
      <c r="X215" s="3469"/>
      <c r="Y215" s="3147"/>
      <c r="Z215" s="3150"/>
      <c r="AA215" s="3405"/>
      <c r="AB215" s="3478"/>
      <c r="AD215">
        <v>0</v>
      </c>
      <c r="AE215" s="1500">
        <f t="shared" si="14"/>
        <v>0</v>
      </c>
    </row>
    <row r="216" spans="1:31" x14ac:dyDescent="0.25">
      <c r="A216" s="3467"/>
      <c r="B216" s="1214" t="s">
        <v>4525</v>
      </c>
      <c r="C216" s="1238" t="s">
        <v>4518</v>
      </c>
      <c r="D216" s="251" t="s">
        <v>4526</v>
      </c>
      <c r="E216" s="3123"/>
      <c r="F216" s="3475"/>
      <c r="G216" s="3419"/>
      <c r="H216" s="3422"/>
      <c r="I216" s="3425"/>
      <c r="J216" s="3428"/>
      <c r="K216" s="3281"/>
      <c r="L216" s="3433"/>
      <c r="M216" s="3436"/>
      <c r="N216" s="3439"/>
      <c r="O216" s="3442"/>
      <c r="P216" s="3416"/>
      <c r="Q216" s="3488"/>
      <c r="R216" s="3138"/>
      <c r="S216" s="3123"/>
      <c r="T216" s="3138"/>
      <c r="U216" s="3123"/>
      <c r="V216" s="3138"/>
      <c r="W216" s="3472"/>
      <c r="X216" s="3469"/>
      <c r="Y216" s="3147"/>
      <c r="Z216" s="3150"/>
      <c r="AA216" s="3405"/>
      <c r="AB216" s="3478"/>
      <c r="AD216">
        <v>0</v>
      </c>
      <c r="AE216" s="1500">
        <f t="shared" si="14"/>
        <v>0</v>
      </c>
    </row>
    <row r="217" spans="1:31" x14ac:dyDescent="0.25">
      <c r="A217" s="3467"/>
      <c r="B217" s="1214" t="s">
        <v>4527</v>
      </c>
      <c r="C217" s="1238" t="s">
        <v>4518</v>
      </c>
      <c r="D217" s="251" t="s">
        <v>4528</v>
      </c>
      <c r="E217" s="3123"/>
      <c r="F217" s="3475"/>
      <c r="G217" s="3419"/>
      <c r="H217" s="3422"/>
      <c r="I217" s="3425"/>
      <c r="J217" s="3428"/>
      <c r="K217" s="3281"/>
      <c r="L217" s="3433"/>
      <c r="M217" s="3436"/>
      <c r="N217" s="3439"/>
      <c r="O217" s="3442"/>
      <c r="P217" s="3416"/>
      <c r="Q217" s="3488"/>
      <c r="R217" s="3138"/>
      <c r="S217" s="3123"/>
      <c r="T217" s="3138"/>
      <c r="U217" s="3123"/>
      <c r="V217" s="3138"/>
      <c r="W217" s="3472"/>
      <c r="X217" s="3469"/>
      <c r="Y217" s="3147"/>
      <c r="Z217" s="3150"/>
      <c r="AA217" s="3405"/>
      <c r="AB217" s="3478"/>
      <c r="AD217">
        <v>0</v>
      </c>
      <c r="AE217" s="1500">
        <f t="shared" si="14"/>
        <v>0</v>
      </c>
    </row>
    <row r="218" spans="1:31" x14ac:dyDescent="0.25">
      <c r="A218" s="3467"/>
      <c r="B218" s="1214" t="s">
        <v>4529</v>
      </c>
      <c r="C218" s="1238" t="s">
        <v>4518</v>
      </c>
      <c r="D218" s="251" t="s">
        <v>4530</v>
      </c>
      <c r="E218" s="3123"/>
      <c r="F218" s="3475"/>
      <c r="G218" s="3419"/>
      <c r="H218" s="3422"/>
      <c r="I218" s="3425"/>
      <c r="J218" s="3428"/>
      <c r="K218" s="3281"/>
      <c r="L218" s="3433"/>
      <c r="M218" s="3436"/>
      <c r="N218" s="3439"/>
      <c r="O218" s="3442"/>
      <c r="P218" s="3416"/>
      <c r="Q218" s="3488"/>
      <c r="R218" s="3138"/>
      <c r="S218" s="3123"/>
      <c r="T218" s="3138"/>
      <c r="U218" s="3123"/>
      <c r="V218" s="3138"/>
      <c r="W218" s="3472"/>
      <c r="X218" s="3469"/>
      <c r="Y218" s="3147"/>
      <c r="Z218" s="3150"/>
      <c r="AA218" s="3405"/>
      <c r="AB218" s="3478"/>
      <c r="AD218">
        <v>0</v>
      </c>
      <c r="AE218" s="1500">
        <f t="shared" si="14"/>
        <v>0</v>
      </c>
    </row>
    <row r="219" spans="1:31" ht="15" thickBot="1" x14ac:dyDescent="0.3">
      <c r="A219" s="3192"/>
      <c r="B219" s="1223" t="s">
        <v>4531</v>
      </c>
      <c r="C219" s="1235" t="s">
        <v>4518</v>
      </c>
      <c r="D219" s="334" t="s">
        <v>4532</v>
      </c>
      <c r="E219" s="3122"/>
      <c r="F219" s="3476"/>
      <c r="G219" s="3445"/>
      <c r="H219" s="3446"/>
      <c r="I219" s="3447"/>
      <c r="J219" s="3448"/>
      <c r="K219" s="3449"/>
      <c r="L219" s="3450"/>
      <c r="M219" s="3451"/>
      <c r="N219" s="3452"/>
      <c r="O219" s="3453"/>
      <c r="P219" s="3417"/>
      <c r="Q219" s="3489"/>
      <c r="R219" s="3134"/>
      <c r="S219" s="3122"/>
      <c r="T219" s="3134"/>
      <c r="U219" s="3122"/>
      <c r="V219" s="3134"/>
      <c r="W219" s="3473"/>
      <c r="X219" s="3470"/>
      <c r="Y219" s="3160"/>
      <c r="Z219" s="3235"/>
      <c r="AA219" s="3410"/>
      <c r="AB219" s="3479"/>
      <c r="AD219">
        <v>0</v>
      </c>
      <c r="AE219" s="1500">
        <f t="shared" si="14"/>
        <v>0</v>
      </c>
    </row>
    <row r="220" spans="1:31" ht="15" thickTop="1" x14ac:dyDescent="0.25">
      <c r="A220" s="3466" t="s">
        <v>4533</v>
      </c>
      <c r="B220" s="1222" t="s">
        <v>4534</v>
      </c>
      <c r="C220" s="1237" t="s">
        <v>4518</v>
      </c>
      <c r="D220" s="332" t="s">
        <v>4535</v>
      </c>
      <c r="E220" s="3139" t="s">
        <v>4536</v>
      </c>
      <c r="F220" s="3474" t="s">
        <v>4537</v>
      </c>
      <c r="G220" s="3418" t="str">
        <f>"4-DaHall 1-PDU-"&amp;K220&amp;"-"&amp;J220&amp;"-"&amp;L220</f>
        <v>4-DaHall 1-PDU-08-100-4</v>
      </c>
      <c r="H220" s="3421" t="str">
        <f>"4-DaHall 1-PDU-"&amp;O220&amp;"-"&amp;N220&amp;"-"&amp;P220</f>
        <v>4-DaHall 1-PDU-07-100-4</v>
      </c>
      <c r="I220" s="3424">
        <v>220</v>
      </c>
      <c r="J220" s="3427">
        <v>100</v>
      </c>
      <c r="K220" s="3430" t="s">
        <v>6941</v>
      </c>
      <c r="L220" s="3432">
        <v>4</v>
      </c>
      <c r="M220" s="3435">
        <v>220</v>
      </c>
      <c r="N220" s="3438">
        <v>100</v>
      </c>
      <c r="O220" s="3441" t="s">
        <v>6928</v>
      </c>
      <c r="P220" s="3415">
        <v>4</v>
      </c>
      <c r="Q220" s="3487" t="s">
        <v>4465</v>
      </c>
      <c r="R220" s="3127" t="s">
        <v>4466</v>
      </c>
      <c r="S220" s="3139" t="s">
        <v>4467</v>
      </c>
      <c r="T220" s="3127" t="s">
        <v>4468</v>
      </c>
      <c r="U220" s="3139" t="s">
        <v>4118</v>
      </c>
      <c r="V220" s="3127" t="s">
        <v>4125</v>
      </c>
      <c r="W220" s="3471" t="e">
        <f>SUM(#REF!)</f>
        <v>#REF!</v>
      </c>
      <c r="X220" s="3468" t="e">
        <f>SUM(#REF!)</f>
        <v>#REF!</v>
      </c>
      <c r="Y220" s="3240" t="e">
        <f>SUM(W220:X220)</f>
        <v>#REF!</v>
      </c>
      <c r="Z220" s="3241" t="e">
        <f>Y220*220</f>
        <v>#REF!</v>
      </c>
      <c r="AA220" s="3404"/>
      <c r="AB220" s="3480" t="s">
        <v>4522</v>
      </c>
      <c r="AD220">
        <v>20.2</v>
      </c>
      <c r="AE220" s="1500" t="e">
        <f t="shared" si="14"/>
        <v>#REF!</v>
      </c>
    </row>
    <row r="221" spans="1:31" x14ac:dyDescent="0.25">
      <c r="A221" s="3467"/>
      <c r="B221" s="1214" t="s">
        <v>3590</v>
      </c>
      <c r="C221" s="1238" t="s">
        <v>4518</v>
      </c>
      <c r="D221" s="251" t="s">
        <v>4538</v>
      </c>
      <c r="E221" s="3123"/>
      <c r="F221" s="3475"/>
      <c r="G221" s="3419"/>
      <c r="H221" s="3422"/>
      <c r="I221" s="3425"/>
      <c r="J221" s="3428"/>
      <c r="K221" s="3281"/>
      <c r="L221" s="3433"/>
      <c r="M221" s="3436"/>
      <c r="N221" s="3439"/>
      <c r="O221" s="3442"/>
      <c r="P221" s="3416"/>
      <c r="Q221" s="3488"/>
      <c r="R221" s="3138"/>
      <c r="S221" s="3123"/>
      <c r="T221" s="3138"/>
      <c r="U221" s="3123"/>
      <c r="V221" s="3138"/>
      <c r="W221" s="3472"/>
      <c r="X221" s="3469"/>
      <c r="Y221" s="3147"/>
      <c r="Z221" s="3150"/>
      <c r="AA221" s="3405"/>
      <c r="AB221" s="3478"/>
      <c r="AD221">
        <v>0</v>
      </c>
      <c r="AE221" s="1500">
        <f t="shared" si="14"/>
        <v>0</v>
      </c>
    </row>
    <row r="222" spans="1:31" x14ac:dyDescent="0.25">
      <c r="A222" s="3467"/>
      <c r="B222" s="1214" t="s">
        <v>3596</v>
      </c>
      <c r="C222" s="1238" t="s">
        <v>4518</v>
      </c>
      <c r="D222" s="251" t="s">
        <v>4539</v>
      </c>
      <c r="E222" s="3123"/>
      <c r="F222" s="3475"/>
      <c r="G222" s="3419"/>
      <c r="H222" s="3422"/>
      <c r="I222" s="3425"/>
      <c r="J222" s="3428"/>
      <c r="K222" s="3281"/>
      <c r="L222" s="3433"/>
      <c r="M222" s="3436"/>
      <c r="N222" s="3439"/>
      <c r="O222" s="3442"/>
      <c r="P222" s="3416"/>
      <c r="Q222" s="3488"/>
      <c r="R222" s="3138"/>
      <c r="S222" s="3123"/>
      <c r="T222" s="3138"/>
      <c r="U222" s="3123"/>
      <c r="V222" s="3138"/>
      <c r="W222" s="3472"/>
      <c r="X222" s="3469"/>
      <c r="Y222" s="3147"/>
      <c r="Z222" s="3150"/>
      <c r="AA222" s="3405"/>
      <c r="AB222" s="3478"/>
      <c r="AD222">
        <v>0</v>
      </c>
      <c r="AE222" s="1500">
        <f t="shared" si="14"/>
        <v>0</v>
      </c>
    </row>
    <row r="223" spans="1:31" x14ac:dyDescent="0.25">
      <c r="A223" s="3467"/>
      <c r="B223" s="1214" t="s">
        <v>4540</v>
      </c>
      <c r="C223" s="1238" t="s">
        <v>4518</v>
      </c>
      <c r="D223" s="251" t="s">
        <v>4541</v>
      </c>
      <c r="E223" s="3123"/>
      <c r="F223" s="3475"/>
      <c r="G223" s="3419"/>
      <c r="H223" s="3422"/>
      <c r="I223" s="3425"/>
      <c r="J223" s="3428"/>
      <c r="K223" s="3281"/>
      <c r="L223" s="3433"/>
      <c r="M223" s="3436"/>
      <c r="N223" s="3439"/>
      <c r="O223" s="3442"/>
      <c r="P223" s="3416"/>
      <c r="Q223" s="3488"/>
      <c r="R223" s="3138"/>
      <c r="S223" s="3123"/>
      <c r="T223" s="3138"/>
      <c r="U223" s="3123"/>
      <c r="V223" s="3138"/>
      <c r="W223" s="3472"/>
      <c r="X223" s="3469"/>
      <c r="Y223" s="3147"/>
      <c r="Z223" s="3150"/>
      <c r="AA223" s="3405"/>
      <c r="AB223" s="3478"/>
      <c r="AD223">
        <v>0</v>
      </c>
      <c r="AE223" s="1500">
        <f t="shared" si="14"/>
        <v>0</v>
      </c>
    </row>
    <row r="224" spans="1:31" ht="15" thickBot="1" x14ac:dyDescent="0.3">
      <c r="A224" s="3192"/>
      <c r="B224" s="1223" t="s">
        <v>4542</v>
      </c>
      <c r="C224" s="1235" t="s">
        <v>4518</v>
      </c>
      <c r="D224" s="334" t="s">
        <v>4543</v>
      </c>
      <c r="E224" s="3122"/>
      <c r="F224" s="3476"/>
      <c r="G224" s="3445"/>
      <c r="H224" s="3446"/>
      <c r="I224" s="3447"/>
      <c r="J224" s="3448"/>
      <c r="K224" s="3449"/>
      <c r="L224" s="3450"/>
      <c r="M224" s="3451"/>
      <c r="N224" s="3452"/>
      <c r="O224" s="3453"/>
      <c r="P224" s="3417"/>
      <c r="Q224" s="3489"/>
      <c r="R224" s="3134"/>
      <c r="S224" s="3122"/>
      <c r="T224" s="3134"/>
      <c r="U224" s="3122"/>
      <c r="V224" s="3134"/>
      <c r="W224" s="3473"/>
      <c r="X224" s="3470"/>
      <c r="Y224" s="3160"/>
      <c r="Z224" s="3235"/>
      <c r="AA224" s="3410"/>
      <c r="AB224" s="3479"/>
      <c r="AD224">
        <v>0</v>
      </c>
      <c r="AE224" s="1500">
        <f t="shared" si="14"/>
        <v>0</v>
      </c>
    </row>
    <row r="225" spans="1:31" ht="15" thickTop="1" x14ac:dyDescent="0.25">
      <c r="A225" s="3466" t="s">
        <v>4544</v>
      </c>
      <c r="B225" s="1222" t="s">
        <v>3572</v>
      </c>
      <c r="C225" s="1237" t="s">
        <v>4518</v>
      </c>
      <c r="D225" s="332" t="s">
        <v>4545</v>
      </c>
      <c r="E225" s="3139" t="s">
        <v>4546</v>
      </c>
      <c r="F225" s="3474" t="s">
        <v>4547</v>
      </c>
      <c r="G225" s="3418" t="str">
        <f>"4-DaHall 1-PDU-"&amp;K225&amp;"-"&amp;J225&amp;"-"&amp;L225</f>
        <v>4-DaHall 1-PDU-08-100-6</v>
      </c>
      <c r="H225" s="3421" t="str">
        <f>"4-DaHall 1-PDU-"&amp;O225&amp;"-"&amp;N225&amp;"-"&amp;P225</f>
        <v>4-DaHall 1-PDU-07-100-6</v>
      </c>
      <c r="I225" s="3424">
        <v>220</v>
      </c>
      <c r="J225" s="3427">
        <v>100</v>
      </c>
      <c r="K225" s="3430" t="s">
        <v>6941</v>
      </c>
      <c r="L225" s="3432">
        <v>6</v>
      </c>
      <c r="M225" s="3435">
        <v>220</v>
      </c>
      <c r="N225" s="3438">
        <v>100</v>
      </c>
      <c r="O225" s="3441" t="s">
        <v>6928</v>
      </c>
      <c r="P225" s="3415">
        <v>6</v>
      </c>
      <c r="Q225" s="3487" t="s">
        <v>4465</v>
      </c>
      <c r="R225" s="3127" t="s">
        <v>4466</v>
      </c>
      <c r="S225" s="3139" t="s">
        <v>4467</v>
      </c>
      <c r="T225" s="3127" t="s">
        <v>4468</v>
      </c>
      <c r="U225" s="3139" t="s">
        <v>4118</v>
      </c>
      <c r="V225" s="3127" t="s">
        <v>4125</v>
      </c>
      <c r="W225" s="3471" t="e">
        <f>SUM(#REF!)</f>
        <v>#REF!</v>
      </c>
      <c r="X225" s="3468" t="e">
        <f>SUM(#REF!)</f>
        <v>#REF!</v>
      </c>
      <c r="Y225" s="3240" t="e">
        <f>SUM(W225:X225)</f>
        <v>#REF!</v>
      </c>
      <c r="Z225" s="3241" t="e">
        <f>Y225*220</f>
        <v>#REF!</v>
      </c>
      <c r="AA225" s="3404"/>
      <c r="AB225" s="3480" t="s">
        <v>4522</v>
      </c>
      <c r="AD225">
        <v>28.200000000000003</v>
      </c>
      <c r="AE225" s="1500" t="e">
        <f t="shared" si="14"/>
        <v>#REF!</v>
      </c>
    </row>
    <row r="226" spans="1:31" x14ac:dyDescent="0.25">
      <c r="A226" s="3467"/>
      <c r="B226" s="1214" t="s">
        <v>3578</v>
      </c>
      <c r="C226" s="1238" t="s">
        <v>4518</v>
      </c>
      <c r="D226" s="251" t="s">
        <v>4548</v>
      </c>
      <c r="E226" s="3123"/>
      <c r="F226" s="3475"/>
      <c r="G226" s="3419"/>
      <c r="H226" s="3422"/>
      <c r="I226" s="3425"/>
      <c r="J226" s="3428"/>
      <c r="K226" s="3281"/>
      <c r="L226" s="3433"/>
      <c r="M226" s="3436"/>
      <c r="N226" s="3439"/>
      <c r="O226" s="3442"/>
      <c r="P226" s="3416"/>
      <c r="Q226" s="3488"/>
      <c r="R226" s="3138"/>
      <c r="S226" s="3123"/>
      <c r="T226" s="3138"/>
      <c r="U226" s="3123"/>
      <c r="V226" s="3138"/>
      <c r="W226" s="3472"/>
      <c r="X226" s="3469"/>
      <c r="Y226" s="3147"/>
      <c r="Z226" s="3150"/>
      <c r="AA226" s="3405"/>
      <c r="AB226" s="3478"/>
      <c r="AD226">
        <v>0</v>
      </c>
      <c r="AE226" s="1500">
        <f t="shared" si="14"/>
        <v>0</v>
      </c>
    </row>
    <row r="227" spans="1:31" ht="15" thickBot="1" x14ac:dyDescent="0.3">
      <c r="A227" s="3192"/>
      <c r="B227" s="1227" t="s">
        <v>4549</v>
      </c>
      <c r="C227" s="1235" t="s">
        <v>4518</v>
      </c>
      <c r="D227" s="1228" t="s">
        <v>4550</v>
      </c>
      <c r="E227" s="3122"/>
      <c r="F227" s="3476"/>
      <c r="G227" s="3445"/>
      <c r="H227" s="3446"/>
      <c r="I227" s="3447"/>
      <c r="J227" s="3448"/>
      <c r="K227" s="3449"/>
      <c r="L227" s="3450"/>
      <c r="M227" s="3451"/>
      <c r="N227" s="3452"/>
      <c r="O227" s="3453"/>
      <c r="P227" s="3417"/>
      <c r="Q227" s="3489"/>
      <c r="R227" s="3134"/>
      <c r="S227" s="3122"/>
      <c r="T227" s="3134"/>
      <c r="U227" s="3122"/>
      <c r="V227" s="3134"/>
      <c r="W227" s="3473"/>
      <c r="X227" s="3470"/>
      <c r="Y227" s="3160"/>
      <c r="Z227" s="3235"/>
      <c r="AA227" s="3410"/>
      <c r="AB227" s="3479"/>
      <c r="AD227">
        <v>0</v>
      </c>
      <c r="AE227" s="1500">
        <f t="shared" si="14"/>
        <v>0</v>
      </c>
    </row>
    <row r="228" spans="1:31" ht="15" thickTop="1" x14ac:dyDescent="0.25">
      <c r="A228" s="3466" t="s">
        <v>4551</v>
      </c>
      <c r="B228" s="1222" t="s">
        <v>4552</v>
      </c>
      <c r="C228" s="1237" t="s">
        <v>4518</v>
      </c>
      <c r="D228" s="332" t="s">
        <v>4553</v>
      </c>
      <c r="E228" s="3139" t="s">
        <v>4554</v>
      </c>
      <c r="F228" s="3474" t="s">
        <v>4555</v>
      </c>
      <c r="G228" s="3418" t="str">
        <f>"4-DaHall 1-PDU-"&amp;K228&amp;"-"&amp;J228&amp;"-"&amp;L228</f>
        <v>4-DaHall 1-PDU-08-100-8</v>
      </c>
      <c r="H228" s="3421" t="str">
        <f>"4-DaHall 1-PDU-"&amp;O228&amp;"-"&amp;N228&amp;"-"&amp;P228</f>
        <v>4-DaHall 1-PDU-07-100-8</v>
      </c>
      <c r="I228" s="3424">
        <v>220</v>
      </c>
      <c r="J228" s="3427">
        <v>100</v>
      </c>
      <c r="K228" s="3430" t="s">
        <v>6941</v>
      </c>
      <c r="L228" s="3432">
        <v>8</v>
      </c>
      <c r="M228" s="3435">
        <v>220</v>
      </c>
      <c r="N228" s="3438">
        <v>100</v>
      </c>
      <c r="O228" s="3441" t="s">
        <v>6928</v>
      </c>
      <c r="P228" s="3415">
        <v>8</v>
      </c>
      <c r="Q228" s="3487" t="s">
        <v>4465</v>
      </c>
      <c r="R228" s="3127" t="s">
        <v>4466</v>
      </c>
      <c r="S228" s="3139" t="s">
        <v>4467</v>
      </c>
      <c r="T228" s="3127" t="s">
        <v>4468</v>
      </c>
      <c r="U228" s="3139" t="s">
        <v>4118</v>
      </c>
      <c r="V228" s="3127" t="s">
        <v>4125</v>
      </c>
      <c r="W228" s="3471" t="e">
        <f>SUM(#REF!)</f>
        <v>#REF!</v>
      </c>
      <c r="X228" s="3468" t="e">
        <f>SUM(#REF!)</f>
        <v>#REF!</v>
      </c>
      <c r="Y228" s="3240" t="e">
        <f>SUM(W228:X228)</f>
        <v>#REF!</v>
      </c>
      <c r="Z228" s="3241" t="e">
        <f>Y228*220</f>
        <v>#REF!</v>
      </c>
      <c r="AA228" s="3404"/>
      <c r="AB228" s="3480" t="s">
        <v>4556</v>
      </c>
      <c r="AD228">
        <v>61.3</v>
      </c>
      <c r="AE228" s="1500" t="e">
        <f t="shared" si="14"/>
        <v>#REF!</v>
      </c>
    </row>
    <row r="229" spans="1:31" x14ac:dyDescent="0.25">
      <c r="A229" s="3467"/>
      <c r="B229" s="1215" t="s">
        <v>4557</v>
      </c>
      <c r="C229" s="1238" t="s">
        <v>4518</v>
      </c>
      <c r="D229" s="251" t="s">
        <v>4558</v>
      </c>
      <c r="E229" s="3123"/>
      <c r="F229" s="3475"/>
      <c r="G229" s="3419"/>
      <c r="H229" s="3422"/>
      <c r="I229" s="3425"/>
      <c r="J229" s="3428"/>
      <c r="K229" s="3281"/>
      <c r="L229" s="3433"/>
      <c r="M229" s="3436"/>
      <c r="N229" s="3439"/>
      <c r="O229" s="3442"/>
      <c r="P229" s="3416"/>
      <c r="Q229" s="3488"/>
      <c r="R229" s="3138"/>
      <c r="S229" s="3123"/>
      <c r="T229" s="3138"/>
      <c r="U229" s="3123"/>
      <c r="V229" s="3138"/>
      <c r="W229" s="3472"/>
      <c r="X229" s="3469"/>
      <c r="Y229" s="3147"/>
      <c r="Z229" s="3150"/>
      <c r="AA229" s="3405"/>
      <c r="AB229" s="3478"/>
      <c r="AD229">
        <v>0</v>
      </c>
      <c r="AE229" s="1500">
        <f t="shared" si="14"/>
        <v>0</v>
      </c>
    </row>
    <row r="230" spans="1:31" x14ac:dyDescent="0.25">
      <c r="A230" s="3467"/>
      <c r="B230" s="1215" t="s">
        <v>4559</v>
      </c>
      <c r="C230" s="1238" t="s">
        <v>4518</v>
      </c>
      <c r="D230" s="251" t="s">
        <v>4560</v>
      </c>
      <c r="E230" s="3123"/>
      <c r="F230" s="3475"/>
      <c r="G230" s="3419"/>
      <c r="H230" s="3422"/>
      <c r="I230" s="3425"/>
      <c r="J230" s="3428"/>
      <c r="K230" s="3281"/>
      <c r="L230" s="3433"/>
      <c r="M230" s="3436"/>
      <c r="N230" s="3439"/>
      <c r="O230" s="3442"/>
      <c r="P230" s="3416"/>
      <c r="Q230" s="3488"/>
      <c r="R230" s="3138"/>
      <c r="S230" s="3123"/>
      <c r="T230" s="3138"/>
      <c r="U230" s="3123"/>
      <c r="V230" s="3138"/>
      <c r="W230" s="3472"/>
      <c r="X230" s="3469"/>
      <c r="Y230" s="3147"/>
      <c r="Z230" s="3150"/>
      <c r="AA230" s="3405"/>
      <c r="AB230" s="3478"/>
      <c r="AD230">
        <v>0</v>
      </c>
      <c r="AE230" s="1500">
        <f t="shared" si="14"/>
        <v>0</v>
      </c>
    </row>
    <row r="231" spans="1:31" x14ac:dyDescent="0.25">
      <c r="A231" s="3467"/>
      <c r="B231" s="1215" t="s">
        <v>4561</v>
      </c>
      <c r="C231" s="1238" t="s">
        <v>4518</v>
      </c>
      <c r="D231" s="251" t="s">
        <v>4562</v>
      </c>
      <c r="E231" s="3123"/>
      <c r="F231" s="3475"/>
      <c r="G231" s="3419"/>
      <c r="H231" s="3422"/>
      <c r="I231" s="3425"/>
      <c r="J231" s="3428"/>
      <c r="K231" s="3281"/>
      <c r="L231" s="3433"/>
      <c r="M231" s="3436"/>
      <c r="N231" s="3439"/>
      <c r="O231" s="3442"/>
      <c r="P231" s="3416"/>
      <c r="Q231" s="3488"/>
      <c r="R231" s="3138"/>
      <c r="S231" s="3123"/>
      <c r="T231" s="3138"/>
      <c r="U231" s="3123"/>
      <c r="V231" s="3138"/>
      <c r="W231" s="3472"/>
      <c r="X231" s="3469"/>
      <c r="Y231" s="3147"/>
      <c r="Z231" s="3150"/>
      <c r="AA231" s="3405"/>
      <c r="AB231" s="3478"/>
      <c r="AD231">
        <v>0</v>
      </c>
      <c r="AE231" s="1500">
        <f t="shared" si="14"/>
        <v>0</v>
      </c>
    </row>
    <row r="232" spans="1:31" x14ac:dyDescent="0.25">
      <c r="A232" s="3467"/>
      <c r="B232" s="1215" t="s">
        <v>4563</v>
      </c>
      <c r="C232" s="1238" t="s">
        <v>4518</v>
      </c>
      <c r="D232" s="251" t="s">
        <v>4564</v>
      </c>
      <c r="E232" s="3123"/>
      <c r="F232" s="3475"/>
      <c r="G232" s="3419"/>
      <c r="H232" s="3422"/>
      <c r="I232" s="3425"/>
      <c r="J232" s="3428"/>
      <c r="K232" s="3281"/>
      <c r="L232" s="3433"/>
      <c r="M232" s="3436"/>
      <c r="N232" s="3439"/>
      <c r="O232" s="3442"/>
      <c r="P232" s="3416"/>
      <c r="Q232" s="3488"/>
      <c r="R232" s="3138"/>
      <c r="S232" s="3123"/>
      <c r="T232" s="3138"/>
      <c r="U232" s="3123"/>
      <c r="V232" s="3138"/>
      <c r="W232" s="3472"/>
      <c r="X232" s="3469"/>
      <c r="Y232" s="3147"/>
      <c r="Z232" s="3150"/>
      <c r="AA232" s="3405"/>
      <c r="AB232" s="3478"/>
      <c r="AD232">
        <v>0</v>
      </c>
      <c r="AE232" s="1500">
        <f t="shared" si="14"/>
        <v>0</v>
      </c>
    </row>
    <row r="233" spans="1:31" ht="15" thickBot="1" x14ac:dyDescent="0.3">
      <c r="A233" s="3192"/>
      <c r="B233" s="1227" t="s">
        <v>4565</v>
      </c>
      <c r="C233" s="1235" t="s">
        <v>4518</v>
      </c>
      <c r="D233" s="334" t="s">
        <v>4566</v>
      </c>
      <c r="E233" s="3122"/>
      <c r="F233" s="3476"/>
      <c r="G233" s="3420"/>
      <c r="H233" s="3423"/>
      <c r="I233" s="3426"/>
      <c r="J233" s="3429"/>
      <c r="K233" s="3431"/>
      <c r="L233" s="3434"/>
      <c r="M233" s="3437"/>
      <c r="N233" s="3440"/>
      <c r="O233" s="3443"/>
      <c r="P233" s="3444"/>
      <c r="Q233" s="3489"/>
      <c r="R233" s="3134"/>
      <c r="S233" s="3122"/>
      <c r="T233" s="3134"/>
      <c r="U233" s="3122"/>
      <c r="V233" s="3134"/>
      <c r="W233" s="3473"/>
      <c r="X233" s="3470"/>
      <c r="Y233" s="3160"/>
      <c r="Z233" s="3235"/>
      <c r="AA233" s="3406"/>
      <c r="AB233" s="3479"/>
      <c r="AD233">
        <v>0</v>
      </c>
      <c r="AE233" s="1500">
        <f t="shared" si="14"/>
        <v>0</v>
      </c>
    </row>
    <row r="234" spans="1:31" ht="15" thickTop="1" x14ac:dyDescent="0.25">
      <c r="AE234" s="1500" t="e">
        <f>SUM(AE5:AE233)</f>
        <v>#REF!</v>
      </c>
    </row>
    <row r="235" spans="1:31" x14ac:dyDescent="0.25">
      <c r="Y235" s="902" t="e">
        <f>SUM(Y5:Y233)-SUM(Y7:Y8)</f>
        <v>#REF!</v>
      </c>
      <c r="Z235" s="1478" t="e">
        <f>SUM(Z5:Z233)/1000</f>
        <v>#REF!</v>
      </c>
      <c r="AA235" s="1478"/>
    </row>
    <row r="236" spans="1:31" x14ac:dyDescent="0.25">
      <c r="X236" s="2253" t="s">
        <v>2816</v>
      </c>
      <c r="Y236" s="1500" t="e">
        <f>Y235-#REF!</f>
        <v>#REF!</v>
      </c>
    </row>
  </sheetData>
  <mergeCells count="674">
    <mergeCell ref="U28:U39"/>
    <mergeCell ref="V28:V39"/>
    <mergeCell ref="U16:U27"/>
    <mergeCell ref="V16:V27"/>
    <mergeCell ref="U13:U15"/>
    <mergeCell ref="V13:V15"/>
    <mergeCell ref="U9:U12"/>
    <mergeCell ref="V9:V12"/>
    <mergeCell ref="V95:V104"/>
    <mergeCell ref="U85:U94"/>
    <mergeCell ref="V85:V94"/>
    <mergeCell ref="U75:U84"/>
    <mergeCell ref="V75:V84"/>
    <mergeCell ref="U64:U74"/>
    <mergeCell ref="V64:V74"/>
    <mergeCell ref="U52:U63"/>
    <mergeCell ref="V52:V63"/>
    <mergeCell ref="V177:V186"/>
    <mergeCell ref="U177:U186"/>
    <mergeCell ref="U167:U176"/>
    <mergeCell ref="V167:V176"/>
    <mergeCell ref="V157:V166"/>
    <mergeCell ref="U157:U166"/>
    <mergeCell ref="U147:U156"/>
    <mergeCell ref="V147:V156"/>
    <mergeCell ref="U135:U146"/>
    <mergeCell ref="V135:V146"/>
    <mergeCell ref="T204:T206"/>
    <mergeCell ref="T198:T203"/>
    <mergeCell ref="S198:S203"/>
    <mergeCell ref="R198:R203"/>
    <mergeCell ref="Q198:Q203"/>
    <mergeCell ref="V228:V233"/>
    <mergeCell ref="U225:U227"/>
    <mergeCell ref="V225:V227"/>
    <mergeCell ref="V220:V224"/>
    <mergeCell ref="U220:U224"/>
    <mergeCell ref="U214:U219"/>
    <mergeCell ref="V214:V219"/>
    <mergeCell ref="V210:V213"/>
    <mergeCell ref="U210:U213"/>
    <mergeCell ref="V207:V209"/>
    <mergeCell ref="V204:V206"/>
    <mergeCell ref="U204:U206"/>
    <mergeCell ref="U198:U203"/>
    <mergeCell ref="V198:V203"/>
    <mergeCell ref="S85:S94"/>
    <mergeCell ref="T85:T94"/>
    <mergeCell ref="Q228:Q233"/>
    <mergeCell ref="R228:R233"/>
    <mergeCell ref="S228:S233"/>
    <mergeCell ref="T228:T233"/>
    <mergeCell ref="Q225:Q227"/>
    <mergeCell ref="R225:R227"/>
    <mergeCell ref="S225:S227"/>
    <mergeCell ref="T225:T227"/>
    <mergeCell ref="T220:T224"/>
    <mergeCell ref="S220:S224"/>
    <mergeCell ref="R220:R224"/>
    <mergeCell ref="Q220:Q224"/>
    <mergeCell ref="Q214:Q219"/>
    <mergeCell ref="R214:R219"/>
    <mergeCell ref="S214:S219"/>
    <mergeCell ref="T214:T219"/>
    <mergeCell ref="Q210:Q213"/>
    <mergeCell ref="R210:R213"/>
    <mergeCell ref="S210:S213"/>
    <mergeCell ref="T210:T213"/>
    <mergeCell ref="Q195:Q197"/>
    <mergeCell ref="R195:R197"/>
    <mergeCell ref="Q177:Q186"/>
    <mergeCell ref="R177:R186"/>
    <mergeCell ref="S177:S186"/>
    <mergeCell ref="T177:T186"/>
    <mergeCell ref="Q167:Q176"/>
    <mergeCell ref="R167:R176"/>
    <mergeCell ref="S167:S176"/>
    <mergeCell ref="T167:T176"/>
    <mergeCell ref="Q157:Q166"/>
    <mergeCell ref="R157:R166"/>
    <mergeCell ref="S157:S166"/>
    <mergeCell ref="T157:T166"/>
    <mergeCell ref="B3:B4"/>
    <mergeCell ref="C3:C4"/>
    <mergeCell ref="Q13:Q15"/>
    <mergeCell ref="R13:R15"/>
    <mergeCell ref="S13:S15"/>
    <mergeCell ref="T13:T15"/>
    <mergeCell ref="Q16:Q27"/>
    <mergeCell ref="R16:R27"/>
    <mergeCell ref="S16:S27"/>
    <mergeCell ref="T16:T27"/>
    <mergeCell ref="G3:H3"/>
    <mergeCell ref="I3:P3"/>
    <mergeCell ref="I4:L4"/>
    <mergeCell ref="M4:P4"/>
    <mergeCell ref="G16:G27"/>
    <mergeCell ref="H16:H27"/>
    <mergeCell ref="I16:I27"/>
    <mergeCell ref="J16:J27"/>
    <mergeCell ref="K16:K27"/>
    <mergeCell ref="L16:L27"/>
    <mergeCell ref="M16:M27"/>
    <mergeCell ref="N16:N27"/>
    <mergeCell ref="O16:O27"/>
    <mergeCell ref="P16:P27"/>
    <mergeCell ref="A5:A6"/>
    <mergeCell ref="A7:A8"/>
    <mergeCell ref="Q7:Q8"/>
    <mergeCell ref="S7:S8"/>
    <mergeCell ref="U7:U8"/>
    <mergeCell ref="Q9:Q12"/>
    <mergeCell ref="E40:E51"/>
    <mergeCell ref="A52:A63"/>
    <mergeCell ref="F214:F219"/>
    <mergeCell ref="E214:E219"/>
    <mergeCell ref="A214:A219"/>
    <mergeCell ref="F177:F186"/>
    <mergeCell ref="E177:E186"/>
    <mergeCell ref="A177:A186"/>
    <mergeCell ref="Q28:Q39"/>
    <mergeCell ref="R28:R39"/>
    <mergeCell ref="S28:S39"/>
    <mergeCell ref="T28:T39"/>
    <mergeCell ref="Q40:Q51"/>
    <mergeCell ref="R40:R51"/>
    <mergeCell ref="S40:S51"/>
    <mergeCell ref="T40:T51"/>
    <mergeCell ref="Q52:Q63"/>
    <mergeCell ref="R52:R63"/>
    <mergeCell ref="Z214:Z219"/>
    <mergeCell ref="Y214:Y219"/>
    <mergeCell ref="Z204:Z206"/>
    <mergeCell ref="Y204:Y206"/>
    <mergeCell ref="X204:X206"/>
    <mergeCell ref="X214:X219"/>
    <mergeCell ref="W214:W219"/>
    <mergeCell ref="R9:R12"/>
    <mergeCell ref="T9:T12"/>
    <mergeCell ref="Z167:Z176"/>
    <mergeCell ref="Y167:Y176"/>
    <mergeCell ref="X167:X176"/>
    <mergeCell ref="S52:S63"/>
    <mergeCell ref="T52:T63"/>
    <mergeCell ref="R64:R74"/>
    <mergeCell ref="S64:S74"/>
    <mergeCell ref="T64:T74"/>
    <mergeCell ref="R75:R84"/>
    <mergeCell ref="T75:T84"/>
    <mergeCell ref="S75:S84"/>
    <mergeCell ref="R147:R156"/>
    <mergeCell ref="S147:S156"/>
    <mergeCell ref="T147:T156"/>
    <mergeCell ref="R85:R94"/>
    <mergeCell ref="E198:E203"/>
    <mergeCell ref="A198:A203"/>
    <mergeCell ref="Z210:Z213"/>
    <mergeCell ref="Y210:Y213"/>
    <mergeCell ref="X210:X213"/>
    <mergeCell ref="W210:W213"/>
    <mergeCell ref="F210:F213"/>
    <mergeCell ref="E210:E213"/>
    <mergeCell ref="A210:A213"/>
    <mergeCell ref="Z207:Z209"/>
    <mergeCell ref="Y207:Y209"/>
    <mergeCell ref="X207:X209"/>
    <mergeCell ref="W207:W209"/>
    <mergeCell ref="F207:F209"/>
    <mergeCell ref="E207:E209"/>
    <mergeCell ref="A207:A209"/>
    <mergeCell ref="U207:U209"/>
    <mergeCell ref="Q207:Q209"/>
    <mergeCell ref="R207:R209"/>
    <mergeCell ref="S207:S209"/>
    <mergeCell ref="T207:T209"/>
    <mergeCell ref="Q204:Q206"/>
    <mergeCell ref="R204:R206"/>
    <mergeCell ref="S204:S206"/>
    <mergeCell ref="W167:W176"/>
    <mergeCell ref="F167:F176"/>
    <mergeCell ref="E167:E176"/>
    <mergeCell ref="A167:A176"/>
    <mergeCell ref="F147:F156"/>
    <mergeCell ref="E147:E156"/>
    <mergeCell ref="A147:A156"/>
    <mergeCell ref="A116:A126"/>
    <mergeCell ref="A95:A104"/>
    <mergeCell ref="R135:R146"/>
    <mergeCell ref="S135:S146"/>
    <mergeCell ref="T135:T146"/>
    <mergeCell ref="Q127:Q134"/>
    <mergeCell ref="R127:R134"/>
    <mergeCell ref="S127:S134"/>
    <mergeCell ref="T127:T134"/>
    <mergeCell ref="Q116:Q126"/>
    <mergeCell ref="R116:R126"/>
    <mergeCell ref="S116:S126"/>
    <mergeCell ref="T116:T126"/>
    <mergeCell ref="Q147:Q156"/>
    <mergeCell ref="Q135:Q146"/>
    <mergeCell ref="F105:F115"/>
    <mergeCell ref="E105:E115"/>
    <mergeCell ref="Z135:Z146"/>
    <mergeCell ref="Y135:Y146"/>
    <mergeCell ref="X135:X146"/>
    <mergeCell ref="W135:W146"/>
    <mergeCell ref="F135:F146"/>
    <mergeCell ref="E157:E166"/>
    <mergeCell ref="A157:A166"/>
    <mergeCell ref="Z157:Z166"/>
    <mergeCell ref="Y157:Y166"/>
    <mergeCell ref="X157:X166"/>
    <mergeCell ref="W157:W166"/>
    <mergeCell ref="F157:F166"/>
    <mergeCell ref="E135:E146"/>
    <mergeCell ref="A135:A146"/>
    <mergeCell ref="Z147:Z156"/>
    <mergeCell ref="Y147:Y156"/>
    <mergeCell ref="G147:G156"/>
    <mergeCell ref="H147:H156"/>
    <mergeCell ref="I147:I156"/>
    <mergeCell ref="J147:J156"/>
    <mergeCell ref="K147:K156"/>
    <mergeCell ref="L147:L156"/>
    <mergeCell ref="M147:M156"/>
    <mergeCell ref="N147:N156"/>
    <mergeCell ref="Z127:Z134"/>
    <mergeCell ref="Y127:Y134"/>
    <mergeCell ref="X127:X134"/>
    <mergeCell ref="W127:W134"/>
    <mergeCell ref="A127:A134"/>
    <mergeCell ref="Z116:Z126"/>
    <mergeCell ref="Y116:Y126"/>
    <mergeCell ref="X116:X126"/>
    <mergeCell ref="W116:W126"/>
    <mergeCell ref="F116:F126"/>
    <mergeCell ref="E116:E126"/>
    <mergeCell ref="E127:E134"/>
    <mergeCell ref="F127:F134"/>
    <mergeCell ref="U127:U134"/>
    <mergeCell ref="V127:V134"/>
    <mergeCell ref="U116:U126"/>
    <mergeCell ref="V116:V126"/>
    <mergeCell ref="G127:G134"/>
    <mergeCell ref="H127:H134"/>
    <mergeCell ref="I127:I134"/>
    <mergeCell ref="J127:J134"/>
    <mergeCell ref="K127:K134"/>
    <mergeCell ref="L127:L134"/>
    <mergeCell ref="M127:M134"/>
    <mergeCell ref="A105:A115"/>
    <mergeCell ref="Z95:Z104"/>
    <mergeCell ref="Y95:Y104"/>
    <mergeCell ref="X95:X104"/>
    <mergeCell ref="W95:W104"/>
    <mergeCell ref="F95:F104"/>
    <mergeCell ref="E95:E104"/>
    <mergeCell ref="Q105:Q115"/>
    <mergeCell ref="R105:R115"/>
    <mergeCell ref="S105:S115"/>
    <mergeCell ref="T105:T115"/>
    <mergeCell ref="Q95:Q104"/>
    <mergeCell ref="R95:R104"/>
    <mergeCell ref="S95:S104"/>
    <mergeCell ref="T95:T104"/>
    <mergeCell ref="U105:U115"/>
    <mergeCell ref="V105:V115"/>
    <mergeCell ref="U95:U104"/>
    <mergeCell ref="G105:G115"/>
    <mergeCell ref="H105:H115"/>
    <mergeCell ref="I105:I115"/>
    <mergeCell ref="J105:J115"/>
    <mergeCell ref="K105:K115"/>
    <mergeCell ref="L105:L115"/>
    <mergeCell ref="E64:E74"/>
    <mergeCell ref="A64:A74"/>
    <mergeCell ref="Z85:Z94"/>
    <mergeCell ref="Y85:Y94"/>
    <mergeCell ref="X85:X94"/>
    <mergeCell ref="W85:W94"/>
    <mergeCell ref="F85:F94"/>
    <mergeCell ref="E85:E94"/>
    <mergeCell ref="A85:A94"/>
    <mergeCell ref="Z64:Z74"/>
    <mergeCell ref="Y64:Y74"/>
    <mergeCell ref="X64:X74"/>
    <mergeCell ref="W64:W74"/>
    <mergeCell ref="F64:F74"/>
    <mergeCell ref="A75:A84"/>
    <mergeCell ref="E75:E84"/>
    <mergeCell ref="F75:F84"/>
    <mergeCell ref="W75:W84"/>
    <mergeCell ref="X75:X84"/>
    <mergeCell ref="Y75:Y84"/>
    <mergeCell ref="Z75:Z84"/>
    <mergeCell ref="Q64:Q74"/>
    <mergeCell ref="Q75:Q84"/>
    <mergeCell ref="Q85:Q94"/>
    <mergeCell ref="F52:F63"/>
    <mergeCell ref="E52:E63"/>
    <mergeCell ref="A40:A51"/>
    <mergeCell ref="Z40:Z51"/>
    <mergeCell ref="Y40:Y51"/>
    <mergeCell ref="X40:X51"/>
    <mergeCell ref="W40:W51"/>
    <mergeCell ref="F40:F51"/>
    <mergeCell ref="U40:U51"/>
    <mergeCell ref="V40:V51"/>
    <mergeCell ref="G52:G63"/>
    <mergeCell ref="H52:H63"/>
    <mergeCell ref="I52:I63"/>
    <mergeCell ref="J52:J63"/>
    <mergeCell ref="K52:K63"/>
    <mergeCell ref="L52:L63"/>
    <mergeCell ref="M52:M63"/>
    <mergeCell ref="N52:N63"/>
    <mergeCell ref="O52:O63"/>
    <mergeCell ref="P52:P63"/>
    <mergeCell ref="A1:AB1"/>
    <mergeCell ref="A3:A4"/>
    <mergeCell ref="E3:F3"/>
    <mergeCell ref="W3:Y3"/>
    <mergeCell ref="Z3:Z4"/>
    <mergeCell ref="AB3:AB4"/>
    <mergeCell ref="D3:D4"/>
    <mergeCell ref="A16:A27"/>
    <mergeCell ref="A28:A39"/>
    <mergeCell ref="E28:E39"/>
    <mergeCell ref="F28:F39"/>
    <mergeCell ref="Z28:Z39"/>
    <mergeCell ref="Y28:Y39"/>
    <mergeCell ref="X28:X39"/>
    <mergeCell ref="W28:W39"/>
    <mergeCell ref="E16:E27"/>
    <mergeCell ref="F16:F27"/>
    <mergeCell ref="W16:W27"/>
    <mergeCell ref="X16:X27"/>
    <mergeCell ref="Y16:Y27"/>
    <mergeCell ref="Z16:Z27"/>
    <mergeCell ref="S3:T3"/>
    <mergeCell ref="U3:V3"/>
    <mergeCell ref="Q3:R3"/>
    <mergeCell ref="A220:A224"/>
    <mergeCell ref="E220:E224"/>
    <mergeCell ref="F220:F224"/>
    <mergeCell ref="W189:W194"/>
    <mergeCell ref="X189:X194"/>
    <mergeCell ref="Y189:Y194"/>
    <mergeCell ref="Z189:Z194"/>
    <mergeCell ref="W220:W224"/>
    <mergeCell ref="X220:X224"/>
    <mergeCell ref="Y220:Y224"/>
    <mergeCell ref="Z220:Z224"/>
    <mergeCell ref="Z198:Z203"/>
    <mergeCell ref="Y198:Y203"/>
    <mergeCell ref="X198:X203"/>
    <mergeCell ref="W198:W203"/>
    <mergeCell ref="F198:F203"/>
    <mergeCell ref="E204:E206"/>
    <mergeCell ref="A204:A206"/>
    <mergeCell ref="E187:E194"/>
    <mergeCell ref="A187:A194"/>
    <mergeCell ref="Z195:Z197"/>
    <mergeCell ref="Y195:Y197"/>
    <mergeCell ref="W204:W206"/>
    <mergeCell ref="F204:F206"/>
    <mergeCell ref="AB9:AB14"/>
    <mergeCell ref="AB225:AB227"/>
    <mergeCell ref="AB228:AB233"/>
    <mergeCell ref="S9:S12"/>
    <mergeCell ref="X147:X156"/>
    <mergeCell ref="W147:W156"/>
    <mergeCell ref="Z177:Z186"/>
    <mergeCell ref="Y177:Y186"/>
    <mergeCell ref="X177:X186"/>
    <mergeCell ref="W177:W186"/>
    <mergeCell ref="AB198:AB203"/>
    <mergeCell ref="AB204:AB206"/>
    <mergeCell ref="AB207:AB209"/>
    <mergeCell ref="AB210:AB213"/>
    <mergeCell ref="AB214:AB219"/>
    <mergeCell ref="AB220:AB224"/>
    <mergeCell ref="Z52:Z63"/>
    <mergeCell ref="Y52:Y63"/>
    <mergeCell ref="X52:X63"/>
    <mergeCell ref="W52:W63"/>
    <mergeCell ref="Z105:Z115"/>
    <mergeCell ref="Y105:Y115"/>
    <mergeCell ref="X105:X115"/>
    <mergeCell ref="W105:W115"/>
    <mergeCell ref="A195:A197"/>
    <mergeCell ref="E195:E197"/>
    <mergeCell ref="F195:F197"/>
    <mergeCell ref="AB189:AB194"/>
    <mergeCell ref="AB195:AB197"/>
    <mergeCell ref="W187:W188"/>
    <mergeCell ref="X187:X188"/>
    <mergeCell ref="Y187:Y188"/>
    <mergeCell ref="Z187:Z188"/>
    <mergeCell ref="X195:X197"/>
    <mergeCell ref="W195:W197"/>
    <mergeCell ref="F187:F194"/>
    <mergeCell ref="S195:S197"/>
    <mergeCell ref="T195:T197"/>
    <mergeCell ref="Q187:Q194"/>
    <mergeCell ref="R187:R194"/>
    <mergeCell ref="S187:S194"/>
    <mergeCell ref="T187:T194"/>
    <mergeCell ref="V195:V197"/>
    <mergeCell ref="U195:U197"/>
    <mergeCell ref="U187:U194"/>
    <mergeCell ref="V187:V194"/>
    <mergeCell ref="G187:G194"/>
    <mergeCell ref="H187:H194"/>
    <mergeCell ref="E225:E227"/>
    <mergeCell ref="A225:A227"/>
    <mergeCell ref="Z228:Z233"/>
    <mergeCell ref="Y228:Y233"/>
    <mergeCell ref="X228:X233"/>
    <mergeCell ref="W228:W233"/>
    <mergeCell ref="F228:F233"/>
    <mergeCell ref="E228:E233"/>
    <mergeCell ref="A228:A233"/>
    <mergeCell ref="Z225:Z227"/>
    <mergeCell ref="Y225:Y227"/>
    <mergeCell ref="X225:X227"/>
    <mergeCell ref="W225:W227"/>
    <mergeCell ref="F225:F227"/>
    <mergeCell ref="U228:U233"/>
    <mergeCell ref="G225:G227"/>
    <mergeCell ref="H225:H227"/>
    <mergeCell ref="I225:I227"/>
    <mergeCell ref="J225:J227"/>
    <mergeCell ref="K225:K227"/>
    <mergeCell ref="L225:L227"/>
    <mergeCell ref="M225:M227"/>
    <mergeCell ref="N225:N227"/>
    <mergeCell ref="O225:O227"/>
    <mergeCell ref="P28:P39"/>
    <mergeCell ref="G40:G51"/>
    <mergeCell ref="H40:H51"/>
    <mergeCell ref="I40:I51"/>
    <mergeCell ref="J40:J51"/>
    <mergeCell ref="K40:K51"/>
    <mergeCell ref="L40:L51"/>
    <mergeCell ref="M40:M51"/>
    <mergeCell ref="N40:N51"/>
    <mergeCell ref="O40:O51"/>
    <mergeCell ref="P40:P51"/>
    <mergeCell ref="G28:G39"/>
    <mergeCell ref="H28:H39"/>
    <mergeCell ref="I28:I39"/>
    <mergeCell ref="J28:J39"/>
    <mergeCell ref="K28:K39"/>
    <mergeCell ref="L28:L39"/>
    <mergeCell ref="M28:M39"/>
    <mergeCell ref="N28:N39"/>
    <mergeCell ref="O28:O39"/>
    <mergeCell ref="P64:P74"/>
    <mergeCell ref="G75:G84"/>
    <mergeCell ref="H75:H84"/>
    <mergeCell ref="I75:I84"/>
    <mergeCell ref="J75:J84"/>
    <mergeCell ref="K75:K84"/>
    <mergeCell ref="L75:L84"/>
    <mergeCell ref="M75:M84"/>
    <mergeCell ref="N75:N84"/>
    <mergeCell ref="O75:O84"/>
    <mergeCell ref="P75:P84"/>
    <mergeCell ref="G64:G74"/>
    <mergeCell ref="H64:H74"/>
    <mergeCell ref="I64:I74"/>
    <mergeCell ref="J64:J74"/>
    <mergeCell ref="K64:K74"/>
    <mergeCell ref="L64:L74"/>
    <mergeCell ref="M64:M74"/>
    <mergeCell ref="N64:N74"/>
    <mergeCell ref="O64:O74"/>
    <mergeCell ref="P85:P94"/>
    <mergeCell ref="G95:G104"/>
    <mergeCell ref="H95:H104"/>
    <mergeCell ref="I95:I104"/>
    <mergeCell ref="J95:J104"/>
    <mergeCell ref="K95:K104"/>
    <mergeCell ref="L95:L104"/>
    <mergeCell ref="M95:M104"/>
    <mergeCell ref="N95:N104"/>
    <mergeCell ref="O95:O104"/>
    <mergeCell ref="P95:P104"/>
    <mergeCell ref="G85:G94"/>
    <mergeCell ref="H85:H94"/>
    <mergeCell ref="I85:I94"/>
    <mergeCell ref="J85:J94"/>
    <mergeCell ref="K85:K94"/>
    <mergeCell ref="L85:L94"/>
    <mergeCell ref="M85:M94"/>
    <mergeCell ref="N85:N94"/>
    <mergeCell ref="O85:O94"/>
    <mergeCell ref="M105:M115"/>
    <mergeCell ref="N105:N115"/>
    <mergeCell ref="O105:O115"/>
    <mergeCell ref="P105:P115"/>
    <mergeCell ref="G116:G126"/>
    <mergeCell ref="H116:H126"/>
    <mergeCell ref="I116:I126"/>
    <mergeCell ref="J116:J126"/>
    <mergeCell ref="K116:K126"/>
    <mergeCell ref="L116:L126"/>
    <mergeCell ref="M116:M126"/>
    <mergeCell ref="N116:N126"/>
    <mergeCell ref="O116:O126"/>
    <mergeCell ref="P116:P126"/>
    <mergeCell ref="N127:N134"/>
    <mergeCell ref="O127:O134"/>
    <mergeCell ref="P127:P134"/>
    <mergeCell ref="G135:G146"/>
    <mergeCell ref="H135:H146"/>
    <mergeCell ref="I135:I146"/>
    <mergeCell ref="J135:J146"/>
    <mergeCell ref="K135:K146"/>
    <mergeCell ref="L135:L146"/>
    <mergeCell ref="M135:M146"/>
    <mergeCell ref="N135:N146"/>
    <mergeCell ref="O135:O146"/>
    <mergeCell ref="P135:P146"/>
    <mergeCell ref="O147:O156"/>
    <mergeCell ref="P147:P156"/>
    <mergeCell ref="G157:G166"/>
    <mergeCell ref="H157:H166"/>
    <mergeCell ref="I157:I166"/>
    <mergeCell ref="J157:J166"/>
    <mergeCell ref="K157:K166"/>
    <mergeCell ref="L157:L166"/>
    <mergeCell ref="M157:M166"/>
    <mergeCell ref="N157:N166"/>
    <mergeCell ref="O157:O166"/>
    <mergeCell ref="P157:P166"/>
    <mergeCell ref="P167:P176"/>
    <mergeCell ref="G177:G186"/>
    <mergeCell ref="H177:H186"/>
    <mergeCell ref="I177:I186"/>
    <mergeCell ref="J177:J186"/>
    <mergeCell ref="K177:K186"/>
    <mergeCell ref="L177:L186"/>
    <mergeCell ref="M177:M186"/>
    <mergeCell ref="N177:N186"/>
    <mergeCell ref="O177:O186"/>
    <mergeCell ref="P177:P186"/>
    <mergeCell ref="G167:G176"/>
    <mergeCell ref="H167:H176"/>
    <mergeCell ref="I167:I176"/>
    <mergeCell ref="J167:J176"/>
    <mergeCell ref="K167:K176"/>
    <mergeCell ref="L167:L176"/>
    <mergeCell ref="M167:M176"/>
    <mergeCell ref="N167:N176"/>
    <mergeCell ref="O167:O176"/>
    <mergeCell ref="I187:I194"/>
    <mergeCell ref="J187:J194"/>
    <mergeCell ref="K187:K194"/>
    <mergeCell ref="L187:L194"/>
    <mergeCell ref="M187:M194"/>
    <mergeCell ref="N187:N194"/>
    <mergeCell ref="O187:O194"/>
    <mergeCell ref="P187:P194"/>
    <mergeCell ref="G195:G197"/>
    <mergeCell ref="H195:H197"/>
    <mergeCell ref="I195:I197"/>
    <mergeCell ref="J195:J197"/>
    <mergeCell ref="K195:K197"/>
    <mergeCell ref="L195:L197"/>
    <mergeCell ref="M195:M197"/>
    <mergeCell ref="N195:N197"/>
    <mergeCell ref="O195:O197"/>
    <mergeCell ref="P195:P197"/>
    <mergeCell ref="P198:P203"/>
    <mergeCell ref="G204:G206"/>
    <mergeCell ref="H204:H206"/>
    <mergeCell ref="I204:I206"/>
    <mergeCell ref="J204:J206"/>
    <mergeCell ref="K204:K206"/>
    <mergeCell ref="L204:L206"/>
    <mergeCell ref="M204:M206"/>
    <mergeCell ref="N204:N206"/>
    <mergeCell ref="O204:O206"/>
    <mergeCell ref="P204:P206"/>
    <mergeCell ref="G198:G203"/>
    <mergeCell ref="H198:H203"/>
    <mergeCell ref="I198:I203"/>
    <mergeCell ref="J198:J203"/>
    <mergeCell ref="K198:K203"/>
    <mergeCell ref="L198:L203"/>
    <mergeCell ref="M198:M203"/>
    <mergeCell ref="N198:N203"/>
    <mergeCell ref="O198:O203"/>
    <mergeCell ref="P207:P209"/>
    <mergeCell ref="G210:G213"/>
    <mergeCell ref="H210:H213"/>
    <mergeCell ref="I210:I213"/>
    <mergeCell ref="J210:J213"/>
    <mergeCell ref="K210:K213"/>
    <mergeCell ref="L210:L213"/>
    <mergeCell ref="M210:M213"/>
    <mergeCell ref="N210:N213"/>
    <mergeCell ref="O210:O213"/>
    <mergeCell ref="P210:P213"/>
    <mergeCell ref="G207:G209"/>
    <mergeCell ref="H207:H209"/>
    <mergeCell ref="I207:I209"/>
    <mergeCell ref="J207:J209"/>
    <mergeCell ref="K207:K209"/>
    <mergeCell ref="L207:L209"/>
    <mergeCell ref="M207:M209"/>
    <mergeCell ref="N207:N209"/>
    <mergeCell ref="O207:O209"/>
    <mergeCell ref="P214:P219"/>
    <mergeCell ref="G220:G224"/>
    <mergeCell ref="H220:H224"/>
    <mergeCell ref="I220:I224"/>
    <mergeCell ref="J220:J224"/>
    <mergeCell ref="K220:K224"/>
    <mergeCell ref="L220:L224"/>
    <mergeCell ref="M220:M224"/>
    <mergeCell ref="N220:N224"/>
    <mergeCell ref="O220:O224"/>
    <mergeCell ref="P220:P224"/>
    <mergeCell ref="G214:G219"/>
    <mergeCell ref="H214:H219"/>
    <mergeCell ref="I214:I219"/>
    <mergeCell ref="J214:J219"/>
    <mergeCell ref="K214:K219"/>
    <mergeCell ref="L214:L219"/>
    <mergeCell ref="M214:M219"/>
    <mergeCell ref="N214:N219"/>
    <mergeCell ref="O214:O219"/>
    <mergeCell ref="P225:P227"/>
    <mergeCell ref="G228:G233"/>
    <mergeCell ref="H228:H233"/>
    <mergeCell ref="I228:I233"/>
    <mergeCell ref="J228:J233"/>
    <mergeCell ref="K228:K233"/>
    <mergeCell ref="L228:L233"/>
    <mergeCell ref="M228:M233"/>
    <mergeCell ref="N228:N233"/>
    <mergeCell ref="O228:O233"/>
    <mergeCell ref="P228:P233"/>
    <mergeCell ref="AA3:AA4"/>
    <mergeCell ref="AA16:AA27"/>
    <mergeCell ref="AA28:AA39"/>
    <mergeCell ref="AA40:AA51"/>
    <mergeCell ref="AA52:AA63"/>
    <mergeCell ref="AA64:AA74"/>
    <mergeCell ref="AA75:AA84"/>
    <mergeCell ref="AA85:AA94"/>
    <mergeCell ref="AA95:AA104"/>
    <mergeCell ref="AA105:AA115"/>
    <mergeCell ref="AA116:AA126"/>
    <mergeCell ref="AA127:AA134"/>
    <mergeCell ref="AA135:AA146"/>
    <mergeCell ref="AA147:AA156"/>
    <mergeCell ref="AA157:AA166"/>
    <mergeCell ref="AA167:AA176"/>
    <mergeCell ref="AA177:AA186"/>
    <mergeCell ref="AA187:AA188"/>
    <mergeCell ref="AA228:AA233"/>
    <mergeCell ref="AA189:AA194"/>
    <mergeCell ref="AA195:AA197"/>
    <mergeCell ref="AA198:AA203"/>
    <mergeCell ref="AA204:AA206"/>
    <mergeCell ref="AA207:AA209"/>
    <mergeCell ref="AA210:AA213"/>
    <mergeCell ref="AA214:AA219"/>
    <mergeCell ref="AA220:AA224"/>
    <mergeCell ref="AA225:AA227"/>
  </mergeCells>
  <phoneticPr fontId="1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2D42-C5B3-41AB-BF43-0E6D1518FE4A}">
  <sheetPr>
    <tabColor rgb="FFFF0000"/>
  </sheetPr>
  <dimension ref="A1:L841"/>
  <sheetViews>
    <sheetView topLeftCell="C1" zoomScale="160" zoomScaleNormal="160" workbookViewId="0">
      <selection activeCell="C11" sqref="C11"/>
    </sheetView>
  </sheetViews>
  <sheetFormatPr defaultRowHeight="14.4" x14ac:dyDescent="0.25"/>
  <cols>
    <col min="1" max="1" width="20.3984375" bestFit="1" customWidth="1"/>
    <col min="2" max="3" width="29.796875" style="2973" customWidth="1"/>
    <col min="4" max="4" width="20.3984375" bestFit="1" customWidth="1"/>
    <col min="5" max="6" width="31.8984375" style="2973" customWidth="1"/>
    <col min="7" max="7" width="20.3984375" bestFit="1" customWidth="1"/>
    <col min="8" max="9" width="28.09765625" style="2973" customWidth="1"/>
    <col min="10" max="10" width="20.3984375" bestFit="1" customWidth="1"/>
    <col min="11" max="11" width="27.8984375" style="2973" customWidth="1"/>
    <col min="12" max="12" width="28.09765625" style="2973" customWidth="1"/>
  </cols>
  <sheetData>
    <row r="1" spans="1:12" x14ac:dyDescent="0.25">
      <c r="A1" s="2974" t="s">
        <v>9279</v>
      </c>
      <c r="B1" s="2971"/>
      <c r="C1" s="2971"/>
    </row>
    <row r="2" spans="1:12" x14ac:dyDescent="0.25">
      <c r="A2" s="3543" t="s">
        <v>7078</v>
      </c>
      <c r="B2" s="3542" t="s">
        <v>9278</v>
      </c>
      <c r="C2" s="3542" t="s">
        <v>7077</v>
      </c>
      <c r="D2" s="3543" t="s">
        <v>7079</v>
      </c>
      <c r="E2" s="3542" t="s">
        <v>9278</v>
      </c>
      <c r="F2" s="3542" t="s">
        <v>7077</v>
      </c>
      <c r="G2" s="3543" t="s">
        <v>7983</v>
      </c>
      <c r="H2" s="3542" t="s">
        <v>9278</v>
      </c>
      <c r="I2" s="3542" t="s">
        <v>7077</v>
      </c>
      <c r="J2" s="3543" t="s">
        <v>7984</v>
      </c>
      <c r="K2" s="3542" t="s">
        <v>9278</v>
      </c>
      <c r="L2" s="3542" t="s">
        <v>7077</v>
      </c>
    </row>
    <row r="3" spans="1:12" x14ac:dyDescent="0.25">
      <c r="A3" s="3543"/>
      <c r="B3" s="3542"/>
      <c r="C3" s="3542"/>
      <c r="D3" s="3543"/>
      <c r="E3" s="3542"/>
      <c r="F3" s="3542"/>
      <c r="G3" s="3543"/>
      <c r="H3" s="3542"/>
      <c r="I3" s="3542"/>
      <c r="J3" s="3543"/>
      <c r="K3" s="3542"/>
      <c r="L3" s="3542"/>
    </row>
    <row r="4" spans="1:12" x14ac:dyDescent="0.25">
      <c r="A4" s="2919" t="s">
        <v>9280</v>
      </c>
      <c r="B4" s="2972" t="s">
        <v>9281</v>
      </c>
      <c r="C4" s="2972">
        <v>4.4000000000000004</v>
      </c>
      <c r="D4" s="2919" t="s">
        <v>6952</v>
      </c>
      <c r="E4" s="2972" t="s">
        <v>8932</v>
      </c>
      <c r="F4" s="2972">
        <v>25.1</v>
      </c>
      <c r="G4" s="2919" t="s">
        <v>6987</v>
      </c>
      <c r="H4" s="2972" t="s">
        <v>8932</v>
      </c>
      <c r="I4" s="2972">
        <v>204.7</v>
      </c>
      <c r="J4" s="2919" t="s">
        <v>7029</v>
      </c>
      <c r="K4" s="2972" t="s">
        <v>8932</v>
      </c>
      <c r="L4" s="2972">
        <v>0</v>
      </c>
    </row>
    <row r="5" spans="1:12" ht="13.5" customHeight="1" x14ac:dyDescent="0.25">
      <c r="A5" t="s">
        <v>9280</v>
      </c>
      <c r="B5" s="2972" t="s">
        <v>9282</v>
      </c>
      <c r="C5" s="2972">
        <v>5162.1000000000004</v>
      </c>
      <c r="D5" t="s">
        <v>6952</v>
      </c>
      <c r="E5" s="2972" t="s">
        <v>8934</v>
      </c>
      <c r="F5" s="2972">
        <v>51.4</v>
      </c>
      <c r="G5" t="s">
        <v>6987</v>
      </c>
      <c r="H5" s="2972" t="s">
        <v>8934</v>
      </c>
      <c r="I5" s="2972">
        <v>6.3</v>
      </c>
      <c r="J5" t="s">
        <v>7029</v>
      </c>
      <c r="K5" s="2972" t="s">
        <v>8934</v>
      </c>
      <c r="L5" s="2972">
        <v>346.4</v>
      </c>
    </row>
    <row r="6" spans="1:12" ht="13.5" customHeight="1" x14ac:dyDescent="0.25">
      <c r="A6" t="s">
        <v>9280</v>
      </c>
      <c r="B6" s="2972" t="s">
        <v>9283</v>
      </c>
      <c r="C6" s="2972">
        <v>4.4000000000000004</v>
      </c>
      <c r="D6" t="s">
        <v>6952</v>
      </c>
      <c r="E6" s="2972" t="s">
        <v>8935</v>
      </c>
      <c r="F6" s="2972">
        <v>69.8</v>
      </c>
      <c r="G6" t="s">
        <v>6987</v>
      </c>
      <c r="H6" s="2972" t="s">
        <v>8935</v>
      </c>
      <c r="I6" s="2972">
        <v>9.1999999999999993</v>
      </c>
      <c r="J6" t="s">
        <v>7029</v>
      </c>
      <c r="K6" s="2972" t="s">
        <v>8935</v>
      </c>
      <c r="L6" s="2972">
        <v>764.9</v>
      </c>
    </row>
    <row r="7" spans="1:12" ht="13.5" customHeight="1" x14ac:dyDescent="0.25">
      <c r="A7" t="s">
        <v>9280</v>
      </c>
      <c r="B7" s="2972" t="s">
        <v>9284</v>
      </c>
      <c r="C7" s="2972">
        <v>5162.1000000000004</v>
      </c>
      <c r="D7" t="s">
        <v>6952</v>
      </c>
      <c r="E7" s="2972" t="s">
        <v>8936</v>
      </c>
      <c r="F7" s="2972">
        <v>8201.7000000000007</v>
      </c>
      <c r="G7" t="s">
        <v>6987</v>
      </c>
      <c r="H7" s="2972" t="s">
        <v>8936</v>
      </c>
      <c r="I7" s="2972">
        <v>9.1999999999999993</v>
      </c>
      <c r="J7" t="s">
        <v>7029</v>
      </c>
      <c r="K7" s="2972" t="s">
        <v>8936</v>
      </c>
      <c r="L7" s="2972">
        <v>951.9</v>
      </c>
    </row>
    <row r="8" spans="1:12" ht="13.5" customHeight="1" x14ac:dyDescent="0.25">
      <c r="A8" t="s">
        <v>9285</v>
      </c>
      <c r="B8" s="2972" t="s">
        <v>9281</v>
      </c>
      <c r="C8" s="2972">
        <v>15972.7</v>
      </c>
      <c r="D8" t="s">
        <v>6952</v>
      </c>
      <c r="E8" s="2972" t="s">
        <v>8937</v>
      </c>
      <c r="F8" s="2972">
        <v>69.8</v>
      </c>
      <c r="G8" t="s">
        <v>6987</v>
      </c>
      <c r="H8" s="2972" t="s">
        <v>8937</v>
      </c>
      <c r="I8" s="2972">
        <v>0</v>
      </c>
      <c r="J8" t="s">
        <v>7029</v>
      </c>
      <c r="K8" s="2972" t="s">
        <v>8937</v>
      </c>
      <c r="L8" s="2972">
        <v>968.8</v>
      </c>
    </row>
    <row r="9" spans="1:12" ht="13.5" customHeight="1" x14ac:dyDescent="0.25">
      <c r="A9" t="s">
        <v>9285</v>
      </c>
      <c r="B9" s="2972" t="s">
        <v>9282</v>
      </c>
      <c r="C9" s="2972">
        <v>18.899999999999999</v>
      </c>
      <c r="D9" t="s">
        <v>6952</v>
      </c>
      <c r="E9" s="2972" t="s">
        <v>8938</v>
      </c>
      <c r="F9" s="2972">
        <v>8771.7999999999993</v>
      </c>
      <c r="G9" t="s">
        <v>6987</v>
      </c>
      <c r="H9" s="2972" t="s">
        <v>8938</v>
      </c>
      <c r="I9" s="2972">
        <v>0.4</v>
      </c>
      <c r="J9" t="s">
        <v>7029</v>
      </c>
      <c r="K9" s="2972" t="s">
        <v>8938</v>
      </c>
      <c r="L9" s="2972">
        <v>1007.2</v>
      </c>
    </row>
    <row r="10" spans="1:12" ht="13.5" customHeight="1" x14ac:dyDescent="0.25">
      <c r="A10" t="s">
        <v>9285</v>
      </c>
      <c r="B10" s="2972" t="s">
        <v>9283</v>
      </c>
      <c r="C10" s="2972">
        <v>13938.9</v>
      </c>
      <c r="D10" t="s">
        <v>6952</v>
      </c>
      <c r="E10" s="2972" t="s">
        <v>8939</v>
      </c>
      <c r="F10" s="2972">
        <v>6667</v>
      </c>
      <c r="G10" t="s">
        <v>6987</v>
      </c>
      <c r="H10" s="2972" t="s">
        <v>8939</v>
      </c>
      <c r="I10" s="2972">
        <v>0</v>
      </c>
      <c r="J10" t="s">
        <v>7029</v>
      </c>
      <c r="K10" s="2972" t="s">
        <v>8939</v>
      </c>
      <c r="L10" s="2972">
        <v>1054.0999999999999</v>
      </c>
    </row>
    <row r="11" spans="1:12" ht="13.5" customHeight="1" x14ac:dyDescent="0.25">
      <c r="A11" t="s">
        <v>9285</v>
      </c>
      <c r="B11" s="2972" t="s">
        <v>9284</v>
      </c>
      <c r="C11" s="2972">
        <v>16.3</v>
      </c>
      <c r="D11" t="s">
        <v>6952</v>
      </c>
      <c r="E11" s="2972" t="s">
        <v>8940</v>
      </c>
      <c r="F11" s="2972">
        <v>4809.7</v>
      </c>
      <c r="G11" t="s">
        <v>6987</v>
      </c>
      <c r="H11" s="2972" t="s">
        <v>8940</v>
      </c>
      <c r="I11" s="2972">
        <v>0</v>
      </c>
      <c r="J11" t="s">
        <v>7029</v>
      </c>
      <c r="K11" s="2972" t="s">
        <v>8940</v>
      </c>
      <c r="L11" s="2972">
        <v>273.3</v>
      </c>
    </row>
    <row r="12" spans="1:12" ht="13.5" customHeight="1" x14ac:dyDescent="0.25">
      <c r="A12" t="s">
        <v>9286</v>
      </c>
      <c r="B12" s="2972" t="s">
        <v>9281</v>
      </c>
      <c r="C12" s="2972">
        <v>0</v>
      </c>
      <c r="D12" t="s">
        <v>6952</v>
      </c>
      <c r="E12" s="2972" t="s">
        <v>8941</v>
      </c>
      <c r="F12" s="2972">
        <v>69.400000000000006</v>
      </c>
      <c r="G12" t="s">
        <v>6987</v>
      </c>
      <c r="H12" s="2972" t="s">
        <v>8941</v>
      </c>
      <c r="I12" s="2972">
        <v>0</v>
      </c>
      <c r="J12" t="s">
        <v>7029</v>
      </c>
      <c r="K12" s="2972" t="s">
        <v>8941</v>
      </c>
      <c r="L12" s="2972">
        <v>968.8</v>
      </c>
    </row>
    <row r="13" spans="1:12" ht="13.5" customHeight="1" x14ac:dyDescent="0.25">
      <c r="A13" s="2919" t="s">
        <v>9286</v>
      </c>
      <c r="B13" s="2972" t="s">
        <v>9282</v>
      </c>
      <c r="C13" s="2972">
        <v>0</v>
      </c>
      <c r="D13" t="s">
        <v>6952</v>
      </c>
      <c r="E13" s="2972" t="s">
        <v>8942</v>
      </c>
      <c r="F13" s="2972">
        <v>69.900000000000006</v>
      </c>
      <c r="G13" t="s">
        <v>6987</v>
      </c>
      <c r="H13" s="2972" t="s">
        <v>8942</v>
      </c>
      <c r="I13" s="2972">
        <v>0</v>
      </c>
      <c r="J13" t="s">
        <v>7029</v>
      </c>
      <c r="K13" s="2972" t="s">
        <v>8942</v>
      </c>
      <c r="L13" s="2972">
        <v>576.5</v>
      </c>
    </row>
    <row r="14" spans="1:12" ht="13.5" customHeight="1" x14ac:dyDescent="0.25">
      <c r="A14" t="s">
        <v>9286</v>
      </c>
      <c r="B14" s="2972" t="s">
        <v>9283</v>
      </c>
      <c r="C14" s="2972">
        <v>0</v>
      </c>
      <c r="D14" t="s">
        <v>6952</v>
      </c>
      <c r="E14" s="2972" t="s">
        <v>8943</v>
      </c>
      <c r="F14" s="2972">
        <v>3084.9</v>
      </c>
      <c r="G14" t="s">
        <v>6987</v>
      </c>
      <c r="H14" s="2972" t="s">
        <v>8943</v>
      </c>
      <c r="I14" s="2972">
        <v>1777.9</v>
      </c>
      <c r="J14" t="s">
        <v>7029</v>
      </c>
      <c r="K14" s="2972" t="s">
        <v>8943</v>
      </c>
      <c r="L14" s="2972">
        <v>1007.2</v>
      </c>
    </row>
    <row r="15" spans="1:12" ht="13.5" customHeight="1" x14ac:dyDescent="0.25">
      <c r="A15" t="s">
        <v>9286</v>
      </c>
      <c r="B15" s="2972" t="s">
        <v>9284</v>
      </c>
      <c r="C15" s="2972">
        <v>0</v>
      </c>
      <c r="D15" t="s">
        <v>6952</v>
      </c>
      <c r="E15" s="2972" t="s">
        <v>8944</v>
      </c>
      <c r="F15" s="2972">
        <v>3693.3</v>
      </c>
      <c r="G15" t="s">
        <v>6987</v>
      </c>
      <c r="H15" s="2972" t="s">
        <v>8944</v>
      </c>
      <c r="I15" s="2972">
        <v>0</v>
      </c>
      <c r="J15" t="s">
        <v>7029</v>
      </c>
      <c r="K15" s="2972" t="s">
        <v>8944</v>
      </c>
      <c r="L15" s="2972">
        <v>321</v>
      </c>
    </row>
    <row r="16" spans="1:12" ht="13.5" customHeight="1" x14ac:dyDescent="0.25">
      <c r="A16" t="s">
        <v>9286</v>
      </c>
      <c r="B16" s="2972" t="s">
        <v>9287</v>
      </c>
      <c r="C16" s="2972">
        <v>0</v>
      </c>
      <c r="D16" t="s">
        <v>6952</v>
      </c>
      <c r="E16" s="2972" t="s">
        <v>8945</v>
      </c>
      <c r="F16" s="2972">
        <v>2001.3</v>
      </c>
      <c r="G16" t="s">
        <v>6987</v>
      </c>
      <c r="H16" s="2972" t="s">
        <v>8945</v>
      </c>
      <c r="I16" s="2972">
        <v>0.2</v>
      </c>
      <c r="J16" t="s">
        <v>7029</v>
      </c>
      <c r="K16" s="2972" t="s">
        <v>8945</v>
      </c>
      <c r="L16" s="2972">
        <v>1054.0999999999999</v>
      </c>
    </row>
    <row r="17" spans="1:12" ht="13.5" customHeight="1" x14ac:dyDescent="0.25">
      <c r="A17" t="s">
        <v>9286</v>
      </c>
      <c r="B17" s="2972" t="s">
        <v>9288</v>
      </c>
      <c r="C17" s="2972">
        <v>0</v>
      </c>
      <c r="D17" t="s">
        <v>6952</v>
      </c>
      <c r="E17" s="2972" t="s">
        <v>8946</v>
      </c>
      <c r="F17" s="2972">
        <v>30</v>
      </c>
      <c r="G17" t="s">
        <v>6987</v>
      </c>
      <c r="H17" s="2972" t="s">
        <v>8946</v>
      </c>
      <c r="I17" s="2972">
        <v>314.39999999999998</v>
      </c>
      <c r="J17" t="s">
        <v>7029</v>
      </c>
      <c r="K17" s="2972" t="s">
        <v>8946</v>
      </c>
      <c r="L17" s="2972">
        <v>599.29999999999995</v>
      </c>
    </row>
    <row r="18" spans="1:12" ht="13.5" customHeight="1" x14ac:dyDescent="0.25">
      <c r="A18" t="s">
        <v>9286</v>
      </c>
      <c r="B18" s="2972" t="s">
        <v>9289</v>
      </c>
      <c r="C18" s="2972">
        <v>0</v>
      </c>
      <c r="D18" t="s">
        <v>6952</v>
      </c>
      <c r="E18" s="2972" t="s">
        <v>8947</v>
      </c>
      <c r="F18" s="2972">
        <v>13.3</v>
      </c>
      <c r="G18" t="s">
        <v>6987</v>
      </c>
      <c r="H18" s="2972" t="s">
        <v>8947</v>
      </c>
      <c r="I18" s="2972">
        <v>1419</v>
      </c>
      <c r="J18" t="s">
        <v>7029</v>
      </c>
      <c r="K18" s="2972" t="s">
        <v>8947</v>
      </c>
      <c r="L18" s="2972">
        <v>71.2</v>
      </c>
    </row>
    <row r="19" spans="1:12" ht="13.5" customHeight="1" x14ac:dyDescent="0.25">
      <c r="A19" t="s">
        <v>9286</v>
      </c>
      <c r="B19" s="2972" t="s">
        <v>9290</v>
      </c>
      <c r="C19" s="2972">
        <v>0</v>
      </c>
      <c r="D19" t="s">
        <v>6952</v>
      </c>
      <c r="E19" s="2972" t="s">
        <v>8948</v>
      </c>
      <c r="F19" s="2972">
        <v>1879.3</v>
      </c>
      <c r="G19" t="s">
        <v>6987</v>
      </c>
      <c r="H19" s="2972" t="s">
        <v>8948</v>
      </c>
      <c r="I19" s="2972">
        <v>452.9</v>
      </c>
      <c r="J19" t="s">
        <v>7029</v>
      </c>
      <c r="K19" s="2972" t="s">
        <v>8948</v>
      </c>
      <c r="L19" s="2972">
        <v>687.5</v>
      </c>
    </row>
    <row r="20" spans="1:12" ht="13.5" customHeight="1" x14ac:dyDescent="0.25">
      <c r="A20" t="s">
        <v>9286</v>
      </c>
      <c r="B20" s="2972" t="s">
        <v>9291</v>
      </c>
      <c r="C20" s="2972">
        <v>0</v>
      </c>
      <c r="D20" t="s">
        <v>6952</v>
      </c>
      <c r="E20" s="2972" t="s">
        <v>8949</v>
      </c>
      <c r="F20" s="2972">
        <v>382.1</v>
      </c>
      <c r="G20" t="s">
        <v>6987</v>
      </c>
      <c r="H20" s="2972" t="s">
        <v>8949</v>
      </c>
      <c r="I20" s="2972">
        <v>881.5</v>
      </c>
      <c r="J20" t="s">
        <v>7029</v>
      </c>
      <c r="K20" s="2972" t="s">
        <v>8949</v>
      </c>
      <c r="L20" s="2972">
        <v>1333.7</v>
      </c>
    </row>
    <row r="21" spans="1:12" ht="13.5" customHeight="1" x14ac:dyDescent="0.25">
      <c r="A21" t="s">
        <v>9286</v>
      </c>
      <c r="B21" s="2972" t="s">
        <v>9292</v>
      </c>
      <c r="C21" s="2972">
        <v>0</v>
      </c>
      <c r="D21" t="s">
        <v>6952</v>
      </c>
      <c r="E21" s="2972" t="s">
        <v>8950</v>
      </c>
      <c r="F21" s="2972">
        <v>1403.3</v>
      </c>
      <c r="G21" t="s">
        <v>7012</v>
      </c>
      <c r="H21" s="2972" t="s">
        <v>8932</v>
      </c>
      <c r="I21" s="2972">
        <v>0</v>
      </c>
      <c r="J21" t="s">
        <v>7029</v>
      </c>
      <c r="K21" s="2972" t="s">
        <v>8950</v>
      </c>
      <c r="L21" s="2972">
        <v>1080.0999999999999</v>
      </c>
    </row>
    <row r="22" spans="1:12" ht="13.5" customHeight="1" x14ac:dyDescent="0.25">
      <c r="A22" s="2919" t="s">
        <v>9286</v>
      </c>
      <c r="B22" s="2972" t="s">
        <v>9293</v>
      </c>
      <c r="C22" s="2972">
        <v>0</v>
      </c>
      <c r="D22" t="s">
        <v>6954</v>
      </c>
      <c r="E22" s="2972" t="s">
        <v>8932</v>
      </c>
      <c r="F22" s="2972">
        <v>0</v>
      </c>
      <c r="G22" t="s">
        <v>7012</v>
      </c>
      <c r="H22" s="2972" t="s">
        <v>8934</v>
      </c>
      <c r="I22" s="2972">
        <v>245.4</v>
      </c>
      <c r="J22" t="s">
        <v>7029</v>
      </c>
      <c r="K22" s="2972" t="s">
        <v>8951</v>
      </c>
      <c r="L22" s="2972">
        <v>576.5</v>
      </c>
    </row>
    <row r="23" spans="1:12" ht="13.5" customHeight="1" x14ac:dyDescent="0.25">
      <c r="A23" t="s">
        <v>9286</v>
      </c>
      <c r="B23" s="2972" t="s">
        <v>9294</v>
      </c>
      <c r="C23" s="2972">
        <v>0</v>
      </c>
      <c r="D23" t="s">
        <v>6954</v>
      </c>
      <c r="E23" s="2972" t="s">
        <v>8955</v>
      </c>
      <c r="F23" s="2972">
        <v>33.700000000000003</v>
      </c>
      <c r="G23" t="s">
        <v>7012</v>
      </c>
      <c r="H23" s="2972" t="s">
        <v>8935</v>
      </c>
      <c r="I23" s="2972">
        <v>0</v>
      </c>
      <c r="J23" t="s">
        <v>7029</v>
      </c>
      <c r="K23" s="2972" t="s">
        <v>8952</v>
      </c>
      <c r="L23" s="2972">
        <v>291.5</v>
      </c>
    </row>
    <row r="24" spans="1:12" ht="13.5" customHeight="1" x14ac:dyDescent="0.25">
      <c r="A24" t="s">
        <v>6947</v>
      </c>
      <c r="B24" s="2972" t="s">
        <v>8932</v>
      </c>
      <c r="C24" s="2972">
        <v>395.8</v>
      </c>
      <c r="D24" t="s">
        <v>6954</v>
      </c>
      <c r="E24" s="2972" t="s">
        <v>8934</v>
      </c>
      <c r="F24" s="2972">
        <v>0</v>
      </c>
      <c r="G24" t="s">
        <v>7012</v>
      </c>
      <c r="H24" s="2972" t="s">
        <v>8936</v>
      </c>
      <c r="I24" s="2972">
        <v>508</v>
      </c>
      <c r="J24" t="s">
        <v>7029</v>
      </c>
      <c r="K24" s="2972" t="s">
        <v>8953</v>
      </c>
      <c r="L24" s="2972">
        <v>651.4</v>
      </c>
    </row>
    <row r="25" spans="1:12" ht="13.5" customHeight="1" x14ac:dyDescent="0.25">
      <c r="A25" t="s">
        <v>6947</v>
      </c>
      <c r="B25" s="2972" t="s">
        <v>8934</v>
      </c>
      <c r="C25" s="2972">
        <v>5948.6</v>
      </c>
      <c r="D25" t="s">
        <v>6954</v>
      </c>
      <c r="E25" s="2972" t="s">
        <v>8956</v>
      </c>
      <c r="F25" s="2972">
        <v>0</v>
      </c>
      <c r="G25" t="s">
        <v>7012</v>
      </c>
      <c r="H25" s="2972" t="s">
        <v>8937</v>
      </c>
      <c r="I25" s="2972">
        <v>0</v>
      </c>
      <c r="J25" t="s">
        <v>7029</v>
      </c>
      <c r="K25" s="2972" t="s">
        <v>8954</v>
      </c>
      <c r="L25" s="2972">
        <v>270.10000000000002</v>
      </c>
    </row>
    <row r="26" spans="1:12" ht="13.5" customHeight="1" x14ac:dyDescent="0.25">
      <c r="A26" t="s">
        <v>6947</v>
      </c>
      <c r="B26" s="2972" t="s">
        <v>8935</v>
      </c>
      <c r="C26" s="2972">
        <v>5381.2</v>
      </c>
      <c r="D26" t="s">
        <v>6954</v>
      </c>
      <c r="E26" s="2972" t="s">
        <v>8935</v>
      </c>
      <c r="F26" s="2972">
        <v>0</v>
      </c>
      <c r="G26" t="s">
        <v>7012</v>
      </c>
      <c r="H26" s="2972" t="s">
        <v>8938</v>
      </c>
      <c r="I26" s="2972">
        <v>413.2</v>
      </c>
      <c r="J26" t="s">
        <v>7029</v>
      </c>
      <c r="K26" s="2972" t="s">
        <v>8977</v>
      </c>
      <c r="L26" s="2972">
        <v>321</v>
      </c>
    </row>
    <row r="27" spans="1:12" ht="13.5" customHeight="1" x14ac:dyDescent="0.25">
      <c r="A27" t="s">
        <v>6947</v>
      </c>
      <c r="B27" s="2972" t="s">
        <v>8936</v>
      </c>
      <c r="C27" s="2972">
        <v>5785.3</v>
      </c>
      <c r="D27" t="s">
        <v>6954</v>
      </c>
      <c r="E27" s="2972" t="s">
        <v>8957</v>
      </c>
      <c r="F27" s="2972">
        <v>0</v>
      </c>
      <c r="G27" t="s">
        <v>7012</v>
      </c>
      <c r="H27" s="2972" t="s">
        <v>8939</v>
      </c>
      <c r="I27" s="2972">
        <v>0</v>
      </c>
      <c r="J27" t="s">
        <v>7029</v>
      </c>
      <c r="K27" s="2972" t="s">
        <v>8978</v>
      </c>
      <c r="L27" s="2972">
        <v>423.1</v>
      </c>
    </row>
    <row r="28" spans="1:12" ht="13.5" customHeight="1" x14ac:dyDescent="0.25">
      <c r="A28" t="s">
        <v>6947</v>
      </c>
      <c r="B28" s="2972" t="s">
        <v>8937</v>
      </c>
      <c r="C28" s="2972">
        <v>6563.7</v>
      </c>
      <c r="D28" t="s">
        <v>6954</v>
      </c>
      <c r="E28" s="2972" t="s">
        <v>8936</v>
      </c>
      <c r="F28" s="2972">
        <v>0</v>
      </c>
      <c r="G28" t="s">
        <v>7012</v>
      </c>
      <c r="H28" s="2972" t="s">
        <v>8940</v>
      </c>
      <c r="I28" s="2972">
        <v>724.5</v>
      </c>
      <c r="J28" t="s">
        <v>7029</v>
      </c>
      <c r="K28" s="2972" t="s">
        <v>8979</v>
      </c>
      <c r="L28" s="2972">
        <v>314</v>
      </c>
    </row>
    <row r="29" spans="1:12" ht="13.5" customHeight="1" x14ac:dyDescent="0.25">
      <c r="A29" t="s">
        <v>6947</v>
      </c>
      <c r="B29" s="2972" t="s">
        <v>8938</v>
      </c>
      <c r="C29" s="2972">
        <v>3563.8</v>
      </c>
      <c r="D29" t="s">
        <v>6954</v>
      </c>
      <c r="E29" s="2972" t="s">
        <v>8958</v>
      </c>
      <c r="F29" s="2972">
        <v>224.1</v>
      </c>
      <c r="G29" t="s">
        <v>7012</v>
      </c>
      <c r="H29" s="2972" t="s">
        <v>8941</v>
      </c>
      <c r="I29" s="2972">
        <v>0</v>
      </c>
      <c r="J29" t="s">
        <v>7029</v>
      </c>
      <c r="K29" s="2972" t="s">
        <v>8980</v>
      </c>
      <c r="L29" s="2972">
        <v>523.29999999999995</v>
      </c>
    </row>
    <row r="30" spans="1:12" ht="13.5" customHeight="1" x14ac:dyDescent="0.25">
      <c r="A30" t="s">
        <v>6947</v>
      </c>
      <c r="B30" s="2972" t="s">
        <v>8939</v>
      </c>
      <c r="C30" s="2972">
        <v>1840</v>
      </c>
      <c r="D30" t="s">
        <v>6954</v>
      </c>
      <c r="E30" s="2972" t="s">
        <v>8937</v>
      </c>
      <c r="F30" s="2972">
        <v>0</v>
      </c>
      <c r="G30" t="s">
        <v>7012</v>
      </c>
      <c r="H30" s="2972" t="s">
        <v>8942</v>
      </c>
      <c r="I30" s="2972">
        <v>1299.8</v>
      </c>
      <c r="J30" t="s">
        <v>7029</v>
      </c>
      <c r="K30" s="2972" t="s">
        <v>8993</v>
      </c>
      <c r="L30" s="2972">
        <v>534.9</v>
      </c>
    </row>
    <row r="31" spans="1:12" ht="13.5" customHeight="1" x14ac:dyDescent="0.25">
      <c r="A31" s="2919" t="s">
        <v>6947</v>
      </c>
      <c r="B31" s="2972" t="s">
        <v>8940</v>
      </c>
      <c r="C31" s="2972">
        <v>0</v>
      </c>
      <c r="D31" t="s">
        <v>6954</v>
      </c>
      <c r="E31" s="2972" t="s">
        <v>8959</v>
      </c>
      <c r="F31" s="2972">
        <v>0</v>
      </c>
      <c r="G31" t="s">
        <v>7012</v>
      </c>
      <c r="H31" s="2972" t="s">
        <v>8943</v>
      </c>
      <c r="I31" s="2972">
        <v>0</v>
      </c>
      <c r="J31" t="s">
        <v>7029</v>
      </c>
      <c r="K31" s="2972" t="s">
        <v>8994</v>
      </c>
      <c r="L31" s="2972">
        <v>851.5</v>
      </c>
    </row>
    <row r="32" spans="1:12" ht="13.5" customHeight="1" x14ac:dyDescent="0.25">
      <c r="A32" t="s">
        <v>6947</v>
      </c>
      <c r="B32" s="2972" t="s">
        <v>8941</v>
      </c>
      <c r="C32" s="2972">
        <v>0</v>
      </c>
      <c r="D32" t="s">
        <v>6954</v>
      </c>
      <c r="E32" s="2972" t="s">
        <v>8938</v>
      </c>
      <c r="F32" s="2972">
        <v>2243.5</v>
      </c>
      <c r="G32" t="s">
        <v>7012</v>
      </c>
      <c r="H32" s="2972" t="s">
        <v>8944</v>
      </c>
      <c r="I32" s="2972">
        <v>1196.9000000000001</v>
      </c>
      <c r="J32" t="s">
        <v>7029</v>
      </c>
      <c r="K32" s="2972" t="s">
        <v>8995</v>
      </c>
      <c r="L32" s="2972">
        <v>44.9</v>
      </c>
    </row>
    <row r="33" spans="1:12" ht="13.5" customHeight="1" x14ac:dyDescent="0.25">
      <c r="A33" t="s">
        <v>6942</v>
      </c>
      <c r="B33" s="2972" t="s">
        <v>8932</v>
      </c>
      <c r="C33" s="2972">
        <v>298.60000000000002</v>
      </c>
      <c r="D33" t="s">
        <v>6954</v>
      </c>
      <c r="E33" s="2972" t="s">
        <v>8960</v>
      </c>
      <c r="F33" s="2972">
        <v>0</v>
      </c>
      <c r="G33" t="s">
        <v>7012</v>
      </c>
      <c r="H33" s="2972" t="s">
        <v>8945</v>
      </c>
      <c r="I33" s="2972">
        <v>294.5</v>
      </c>
      <c r="J33" t="s">
        <v>7029</v>
      </c>
      <c r="K33" s="2972" t="s">
        <v>8996</v>
      </c>
      <c r="L33" s="2972">
        <v>41.8</v>
      </c>
    </row>
    <row r="34" spans="1:12" ht="13.5" customHeight="1" x14ac:dyDescent="0.25">
      <c r="A34" t="s">
        <v>6942</v>
      </c>
      <c r="B34" s="2972" t="s">
        <v>8934</v>
      </c>
      <c r="C34" s="2972">
        <v>5543.7</v>
      </c>
      <c r="D34" t="s">
        <v>6954</v>
      </c>
      <c r="E34" s="2972" t="s">
        <v>8939</v>
      </c>
      <c r="F34" s="2972">
        <v>1739.2</v>
      </c>
      <c r="G34" t="s">
        <v>7012</v>
      </c>
      <c r="H34" s="2972" t="s">
        <v>8946</v>
      </c>
      <c r="I34" s="2972">
        <v>854.3</v>
      </c>
      <c r="J34" t="s">
        <v>7029</v>
      </c>
      <c r="K34" s="2972" t="s">
        <v>8997</v>
      </c>
      <c r="L34" s="2972">
        <v>687.5</v>
      </c>
    </row>
    <row r="35" spans="1:12" ht="13.5" customHeight="1" x14ac:dyDescent="0.25">
      <c r="A35" t="s">
        <v>6942</v>
      </c>
      <c r="B35" s="2972" t="s">
        <v>8935</v>
      </c>
      <c r="C35" s="2972">
        <v>5092.8</v>
      </c>
      <c r="D35" t="s">
        <v>6954</v>
      </c>
      <c r="E35" s="2972" t="s">
        <v>8961</v>
      </c>
      <c r="F35" s="2972">
        <v>0</v>
      </c>
      <c r="G35" t="s">
        <v>7012</v>
      </c>
      <c r="H35" s="2972" t="s">
        <v>8947</v>
      </c>
      <c r="I35" s="2972">
        <v>0</v>
      </c>
      <c r="J35" t="s">
        <v>7029</v>
      </c>
      <c r="K35" s="2972" t="s">
        <v>8998</v>
      </c>
      <c r="L35" s="2972">
        <v>407</v>
      </c>
    </row>
    <row r="36" spans="1:12" ht="13.5" customHeight="1" x14ac:dyDescent="0.25">
      <c r="A36" t="s">
        <v>6942</v>
      </c>
      <c r="B36" s="2972" t="s">
        <v>8936</v>
      </c>
      <c r="C36" s="2972">
        <v>5553.9</v>
      </c>
      <c r="D36" t="s">
        <v>6954</v>
      </c>
      <c r="E36" s="2972" t="s">
        <v>8940</v>
      </c>
      <c r="F36" s="2972">
        <v>2087.6</v>
      </c>
      <c r="G36" t="s">
        <v>7012</v>
      </c>
      <c r="H36" s="2972" t="s">
        <v>8948</v>
      </c>
      <c r="I36" s="2972">
        <v>766</v>
      </c>
      <c r="J36" t="s">
        <v>7029</v>
      </c>
      <c r="K36" s="2972" t="s">
        <v>8999</v>
      </c>
      <c r="L36" s="2972">
        <v>1333.7</v>
      </c>
    </row>
    <row r="37" spans="1:12" ht="13.5" customHeight="1" x14ac:dyDescent="0.25">
      <c r="A37" t="s">
        <v>6942</v>
      </c>
      <c r="B37" s="2972" t="s">
        <v>8937</v>
      </c>
      <c r="C37" s="2972">
        <v>6501.8</v>
      </c>
      <c r="D37" t="s">
        <v>6954</v>
      </c>
      <c r="E37" s="2972" t="s">
        <v>8962</v>
      </c>
      <c r="F37" s="2972">
        <v>0</v>
      </c>
      <c r="G37" t="s">
        <v>7012</v>
      </c>
      <c r="H37" s="2972" t="s">
        <v>8949</v>
      </c>
      <c r="I37" s="2972">
        <v>248.4</v>
      </c>
      <c r="J37" t="s">
        <v>7029</v>
      </c>
      <c r="K37" s="2972" t="s">
        <v>9000</v>
      </c>
      <c r="L37" s="2972">
        <v>599.29999999999995</v>
      </c>
    </row>
    <row r="38" spans="1:12" ht="13.5" customHeight="1" x14ac:dyDescent="0.25">
      <c r="A38" t="s">
        <v>6942</v>
      </c>
      <c r="B38" s="2972" t="s">
        <v>8938</v>
      </c>
      <c r="C38" s="2972">
        <v>1888.8</v>
      </c>
      <c r="D38" t="s">
        <v>6954</v>
      </c>
      <c r="E38" s="2972" t="s">
        <v>8941</v>
      </c>
      <c r="F38" s="2972">
        <v>0</v>
      </c>
      <c r="G38" t="s">
        <v>7012</v>
      </c>
      <c r="H38" s="2972" t="s">
        <v>8950</v>
      </c>
      <c r="I38" s="2972">
        <v>94.2</v>
      </c>
      <c r="J38" t="s">
        <v>7029</v>
      </c>
      <c r="K38" s="2972" t="s">
        <v>9001</v>
      </c>
      <c r="L38" s="2972">
        <v>1080.0999999999999</v>
      </c>
    </row>
    <row r="39" spans="1:12" ht="13.5" customHeight="1" x14ac:dyDescent="0.25">
      <c r="A39" t="s">
        <v>6942</v>
      </c>
      <c r="B39" s="2972" t="s">
        <v>8939</v>
      </c>
      <c r="C39" s="2972">
        <v>4452.2</v>
      </c>
      <c r="D39" t="s">
        <v>6954</v>
      </c>
      <c r="E39" s="2972" t="s">
        <v>8963</v>
      </c>
      <c r="F39" s="2972">
        <v>0</v>
      </c>
      <c r="G39" t="s">
        <v>7012</v>
      </c>
      <c r="H39" s="2972" t="s">
        <v>8951</v>
      </c>
      <c r="I39" s="2972">
        <v>0</v>
      </c>
      <c r="J39" t="s">
        <v>7029</v>
      </c>
      <c r="K39" s="2972" t="s">
        <v>9002</v>
      </c>
      <c r="L39" s="2972">
        <v>273.39999999999998</v>
      </c>
    </row>
    <row r="40" spans="1:12" ht="13.5" customHeight="1" x14ac:dyDescent="0.25">
      <c r="A40" s="2919" t="s">
        <v>6942</v>
      </c>
      <c r="B40" s="2972" t="s">
        <v>8940</v>
      </c>
      <c r="C40" s="2972">
        <v>0</v>
      </c>
      <c r="D40" t="s">
        <v>6954</v>
      </c>
      <c r="E40" s="2972" t="s">
        <v>8942</v>
      </c>
      <c r="F40" s="2972">
        <v>0</v>
      </c>
      <c r="G40" t="s">
        <v>7012</v>
      </c>
      <c r="H40" s="2972" t="s">
        <v>8952</v>
      </c>
      <c r="I40" s="2972">
        <v>62.7</v>
      </c>
      <c r="J40" t="s">
        <v>7029</v>
      </c>
      <c r="K40" s="2972" t="s">
        <v>9003</v>
      </c>
      <c r="L40" s="2972">
        <v>291.5</v>
      </c>
    </row>
    <row r="41" spans="1:12" ht="13.5" customHeight="1" x14ac:dyDescent="0.25">
      <c r="A41" t="s">
        <v>6942</v>
      </c>
      <c r="B41" s="2972" t="s">
        <v>8941</v>
      </c>
      <c r="C41" s="2972">
        <v>0</v>
      </c>
      <c r="D41" t="s">
        <v>6954</v>
      </c>
      <c r="E41" s="2972" t="s">
        <v>8964</v>
      </c>
      <c r="F41" s="2972">
        <v>0</v>
      </c>
      <c r="G41" t="s">
        <v>7012</v>
      </c>
      <c r="H41" s="2972" t="s">
        <v>8953</v>
      </c>
      <c r="I41" s="2972">
        <v>119.8</v>
      </c>
      <c r="J41" t="s">
        <v>7029</v>
      </c>
      <c r="K41" s="2972" t="s">
        <v>9004</v>
      </c>
      <c r="L41" s="2972">
        <v>395.8</v>
      </c>
    </row>
    <row r="42" spans="1:12" ht="13.5" customHeight="1" x14ac:dyDescent="0.25">
      <c r="A42" t="s">
        <v>6948</v>
      </c>
      <c r="B42" s="2972" t="s">
        <v>8932</v>
      </c>
      <c r="C42" s="2972">
        <v>0</v>
      </c>
      <c r="D42" t="s">
        <v>6954</v>
      </c>
      <c r="E42" s="2972" t="s">
        <v>8943</v>
      </c>
      <c r="F42" s="2972">
        <v>127.3</v>
      </c>
      <c r="G42" t="s">
        <v>7012</v>
      </c>
      <c r="H42" s="2972" t="s">
        <v>8954</v>
      </c>
      <c r="I42" s="2972">
        <v>637.9</v>
      </c>
      <c r="J42" t="s">
        <v>7029</v>
      </c>
      <c r="K42" s="2972" t="s">
        <v>9005</v>
      </c>
      <c r="L42" s="2972">
        <v>423.1</v>
      </c>
    </row>
    <row r="43" spans="1:12" ht="13.5" customHeight="1" x14ac:dyDescent="0.25">
      <c r="A43" t="s">
        <v>6948</v>
      </c>
      <c r="B43" s="2972" t="s">
        <v>8934</v>
      </c>
      <c r="C43" s="2972">
        <v>5192.5</v>
      </c>
      <c r="D43" t="s">
        <v>6954</v>
      </c>
      <c r="E43" s="2972" t="s">
        <v>8965</v>
      </c>
      <c r="F43" s="2972">
        <v>0</v>
      </c>
      <c r="G43" t="s">
        <v>7012</v>
      </c>
      <c r="H43" s="2972" t="s">
        <v>8977</v>
      </c>
      <c r="I43" s="2972">
        <v>0</v>
      </c>
      <c r="J43" t="s">
        <v>7029</v>
      </c>
      <c r="K43" s="2972" t="s">
        <v>9006</v>
      </c>
      <c r="L43" s="2972">
        <v>523.29999999999995</v>
      </c>
    </row>
    <row r="44" spans="1:12" ht="13.5" customHeight="1" x14ac:dyDescent="0.25">
      <c r="A44" t="s">
        <v>6948</v>
      </c>
      <c r="B44" s="2972" t="s">
        <v>8935</v>
      </c>
      <c r="C44" s="2972">
        <v>4468.6000000000004</v>
      </c>
      <c r="D44" t="s">
        <v>6954</v>
      </c>
      <c r="E44" s="2972" t="s">
        <v>8944</v>
      </c>
      <c r="F44" s="2972">
        <v>192.4</v>
      </c>
      <c r="G44" t="s">
        <v>7012</v>
      </c>
      <c r="H44" s="2972" t="s">
        <v>8978</v>
      </c>
      <c r="I44" s="2972">
        <v>0</v>
      </c>
      <c r="J44" t="s">
        <v>7029</v>
      </c>
      <c r="K44" s="2972" t="s">
        <v>9007</v>
      </c>
      <c r="L44" s="2972">
        <v>851.5</v>
      </c>
    </row>
    <row r="45" spans="1:12" ht="13.5" customHeight="1" x14ac:dyDescent="0.25">
      <c r="A45" t="s">
        <v>6948</v>
      </c>
      <c r="B45" s="2972" t="s">
        <v>8936</v>
      </c>
      <c r="C45" s="2972">
        <v>0</v>
      </c>
      <c r="D45" t="s">
        <v>6954</v>
      </c>
      <c r="E45" s="2972" t="s">
        <v>8966</v>
      </c>
      <c r="F45" s="2972">
        <v>0</v>
      </c>
      <c r="G45" t="s">
        <v>7012</v>
      </c>
      <c r="H45" s="2972" t="s">
        <v>8979</v>
      </c>
      <c r="I45" s="2972">
        <v>294.5</v>
      </c>
      <c r="J45" t="s">
        <v>7029</v>
      </c>
      <c r="K45" s="2972" t="s">
        <v>9008</v>
      </c>
      <c r="L45" s="2972">
        <v>529.6</v>
      </c>
    </row>
    <row r="46" spans="1:12" ht="13.5" customHeight="1" x14ac:dyDescent="0.25">
      <c r="A46" t="s">
        <v>6948</v>
      </c>
      <c r="B46" s="2972" t="s">
        <v>8937</v>
      </c>
      <c r="C46" s="2972">
        <v>1002.5</v>
      </c>
      <c r="D46" t="s">
        <v>6954</v>
      </c>
      <c r="E46" s="2972" t="s">
        <v>8945</v>
      </c>
      <c r="F46" s="2972">
        <v>234</v>
      </c>
      <c r="G46" t="s">
        <v>7012</v>
      </c>
      <c r="H46" s="2972" t="s">
        <v>8980</v>
      </c>
      <c r="I46" s="2972">
        <v>245.4</v>
      </c>
      <c r="J46" t="s">
        <v>7029</v>
      </c>
      <c r="K46" s="2972" t="s">
        <v>9009</v>
      </c>
      <c r="L46" s="2972">
        <v>294.10000000000002</v>
      </c>
    </row>
    <row r="47" spans="1:12" ht="13.5" customHeight="1" x14ac:dyDescent="0.25">
      <c r="A47" t="s">
        <v>6948</v>
      </c>
      <c r="B47" s="2972" t="s">
        <v>8938</v>
      </c>
      <c r="C47" s="2972">
        <v>1573.4</v>
      </c>
      <c r="D47" t="s">
        <v>6954</v>
      </c>
      <c r="E47" s="2972" t="s">
        <v>8967</v>
      </c>
      <c r="F47" s="2972">
        <v>0</v>
      </c>
      <c r="G47" t="s">
        <v>7012</v>
      </c>
      <c r="H47" s="2972" t="s">
        <v>8993</v>
      </c>
      <c r="I47" s="2972">
        <v>475.4</v>
      </c>
      <c r="J47" t="s">
        <v>7029</v>
      </c>
      <c r="K47" s="2972" t="s">
        <v>9010</v>
      </c>
      <c r="L47" s="2972">
        <v>918.2</v>
      </c>
    </row>
    <row r="48" spans="1:12" ht="13.5" customHeight="1" x14ac:dyDescent="0.25">
      <c r="A48" t="s">
        <v>6948</v>
      </c>
      <c r="B48" s="2972" t="s">
        <v>8939</v>
      </c>
      <c r="C48" s="2972">
        <v>4199</v>
      </c>
      <c r="D48" t="s">
        <v>6954</v>
      </c>
      <c r="E48" s="2972" t="s">
        <v>8946</v>
      </c>
      <c r="F48" s="2972">
        <v>0</v>
      </c>
      <c r="G48" t="s">
        <v>7012</v>
      </c>
      <c r="H48" s="2972" t="s">
        <v>8994</v>
      </c>
      <c r="I48" s="2972">
        <v>413.2</v>
      </c>
      <c r="J48" t="s">
        <v>7029</v>
      </c>
      <c r="K48" s="2972" t="s">
        <v>9011</v>
      </c>
      <c r="L48" s="2972">
        <v>0</v>
      </c>
    </row>
    <row r="49" spans="1:12" ht="13.5" customHeight="1" x14ac:dyDescent="0.25">
      <c r="A49" t="s">
        <v>6948</v>
      </c>
      <c r="B49" s="2972" t="s">
        <v>8940</v>
      </c>
      <c r="C49" s="2972">
        <v>2687.5</v>
      </c>
      <c r="D49" t="s">
        <v>6954</v>
      </c>
      <c r="E49" s="2972" t="s">
        <v>8968</v>
      </c>
      <c r="F49" s="2972">
        <v>0</v>
      </c>
      <c r="G49" t="s">
        <v>7012</v>
      </c>
      <c r="H49" s="2972" t="s">
        <v>8995</v>
      </c>
      <c r="I49" s="2972">
        <v>724.5</v>
      </c>
      <c r="J49" t="s">
        <v>7029</v>
      </c>
      <c r="K49" s="2972" t="s">
        <v>9012</v>
      </c>
      <c r="L49" s="2972">
        <v>395.8</v>
      </c>
    </row>
    <row r="50" spans="1:12" ht="13.5" customHeight="1" x14ac:dyDescent="0.25">
      <c r="A50" t="s">
        <v>6948</v>
      </c>
      <c r="B50" s="2972" t="s">
        <v>8941</v>
      </c>
      <c r="C50" s="2972">
        <v>0</v>
      </c>
      <c r="D50" t="s">
        <v>6954</v>
      </c>
      <c r="E50" s="2972" t="s">
        <v>8947</v>
      </c>
      <c r="F50" s="2972">
        <v>0</v>
      </c>
      <c r="G50" t="s">
        <v>7012</v>
      </c>
      <c r="H50" s="2972" t="s">
        <v>8996</v>
      </c>
      <c r="I50" s="2972">
        <v>1299.8</v>
      </c>
      <c r="J50" t="s">
        <v>7029</v>
      </c>
      <c r="K50" s="2972" t="s">
        <v>9013</v>
      </c>
      <c r="L50" s="2972">
        <v>470.4</v>
      </c>
    </row>
    <row r="51" spans="1:12" ht="13.5" customHeight="1" x14ac:dyDescent="0.25">
      <c r="A51" t="s">
        <v>6943</v>
      </c>
      <c r="B51" s="2972" t="s">
        <v>8932</v>
      </c>
      <c r="C51" s="2972">
        <v>0</v>
      </c>
      <c r="D51" t="s">
        <v>6954</v>
      </c>
      <c r="E51" s="2972" t="s">
        <v>8969</v>
      </c>
      <c r="F51" s="2972">
        <v>0</v>
      </c>
      <c r="G51" t="s">
        <v>7012</v>
      </c>
      <c r="H51" s="2972" t="s">
        <v>8997</v>
      </c>
      <c r="I51" s="2972">
        <v>1196.9000000000001</v>
      </c>
      <c r="J51" t="s">
        <v>7029</v>
      </c>
      <c r="K51" s="2972" t="s">
        <v>9014</v>
      </c>
      <c r="L51" s="2972">
        <v>529.6</v>
      </c>
    </row>
    <row r="52" spans="1:12" ht="13.5" customHeight="1" x14ac:dyDescent="0.25">
      <c r="A52" s="2919" t="s">
        <v>6943</v>
      </c>
      <c r="B52" s="2972" t="s">
        <v>8934</v>
      </c>
      <c r="C52" s="2972">
        <v>6294.7</v>
      </c>
      <c r="D52" t="s">
        <v>6954</v>
      </c>
      <c r="E52" s="2972" t="s">
        <v>8948</v>
      </c>
      <c r="F52" s="2972">
        <v>0</v>
      </c>
      <c r="G52" t="s">
        <v>7012</v>
      </c>
      <c r="H52" s="2972" t="s">
        <v>8998</v>
      </c>
      <c r="I52" s="2972">
        <v>854.3</v>
      </c>
      <c r="J52" t="s">
        <v>7029</v>
      </c>
      <c r="K52" s="2972" t="s">
        <v>9015</v>
      </c>
      <c r="L52" s="2972">
        <v>918.2</v>
      </c>
    </row>
    <row r="53" spans="1:12" ht="13.5" customHeight="1" x14ac:dyDescent="0.25">
      <c r="A53" t="s">
        <v>6943</v>
      </c>
      <c r="B53" s="2972" t="s">
        <v>8935</v>
      </c>
      <c r="C53" s="2972">
        <v>4504.3999999999996</v>
      </c>
      <c r="D53" t="s">
        <v>6954</v>
      </c>
      <c r="E53" s="2972" t="s">
        <v>8970</v>
      </c>
      <c r="F53" s="2972">
        <v>0</v>
      </c>
      <c r="G53" t="s">
        <v>7012</v>
      </c>
      <c r="H53" s="2972" t="s">
        <v>8999</v>
      </c>
      <c r="I53" s="2972">
        <v>766</v>
      </c>
      <c r="J53" t="s">
        <v>7029</v>
      </c>
      <c r="K53" s="2972" t="s">
        <v>9016</v>
      </c>
      <c r="L53" s="2972">
        <v>0</v>
      </c>
    </row>
    <row r="54" spans="1:12" ht="13.5" customHeight="1" x14ac:dyDescent="0.25">
      <c r="A54" t="s">
        <v>6943</v>
      </c>
      <c r="B54" s="2972" t="s">
        <v>8936</v>
      </c>
      <c r="C54" s="2972">
        <v>0</v>
      </c>
      <c r="D54" t="s">
        <v>6954</v>
      </c>
      <c r="E54" s="2972" t="s">
        <v>8949</v>
      </c>
      <c r="F54" s="2972">
        <v>1784.3</v>
      </c>
      <c r="G54" s="2919" t="s">
        <v>7012</v>
      </c>
      <c r="H54" s="2972" t="s">
        <v>9000</v>
      </c>
      <c r="I54" s="2972">
        <v>0</v>
      </c>
      <c r="J54" t="s">
        <v>7029</v>
      </c>
      <c r="K54" s="2972" t="s">
        <v>9017</v>
      </c>
      <c r="L54" s="2972">
        <v>182.3</v>
      </c>
    </row>
    <row r="55" spans="1:12" ht="13.5" customHeight="1" x14ac:dyDescent="0.25">
      <c r="A55" t="s">
        <v>6943</v>
      </c>
      <c r="B55" s="2972" t="s">
        <v>8937</v>
      </c>
      <c r="C55" s="2972">
        <v>1501.4</v>
      </c>
      <c r="D55" t="s">
        <v>6954</v>
      </c>
      <c r="E55" s="2972" t="s">
        <v>8971</v>
      </c>
      <c r="F55" s="2972">
        <v>0</v>
      </c>
      <c r="G55" t="s">
        <v>7012</v>
      </c>
      <c r="H55" s="2972" t="s">
        <v>9001</v>
      </c>
      <c r="I55" s="2972">
        <v>94.2</v>
      </c>
      <c r="J55" t="s">
        <v>7029</v>
      </c>
      <c r="K55" s="2972" t="s">
        <v>9018</v>
      </c>
      <c r="L55" s="2972">
        <v>0</v>
      </c>
    </row>
    <row r="56" spans="1:12" ht="13.5" customHeight="1" x14ac:dyDescent="0.25">
      <c r="A56" t="s">
        <v>6943</v>
      </c>
      <c r="B56" s="2972" t="s">
        <v>8938</v>
      </c>
      <c r="C56" s="2972">
        <v>2293.4</v>
      </c>
      <c r="D56" s="2919" t="s">
        <v>6954</v>
      </c>
      <c r="E56" s="2972" t="s">
        <v>8950</v>
      </c>
      <c r="F56" s="2972">
        <v>1580.4</v>
      </c>
      <c r="G56" t="s">
        <v>7012</v>
      </c>
      <c r="H56" s="2972" t="s">
        <v>9002</v>
      </c>
      <c r="I56" s="2972">
        <v>150.30000000000001</v>
      </c>
      <c r="J56" t="s">
        <v>7029</v>
      </c>
      <c r="K56" s="2972" t="s">
        <v>9019</v>
      </c>
      <c r="L56" s="2972">
        <v>0</v>
      </c>
    </row>
    <row r="57" spans="1:12" ht="13.5" customHeight="1" x14ac:dyDescent="0.25">
      <c r="A57" t="s">
        <v>6943</v>
      </c>
      <c r="B57" s="2972" t="s">
        <v>8939</v>
      </c>
      <c r="C57" s="2972">
        <v>3190.4</v>
      </c>
      <c r="D57" t="s">
        <v>6954</v>
      </c>
      <c r="E57" s="2972" t="s">
        <v>8972</v>
      </c>
      <c r="F57" s="2972">
        <v>0</v>
      </c>
      <c r="G57" t="s">
        <v>7012</v>
      </c>
      <c r="H57" s="2972" t="s">
        <v>9003</v>
      </c>
      <c r="I57" s="2972">
        <v>0</v>
      </c>
      <c r="J57" t="s">
        <v>7029</v>
      </c>
      <c r="K57" s="2972" t="s">
        <v>9020</v>
      </c>
      <c r="L57" s="2972">
        <v>43.2</v>
      </c>
    </row>
    <row r="58" spans="1:12" ht="13.5" customHeight="1" x14ac:dyDescent="0.25">
      <c r="A58" t="s">
        <v>6943</v>
      </c>
      <c r="B58" s="2972" t="s">
        <v>8940</v>
      </c>
      <c r="C58" s="2972">
        <v>3295.9</v>
      </c>
      <c r="D58" t="s">
        <v>6954</v>
      </c>
      <c r="E58" s="2972" t="s">
        <v>8951</v>
      </c>
      <c r="F58" s="2972">
        <v>1865.3</v>
      </c>
      <c r="G58" t="s">
        <v>7012</v>
      </c>
      <c r="H58" s="2972" t="s">
        <v>9004</v>
      </c>
      <c r="I58" s="2972">
        <v>0</v>
      </c>
      <c r="J58" s="2919" t="s">
        <v>7028</v>
      </c>
      <c r="K58" s="2972" t="s">
        <v>8932</v>
      </c>
      <c r="L58" s="2972">
        <v>0</v>
      </c>
    </row>
    <row r="59" spans="1:12" ht="13.5" customHeight="1" x14ac:dyDescent="0.25">
      <c r="A59" t="s">
        <v>6943</v>
      </c>
      <c r="B59" s="2972" t="s">
        <v>8941</v>
      </c>
      <c r="C59" s="2972">
        <v>0</v>
      </c>
      <c r="D59" t="s">
        <v>6954</v>
      </c>
      <c r="E59" s="2972" t="s">
        <v>8973</v>
      </c>
      <c r="F59" s="2972">
        <v>0</v>
      </c>
      <c r="G59" t="s">
        <v>7012</v>
      </c>
      <c r="H59" s="2972" t="s">
        <v>9005</v>
      </c>
      <c r="I59" s="2972">
        <v>62.7</v>
      </c>
      <c r="J59" t="s">
        <v>7028</v>
      </c>
      <c r="K59" s="2972" t="s">
        <v>8934</v>
      </c>
      <c r="L59" s="2972">
        <v>807.2</v>
      </c>
    </row>
    <row r="60" spans="1:12" ht="13.5" customHeight="1" x14ac:dyDescent="0.25">
      <c r="A60" t="s">
        <v>6949</v>
      </c>
      <c r="B60" s="2972" t="s">
        <v>8932</v>
      </c>
      <c r="C60" s="2972">
        <v>1398.2</v>
      </c>
      <c r="D60" t="s">
        <v>6954</v>
      </c>
      <c r="E60" s="2972" t="s">
        <v>8952</v>
      </c>
      <c r="F60" s="2972">
        <v>1520.8</v>
      </c>
      <c r="G60" t="s">
        <v>7012</v>
      </c>
      <c r="H60" s="2972" t="s">
        <v>9006</v>
      </c>
      <c r="I60" s="2972">
        <v>0</v>
      </c>
      <c r="J60" t="s">
        <v>7028</v>
      </c>
      <c r="K60" s="2972" t="s">
        <v>8935</v>
      </c>
      <c r="L60" s="2972">
        <v>807.2</v>
      </c>
    </row>
    <row r="61" spans="1:12" ht="13.5" customHeight="1" x14ac:dyDescent="0.25">
      <c r="A61" t="s">
        <v>6949</v>
      </c>
      <c r="B61" s="2972" t="s">
        <v>8934</v>
      </c>
      <c r="C61" s="2972">
        <v>0</v>
      </c>
      <c r="D61" t="s">
        <v>6954</v>
      </c>
      <c r="E61" s="2972" t="s">
        <v>8974</v>
      </c>
      <c r="F61" s="2972">
        <v>0</v>
      </c>
      <c r="G61" t="s">
        <v>7012</v>
      </c>
      <c r="H61" s="2972" t="s">
        <v>9007</v>
      </c>
      <c r="I61" s="2972">
        <v>119.8</v>
      </c>
      <c r="J61" t="s">
        <v>7028</v>
      </c>
      <c r="K61" s="2972" t="s">
        <v>8936</v>
      </c>
      <c r="L61" s="2972">
        <v>909.8</v>
      </c>
    </row>
    <row r="62" spans="1:12" ht="13.5" customHeight="1" x14ac:dyDescent="0.25">
      <c r="A62" t="s">
        <v>6949</v>
      </c>
      <c r="B62" s="2972" t="s">
        <v>8935</v>
      </c>
      <c r="C62" s="2972">
        <v>1191.7</v>
      </c>
      <c r="D62" t="s">
        <v>6954</v>
      </c>
      <c r="E62" s="2972" t="s">
        <v>8953</v>
      </c>
      <c r="F62" s="2972">
        <v>1840.1</v>
      </c>
      <c r="G62" t="s">
        <v>7012</v>
      </c>
      <c r="H62" s="2972" t="s">
        <v>9008</v>
      </c>
      <c r="I62" s="2972">
        <v>602.79999999999995</v>
      </c>
      <c r="J62" t="s">
        <v>7028</v>
      </c>
      <c r="K62" s="2972" t="s">
        <v>8937</v>
      </c>
      <c r="L62" s="2972">
        <v>929.8</v>
      </c>
    </row>
    <row r="63" spans="1:12" ht="13.5" customHeight="1" x14ac:dyDescent="0.25">
      <c r="A63" t="s">
        <v>6949</v>
      </c>
      <c r="B63" s="2972" t="s">
        <v>8936</v>
      </c>
      <c r="C63" s="2972">
        <v>1071.0999999999999</v>
      </c>
      <c r="D63" t="s">
        <v>6954</v>
      </c>
      <c r="E63" s="2972" t="s">
        <v>8975</v>
      </c>
      <c r="F63" s="2972">
        <v>0</v>
      </c>
      <c r="G63" t="s">
        <v>7012</v>
      </c>
      <c r="H63" s="2972" t="s">
        <v>9009</v>
      </c>
      <c r="I63" s="2972">
        <v>637.9</v>
      </c>
      <c r="J63" t="s">
        <v>7028</v>
      </c>
      <c r="K63" s="2972" t="s">
        <v>8938</v>
      </c>
      <c r="L63" s="2972">
        <v>806.8</v>
      </c>
    </row>
    <row r="64" spans="1:12" ht="13.5" customHeight="1" x14ac:dyDescent="0.25">
      <c r="A64" s="2919" t="s">
        <v>6949</v>
      </c>
      <c r="B64" s="2972" t="s">
        <v>8937</v>
      </c>
      <c r="C64" s="2972">
        <v>941.5</v>
      </c>
      <c r="D64" t="s">
        <v>6954</v>
      </c>
      <c r="E64" s="2972" t="s">
        <v>8954</v>
      </c>
      <c r="F64" s="2972">
        <v>0</v>
      </c>
      <c r="G64" t="s">
        <v>7012</v>
      </c>
      <c r="H64" s="2972" t="s">
        <v>9010</v>
      </c>
      <c r="I64" s="2972">
        <v>0</v>
      </c>
      <c r="J64" t="s">
        <v>7028</v>
      </c>
      <c r="K64" s="2972" t="s">
        <v>8939</v>
      </c>
      <c r="L64" s="2972">
        <v>909.8</v>
      </c>
    </row>
    <row r="65" spans="1:12" ht="13.5" customHeight="1" x14ac:dyDescent="0.25">
      <c r="A65" t="s">
        <v>6949</v>
      </c>
      <c r="B65" s="2972" t="s">
        <v>8938</v>
      </c>
      <c r="C65" s="2972">
        <v>2206.1</v>
      </c>
      <c r="D65" t="s">
        <v>6954</v>
      </c>
      <c r="E65" s="2972" t="s">
        <v>8976</v>
      </c>
      <c r="F65" s="2972">
        <v>0</v>
      </c>
      <c r="G65" t="s">
        <v>7012</v>
      </c>
      <c r="H65" s="2972" t="s">
        <v>9011</v>
      </c>
      <c r="I65" s="2972">
        <v>0</v>
      </c>
      <c r="J65" t="s">
        <v>7028</v>
      </c>
      <c r="K65" s="2972" t="s">
        <v>8940</v>
      </c>
      <c r="L65" s="2972">
        <v>98.1</v>
      </c>
    </row>
    <row r="66" spans="1:12" ht="13.5" customHeight="1" x14ac:dyDescent="0.25">
      <c r="A66" t="s">
        <v>6949</v>
      </c>
      <c r="B66" s="2972" t="s">
        <v>8939</v>
      </c>
      <c r="C66" s="2972">
        <v>969.5</v>
      </c>
      <c r="D66" t="s">
        <v>6954</v>
      </c>
      <c r="E66" s="2972" t="s">
        <v>8977</v>
      </c>
      <c r="F66" s="2972">
        <v>0</v>
      </c>
      <c r="G66" t="s">
        <v>7012</v>
      </c>
      <c r="H66" s="2972" t="s">
        <v>9012</v>
      </c>
      <c r="I66" s="2972">
        <v>602.79999999999995</v>
      </c>
      <c r="J66" t="s">
        <v>7028</v>
      </c>
      <c r="K66" s="2972" t="s">
        <v>8941</v>
      </c>
      <c r="L66" s="2972">
        <v>929.8</v>
      </c>
    </row>
    <row r="67" spans="1:12" ht="13.5" customHeight="1" x14ac:dyDescent="0.25">
      <c r="A67" t="s">
        <v>6949</v>
      </c>
      <c r="B67" s="2972" t="s">
        <v>8940</v>
      </c>
      <c r="C67" s="2972">
        <v>1704.6</v>
      </c>
      <c r="D67" t="s">
        <v>6954</v>
      </c>
      <c r="E67" s="2972" t="s">
        <v>8981</v>
      </c>
      <c r="F67" s="2972">
        <v>0</v>
      </c>
      <c r="G67" t="s">
        <v>7012</v>
      </c>
      <c r="H67" s="2972" t="s">
        <v>9013</v>
      </c>
      <c r="I67" s="2972">
        <v>0</v>
      </c>
      <c r="J67" t="s">
        <v>7028</v>
      </c>
      <c r="K67" s="2972" t="s">
        <v>8942</v>
      </c>
      <c r="L67" s="2972">
        <v>1413.1</v>
      </c>
    </row>
    <row r="68" spans="1:12" ht="13.5" customHeight="1" x14ac:dyDescent="0.25">
      <c r="A68" t="s">
        <v>6949</v>
      </c>
      <c r="B68" s="2972" t="s">
        <v>8941</v>
      </c>
      <c r="C68" s="2972">
        <v>0</v>
      </c>
      <c r="D68" t="s">
        <v>6954</v>
      </c>
      <c r="E68" s="2972" t="s">
        <v>8978</v>
      </c>
      <c r="F68" s="2972">
        <v>0</v>
      </c>
      <c r="G68" t="s">
        <v>7012</v>
      </c>
      <c r="H68" s="2972" t="s">
        <v>9014</v>
      </c>
      <c r="I68" s="2972">
        <v>77.400000000000006</v>
      </c>
      <c r="J68" t="s">
        <v>7028</v>
      </c>
      <c r="K68" s="2972" t="s">
        <v>8943</v>
      </c>
      <c r="L68" s="2972">
        <v>806.8</v>
      </c>
    </row>
    <row r="69" spans="1:12" ht="13.5" customHeight="1" x14ac:dyDescent="0.25">
      <c r="A69" t="s">
        <v>6949</v>
      </c>
      <c r="B69" s="2972" t="s">
        <v>8942</v>
      </c>
      <c r="C69" s="2972">
        <v>5555.8</v>
      </c>
      <c r="D69" t="s">
        <v>6954</v>
      </c>
      <c r="E69" s="2972" t="s">
        <v>8982</v>
      </c>
      <c r="F69" s="2972">
        <v>77.2</v>
      </c>
      <c r="G69" t="s">
        <v>7012</v>
      </c>
      <c r="H69" s="2972" t="s">
        <v>9015</v>
      </c>
      <c r="I69" s="2972">
        <v>958</v>
      </c>
      <c r="J69" t="s">
        <v>7028</v>
      </c>
      <c r="K69" s="2972" t="s">
        <v>8944</v>
      </c>
      <c r="L69" s="2972">
        <v>434.4</v>
      </c>
    </row>
    <row r="70" spans="1:12" ht="13.5" customHeight="1" x14ac:dyDescent="0.25">
      <c r="A70" t="s">
        <v>6949</v>
      </c>
      <c r="B70" s="2972" t="s">
        <v>8943</v>
      </c>
      <c r="C70" s="2972">
        <v>0</v>
      </c>
      <c r="D70" t="s">
        <v>6954</v>
      </c>
      <c r="E70" s="2972" t="s">
        <v>8979</v>
      </c>
      <c r="F70" s="2972">
        <v>0</v>
      </c>
      <c r="G70" t="s">
        <v>7012</v>
      </c>
      <c r="H70" s="2972" t="s">
        <v>9016</v>
      </c>
      <c r="I70" s="2972">
        <v>15.5</v>
      </c>
      <c r="J70" t="s">
        <v>7028</v>
      </c>
      <c r="K70" s="2972" t="s">
        <v>8945</v>
      </c>
      <c r="L70" s="2972">
        <v>814</v>
      </c>
    </row>
    <row r="71" spans="1:12" ht="13.5" customHeight="1" x14ac:dyDescent="0.25">
      <c r="A71" t="s">
        <v>6949</v>
      </c>
      <c r="B71" s="2972" t="s">
        <v>8944</v>
      </c>
      <c r="C71" s="2972">
        <v>0</v>
      </c>
      <c r="D71" t="s">
        <v>6954</v>
      </c>
      <c r="E71" s="2972" t="s">
        <v>8983</v>
      </c>
      <c r="F71" s="2972">
        <v>277</v>
      </c>
      <c r="G71" t="s">
        <v>7013</v>
      </c>
      <c r="H71" s="2972" t="s">
        <v>8932</v>
      </c>
      <c r="I71" s="2972">
        <v>0</v>
      </c>
      <c r="J71" t="s">
        <v>7028</v>
      </c>
      <c r="K71" s="2972" t="s">
        <v>8946</v>
      </c>
      <c r="L71" s="2972">
        <v>594.70000000000005</v>
      </c>
    </row>
    <row r="72" spans="1:12" ht="13.5" customHeight="1" x14ac:dyDescent="0.25">
      <c r="A72" t="s">
        <v>6944</v>
      </c>
      <c r="B72" s="2972" t="s">
        <v>8932</v>
      </c>
      <c r="C72" s="2972">
        <v>1656.1</v>
      </c>
      <c r="D72" t="s">
        <v>6954</v>
      </c>
      <c r="E72" s="2972" t="s">
        <v>8980</v>
      </c>
      <c r="F72" s="2972">
        <v>0</v>
      </c>
      <c r="G72" t="s">
        <v>7013</v>
      </c>
      <c r="H72" s="2972" t="s">
        <v>8934</v>
      </c>
      <c r="I72" s="2972">
        <v>174</v>
      </c>
      <c r="J72" t="s">
        <v>7028</v>
      </c>
      <c r="K72" s="2972" t="s">
        <v>8947</v>
      </c>
      <c r="L72" s="2972">
        <v>285.89999999999998</v>
      </c>
    </row>
    <row r="73" spans="1:12" ht="13.5" customHeight="1" x14ac:dyDescent="0.25">
      <c r="A73" t="s">
        <v>6944</v>
      </c>
      <c r="B73" s="2972" t="s">
        <v>8934</v>
      </c>
      <c r="C73" s="2972">
        <v>0</v>
      </c>
      <c r="D73" t="s">
        <v>6954</v>
      </c>
      <c r="E73" s="2972" t="s">
        <v>8984</v>
      </c>
      <c r="F73" s="2972">
        <v>0</v>
      </c>
      <c r="G73" t="s">
        <v>7013</v>
      </c>
      <c r="H73" s="2972" t="s">
        <v>8935</v>
      </c>
      <c r="I73" s="2972">
        <v>0</v>
      </c>
      <c r="J73" t="s">
        <v>7028</v>
      </c>
      <c r="K73" s="2972" t="s">
        <v>8948</v>
      </c>
      <c r="L73" s="2972">
        <v>527.1</v>
      </c>
    </row>
    <row r="74" spans="1:12" ht="13.5" customHeight="1" x14ac:dyDescent="0.25">
      <c r="A74" t="s">
        <v>6944</v>
      </c>
      <c r="B74" s="2972" t="s">
        <v>8935</v>
      </c>
      <c r="C74" s="2972">
        <v>1397.5</v>
      </c>
      <c r="D74" t="s">
        <v>6955</v>
      </c>
      <c r="E74" s="2972" t="s">
        <v>8955</v>
      </c>
      <c r="F74" s="2972">
        <v>33.6</v>
      </c>
      <c r="G74" t="s">
        <v>7013</v>
      </c>
      <c r="H74" s="2972" t="s">
        <v>8936</v>
      </c>
      <c r="I74" s="2972">
        <v>369</v>
      </c>
      <c r="J74" t="s">
        <v>7028</v>
      </c>
      <c r="K74" s="2972" t="s">
        <v>8949</v>
      </c>
      <c r="L74" s="2972">
        <v>1286.7</v>
      </c>
    </row>
    <row r="75" spans="1:12" ht="13.5" customHeight="1" x14ac:dyDescent="0.25">
      <c r="A75" t="s">
        <v>6944</v>
      </c>
      <c r="B75" s="2972" t="s">
        <v>8936</v>
      </c>
      <c r="C75" s="2972">
        <v>1057.9000000000001</v>
      </c>
      <c r="D75" t="s">
        <v>6955</v>
      </c>
      <c r="E75" s="2972" t="s">
        <v>8932</v>
      </c>
      <c r="F75" s="2972">
        <v>0</v>
      </c>
      <c r="G75" t="s">
        <v>7013</v>
      </c>
      <c r="H75" s="2972" t="s">
        <v>8937</v>
      </c>
      <c r="I75" s="2972">
        <v>0</v>
      </c>
      <c r="J75" t="s">
        <v>7028</v>
      </c>
      <c r="K75" s="2972" t="s">
        <v>8950</v>
      </c>
      <c r="L75" s="2972">
        <v>1045</v>
      </c>
    </row>
    <row r="76" spans="1:12" ht="13.5" customHeight="1" x14ac:dyDescent="0.25">
      <c r="A76" s="2919" t="s">
        <v>6944</v>
      </c>
      <c r="B76" s="2972" t="s">
        <v>8937</v>
      </c>
      <c r="C76" s="2972">
        <v>1004.6</v>
      </c>
      <c r="D76" t="s">
        <v>6955</v>
      </c>
      <c r="E76" s="2972" t="s">
        <v>8956</v>
      </c>
      <c r="F76" s="2972">
        <v>0</v>
      </c>
      <c r="G76" t="s">
        <v>7013</v>
      </c>
      <c r="H76" s="2972" t="s">
        <v>8938</v>
      </c>
      <c r="I76" s="2972">
        <v>769.7</v>
      </c>
      <c r="J76" t="s">
        <v>7028</v>
      </c>
      <c r="K76" s="2972" t="s">
        <v>8951</v>
      </c>
      <c r="L76" s="2972">
        <v>1413.1</v>
      </c>
    </row>
    <row r="77" spans="1:12" ht="13.5" customHeight="1" x14ac:dyDescent="0.25">
      <c r="A77" t="s">
        <v>6944</v>
      </c>
      <c r="B77" s="2972" t="s">
        <v>8938</v>
      </c>
      <c r="C77" s="2972">
        <v>713.7</v>
      </c>
      <c r="D77" t="s">
        <v>6955</v>
      </c>
      <c r="E77" s="2972" t="s">
        <v>8934</v>
      </c>
      <c r="F77" s="2972">
        <v>0</v>
      </c>
      <c r="G77" t="s">
        <v>7013</v>
      </c>
      <c r="H77" s="2972" t="s">
        <v>8939</v>
      </c>
      <c r="I77" s="2972">
        <v>0</v>
      </c>
      <c r="J77" t="s">
        <v>7028</v>
      </c>
      <c r="K77" s="2972" t="s">
        <v>8952</v>
      </c>
      <c r="L77" s="2972">
        <v>313.10000000000002</v>
      </c>
    </row>
    <row r="78" spans="1:12" ht="13.5" customHeight="1" x14ac:dyDescent="0.25">
      <c r="A78" t="s">
        <v>6944</v>
      </c>
      <c r="B78" s="2972" t="s">
        <v>8939</v>
      </c>
      <c r="C78" s="2972">
        <v>1321.8</v>
      </c>
      <c r="D78" t="s">
        <v>6955</v>
      </c>
      <c r="E78" s="2972" t="s">
        <v>8957</v>
      </c>
      <c r="F78" s="2972">
        <v>0</v>
      </c>
      <c r="G78" t="s">
        <v>7013</v>
      </c>
      <c r="H78" s="2972" t="s">
        <v>8940</v>
      </c>
      <c r="I78" s="2972">
        <v>439.1</v>
      </c>
      <c r="J78" t="s">
        <v>7028</v>
      </c>
      <c r="K78" s="2972" t="s">
        <v>8953</v>
      </c>
      <c r="L78" s="2972">
        <v>670</v>
      </c>
    </row>
    <row r="79" spans="1:12" ht="13.5" customHeight="1" x14ac:dyDescent="0.25">
      <c r="A79" t="s">
        <v>6944</v>
      </c>
      <c r="B79" s="2972" t="s">
        <v>8940</v>
      </c>
      <c r="C79" s="2972">
        <v>2112.5</v>
      </c>
      <c r="D79" t="s">
        <v>6955</v>
      </c>
      <c r="E79" s="2972" t="s">
        <v>8935</v>
      </c>
      <c r="F79" s="2972">
        <v>0</v>
      </c>
      <c r="G79" t="s">
        <v>7013</v>
      </c>
      <c r="H79" s="2972" t="s">
        <v>8941</v>
      </c>
      <c r="I79" s="2972">
        <v>0</v>
      </c>
      <c r="J79" t="s">
        <v>7028</v>
      </c>
      <c r="K79" s="2972" t="s">
        <v>8954</v>
      </c>
      <c r="L79" s="2972">
        <v>307.2</v>
      </c>
    </row>
    <row r="80" spans="1:12" ht="13.5" customHeight="1" x14ac:dyDescent="0.25">
      <c r="A80" t="s">
        <v>6944</v>
      </c>
      <c r="B80" s="2972" t="s">
        <v>8941</v>
      </c>
      <c r="C80" s="2972">
        <v>0</v>
      </c>
      <c r="D80" t="s">
        <v>6955</v>
      </c>
      <c r="E80" s="2972" t="s">
        <v>8958</v>
      </c>
      <c r="F80" s="2972">
        <v>186.3</v>
      </c>
      <c r="G80" t="s">
        <v>7013</v>
      </c>
      <c r="H80" s="2972" t="s">
        <v>8942</v>
      </c>
      <c r="I80" s="2972">
        <v>1262.5999999999999</v>
      </c>
      <c r="J80" t="s">
        <v>7028</v>
      </c>
      <c r="K80" s="2972" t="s">
        <v>8977</v>
      </c>
      <c r="L80" s="2972">
        <v>434.4</v>
      </c>
    </row>
    <row r="81" spans="1:12" ht="13.5" customHeight="1" x14ac:dyDescent="0.25">
      <c r="A81" t="s">
        <v>6944</v>
      </c>
      <c r="B81" s="2972" t="s">
        <v>8942</v>
      </c>
      <c r="C81" s="2972">
        <v>6301.1</v>
      </c>
      <c r="D81" t="s">
        <v>6955</v>
      </c>
      <c r="E81" s="2972" t="s">
        <v>8936</v>
      </c>
      <c r="F81" s="2972">
        <v>0</v>
      </c>
      <c r="G81" t="s">
        <v>7013</v>
      </c>
      <c r="H81" s="2972" t="s">
        <v>8943</v>
      </c>
      <c r="I81" s="2972">
        <v>0</v>
      </c>
      <c r="J81" t="s">
        <v>7028</v>
      </c>
      <c r="K81" s="2972" t="s">
        <v>8978</v>
      </c>
      <c r="L81" s="2972">
        <v>339.2</v>
      </c>
    </row>
    <row r="82" spans="1:12" ht="13.5" customHeight="1" x14ac:dyDescent="0.25">
      <c r="A82" t="s">
        <v>6944</v>
      </c>
      <c r="B82" s="2972" t="s">
        <v>8943</v>
      </c>
      <c r="C82" s="2972">
        <v>0</v>
      </c>
      <c r="D82" t="s">
        <v>6955</v>
      </c>
      <c r="E82" s="2972" t="s">
        <v>8959</v>
      </c>
      <c r="F82" s="2972">
        <v>0</v>
      </c>
      <c r="G82" t="s">
        <v>7013</v>
      </c>
      <c r="H82" s="2972" t="s">
        <v>8944</v>
      </c>
      <c r="I82" s="2972">
        <v>1540.6</v>
      </c>
      <c r="J82" t="s">
        <v>7028</v>
      </c>
      <c r="K82" s="2972" t="s">
        <v>8979</v>
      </c>
      <c r="L82" s="2972">
        <v>346.1</v>
      </c>
    </row>
    <row r="83" spans="1:12" ht="13.5" customHeight="1" x14ac:dyDescent="0.25">
      <c r="A83" t="s">
        <v>6944</v>
      </c>
      <c r="B83" s="2972" t="s">
        <v>8944</v>
      </c>
      <c r="C83" s="2972">
        <v>0</v>
      </c>
      <c r="D83" t="s">
        <v>6955</v>
      </c>
      <c r="E83" s="2972" t="s">
        <v>8937</v>
      </c>
      <c r="F83" s="2972">
        <v>0</v>
      </c>
      <c r="G83" t="s">
        <v>7013</v>
      </c>
      <c r="H83" s="2972" t="s">
        <v>8945</v>
      </c>
      <c r="I83" s="2972">
        <v>345.8</v>
      </c>
      <c r="J83" t="s">
        <v>7028</v>
      </c>
      <c r="K83" s="2972" t="s">
        <v>8980</v>
      </c>
      <c r="L83" s="2972">
        <v>560.29999999999995</v>
      </c>
    </row>
    <row r="84" spans="1:12" ht="13.5" customHeight="1" x14ac:dyDescent="0.25">
      <c r="A84" t="s">
        <v>6950</v>
      </c>
      <c r="B84" s="2972" t="s">
        <v>8932</v>
      </c>
      <c r="C84" s="2972">
        <v>3135.8</v>
      </c>
      <c r="D84" t="s">
        <v>6955</v>
      </c>
      <c r="E84" s="2972" t="s">
        <v>8960</v>
      </c>
      <c r="F84" s="2972">
        <v>0</v>
      </c>
      <c r="G84" t="s">
        <v>7013</v>
      </c>
      <c r="H84" s="2972" t="s">
        <v>8946</v>
      </c>
      <c r="I84" s="2972">
        <v>1149.7</v>
      </c>
      <c r="J84" t="s">
        <v>7028</v>
      </c>
      <c r="K84" s="2972" t="s">
        <v>8993</v>
      </c>
      <c r="L84" s="2972">
        <v>594.70000000000005</v>
      </c>
    </row>
    <row r="85" spans="1:12" ht="13.5" customHeight="1" x14ac:dyDescent="0.25">
      <c r="A85" t="s">
        <v>6950</v>
      </c>
      <c r="B85" s="2972" t="s">
        <v>8934</v>
      </c>
      <c r="C85" s="2972">
        <v>5331</v>
      </c>
      <c r="D85" t="s">
        <v>6955</v>
      </c>
      <c r="E85" s="2972" t="s">
        <v>8938</v>
      </c>
      <c r="F85" s="2972">
        <v>1875.4</v>
      </c>
      <c r="G85" t="s">
        <v>7013</v>
      </c>
      <c r="H85" s="2972" t="s">
        <v>8947</v>
      </c>
      <c r="I85" s="2972">
        <v>0</v>
      </c>
      <c r="J85" t="s">
        <v>7028</v>
      </c>
      <c r="K85" s="2972" t="s">
        <v>8994</v>
      </c>
      <c r="L85" s="2972">
        <v>893.8</v>
      </c>
    </row>
    <row r="86" spans="1:12" ht="13.5" customHeight="1" x14ac:dyDescent="0.25">
      <c r="A86" t="s">
        <v>6950</v>
      </c>
      <c r="B86" s="2972" t="s">
        <v>8935</v>
      </c>
      <c r="C86" s="2972">
        <v>804</v>
      </c>
      <c r="D86" t="s">
        <v>6955</v>
      </c>
      <c r="E86" s="2972" t="s">
        <v>8961</v>
      </c>
      <c r="F86" s="2972">
        <v>0</v>
      </c>
      <c r="G86" t="s">
        <v>7013</v>
      </c>
      <c r="H86" s="2972" t="s">
        <v>8948</v>
      </c>
      <c r="I86" s="2972">
        <v>769.1</v>
      </c>
      <c r="J86" t="s">
        <v>7028</v>
      </c>
      <c r="K86" s="2972" t="s">
        <v>8995</v>
      </c>
      <c r="L86" s="2972">
        <v>285.89999999999998</v>
      </c>
    </row>
    <row r="87" spans="1:12" ht="13.5" customHeight="1" x14ac:dyDescent="0.25">
      <c r="A87" t="s">
        <v>6950</v>
      </c>
      <c r="B87" s="2972" t="s">
        <v>8936</v>
      </c>
      <c r="C87" s="2972">
        <v>1570.4</v>
      </c>
      <c r="D87" t="s">
        <v>6955</v>
      </c>
      <c r="E87" s="2972" t="s">
        <v>8939</v>
      </c>
      <c r="F87" s="2972">
        <v>1995.8</v>
      </c>
      <c r="G87" t="s">
        <v>7013</v>
      </c>
      <c r="H87" s="2972" t="s">
        <v>8949</v>
      </c>
      <c r="I87" s="2972">
        <v>283.2</v>
      </c>
      <c r="J87" t="s">
        <v>7028</v>
      </c>
      <c r="K87" s="2972" t="s">
        <v>8996</v>
      </c>
      <c r="L87" s="2972">
        <v>56.9</v>
      </c>
    </row>
    <row r="88" spans="1:12" ht="13.5" customHeight="1" x14ac:dyDescent="0.25">
      <c r="A88" s="2919" t="s">
        <v>6950</v>
      </c>
      <c r="B88" s="2972" t="s">
        <v>8937</v>
      </c>
      <c r="C88" s="2972">
        <v>893.2</v>
      </c>
      <c r="D88" t="s">
        <v>6955</v>
      </c>
      <c r="E88" s="2972" t="s">
        <v>8962</v>
      </c>
      <c r="F88" s="2972">
        <v>0</v>
      </c>
      <c r="G88" t="s">
        <v>7013</v>
      </c>
      <c r="H88" s="2972" t="s">
        <v>8950</v>
      </c>
      <c r="I88" s="2972">
        <v>87.7</v>
      </c>
      <c r="J88" t="s">
        <v>7028</v>
      </c>
      <c r="K88" s="2972" t="s">
        <v>8997</v>
      </c>
      <c r="L88" s="2972">
        <v>527.1</v>
      </c>
    </row>
    <row r="89" spans="1:12" ht="13.5" customHeight="1" x14ac:dyDescent="0.25">
      <c r="A89" t="s">
        <v>6950</v>
      </c>
      <c r="B89" s="2972" t="s">
        <v>8938</v>
      </c>
      <c r="C89" s="2972">
        <v>2257.6999999999998</v>
      </c>
      <c r="D89" t="s">
        <v>6955</v>
      </c>
      <c r="E89" s="2972" t="s">
        <v>8940</v>
      </c>
      <c r="F89" s="2972">
        <v>1717.2</v>
      </c>
      <c r="G89" t="s">
        <v>7013</v>
      </c>
      <c r="H89" s="2972" t="s">
        <v>8951</v>
      </c>
      <c r="I89" s="2972">
        <v>0</v>
      </c>
      <c r="J89" t="s">
        <v>7028</v>
      </c>
      <c r="K89" s="2972" t="s">
        <v>8998</v>
      </c>
      <c r="L89" s="2972">
        <v>537.29999999999995</v>
      </c>
    </row>
    <row r="90" spans="1:12" ht="13.5" customHeight="1" x14ac:dyDescent="0.25">
      <c r="A90" t="s">
        <v>6950</v>
      </c>
      <c r="B90" s="2972" t="s">
        <v>8939</v>
      </c>
      <c r="C90" s="2972">
        <v>1919.7</v>
      </c>
      <c r="D90" t="s">
        <v>6955</v>
      </c>
      <c r="E90" s="2972" t="s">
        <v>8963</v>
      </c>
      <c r="F90" s="2972">
        <v>0</v>
      </c>
      <c r="G90" t="s">
        <v>7013</v>
      </c>
      <c r="H90" s="2972" t="s">
        <v>8952</v>
      </c>
      <c r="I90" s="2972">
        <v>1.8</v>
      </c>
      <c r="J90" t="s">
        <v>7028</v>
      </c>
      <c r="K90" s="2972" t="s">
        <v>8999</v>
      </c>
      <c r="L90" s="2972">
        <v>1295.8</v>
      </c>
    </row>
    <row r="91" spans="1:12" ht="13.5" customHeight="1" x14ac:dyDescent="0.25">
      <c r="A91" s="2919" t="s">
        <v>6950</v>
      </c>
      <c r="B91" s="2972" t="s">
        <v>8940</v>
      </c>
      <c r="C91" s="2972">
        <v>5268.4</v>
      </c>
      <c r="D91" t="s">
        <v>6955</v>
      </c>
      <c r="E91" s="2972" t="s">
        <v>8941</v>
      </c>
      <c r="F91" s="2972">
        <v>0</v>
      </c>
      <c r="G91" t="s">
        <v>7013</v>
      </c>
      <c r="H91" s="2972" t="s">
        <v>8953</v>
      </c>
      <c r="I91" s="2972">
        <v>85.7</v>
      </c>
      <c r="J91" t="s">
        <v>7028</v>
      </c>
      <c r="K91" s="2972" t="s">
        <v>9000</v>
      </c>
      <c r="L91" s="2972">
        <v>361.9</v>
      </c>
    </row>
    <row r="92" spans="1:12" ht="13.5" customHeight="1" x14ac:dyDescent="0.25">
      <c r="A92" t="s">
        <v>6950</v>
      </c>
      <c r="B92" s="2972" t="s">
        <v>8941</v>
      </c>
      <c r="C92" s="2972">
        <v>42.9</v>
      </c>
      <c r="D92" t="s">
        <v>6955</v>
      </c>
      <c r="E92" s="2972" t="s">
        <v>8964</v>
      </c>
      <c r="F92" s="2972">
        <v>0</v>
      </c>
      <c r="G92" t="s">
        <v>7013</v>
      </c>
      <c r="H92" s="2972" t="s">
        <v>8954</v>
      </c>
      <c r="I92" s="2972">
        <v>559.29999999999995</v>
      </c>
      <c r="J92" t="s">
        <v>7028</v>
      </c>
      <c r="K92" s="2972" t="s">
        <v>9001</v>
      </c>
      <c r="L92" s="2972">
        <v>1045</v>
      </c>
    </row>
    <row r="93" spans="1:12" ht="13.5" customHeight="1" x14ac:dyDescent="0.25">
      <c r="A93" t="s">
        <v>6950</v>
      </c>
      <c r="B93" s="2972" t="s">
        <v>8942</v>
      </c>
      <c r="C93" s="2972">
        <v>0</v>
      </c>
      <c r="D93" t="s">
        <v>6955</v>
      </c>
      <c r="E93" s="2972" t="s">
        <v>8942</v>
      </c>
      <c r="F93" s="2972">
        <v>0</v>
      </c>
      <c r="G93" t="s">
        <v>7013</v>
      </c>
      <c r="H93" s="2972" t="s">
        <v>8977</v>
      </c>
      <c r="I93" s="2972">
        <v>0</v>
      </c>
      <c r="J93" t="s">
        <v>7028</v>
      </c>
      <c r="K93" s="2972" t="s">
        <v>9002</v>
      </c>
      <c r="L93" s="2972">
        <v>272.2</v>
      </c>
    </row>
    <row r="94" spans="1:12" ht="13.5" customHeight="1" x14ac:dyDescent="0.25">
      <c r="A94" s="2919" t="s">
        <v>6950</v>
      </c>
      <c r="B94" s="2972" t="s">
        <v>8943</v>
      </c>
      <c r="C94" s="2972">
        <v>0</v>
      </c>
      <c r="D94" t="s">
        <v>6955</v>
      </c>
      <c r="E94" s="2972" t="s">
        <v>8965</v>
      </c>
      <c r="F94" s="2972">
        <v>0</v>
      </c>
      <c r="G94" t="s">
        <v>7013</v>
      </c>
      <c r="H94" s="2972" t="s">
        <v>8978</v>
      </c>
      <c r="I94" s="2972">
        <v>0</v>
      </c>
      <c r="J94" t="s">
        <v>7028</v>
      </c>
      <c r="K94" s="2972" t="s">
        <v>9003</v>
      </c>
      <c r="L94" s="2972">
        <v>313.10000000000002</v>
      </c>
    </row>
    <row r="95" spans="1:12" ht="13.5" customHeight="1" x14ac:dyDescent="0.25">
      <c r="A95" t="s">
        <v>6950</v>
      </c>
      <c r="B95" s="2972" t="s">
        <v>8944</v>
      </c>
      <c r="C95" s="2972">
        <v>0</v>
      </c>
      <c r="D95" t="s">
        <v>6955</v>
      </c>
      <c r="E95" s="2972" t="s">
        <v>8943</v>
      </c>
      <c r="F95" s="2972">
        <v>0</v>
      </c>
      <c r="G95" t="s">
        <v>7013</v>
      </c>
      <c r="H95" s="2972" t="s">
        <v>8979</v>
      </c>
      <c r="I95" s="2972">
        <v>345.8</v>
      </c>
      <c r="J95" t="s">
        <v>7028</v>
      </c>
      <c r="K95" s="2972" t="s">
        <v>9004</v>
      </c>
      <c r="L95" s="2972">
        <v>550.1</v>
      </c>
    </row>
    <row r="96" spans="1:12" ht="13.5" customHeight="1" x14ac:dyDescent="0.25">
      <c r="A96" t="s">
        <v>6945</v>
      </c>
      <c r="B96" s="2972" t="s">
        <v>8932</v>
      </c>
      <c r="C96" s="2972">
        <v>3522.1</v>
      </c>
      <c r="D96" t="s">
        <v>6955</v>
      </c>
      <c r="E96" s="2972" t="s">
        <v>8966</v>
      </c>
      <c r="F96" s="2972">
        <v>0</v>
      </c>
      <c r="G96" t="s">
        <v>7013</v>
      </c>
      <c r="H96" s="2972" t="s">
        <v>8980</v>
      </c>
      <c r="I96" s="2972">
        <v>174</v>
      </c>
      <c r="J96" t="s">
        <v>7028</v>
      </c>
      <c r="K96" s="2972" t="s">
        <v>9005</v>
      </c>
      <c r="L96" s="2972">
        <v>339.2</v>
      </c>
    </row>
    <row r="97" spans="1:12" ht="13.5" customHeight="1" x14ac:dyDescent="0.25">
      <c r="A97" t="s">
        <v>6945</v>
      </c>
      <c r="B97" s="2972" t="s">
        <v>8934</v>
      </c>
      <c r="C97" s="2972">
        <v>5231.7</v>
      </c>
      <c r="D97" t="s">
        <v>6955</v>
      </c>
      <c r="E97" s="2972" t="s">
        <v>8944</v>
      </c>
      <c r="F97" s="2972">
        <v>226.9</v>
      </c>
      <c r="G97" t="s">
        <v>7013</v>
      </c>
      <c r="H97" s="2972" t="s">
        <v>8993</v>
      </c>
      <c r="I97" s="2972">
        <v>369</v>
      </c>
      <c r="J97" t="s">
        <v>7028</v>
      </c>
      <c r="K97" s="2972" t="s">
        <v>9006</v>
      </c>
      <c r="L97" s="2972">
        <v>560.29999999999995</v>
      </c>
    </row>
    <row r="98" spans="1:12" ht="13.5" customHeight="1" x14ac:dyDescent="0.25">
      <c r="A98" t="s">
        <v>6945</v>
      </c>
      <c r="B98" s="2972" t="s">
        <v>8935</v>
      </c>
      <c r="C98" s="2972">
        <v>827.5</v>
      </c>
      <c r="D98" t="s">
        <v>6955</v>
      </c>
      <c r="E98" s="2972" t="s">
        <v>8967</v>
      </c>
      <c r="F98" s="2972">
        <v>0</v>
      </c>
      <c r="G98" t="s">
        <v>7013</v>
      </c>
      <c r="H98" s="2972" t="s">
        <v>8994</v>
      </c>
      <c r="I98" s="2972">
        <v>769.7</v>
      </c>
      <c r="J98" t="s">
        <v>7028</v>
      </c>
      <c r="K98" s="2972" t="s">
        <v>9007</v>
      </c>
      <c r="L98" s="2972">
        <v>893.8</v>
      </c>
    </row>
    <row r="99" spans="1:12" ht="13.5" customHeight="1" x14ac:dyDescent="0.25">
      <c r="A99" t="s">
        <v>6945</v>
      </c>
      <c r="B99" s="2972" t="s">
        <v>8936</v>
      </c>
      <c r="C99" s="2972">
        <v>1483.6</v>
      </c>
      <c r="D99" t="s">
        <v>6955</v>
      </c>
      <c r="E99" s="2972" t="s">
        <v>8945</v>
      </c>
      <c r="F99" s="2972">
        <v>199.3</v>
      </c>
      <c r="G99" t="s">
        <v>7013</v>
      </c>
      <c r="H99" s="2972" t="s">
        <v>8995</v>
      </c>
      <c r="I99" s="2972">
        <v>439.1</v>
      </c>
      <c r="J99" t="s">
        <v>7028</v>
      </c>
      <c r="K99" s="2972" t="s">
        <v>9008</v>
      </c>
      <c r="L99" s="2972">
        <v>717.5</v>
      </c>
    </row>
    <row r="100" spans="1:12" ht="13.5" customHeight="1" x14ac:dyDescent="0.25">
      <c r="A100" t="s">
        <v>6945</v>
      </c>
      <c r="B100" t="s">
        <v>8937</v>
      </c>
      <c r="C100">
        <v>1145.5</v>
      </c>
      <c r="D100" t="s">
        <v>6955</v>
      </c>
      <c r="E100" s="2972" t="s">
        <v>8968</v>
      </c>
      <c r="F100" s="2972">
        <v>0</v>
      </c>
      <c r="G100" t="s">
        <v>7013</v>
      </c>
      <c r="H100" s="2972" t="s">
        <v>8996</v>
      </c>
      <c r="I100" s="2972">
        <v>1262.5999999999999</v>
      </c>
      <c r="J100" t="s">
        <v>7028</v>
      </c>
      <c r="K100" s="2972" t="s">
        <v>9009</v>
      </c>
      <c r="L100" s="2972">
        <v>246.1</v>
      </c>
    </row>
    <row r="101" spans="1:12" ht="13.5" customHeight="1" x14ac:dyDescent="0.25">
      <c r="A101" t="s">
        <v>6945</v>
      </c>
      <c r="B101" t="s">
        <v>8938</v>
      </c>
      <c r="C101">
        <v>1726.6</v>
      </c>
      <c r="D101" t="s">
        <v>6955</v>
      </c>
      <c r="E101" s="2972" t="s">
        <v>8946</v>
      </c>
      <c r="F101" s="2972">
        <v>0</v>
      </c>
      <c r="G101" t="s">
        <v>7013</v>
      </c>
      <c r="H101" s="2972" t="s">
        <v>8997</v>
      </c>
      <c r="I101" s="2972">
        <v>1540.6</v>
      </c>
      <c r="J101" t="s">
        <v>7028</v>
      </c>
      <c r="K101" s="2972" t="s">
        <v>9010</v>
      </c>
      <c r="L101" s="2972">
        <v>223.6</v>
      </c>
    </row>
    <row r="102" spans="1:12" ht="13.5" customHeight="1" x14ac:dyDescent="0.25">
      <c r="A102" t="s">
        <v>6945</v>
      </c>
      <c r="B102" t="s">
        <v>8939</v>
      </c>
      <c r="C102">
        <v>1800.8</v>
      </c>
      <c r="D102" t="s">
        <v>6955</v>
      </c>
      <c r="E102" s="2972" t="s">
        <v>8969</v>
      </c>
      <c r="F102" s="2972">
        <v>0</v>
      </c>
      <c r="G102" t="s">
        <v>7013</v>
      </c>
      <c r="H102" s="2972" t="s">
        <v>8998</v>
      </c>
      <c r="I102" s="2972">
        <v>1149.7</v>
      </c>
      <c r="J102" t="s">
        <v>7028</v>
      </c>
      <c r="K102" s="2972" t="s">
        <v>9011</v>
      </c>
      <c r="L102" s="2972">
        <v>0</v>
      </c>
    </row>
    <row r="103" spans="1:12" ht="13.5" customHeight="1" x14ac:dyDescent="0.25">
      <c r="A103" t="s">
        <v>6945</v>
      </c>
      <c r="B103" t="s">
        <v>8940</v>
      </c>
      <c r="C103">
        <v>4019.6</v>
      </c>
      <c r="D103" t="s">
        <v>6955</v>
      </c>
      <c r="E103" s="2972" t="s">
        <v>8947</v>
      </c>
      <c r="F103" s="2972">
        <v>0</v>
      </c>
      <c r="G103" t="s">
        <v>7013</v>
      </c>
      <c r="H103" s="2972" t="s">
        <v>8999</v>
      </c>
      <c r="I103" s="2972">
        <v>769.1</v>
      </c>
      <c r="J103" t="s">
        <v>7028</v>
      </c>
      <c r="K103" s="2972" t="s">
        <v>9012</v>
      </c>
      <c r="L103" s="2972">
        <v>550.1</v>
      </c>
    </row>
    <row r="104" spans="1:12" ht="13.5" customHeight="1" x14ac:dyDescent="0.25">
      <c r="A104" t="s">
        <v>6945</v>
      </c>
      <c r="B104" t="s">
        <v>8941</v>
      </c>
      <c r="C104">
        <v>18.399999999999999</v>
      </c>
      <c r="D104" t="s">
        <v>6955</v>
      </c>
      <c r="E104" s="2972" t="s">
        <v>8970</v>
      </c>
      <c r="F104" s="2972">
        <v>0</v>
      </c>
      <c r="G104" s="2919" t="s">
        <v>7013</v>
      </c>
      <c r="H104" s="2972" t="s">
        <v>9000</v>
      </c>
      <c r="I104" s="2972">
        <v>0</v>
      </c>
      <c r="J104" t="s">
        <v>7028</v>
      </c>
      <c r="K104" s="2972" t="s">
        <v>9013</v>
      </c>
      <c r="L104" s="2972">
        <v>434.1</v>
      </c>
    </row>
    <row r="105" spans="1:12" ht="13.5" customHeight="1" x14ac:dyDescent="0.25">
      <c r="A105" t="s">
        <v>6945</v>
      </c>
      <c r="B105" t="s">
        <v>8942</v>
      </c>
      <c r="C105">
        <v>0</v>
      </c>
      <c r="D105" t="s">
        <v>6955</v>
      </c>
      <c r="E105" s="2972" t="s">
        <v>8948</v>
      </c>
      <c r="F105" s="2972">
        <v>0</v>
      </c>
      <c r="G105" t="s">
        <v>7013</v>
      </c>
      <c r="H105" s="2972" t="s">
        <v>9001</v>
      </c>
      <c r="I105" s="2972">
        <v>87.7</v>
      </c>
      <c r="J105" t="s">
        <v>7028</v>
      </c>
      <c r="K105" s="2972" t="s">
        <v>9014</v>
      </c>
      <c r="L105" s="2972">
        <v>717.5</v>
      </c>
    </row>
    <row r="106" spans="1:12" ht="13.5" customHeight="1" x14ac:dyDescent="0.25">
      <c r="A106" t="s">
        <v>6945</v>
      </c>
      <c r="B106" t="s">
        <v>8943</v>
      </c>
      <c r="C106">
        <v>0</v>
      </c>
      <c r="D106" t="s">
        <v>6955</v>
      </c>
      <c r="E106" s="2972" t="s">
        <v>8971</v>
      </c>
      <c r="F106" s="2972">
        <v>0</v>
      </c>
      <c r="G106" t="s">
        <v>7013</v>
      </c>
      <c r="H106" s="2972" t="s">
        <v>9002</v>
      </c>
      <c r="I106" s="2972">
        <v>197</v>
      </c>
      <c r="J106" t="s">
        <v>7028</v>
      </c>
      <c r="K106" s="2972" t="s">
        <v>9015</v>
      </c>
      <c r="L106" s="2972">
        <v>210.2</v>
      </c>
    </row>
    <row r="107" spans="1:12" ht="13.5" customHeight="1" x14ac:dyDescent="0.25">
      <c r="A107" t="s">
        <v>6945</v>
      </c>
      <c r="B107" t="s">
        <v>8944</v>
      </c>
      <c r="C107">
        <v>0</v>
      </c>
      <c r="D107" t="s">
        <v>6955</v>
      </c>
      <c r="E107" s="2972" t="s">
        <v>8949</v>
      </c>
      <c r="F107" s="2972">
        <v>1859.5</v>
      </c>
      <c r="G107" t="s">
        <v>7013</v>
      </c>
      <c r="H107" s="2972" t="s">
        <v>9003</v>
      </c>
      <c r="I107" s="2972">
        <v>0</v>
      </c>
      <c r="J107" t="s">
        <v>7028</v>
      </c>
      <c r="K107" s="2972" t="s">
        <v>9016</v>
      </c>
      <c r="L107" s="2972">
        <v>345.2</v>
      </c>
    </row>
    <row r="108" spans="1:12" ht="13.5" customHeight="1" x14ac:dyDescent="0.25">
      <c r="A108" t="s">
        <v>6951</v>
      </c>
      <c r="B108" t="s">
        <v>8932</v>
      </c>
      <c r="C108">
        <v>0</v>
      </c>
      <c r="D108" s="2919" t="s">
        <v>6955</v>
      </c>
      <c r="E108" s="2972" t="s">
        <v>8972</v>
      </c>
      <c r="F108" s="2972">
        <v>0</v>
      </c>
      <c r="G108" t="s">
        <v>7013</v>
      </c>
      <c r="H108" s="2972" t="s">
        <v>9004</v>
      </c>
      <c r="I108" s="2972">
        <v>0</v>
      </c>
      <c r="J108" t="s">
        <v>7028</v>
      </c>
      <c r="K108" s="2972" t="s">
        <v>9017</v>
      </c>
      <c r="L108" s="2972">
        <v>190</v>
      </c>
    </row>
    <row r="109" spans="1:12" ht="13.5" customHeight="1" x14ac:dyDescent="0.25">
      <c r="A109" t="s">
        <v>6951</v>
      </c>
      <c r="B109" t="s">
        <v>8934</v>
      </c>
      <c r="C109">
        <v>0</v>
      </c>
      <c r="D109" t="s">
        <v>6955</v>
      </c>
      <c r="E109" s="2972" t="s">
        <v>8950</v>
      </c>
      <c r="F109" s="2972">
        <v>1856.8</v>
      </c>
      <c r="G109" t="s">
        <v>7013</v>
      </c>
      <c r="H109" s="2972" t="s">
        <v>9005</v>
      </c>
      <c r="I109" s="2972">
        <v>30.8</v>
      </c>
      <c r="J109" t="s">
        <v>7028</v>
      </c>
      <c r="K109" s="2972" t="s">
        <v>9018</v>
      </c>
      <c r="L109" s="2972">
        <v>345.2</v>
      </c>
    </row>
    <row r="110" spans="1:12" ht="13.5" customHeight="1" x14ac:dyDescent="0.25">
      <c r="A110" t="s">
        <v>6951</v>
      </c>
      <c r="B110" t="s">
        <v>8935</v>
      </c>
      <c r="C110">
        <v>0</v>
      </c>
      <c r="D110" t="s">
        <v>6955</v>
      </c>
      <c r="E110" s="2972" t="s">
        <v>8973</v>
      </c>
      <c r="F110" s="2972">
        <v>0</v>
      </c>
      <c r="G110" t="s">
        <v>7013</v>
      </c>
      <c r="H110" s="2972" t="s">
        <v>9006</v>
      </c>
      <c r="I110" s="2972">
        <v>0</v>
      </c>
      <c r="J110" t="s">
        <v>7028</v>
      </c>
      <c r="K110" s="2972" t="s">
        <v>9019</v>
      </c>
      <c r="L110" s="2972">
        <v>27.6</v>
      </c>
    </row>
    <row r="111" spans="1:12" ht="13.5" customHeight="1" x14ac:dyDescent="0.25">
      <c r="A111" t="s">
        <v>6946</v>
      </c>
      <c r="B111" t="s">
        <v>8932</v>
      </c>
      <c r="C111">
        <v>0</v>
      </c>
      <c r="D111" t="s">
        <v>6955</v>
      </c>
      <c r="E111" s="2972" t="s">
        <v>8951</v>
      </c>
      <c r="F111" s="2972">
        <v>1554.8</v>
      </c>
      <c r="G111" t="s">
        <v>7013</v>
      </c>
      <c r="H111" s="2972" t="s">
        <v>9007</v>
      </c>
      <c r="I111" s="2972">
        <v>85.7</v>
      </c>
      <c r="J111" t="s">
        <v>7028</v>
      </c>
      <c r="K111" s="2972" t="s">
        <v>9020</v>
      </c>
      <c r="L111" s="2972">
        <v>14.7</v>
      </c>
    </row>
    <row r="112" spans="1:12" ht="13.5" customHeight="1" x14ac:dyDescent="0.25">
      <c r="A112" t="s">
        <v>6946</v>
      </c>
      <c r="B112" t="s">
        <v>8934</v>
      </c>
      <c r="C112">
        <v>12949</v>
      </c>
      <c r="D112" t="s">
        <v>6955</v>
      </c>
      <c r="E112" s="2972" t="s">
        <v>8974</v>
      </c>
      <c r="F112" s="2972">
        <v>0</v>
      </c>
      <c r="G112" t="s">
        <v>7013</v>
      </c>
      <c r="H112" s="2972" t="s">
        <v>9008</v>
      </c>
      <c r="I112" s="2972">
        <v>624.29999999999995</v>
      </c>
      <c r="J112" s="2919" t="s">
        <v>7025</v>
      </c>
      <c r="K112" s="2972" t="s">
        <v>8932</v>
      </c>
      <c r="L112" s="2972">
        <v>8467.1</v>
      </c>
    </row>
    <row r="113" spans="1:12" ht="13.5" customHeight="1" x14ac:dyDescent="0.25">
      <c r="A113" t="s">
        <v>6946</v>
      </c>
      <c r="B113" t="s">
        <v>8935</v>
      </c>
      <c r="C113">
        <v>6786</v>
      </c>
      <c r="D113" t="s">
        <v>6955</v>
      </c>
      <c r="E113" s="2972" t="s">
        <v>8952</v>
      </c>
      <c r="F113" s="2972">
        <v>1829.9</v>
      </c>
      <c r="G113" t="s">
        <v>7013</v>
      </c>
      <c r="H113" s="2972" t="s">
        <v>9009</v>
      </c>
      <c r="I113" s="2972">
        <v>600.70000000000005</v>
      </c>
      <c r="J113" t="s">
        <v>7025</v>
      </c>
      <c r="K113" s="2972" t="s">
        <v>8934</v>
      </c>
      <c r="L113" s="2972">
        <v>2951.5</v>
      </c>
    </row>
    <row r="114" spans="1:12" ht="13.5" customHeight="1" x14ac:dyDescent="0.25">
      <c r="A114" t="s">
        <v>9295</v>
      </c>
      <c r="B114" t="s">
        <v>8932</v>
      </c>
      <c r="C114">
        <v>543.9</v>
      </c>
      <c r="D114" t="s">
        <v>6955</v>
      </c>
      <c r="E114" s="2972" t="s">
        <v>8975</v>
      </c>
      <c r="F114" s="2972">
        <v>0</v>
      </c>
      <c r="G114" t="s">
        <v>7013</v>
      </c>
      <c r="H114" s="2972" t="s">
        <v>9010</v>
      </c>
      <c r="I114" s="2972">
        <v>0</v>
      </c>
      <c r="J114" t="s">
        <v>7025</v>
      </c>
      <c r="K114" s="2972" t="s">
        <v>8935</v>
      </c>
      <c r="L114" s="2972">
        <v>2951.5</v>
      </c>
    </row>
    <row r="115" spans="1:12" ht="13.5" customHeight="1" x14ac:dyDescent="0.25">
      <c r="A115" t="s">
        <v>9295</v>
      </c>
      <c r="B115" t="s">
        <v>8934</v>
      </c>
      <c r="C115">
        <v>5732.8</v>
      </c>
      <c r="D115" t="s">
        <v>6955</v>
      </c>
      <c r="E115" s="2972" t="s">
        <v>8953</v>
      </c>
      <c r="F115" s="2972">
        <v>1462.3</v>
      </c>
      <c r="G115" t="s">
        <v>7013</v>
      </c>
      <c r="H115" s="2972" t="s">
        <v>9011</v>
      </c>
      <c r="I115" s="2972">
        <v>0</v>
      </c>
      <c r="J115" t="s">
        <v>7025</v>
      </c>
      <c r="K115" s="2972" t="s">
        <v>8936</v>
      </c>
      <c r="L115" s="2972">
        <v>0</v>
      </c>
    </row>
    <row r="116" spans="1:12" ht="13.5" customHeight="1" x14ac:dyDescent="0.25">
      <c r="A116" t="s">
        <v>9295</v>
      </c>
      <c r="B116" t="s">
        <v>8935</v>
      </c>
      <c r="C116">
        <v>437.3</v>
      </c>
      <c r="D116" t="s">
        <v>6955</v>
      </c>
      <c r="E116" s="2972" t="s">
        <v>8976</v>
      </c>
      <c r="F116" s="2972">
        <v>0</v>
      </c>
      <c r="G116" t="s">
        <v>7013</v>
      </c>
      <c r="H116" s="2972" t="s">
        <v>9012</v>
      </c>
      <c r="I116" s="2972">
        <v>624.29999999999995</v>
      </c>
      <c r="J116" t="s">
        <v>7025</v>
      </c>
      <c r="K116" s="2972" t="s">
        <v>8937</v>
      </c>
      <c r="L116" s="2972">
        <v>0</v>
      </c>
    </row>
    <row r="117" spans="1:12" ht="13.5" customHeight="1" x14ac:dyDescent="0.25">
      <c r="A117" t="s">
        <v>9295</v>
      </c>
      <c r="B117" t="s">
        <v>8936</v>
      </c>
      <c r="C117">
        <v>5732.8</v>
      </c>
      <c r="D117" t="s">
        <v>6955</v>
      </c>
      <c r="E117" s="2972" t="s">
        <v>8954</v>
      </c>
      <c r="F117" s="2972">
        <v>0</v>
      </c>
      <c r="G117" t="s">
        <v>7013</v>
      </c>
      <c r="H117" s="2972" t="s">
        <v>9013</v>
      </c>
      <c r="I117" s="2972">
        <v>0</v>
      </c>
      <c r="J117" t="s">
        <v>7025</v>
      </c>
      <c r="K117" s="2972" t="s">
        <v>8938</v>
      </c>
      <c r="L117" s="2972">
        <v>23717.8</v>
      </c>
    </row>
    <row r="118" spans="1:12" ht="13.5" customHeight="1" x14ac:dyDescent="0.25">
      <c r="A118" t="s">
        <v>9295</v>
      </c>
      <c r="B118" t="s">
        <v>8937</v>
      </c>
      <c r="C118">
        <v>75.8</v>
      </c>
      <c r="D118" t="s">
        <v>6955</v>
      </c>
      <c r="E118" s="2972" t="s">
        <v>8981</v>
      </c>
      <c r="F118" s="2972">
        <v>0</v>
      </c>
      <c r="G118" t="s">
        <v>7013</v>
      </c>
      <c r="H118" s="2972" t="s">
        <v>9014</v>
      </c>
      <c r="I118" s="2972">
        <v>0</v>
      </c>
      <c r="J118" t="s">
        <v>7025</v>
      </c>
      <c r="K118" s="2972" t="s">
        <v>8939</v>
      </c>
      <c r="L118" s="2972">
        <v>0</v>
      </c>
    </row>
    <row r="119" spans="1:12" ht="13.5" customHeight="1" x14ac:dyDescent="0.25">
      <c r="A119" t="s">
        <v>9295</v>
      </c>
      <c r="B119" t="s">
        <v>8938</v>
      </c>
      <c r="C119">
        <v>0</v>
      </c>
      <c r="D119" t="s">
        <v>6955</v>
      </c>
      <c r="E119" s="2972" t="s">
        <v>8977</v>
      </c>
      <c r="F119" s="2972">
        <v>0</v>
      </c>
      <c r="G119" t="s">
        <v>7013</v>
      </c>
      <c r="H119" s="2972" t="s">
        <v>9015</v>
      </c>
      <c r="I119" s="2972">
        <v>0</v>
      </c>
      <c r="J119" t="s">
        <v>7025</v>
      </c>
      <c r="K119" s="2972" t="s">
        <v>8940</v>
      </c>
      <c r="L119" s="2972">
        <v>23717.8</v>
      </c>
    </row>
    <row r="120" spans="1:12" ht="13.5" customHeight="1" x14ac:dyDescent="0.25">
      <c r="D120" t="s">
        <v>6955</v>
      </c>
      <c r="E120" s="2972" t="s">
        <v>8978</v>
      </c>
      <c r="F120" s="2972">
        <v>0</v>
      </c>
      <c r="G120" t="s">
        <v>7013</v>
      </c>
      <c r="H120" s="2972" t="s">
        <v>9016</v>
      </c>
      <c r="I120" s="2972">
        <v>0</v>
      </c>
      <c r="J120" t="s">
        <v>7025</v>
      </c>
      <c r="K120" s="2972" t="s">
        <v>8941</v>
      </c>
      <c r="L120" s="2972">
        <v>0</v>
      </c>
    </row>
    <row r="121" spans="1:12" ht="13.5" customHeight="1" x14ac:dyDescent="0.25">
      <c r="D121" t="s">
        <v>6955</v>
      </c>
      <c r="E121" s="2972" t="s">
        <v>8982</v>
      </c>
      <c r="F121" s="2972">
        <v>86.5</v>
      </c>
      <c r="G121" t="s">
        <v>7014</v>
      </c>
      <c r="H121" s="2972" t="s">
        <v>8932</v>
      </c>
      <c r="I121" s="2972">
        <v>972.5</v>
      </c>
      <c r="J121" t="s">
        <v>7025</v>
      </c>
      <c r="K121" s="2972" t="s">
        <v>8942</v>
      </c>
      <c r="L121" s="2972">
        <v>0</v>
      </c>
    </row>
    <row r="122" spans="1:12" ht="13.5" customHeight="1" x14ac:dyDescent="0.25">
      <c r="D122" t="s">
        <v>6955</v>
      </c>
      <c r="E122" s="2972" t="s">
        <v>8979</v>
      </c>
      <c r="F122" s="2972">
        <v>0</v>
      </c>
      <c r="G122" t="s">
        <v>7014</v>
      </c>
      <c r="H122" s="2972" t="s">
        <v>8934</v>
      </c>
      <c r="I122" s="2972">
        <v>752.8</v>
      </c>
      <c r="J122" s="2919" t="s">
        <v>7022</v>
      </c>
      <c r="K122" s="2972" t="s">
        <v>8932</v>
      </c>
      <c r="L122" s="2972">
        <v>21080.7</v>
      </c>
    </row>
    <row r="123" spans="1:12" ht="13.5" customHeight="1" x14ac:dyDescent="0.25">
      <c r="D123" t="s">
        <v>6955</v>
      </c>
      <c r="E123" s="2972" t="s">
        <v>8983</v>
      </c>
      <c r="F123" s="2972">
        <v>182.3</v>
      </c>
      <c r="G123" t="s">
        <v>7014</v>
      </c>
      <c r="H123" s="2972" t="s">
        <v>8935</v>
      </c>
      <c r="I123" s="2972">
        <v>752.8</v>
      </c>
      <c r="J123" t="s">
        <v>7022</v>
      </c>
      <c r="K123" s="2972" t="s">
        <v>8934</v>
      </c>
      <c r="L123" s="2972">
        <v>10642.3</v>
      </c>
    </row>
    <row r="124" spans="1:12" ht="13.5" customHeight="1" x14ac:dyDescent="0.25">
      <c r="D124" t="s">
        <v>6955</v>
      </c>
      <c r="E124" s="2972" t="s">
        <v>8980</v>
      </c>
      <c r="F124" s="2972">
        <v>0</v>
      </c>
      <c r="G124" t="s">
        <v>7014</v>
      </c>
      <c r="H124" s="2972" t="s">
        <v>8936</v>
      </c>
      <c r="I124" s="2972">
        <v>580.70000000000005</v>
      </c>
      <c r="J124" t="s">
        <v>7022</v>
      </c>
      <c r="K124" s="2972" t="s">
        <v>8935</v>
      </c>
      <c r="L124" s="2972">
        <v>0</v>
      </c>
    </row>
    <row r="125" spans="1:12" ht="13.5" customHeight="1" x14ac:dyDescent="0.25">
      <c r="D125" t="s">
        <v>6955</v>
      </c>
      <c r="E125" s="2972" t="s">
        <v>8984</v>
      </c>
      <c r="F125" s="2972">
        <v>0</v>
      </c>
      <c r="G125" t="s">
        <v>7014</v>
      </c>
      <c r="H125" s="2972" t="s">
        <v>8937</v>
      </c>
      <c r="I125" s="2972">
        <v>457.8</v>
      </c>
      <c r="J125" t="s">
        <v>7022</v>
      </c>
      <c r="K125" s="2972" t="s">
        <v>8936</v>
      </c>
      <c r="L125" s="2972">
        <v>3372.6</v>
      </c>
    </row>
    <row r="126" spans="1:12" ht="13.5" customHeight="1" x14ac:dyDescent="0.25">
      <c r="D126" t="s">
        <v>6956</v>
      </c>
      <c r="E126" s="2972" t="s">
        <v>8932</v>
      </c>
      <c r="F126" s="2972">
        <v>0</v>
      </c>
      <c r="G126" t="s">
        <v>7014</v>
      </c>
      <c r="H126" s="2972" t="s">
        <v>8938</v>
      </c>
      <c r="I126" s="2972">
        <v>437.4</v>
      </c>
      <c r="J126" t="s">
        <v>7022</v>
      </c>
      <c r="K126" s="2972" t="s">
        <v>8937</v>
      </c>
      <c r="L126" s="2972">
        <v>0</v>
      </c>
    </row>
    <row r="127" spans="1:12" ht="13.5" customHeight="1" x14ac:dyDescent="0.25">
      <c r="D127" t="s">
        <v>6956</v>
      </c>
      <c r="E127" s="2972" t="s">
        <v>8955</v>
      </c>
      <c r="F127" s="2972">
        <v>0</v>
      </c>
      <c r="G127" t="s">
        <v>7014</v>
      </c>
      <c r="H127" s="2972" t="s">
        <v>8939</v>
      </c>
      <c r="I127" s="2972">
        <v>823.5</v>
      </c>
      <c r="J127" t="s">
        <v>7022</v>
      </c>
      <c r="K127" s="2972" t="s">
        <v>8938</v>
      </c>
      <c r="L127" s="2972">
        <v>10642.3</v>
      </c>
    </row>
    <row r="128" spans="1:12" ht="13.5" customHeight="1" x14ac:dyDescent="0.25">
      <c r="D128" t="s">
        <v>6956</v>
      </c>
      <c r="E128" s="2972" t="s">
        <v>8934</v>
      </c>
      <c r="F128" s="2972">
        <v>0</v>
      </c>
      <c r="G128" t="s">
        <v>7014</v>
      </c>
      <c r="H128" s="2972" t="s">
        <v>8940</v>
      </c>
      <c r="I128" s="2972">
        <v>606.79999999999995</v>
      </c>
      <c r="J128" t="s">
        <v>7022</v>
      </c>
      <c r="K128" s="2972" t="s">
        <v>8939</v>
      </c>
      <c r="L128" s="2972">
        <v>3372.6</v>
      </c>
    </row>
    <row r="129" spans="4:12" ht="13.5" customHeight="1" x14ac:dyDescent="0.25">
      <c r="D129" t="s">
        <v>6956</v>
      </c>
      <c r="E129" s="2972" t="s">
        <v>8956</v>
      </c>
      <c r="F129" s="2972">
        <v>0</v>
      </c>
      <c r="G129" t="s">
        <v>7014</v>
      </c>
      <c r="H129" s="2972" t="s">
        <v>8941</v>
      </c>
      <c r="I129" s="2972">
        <v>562.4</v>
      </c>
      <c r="J129" t="s">
        <v>7022</v>
      </c>
      <c r="K129" s="2972" t="s">
        <v>8940</v>
      </c>
      <c r="L129" s="2972">
        <v>0</v>
      </c>
    </row>
    <row r="130" spans="4:12" ht="13.5" customHeight="1" x14ac:dyDescent="0.25">
      <c r="D130" t="s">
        <v>6956</v>
      </c>
      <c r="E130" s="2972" t="s">
        <v>8935</v>
      </c>
      <c r="F130" s="2972">
        <v>0</v>
      </c>
      <c r="G130" t="s">
        <v>7014</v>
      </c>
      <c r="H130" s="2972" t="s">
        <v>8942</v>
      </c>
      <c r="I130" s="2972">
        <v>0</v>
      </c>
      <c r="J130" t="s">
        <v>7022</v>
      </c>
      <c r="K130" s="2972" t="s">
        <v>8941</v>
      </c>
      <c r="L130" s="2972">
        <v>0</v>
      </c>
    </row>
    <row r="131" spans="4:12" ht="13.5" customHeight="1" x14ac:dyDescent="0.25">
      <c r="D131" t="s">
        <v>6956</v>
      </c>
      <c r="E131" s="2972" t="s">
        <v>8957</v>
      </c>
      <c r="F131" s="2972">
        <v>0</v>
      </c>
      <c r="G131" t="s">
        <v>7014</v>
      </c>
      <c r="H131" s="2972" t="s">
        <v>8943</v>
      </c>
      <c r="I131" s="2972">
        <v>465.8</v>
      </c>
      <c r="J131" t="s">
        <v>7022</v>
      </c>
      <c r="K131" s="2972" t="s">
        <v>8942</v>
      </c>
      <c r="L131" s="2972">
        <v>0</v>
      </c>
    </row>
    <row r="132" spans="4:12" ht="13.5" customHeight="1" x14ac:dyDescent="0.25">
      <c r="D132" t="s">
        <v>6956</v>
      </c>
      <c r="E132" s="2972" t="s">
        <v>8936</v>
      </c>
      <c r="F132" s="2972">
        <v>0</v>
      </c>
      <c r="G132" t="s">
        <v>7014</v>
      </c>
      <c r="H132" s="2972" t="s">
        <v>8944</v>
      </c>
      <c r="I132" s="2972">
        <v>0</v>
      </c>
      <c r="J132" s="2919" t="s">
        <v>7027</v>
      </c>
      <c r="K132" s="2972" t="s">
        <v>8932</v>
      </c>
      <c r="L132" s="2972">
        <v>0</v>
      </c>
    </row>
    <row r="133" spans="4:12" ht="13.5" customHeight="1" x14ac:dyDescent="0.25">
      <c r="D133" t="s">
        <v>6956</v>
      </c>
      <c r="E133" s="2972" t="s">
        <v>8958</v>
      </c>
      <c r="F133" s="2972">
        <v>87.4</v>
      </c>
      <c r="G133" t="s">
        <v>7014</v>
      </c>
      <c r="H133" s="2972" t="s">
        <v>8945</v>
      </c>
      <c r="I133" s="2972">
        <v>823.5</v>
      </c>
      <c r="J133" t="s">
        <v>7027</v>
      </c>
      <c r="K133" s="2972" t="s">
        <v>8934</v>
      </c>
      <c r="L133" s="2972">
        <v>0</v>
      </c>
    </row>
    <row r="134" spans="4:12" ht="13.5" customHeight="1" x14ac:dyDescent="0.25">
      <c r="D134" t="s">
        <v>6956</v>
      </c>
      <c r="E134" s="2972" t="s">
        <v>8937</v>
      </c>
      <c r="F134" s="2972">
        <v>0</v>
      </c>
      <c r="G134" t="s">
        <v>7014</v>
      </c>
      <c r="H134" s="2972" t="s">
        <v>8946</v>
      </c>
      <c r="I134" s="2972">
        <v>0</v>
      </c>
      <c r="J134" t="s">
        <v>7027</v>
      </c>
      <c r="K134" s="2972" t="s">
        <v>8935</v>
      </c>
      <c r="L134" s="2972">
        <v>0</v>
      </c>
    </row>
    <row r="135" spans="4:12" ht="13.5" customHeight="1" x14ac:dyDescent="0.25">
      <c r="D135" t="s">
        <v>6956</v>
      </c>
      <c r="E135" s="2972" t="s">
        <v>8959</v>
      </c>
      <c r="F135" s="2972">
        <v>224.8</v>
      </c>
      <c r="G135" t="s">
        <v>7014</v>
      </c>
      <c r="H135" s="2972" t="s">
        <v>8947</v>
      </c>
      <c r="I135" s="2972">
        <v>606.79999999999995</v>
      </c>
      <c r="J135" t="s">
        <v>7027</v>
      </c>
      <c r="K135" s="2972" t="s">
        <v>8936</v>
      </c>
      <c r="L135" s="2972">
        <v>0</v>
      </c>
    </row>
    <row r="136" spans="4:12" ht="13.5" customHeight="1" x14ac:dyDescent="0.25">
      <c r="D136" t="s">
        <v>6956</v>
      </c>
      <c r="E136" s="2972" t="s">
        <v>8938</v>
      </c>
      <c r="F136" s="2972">
        <v>0</v>
      </c>
      <c r="G136" t="s">
        <v>7014</v>
      </c>
      <c r="H136" s="2972" t="s">
        <v>8948</v>
      </c>
      <c r="I136" s="2972">
        <v>0</v>
      </c>
      <c r="J136" t="s">
        <v>7027</v>
      </c>
      <c r="K136" s="2972" t="s">
        <v>8937</v>
      </c>
      <c r="L136" s="2972">
        <v>0</v>
      </c>
    </row>
    <row r="137" spans="4:12" ht="13.5" customHeight="1" x14ac:dyDescent="0.25">
      <c r="D137" t="s">
        <v>6956</v>
      </c>
      <c r="E137" s="2972" t="s">
        <v>8960</v>
      </c>
      <c r="F137" s="2972">
        <v>565.4</v>
      </c>
      <c r="G137" t="s">
        <v>7014</v>
      </c>
      <c r="H137" s="2972" t="s">
        <v>8949</v>
      </c>
      <c r="I137" s="2972">
        <v>298.60000000000002</v>
      </c>
      <c r="J137" t="s">
        <v>7027</v>
      </c>
      <c r="K137" s="2972" t="s">
        <v>8938</v>
      </c>
      <c r="L137" s="2972">
        <v>0</v>
      </c>
    </row>
    <row r="138" spans="4:12" ht="13.5" customHeight="1" x14ac:dyDescent="0.25">
      <c r="D138" t="s">
        <v>6956</v>
      </c>
      <c r="E138" s="2972" t="s">
        <v>8939</v>
      </c>
      <c r="F138" s="2972">
        <v>0</v>
      </c>
      <c r="G138" t="s">
        <v>7014</v>
      </c>
      <c r="H138" s="2972" t="s">
        <v>8950</v>
      </c>
      <c r="I138" s="2972">
        <v>0</v>
      </c>
      <c r="J138" t="s">
        <v>7027</v>
      </c>
      <c r="K138" s="2972" t="s">
        <v>8939</v>
      </c>
      <c r="L138" s="2972">
        <v>0</v>
      </c>
    </row>
    <row r="139" spans="4:12" ht="13.5" customHeight="1" x14ac:dyDescent="0.25">
      <c r="D139" t="s">
        <v>6956</v>
      </c>
      <c r="E139" s="2972" t="s">
        <v>8961</v>
      </c>
      <c r="F139" s="2972">
        <v>278.10000000000002</v>
      </c>
      <c r="G139" t="s">
        <v>7014</v>
      </c>
      <c r="H139" s="2972" t="s">
        <v>8951</v>
      </c>
      <c r="I139" s="2972">
        <v>0</v>
      </c>
      <c r="J139" t="s">
        <v>7027</v>
      </c>
      <c r="K139" s="2972" t="s">
        <v>8940</v>
      </c>
      <c r="L139" s="2972">
        <v>340.5</v>
      </c>
    </row>
    <row r="140" spans="4:12" ht="13.5" customHeight="1" x14ac:dyDescent="0.25">
      <c r="D140" t="s">
        <v>6956</v>
      </c>
      <c r="E140" s="2972" t="s">
        <v>8940</v>
      </c>
      <c r="F140" s="2972">
        <v>0</v>
      </c>
      <c r="G140" t="s">
        <v>7014</v>
      </c>
      <c r="H140" s="2972" t="s">
        <v>8952</v>
      </c>
      <c r="I140" s="2972">
        <v>0</v>
      </c>
      <c r="J140" t="s">
        <v>7027</v>
      </c>
      <c r="K140" s="2972" t="s">
        <v>8941</v>
      </c>
      <c r="L140" s="2972">
        <v>420.4</v>
      </c>
    </row>
    <row r="141" spans="4:12" ht="13.5" customHeight="1" x14ac:dyDescent="0.25">
      <c r="D141" t="s">
        <v>6956</v>
      </c>
      <c r="E141" s="2972" t="s">
        <v>8962</v>
      </c>
      <c r="F141" s="2972">
        <v>45.5</v>
      </c>
      <c r="G141" t="s">
        <v>7014</v>
      </c>
      <c r="H141" s="2972" t="s">
        <v>8953</v>
      </c>
      <c r="I141" s="2972">
        <v>0</v>
      </c>
      <c r="J141" t="s">
        <v>7027</v>
      </c>
      <c r="K141" s="2972" t="s">
        <v>8942</v>
      </c>
      <c r="L141" s="2972">
        <v>268.8</v>
      </c>
    </row>
    <row r="142" spans="4:12" ht="13.5" customHeight="1" x14ac:dyDescent="0.25">
      <c r="D142" t="s">
        <v>6956</v>
      </c>
      <c r="E142" s="2972" t="s">
        <v>8941</v>
      </c>
      <c r="F142" s="2972">
        <v>0</v>
      </c>
      <c r="G142" t="s">
        <v>7014</v>
      </c>
      <c r="H142" s="2972" t="s">
        <v>8954</v>
      </c>
      <c r="I142" s="2972">
        <v>47.8</v>
      </c>
      <c r="J142" t="s">
        <v>7027</v>
      </c>
      <c r="K142" s="2972" t="s">
        <v>8943</v>
      </c>
      <c r="L142" s="2972">
        <v>0</v>
      </c>
    </row>
    <row r="143" spans="4:12" ht="13.5" customHeight="1" x14ac:dyDescent="0.25">
      <c r="D143" t="s">
        <v>6956</v>
      </c>
      <c r="E143" s="2972" t="s">
        <v>8963</v>
      </c>
      <c r="F143" s="2972">
        <v>630.79999999999995</v>
      </c>
      <c r="G143" t="s">
        <v>7014</v>
      </c>
      <c r="H143" s="2972" t="s">
        <v>8977</v>
      </c>
      <c r="I143" s="2972">
        <v>0</v>
      </c>
      <c r="J143" t="s">
        <v>7027</v>
      </c>
      <c r="K143" s="2972" t="s">
        <v>8944</v>
      </c>
      <c r="L143" s="2972">
        <v>571.79999999999995</v>
      </c>
    </row>
    <row r="144" spans="4:12" ht="13.5" customHeight="1" x14ac:dyDescent="0.25">
      <c r="D144" t="s">
        <v>6956</v>
      </c>
      <c r="E144" s="2972" t="s">
        <v>8942</v>
      </c>
      <c r="F144" s="2972">
        <v>0</v>
      </c>
      <c r="G144" t="s">
        <v>7014</v>
      </c>
      <c r="H144" s="2972" t="s">
        <v>8978</v>
      </c>
      <c r="I144" s="2972">
        <v>71.900000000000006</v>
      </c>
      <c r="J144" t="s">
        <v>7027</v>
      </c>
      <c r="K144" s="2972" t="s">
        <v>8945</v>
      </c>
      <c r="L144" s="2972">
        <v>242.8</v>
      </c>
    </row>
    <row r="145" spans="4:12" ht="13.5" customHeight="1" x14ac:dyDescent="0.25">
      <c r="D145" t="s">
        <v>6956</v>
      </c>
      <c r="E145" s="2972" t="s">
        <v>8964</v>
      </c>
      <c r="F145" s="2972">
        <v>804.2</v>
      </c>
      <c r="G145" t="s">
        <v>7014</v>
      </c>
      <c r="H145" s="2972" t="s">
        <v>8979</v>
      </c>
      <c r="I145" s="2972">
        <v>0</v>
      </c>
      <c r="J145" t="s">
        <v>7027</v>
      </c>
      <c r="K145" s="2972" t="s">
        <v>8946</v>
      </c>
      <c r="L145" s="2972">
        <v>996</v>
      </c>
    </row>
    <row r="146" spans="4:12" ht="13.5" customHeight="1" x14ac:dyDescent="0.25">
      <c r="D146" t="s">
        <v>6956</v>
      </c>
      <c r="E146" s="2972" t="s">
        <v>8943</v>
      </c>
      <c r="F146" s="2972">
        <v>0</v>
      </c>
      <c r="G146" t="s">
        <v>7014</v>
      </c>
      <c r="H146" s="2972" t="s">
        <v>8980</v>
      </c>
      <c r="I146" s="2972">
        <v>276.60000000000002</v>
      </c>
      <c r="J146" t="s">
        <v>7027</v>
      </c>
      <c r="K146" s="2972" t="s">
        <v>8947</v>
      </c>
      <c r="L146" s="2972">
        <v>502.6</v>
      </c>
    </row>
    <row r="147" spans="4:12" ht="13.5" customHeight="1" x14ac:dyDescent="0.25">
      <c r="D147" t="s">
        <v>6956</v>
      </c>
      <c r="E147" s="2972" t="s">
        <v>8965</v>
      </c>
      <c r="F147" s="2972">
        <v>402.9</v>
      </c>
      <c r="G147" t="s">
        <v>7014</v>
      </c>
      <c r="H147" s="2972" t="s">
        <v>8993</v>
      </c>
      <c r="I147" s="2972">
        <v>0</v>
      </c>
      <c r="J147" t="s">
        <v>7027</v>
      </c>
      <c r="K147" s="2972" t="s">
        <v>8948</v>
      </c>
      <c r="L147" s="2972">
        <v>609.29999999999995</v>
      </c>
    </row>
    <row r="148" spans="4:12" ht="13.5" customHeight="1" x14ac:dyDescent="0.25">
      <c r="D148" t="s">
        <v>6956</v>
      </c>
      <c r="E148" s="2972" t="s">
        <v>8944</v>
      </c>
      <c r="F148" s="2972">
        <v>0</v>
      </c>
      <c r="G148" t="s">
        <v>7014</v>
      </c>
      <c r="H148" s="2972" t="s">
        <v>8994</v>
      </c>
      <c r="I148" s="2972">
        <v>172.9</v>
      </c>
      <c r="J148" t="s">
        <v>7027</v>
      </c>
      <c r="K148" s="2972" t="s">
        <v>8949</v>
      </c>
      <c r="L148" s="2972">
        <v>420.4</v>
      </c>
    </row>
    <row r="149" spans="4:12" ht="13.5" customHeight="1" x14ac:dyDescent="0.25">
      <c r="D149" t="s">
        <v>6956</v>
      </c>
      <c r="E149" s="2972" t="s">
        <v>8966</v>
      </c>
      <c r="F149" s="2972">
        <v>461.9</v>
      </c>
      <c r="G149" t="s">
        <v>7014</v>
      </c>
      <c r="H149" s="2972" t="s">
        <v>8995</v>
      </c>
      <c r="I149" s="2972">
        <v>0</v>
      </c>
      <c r="J149" t="s">
        <v>7027</v>
      </c>
      <c r="K149" s="2972" t="s">
        <v>8950</v>
      </c>
      <c r="L149" s="2972">
        <v>202.7</v>
      </c>
    </row>
    <row r="150" spans="4:12" ht="13.5" customHeight="1" x14ac:dyDescent="0.25">
      <c r="D150" t="s">
        <v>6956</v>
      </c>
      <c r="E150" s="2972" t="s">
        <v>8945</v>
      </c>
      <c r="F150" s="2972">
        <v>0</v>
      </c>
      <c r="G150" t="s">
        <v>7014</v>
      </c>
      <c r="H150" s="2972" t="s">
        <v>8996</v>
      </c>
      <c r="I150" s="2972">
        <v>171.5</v>
      </c>
      <c r="J150" t="s">
        <v>7027</v>
      </c>
      <c r="K150" s="2972" t="s">
        <v>8951</v>
      </c>
      <c r="L150" s="2972">
        <v>863.7</v>
      </c>
    </row>
    <row r="151" spans="4:12" ht="13.5" customHeight="1" x14ac:dyDescent="0.25">
      <c r="D151" t="s">
        <v>6956</v>
      </c>
      <c r="E151" s="2972" t="s">
        <v>8967</v>
      </c>
      <c r="F151" s="2972">
        <v>0</v>
      </c>
      <c r="G151" t="s">
        <v>7014</v>
      </c>
      <c r="H151" s="2972" t="s">
        <v>8997</v>
      </c>
      <c r="I151" s="2972">
        <v>0</v>
      </c>
      <c r="J151" t="s">
        <v>7027</v>
      </c>
      <c r="K151" s="2972" t="s">
        <v>8952</v>
      </c>
      <c r="L151" s="2972">
        <v>232.6</v>
      </c>
    </row>
    <row r="152" spans="4:12" ht="13.5" customHeight="1" x14ac:dyDescent="0.25">
      <c r="D152" t="s">
        <v>6956</v>
      </c>
      <c r="E152" s="2972" t="s">
        <v>8946</v>
      </c>
      <c r="F152" s="2972">
        <v>0</v>
      </c>
      <c r="G152" t="s">
        <v>7014</v>
      </c>
      <c r="H152" s="2972" t="s">
        <v>8998</v>
      </c>
      <c r="I152" s="2972">
        <v>0</v>
      </c>
      <c r="J152" t="s">
        <v>7027</v>
      </c>
      <c r="K152" s="2972" t="s">
        <v>8953</v>
      </c>
      <c r="L152" s="2972">
        <v>0</v>
      </c>
    </row>
    <row r="153" spans="4:12" ht="13.5" customHeight="1" x14ac:dyDescent="0.25">
      <c r="D153" t="s">
        <v>6956</v>
      </c>
      <c r="E153" s="2972" t="s">
        <v>8968</v>
      </c>
      <c r="F153" s="2972">
        <v>0</v>
      </c>
      <c r="G153" t="s">
        <v>7014</v>
      </c>
      <c r="H153" s="2972" t="s">
        <v>8999</v>
      </c>
      <c r="I153" s="2972">
        <v>0</v>
      </c>
      <c r="J153" t="s">
        <v>7027</v>
      </c>
      <c r="K153" s="2972" t="s">
        <v>8954</v>
      </c>
      <c r="L153" s="2972">
        <v>0</v>
      </c>
    </row>
    <row r="154" spans="4:12" ht="13.5" customHeight="1" x14ac:dyDescent="0.25">
      <c r="D154" t="s">
        <v>6956</v>
      </c>
      <c r="E154" s="2972" t="s">
        <v>8947</v>
      </c>
      <c r="F154" s="2972">
        <v>0</v>
      </c>
      <c r="G154" s="2919" t="s">
        <v>7014</v>
      </c>
      <c r="H154" s="2972" t="s">
        <v>9000</v>
      </c>
      <c r="I154" s="2972">
        <v>0</v>
      </c>
      <c r="J154" t="s">
        <v>7027</v>
      </c>
      <c r="K154" s="2972" t="s">
        <v>8977</v>
      </c>
      <c r="L154" s="2972">
        <v>190.8</v>
      </c>
    </row>
    <row r="155" spans="4:12" ht="13.5" customHeight="1" x14ac:dyDescent="0.25">
      <c r="D155" t="s">
        <v>6956</v>
      </c>
      <c r="E155" s="2972" t="s">
        <v>8969</v>
      </c>
      <c r="F155" s="2972">
        <v>0</v>
      </c>
      <c r="G155" t="s">
        <v>7014</v>
      </c>
      <c r="H155" s="2972" t="s">
        <v>9001</v>
      </c>
      <c r="I155" s="2972">
        <v>0</v>
      </c>
      <c r="J155" t="s">
        <v>7027</v>
      </c>
      <c r="K155" s="2972" t="s">
        <v>8978</v>
      </c>
      <c r="L155" s="2972">
        <v>340.5</v>
      </c>
    </row>
    <row r="156" spans="4:12" ht="13.5" customHeight="1" x14ac:dyDescent="0.25">
      <c r="D156" t="s">
        <v>6956</v>
      </c>
      <c r="E156" s="2972" t="s">
        <v>8948</v>
      </c>
      <c r="F156" s="2972">
        <v>0</v>
      </c>
      <c r="G156" t="s">
        <v>7014</v>
      </c>
      <c r="H156" s="2972" t="s">
        <v>9002</v>
      </c>
      <c r="I156" s="2972">
        <v>47.8</v>
      </c>
      <c r="J156" t="s">
        <v>7027</v>
      </c>
      <c r="K156" s="2972" t="s">
        <v>8979</v>
      </c>
      <c r="L156" s="2972">
        <v>268.8</v>
      </c>
    </row>
    <row r="157" spans="4:12" ht="13.5" customHeight="1" x14ac:dyDescent="0.25">
      <c r="D157" t="s">
        <v>6956</v>
      </c>
      <c r="E157" s="2972" t="s">
        <v>8970</v>
      </c>
      <c r="F157" s="2972">
        <v>0</v>
      </c>
      <c r="G157" t="s">
        <v>7014</v>
      </c>
      <c r="H157" s="2972" t="s">
        <v>9003</v>
      </c>
      <c r="I157" s="2972">
        <v>71.900000000000006</v>
      </c>
      <c r="J157" t="s">
        <v>7027</v>
      </c>
      <c r="K157" s="2972" t="s">
        <v>8980</v>
      </c>
      <c r="L157" s="2972">
        <v>555.5</v>
      </c>
    </row>
    <row r="158" spans="4:12" ht="13.5" customHeight="1" x14ac:dyDescent="0.25">
      <c r="D158" t="s">
        <v>6956</v>
      </c>
      <c r="E158" s="2972" t="s">
        <v>8949</v>
      </c>
      <c r="F158" s="2972">
        <v>0</v>
      </c>
      <c r="G158" t="s">
        <v>7014</v>
      </c>
      <c r="H158" s="2972" t="s">
        <v>9004</v>
      </c>
      <c r="I158" s="2972">
        <v>276.60000000000002</v>
      </c>
      <c r="J158" t="s">
        <v>7027</v>
      </c>
      <c r="K158" s="2972" t="s">
        <v>8993</v>
      </c>
      <c r="L158" s="2972">
        <v>996</v>
      </c>
    </row>
    <row r="159" spans="4:12" ht="13.5" customHeight="1" x14ac:dyDescent="0.25">
      <c r="D159" t="s">
        <v>6956</v>
      </c>
      <c r="E159" s="2972" t="s">
        <v>8971</v>
      </c>
      <c r="F159" s="2972">
        <v>255.8</v>
      </c>
      <c r="G159" t="s">
        <v>7014</v>
      </c>
      <c r="H159" s="2972" t="s">
        <v>9005</v>
      </c>
      <c r="I159" s="2972">
        <v>172.9</v>
      </c>
      <c r="J159" t="s">
        <v>7027</v>
      </c>
      <c r="K159" s="2972" t="s">
        <v>8994</v>
      </c>
      <c r="L159" s="2972">
        <v>232</v>
      </c>
    </row>
    <row r="160" spans="4:12" ht="13.5" customHeight="1" x14ac:dyDescent="0.25">
      <c r="D160" s="2919" t="s">
        <v>6956</v>
      </c>
      <c r="E160" s="2972" t="s">
        <v>8950</v>
      </c>
      <c r="F160" s="2972">
        <v>0</v>
      </c>
      <c r="G160" t="s">
        <v>7014</v>
      </c>
      <c r="H160" s="2972" t="s">
        <v>9006</v>
      </c>
      <c r="I160" s="2972">
        <v>280.39999999999998</v>
      </c>
      <c r="J160" t="s">
        <v>7027</v>
      </c>
      <c r="K160" s="2972" t="s">
        <v>8995</v>
      </c>
      <c r="L160" s="2972">
        <v>502.6</v>
      </c>
    </row>
    <row r="161" spans="4:12" ht="13.5" customHeight="1" x14ac:dyDescent="0.25">
      <c r="D161" t="s">
        <v>6956</v>
      </c>
      <c r="E161" s="2972" t="s">
        <v>8972</v>
      </c>
      <c r="F161" s="2972">
        <v>222.1</v>
      </c>
      <c r="G161" t="s">
        <v>7014</v>
      </c>
      <c r="H161" s="2972" t="s">
        <v>9007</v>
      </c>
      <c r="I161" s="2972">
        <v>0</v>
      </c>
      <c r="J161" t="s">
        <v>7027</v>
      </c>
      <c r="K161" s="2972" t="s">
        <v>8996</v>
      </c>
      <c r="L161" s="2972">
        <v>517</v>
      </c>
    </row>
    <row r="162" spans="4:12" ht="13.5" customHeight="1" x14ac:dyDescent="0.25">
      <c r="D162" t="s">
        <v>6956</v>
      </c>
      <c r="E162" s="2972" t="s">
        <v>8951</v>
      </c>
      <c r="F162" s="2972">
        <v>0</v>
      </c>
      <c r="G162" t="s">
        <v>7014</v>
      </c>
      <c r="H162" s="2972" t="s">
        <v>9008</v>
      </c>
      <c r="I162" s="2972">
        <v>40.4</v>
      </c>
      <c r="J162" t="s">
        <v>7027</v>
      </c>
      <c r="K162" s="2972" t="s">
        <v>8997</v>
      </c>
      <c r="L162" s="2972">
        <v>609.29999999999995</v>
      </c>
    </row>
    <row r="163" spans="4:12" ht="13.5" customHeight="1" x14ac:dyDescent="0.25">
      <c r="D163" t="s">
        <v>6956</v>
      </c>
      <c r="E163" s="2972" t="s">
        <v>8973</v>
      </c>
      <c r="F163" s="2972">
        <v>232.6</v>
      </c>
      <c r="G163" t="s">
        <v>7014</v>
      </c>
      <c r="H163" s="2972" t="s">
        <v>9009</v>
      </c>
      <c r="I163" s="2972">
        <v>0</v>
      </c>
      <c r="J163" t="s">
        <v>7027</v>
      </c>
      <c r="K163" s="2972" t="s">
        <v>8998</v>
      </c>
      <c r="L163" s="2972">
        <v>0</v>
      </c>
    </row>
    <row r="164" spans="4:12" ht="13.5" customHeight="1" x14ac:dyDescent="0.25">
      <c r="D164" t="s">
        <v>6956</v>
      </c>
      <c r="E164" s="2972" t="s">
        <v>8952</v>
      </c>
      <c r="F164" s="2972">
        <v>501</v>
      </c>
      <c r="G164" t="s">
        <v>7014</v>
      </c>
      <c r="H164" s="2972" t="s">
        <v>9010</v>
      </c>
      <c r="I164" s="2972">
        <v>64.7</v>
      </c>
      <c r="J164" t="s">
        <v>7027</v>
      </c>
      <c r="K164" s="2972" t="s">
        <v>8999</v>
      </c>
      <c r="L164" s="2972">
        <v>0</v>
      </c>
    </row>
    <row r="165" spans="4:12" ht="13.5" customHeight="1" x14ac:dyDescent="0.25">
      <c r="D165" t="s">
        <v>6956</v>
      </c>
      <c r="E165" s="2972" t="s">
        <v>8974</v>
      </c>
      <c r="F165" s="2972">
        <v>282.89999999999998</v>
      </c>
      <c r="G165" t="s">
        <v>7014</v>
      </c>
      <c r="H165" s="2972" t="s">
        <v>9011</v>
      </c>
      <c r="I165" s="2972">
        <v>280.39999999999998</v>
      </c>
      <c r="J165" t="s">
        <v>7027</v>
      </c>
      <c r="K165" s="2972" t="s">
        <v>9000</v>
      </c>
      <c r="L165" s="2972">
        <v>138.30000000000001</v>
      </c>
    </row>
    <row r="166" spans="4:12" ht="13.5" customHeight="1" x14ac:dyDescent="0.25">
      <c r="D166" t="s">
        <v>6956</v>
      </c>
      <c r="E166" s="2972" t="s">
        <v>8953</v>
      </c>
      <c r="F166" s="2972">
        <v>19.5</v>
      </c>
      <c r="G166" t="s">
        <v>7014</v>
      </c>
      <c r="H166" s="2972" t="s">
        <v>9012</v>
      </c>
      <c r="I166" s="2972">
        <v>40.4</v>
      </c>
      <c r="J166" t="s">
        <v>7027</v>
      </c>
      <c r="K166" s="2972" t="s">
        <v>9001</v>
      </c>
      <c r="L166" s="2972">
        <v>517</v>
      </c>
    </row>
    <row r="167" spans="4:12" ht="13.5" customHeight="1" x14ac:dyDescent="0.25">
      <c r="D167" t="s">
        <v>6956</v>
      </c>
      <c r="E167" s="2972" t="s">
        <v>8975</v>
      </c>
      <c r="F167" s="2972">
        <v>170.4</v>
      </c>
      <c r="G167" t="s">
        <v>7014</v>
      </c>
      <c r="H167" s="2972" t="s">
        <v>9013</v>
      </c>
      <c r="I167" s="2972">
        <v>0</v>
      </c>
      <c r="J167" t="s">
        <v>7027</v>
      </c>
      <c r="K167" s="2972" t="s">
        <v>9002</v>
      </c>
      <c r="L167" s="2972">
        <v>529</v>
      </c>
    </row>
    <row r="168" spans="4:12" ht="13.5" customHeight="1" x14ac:dyDescent="0.25">
      <c r="D168" t="s">
        <v>6956</v>
      </c>
      <c r="E168" s="2972" t="s">
        <v>8954</v>
      </c>
      <c r="F168" s="2972">
        <v>0</v>
      </c>
      <c r="G168" t="s">
        <v>7014</v>
      </c>
      <c r="H168" s="2972" t="s">
        <v>9014</v>
      </c>
      <c r="I168" s="2972">
        <v>0</v>
      </c>
      <c r="J168" t="s">
        <v>7027</v>
      </c>
      <c r="K168" s="2972" t="s">
        <v>9003</v>
      </c>
      <c r="L168" s="2972">
        <v>863.7</v>
      </c>
    </row>
    <row r="169" spans="4:12" ht="13.5" customHeight="1" x14ac:dyDescent="0.25">
      <c r="D169" t="s">
        <v>6956</v>
      </c>
      <c r="E169" s="2972" t="s">
        <v>8976</v>
      </c>
      <c r="F169" s="2972">
        <v>215.9</v>
      </c>
      <c r="G169" t="s">
        <v>7014</v>
      </c>
      <c r="H169" s="2972" t="s">
        <v>9015</v>
      </c>
      <c r="I169" s="2972">
        <v>0</v>
      </c>
      <c r="J169" t="s">
        <v>7027</v>
      </c>
      <c r="K169" s="2972" t="s">
        <v>9004</v>
      </c>
      <c r="L169" s="2972">
        <v>529</v>
      </c>
    </row>
    <row r="170" spans="4:12" ht="13.5" customHeight="1" x14ac:dyDescent="0.25">
      <c r="D170" t="s">
        <v>6956</v>
      </c>
      <c r="E170" s="2972" t="s">
        <v>8977</v>
      </c>
      <c r="F170" s="2972">
        <v>370.2</v>
      </c>
      <c r="G170" t="s">
        <v>7014</v>
      </c>
      <c r="H170" s="2972" t="s">
        <v>9016</v>
      </c>
      <c r="I170" s="2972">
        <v>0</v>
      </c>
      <c r="J170" t="s">
        <v>7027</v>
      </c>
      <c r="K170" s="2972" t="s">
        <v>9005</v>
      </c>
      <c r="L170" s="2972">
        <v>322.60000000000002</v>
      </c>
    </row>
    <row r="171" spans="4:12" ht="13.5" customHeight="1" x14ac:dyDescent="0.25">
      <c r="D171" t="s">
        <v>6956</v>
      </c>
      <c r="E171" s="2972" t="s">
        <v>8981</v>
      </c>
      <c r="F171" s="2972">
        <v>454.1</v>
      </c>
      <c r="G171" t="s">
        <v>7015</v>
      </c>
      <c r="H171" s="2972" t="s">
        <v>8932</v>
      </c>
      <c r="I171" s="2972">
        <v>777.3</v>
      </c>
      <c r="J171" t="s">
        <v>7027</v>
      </c>
      <c r="K171" s="2972" t="s">
        <v>9006</v>
      </c>
      <c r="L171" s="2972">
        <v>750.6</v>
      </c>
    </row>
    <row r="172" spans="4:12" ht="13.5" customHeight="1" x14ac:dyDescent="0.25">
      <c r="D172" t="s">
        <v>6956</v>
      </c>
      <c r="E172" s="2972" t="s">
        <v>8978</v>
      </c>
      <c r="F172" s="2972">
        <v>0</v>
      </c>
      <c r="G172" t="s">
        <v>7015</v>
      </c>
      <c r="H172" s="2972" t="s">
        <v>8934</v>
      </c>
      <c r="I172" s="2972">
        <v>946.7</v>
      </c>
      <c r="J172" s="2919" t="s">
        <v>7023</v>
      </c>
      <c r="K172" s="2972" t="s">
        <v>8932</v>
      </c>
      <c r="L172" s="2972">
        <v>0</v>
      </c>
    </row>
    <row r="173" spans="4:12" ht="13.5" customHeight="1" x14ac:dyDescent="0.25">
      <c r="D173" t="s">
        <v>6956</v>
      </c>
      <c r="E173" s="2972" t="s">
        <v>8982</v>
      </c>
      <c r="F173" s="2972">
        <v>445.4</v>
      </c>
      <c r="G173" t="s">
        <v>7015</v>
      </c>
      <c r="H173" s="2972" t="s">
        <v>8935</v>
      </c>
      <c r="I173" s="2972">
        <v>946.7</v>
      </c>
      <c r="J173" t="s">
        <v>7023</v>
      </c>
      <c r="K173" s="2972" t="s">
        <v>8934</v>
      </c>
      <c r="L173" s="2972">
        <v>288.3</v>
      </c>
    </row>
    <row r="174" spans="4:12" ht="13.5" customHeight="1" x14ac:dyDescent="0.25">
      <c r="D174" t="s">
        <v>6956</v>
      </c>
      <c r="E174" s="2972" t="s">
        <v>8979</v>
      </c>
      <c r="F174" s="2972">
        <v>614.6</v>
      </c>
      <c r="G174" t="s">
        <v>7015</v>
      </c>
      <c r="H174" s="2972" t="s">
        <v>8936</v>
      </c>
      <c r="I174" s="2972">
        <v>618</v>
      </c>
      <c r="J174" t="s">
        <v>7023</v>
      </c>
      <c r="K174" s="2972" t="s">
        <v>8935</v>
      </c>
      <c r="L174" s="2972">
        <v>70.7</v>
      </c>
    </row>
    <row r="175" spans="4:12" ht="13.5" customHeight="1" x14ac:dyDescent="0.25">
      <c r="D175" t="s">
        <v>6956</v>
      </c>
      <c r="E175" s="2972" t="s">
        <v>8983</v>
      </c>
      <c r="F175" s="2972">
        <v>584.6</v>
      </c>
      <c r="G175" t="s">
        <v>7015</v>
      </c>
      <c r="H175" s="2972" t="s">
        <v>8937</v>
      </c>
      <c r="I175" s="2972">
        <v>532.20000000000005</v>
      </c>
      <c r="J175" t="s">
        <v>7023</v>
      </c>
      <c r="K175" s="2972" t="s">
        <v>8936</v>
      </c>
      <c r="L175" s="2972">
        <v>153.6</v>
      </c>
    </row>
    <row r="176" spans="4:12" ht="13.5" customHeight="1" x14ac:dyDescent="0.25">
      <c r="D176" t="s">
        <v>6956</v>
      </c>
      <c r="E176" s="2972" t="s">
        <v>8980</v>
      </c>
      <c r="F176" s="2972">
        <v>899.6</v>
      </c>
      <c r="G176" t="s">
        <v>7015</v>
      </c>
      <c r="H176" s="2972" t="s">
        <v>8938</v>
      </c>
      <c r="I176" s="2972">
        <v>720.8</v>
      </c>
      <c r="J176" t="s">
        <v>7023</v>
      </c>
      <c r="K176" s="2972" t="s">
        <v>8937</v>
      </c>
      <c r="L176" s="2972">
        <v>189.2</v>
      </c>
    </row>
    <row r="177" spans="4:12" ht="13.5" customHeight="1" x14ac:dyDescent="0.25">
      <c r="D177" t="s">
        <v>6956</v>
      </c>
      <c r="E177" s="2972" t="s">
        <v>8984</v>
      </c>
      <c r="F177" s="2972">
        <v>682.9</v>
      </c>
      <c r="G177" t="s">
        <v>7015</v>
      </c>
      <c r="H177" s="2972" t="s">
        <v>8939</v>
      </c>
      <c r="I177" s="2972">
        <v>618</v>
      </c>
      <c r="J177" t="s">
        <v>7023</v>
      </c>
      <c r="K177" s="2972" t="s">
        <v>8938</v>
      </c>
      <c r="L177" s="2972">
        <v>0</v>
      </c>
    </row>
    <row r="178" spans="4:12" ht="13.5" customHeight="1" x14ac:dyDescent="0.25">
      <c r="D178" t="s">
        <v>6957</v>
      </c>
      <c r="E178" s="2972" t="s">
        <v>8955</v>
      </c>
      <c r="F178" s="2972">
        <v>0</v>
      </c>
      <c r="G178" t="s">
        <v>7015</v>
      </c>
      <c r="H178" s="2972" t="s">
        <v>8940</v>
      </c>
      <c r="I178" s="2972">
        <v>558.29999999999995</v>
      </c>
      <c r="J178" t="s">
        <v>7023</v>
      </c>
      <c r="K178" s="2972" t="s">
        <v>8939</v>
      </c>
      <c r="L178" s="2972">
        <v>392.3</v>
      </c>
    </row>
    <row r="179" spans="4:12" ht="13.5" customHeight="1" x14ac:dyDescent="0.25">
      <c r="D179" t="s">
        <v>6957</v>
      </c>
      <c r="E179" s="2972" t="s">
        <v>8932</v>
      </c>
      <c r="F179" s="2972">
        <v>0</v>
      </c>
      <c r="G179" t="s">
        <v>7015</v>
      </c>
      <c r="H179" s="2972" t="s">
        <v>8941</v>
      </c>
      <c r="I179" s="2972">
        <v>630.9</v>
      </c>
      <c r="J179" t="s">
        <v>7023</v>
      </c>
      <c r="K179" s="2972" t="s">
        <v>8940</v>
      </c>
      <c r="L179" s="2972">
        <v>779.2</v>
      </c>
    </row>
    <row r="180" spans="4:12" ht="13.5" customHeight="1" x14ac:dyDescent="0.25">
      <c r="D180" t="s">
        <v>6957</v>
      </c>
      <c r="E180" s="2972" t="s">
        <v>8956</v>
      </c>
      <c r="F180" s="2972">
        <v>0</v>
      </c>
      <c r="G180" t="s">
        <v>7015</v>
      </c>
      <c r="H180" s="2972" t="s">
        <v>8942</v>
      </c>
      <c r="I180" s="2972">
        <v>0</v>
      </c>
      <c r="J180" t="s">
        <v>7023</v>
      </c>
      <c r="K180" s="2972" t="s">
        <v>8941</v>
      </c>
      <c r="L180" s="2972">
        <v>435</v>
      </c>
    </row>
    <row r="181" spans="4:12" ht="13.5" customHeight="1" x14ac:dyDescent="0.25">
      <c r="D181" t="s">
        <v>6957</v>
      </c>
      <c r="E181" s="2972" t="s">
        <v>8934</v>
      </c>
      <c r="F181" s="2972">
        <v>0</v>
      </c>
      <c r="G181" t="s">
        <v>7015</v>
      </c>
      <c r="H181" s="2972" t="s">
        <v>8943</v>
      </c>
      <c r="I181" s="2972">
        <v>720.8</v>
      </c>
      <c r="J181" t="s">
        <v>7023</v>
      </c>
      <c r="K181" s="2972" t="s">
        <v>8942</v>
      </c>
      <c r="L181" s="2972">
        <v>76</v>
      </c>
    </row>
    <row r="182" spans="4:12" ht="13.5" customHeight="1" x14ac:dyDescent="0.25">
      <c r="D182" t="s">
        <v>6957</v>
      </c>
      <c r="E182" s="2972" t="s">
        <v>8957</v>
      </c>
      <c r="F182" s="2972">
        <v>0</v>
      </c>
      <c r="G182" t="s">
        <v>7015</v>
      </c>
      <c r="H182" s="2972" t="s">
        <v>8944</v>
      </c>
      <c r="I182" s="2972">
        <v>0</v>
      </c>
      <c r="J182" t="s">
        <v>7023</v>
      </c>
      <c r="K182" s="2972" t="s">
        <v>8943</v>
      </c>
      <c r="L182" s="2972">
        <v>0</v>
      </c>
    </row>
    <row r="183" spans="4:12" ht="13.5" customHeight="1" x14ac:dyDescent="0.25">
      <c r="D183" t="s">
        <v>6957</v>
      </c>
      <c r="E183" s="2972" t="s">
        <v>8935</v>
      </c>
      <c r="F183" s="2972">
        <v>0</v>
      </c>
      <c r="G183" t="s">
        <v>7015</v>
      </c>
      <c r="H183" s="2972" t="s">
        <v>8945</v>
      </c>
      <c r="I183" s="2972">
        <v>434</v>
      </c>
      <c r="J183" t="s">
        <v>7023</v>
      </c>
      <c r="K183" s="2972" t="s">
        <v>8944</v>
      </c>
      <c r="L183" s="2972">
        <v>640.4</v>
      </c>
    </row>
    <row r="184" spans="4:12" ht="13.5" customHeight="1" x14ac:dyDescent="0.25">
      <c r="D184" t="s">
        <v>6957</v>
      </c>
      <c r="E184" s="2972" t="s">
        <v>8958</v>
      </c>
      <c r="F184" s="2972">
        <v>88.4</v>
      </c>
      <c r="G184" t="s">
        <v>7015</v>
      </c>
      <c r="H184" s="2972" t="s">
        <v>8946</v>
      </c>
      <c r="I184" s="2972">
        <v>0</v>
      </c>
      <c r="J184" t="s">
        <v>7023</v>
      </c>
      <c r="K184" s="2972" t="s">
        <v>8945</v>
      </c>
      <c r="L184" s="2972">
        <v>392.3</v>
      </c>
    </row>
    <row r="185" spans="4:12" ht="13.5" customHeight="1" x14ac:dyDescent="0.25">
      <c r="D185" t="s">
        <v>6957</v>
      </c>
      <c r="E185" s="2972" t="s">
        <v>8936</v>
      </c>
      <c r="F185" s="2972">
        <v>0</v>
      </c>
      <c r="G185" t="s">
        <v>7015</v>
      </c>
      <c r="H185" s="2972" t="s">
        <v>8947</v>
      </c>
      <c r="I185" s="2972">
        <v>558.29999999999995</v>
      </c>
      <c r="J185" t="s">
        <v>7023</v>
      </c>
      <c r="K185" s="2972" t="s">
        <v>8946</v>
      </c>
      <c r="L185" s="2972">
        <v>2203.1</v>
      </c>
    </row>
    <row r="186" spans="4:12" ht="13.5" customHeight="1" x14ac:dyDescent="0.25">
      <c r="D186" t="s">
        <v>6957</v>
      </c>
      <c r="E186" s="2972" t="s">
        <v>8959</v>
      </c>
      <c r="F186" s="2972">
        <v>273.39999999999998</v>
      </c>
      <c r="G186" t="s">
        <v>7015</v>
      </c>
      <c r="H186" s="2972" t="s">
        <v>8948</v>
      </c>
      <c r="I186" s="2972">
        <v>0</v>
      </c>
      <c r="J186" t="s">
        <v>7023</v>
      </c>
      <c r="K186" s="2972" t="s">
        <v>8947</v>
      </c>
      <c r="L186" s="2972">
        <v>312.2</v>
      </c>
    </row>
    <row r="187" spans="4:12" ht="13.5" customHeight="1" x14ac:dyDescent="0.25">
      <c r="D187" t="s">
        <v>6957</v>
      </c>
      <c r="E187" s="2972" t="s">
        <v>8937</v>
      </c>
      <c r="F187" s="2972">
        <v>0</v>
      </c>
      <c r="G187" t="s">
        <v>7015</v>
      </c>
      <c r="H187" s="2972" t="s">
        <v>8949</v>
      </c>
      <c r="I187" s="2972">
        <v>263.5</v>
      </c>
      <c r="J187" t="s">
        <v>7023</v>
      </c>
      <c r="K187" s="2972" t="s">
        <v>8948</v>
      </c>
      <c r="L187" s="2972">
        <v>0</v>
      </c>
    </row>
    <row r="188" spans="4:12" ht="13.5" customHeight="1" x14ac:dyDescent="0.25">
      <c r="D188" t="s">
        <v>6957</v>
      </c>
      <c r="E188" s="2972" t="s">
        <v>8960</v>
      </c>
      <c r="F188" s="2972">
        <v>561.9</v>
      </c>
      <c r="G188" t="s">
        <v>7015</v>
      </c>
      <c r="H188" s="2972" t="s">
        <v>8950</v>
      </c>
      <c r="I188" s="2972">
        <v>0</v>
      </c>
      <c r="J188" t="s">
        <v>7023</v>
      </c>
      <c r="K188" s="2972" t="s">
        <v>8949</v>
      </c>
      <c r="L188" s="2972">
        <v>435</v>
      </c>
    </row>
    <row r="189" spans="4:12" ht="13.5" customHeight="1" x14ac:dyDescent="0.25">
      <c r="D189" t="s">
        <v>6957</v>
      </c>
      <c r="E189" s="2972" t="s">
        <v>8938</v>
      </c>
      <c r="F189" s="2972">
        <v>0</v>
      </c>
      <c r="G189" t="s">
        <v>7015</v>
      </c>
      <c r="H189" s="2972" t="s">
        <v>8951</v>
      </c>
      <c r="I189" s="2972">
        <v>0</v>
      </c>
      <c r="J189" t="s">
        <v>7023</v>
      </c>
      <c r="K189" s="2972" t="s">
        <v>8950</v>
      </c>
      <c r="L189" s="2972">
        <v>301</v>
      </c>
    </row>
    <row r="190" spans="4:12" ht="13.5" customHeight="1" x14ac:dyDescent="0.25">
      <c r="D190" t="s">
        <v>6957</v>
      </c>
      <c r="E190" s="2972" t="s">
        <v>8961</v>
      </c>
      <c r="F190" s="2972">
        <v>283.2</v>
      </c>
      <c r="G190" t="s">
        <v>7015</v>
      </c>
      <c r="H190" s="2972" t="s">
        <v>8952</v>
      </c>
      <c r="I190" s="2972">
        <v>0</v>
      </c>
      <c r="J190" t="s">
        <v>7023</v>
      </c>
      <c r="K190" s="2972" t="s">
        <v>8951</v>
      </c>
      <c r="L190" s="2972">
        <v>685.4</v>
      </c>
    </row>
    <row r="191" spans="4:12" ht="13.5" customHeight="1" x14ac:dyDescent="0.25">
      <c r="D191" t="s">
        <v>6957</v>
      </c>
      <c r="E191" s="2972" t="s">
        <v>8939</v>
      </c>
      <c r="F191" s="2972">
        <v>0</v>
      </c>
      <c r="G191" t="s">
        <v>7015</v>
      </c>
      <c r="H191" s="2972" t="s">
        <v>8953</v>
      </c>
      <c r="I191" s="2972">
        <v>0</v>
      </c>
      <c r="J191" t="s">
        <v>7023</v>
      </c>
      <c r="K191" s="2972" t="s">
        <v>8952</v>
      </c>
      <c r="L191" s="2972">
        <v>323.7</v>
      </c>
    </row>
    <row r="192" spans="4:12" ht="13.5" customHeight="1" x14ac:dyDescent="0.25">
      <c r="D192" t="s">
        <v>6957</v>
      </c>
      <c r="E192" s="2972" t="s">
        <v>8962</v>
      </c>
      <c r="F192" s="2972">
        <v>92.4</v>
      </c>
      <c r="G192" t="s">
        <v>7015</v>
      </c>
      <c r="H192" s="2972" t="s">
        <v>8954</v>
      </c>
      <c r="I192" s="2972">
        <v>216.5</v>
      </c>
      <c r="J192" t="s">
        <v>7023</v>
      </c>
      <c r="K192" s="2972" t="s">
        <v>8953</v>
      </c>
      <c r="L192" s="2972">
        <v>288.3</v>
      </c>
    </row>
    <row r="193" spans="4:12" ht="13.5" customHeight="1" x14ac:dyDescent="0.25">
      <c r="D193" t="s">
        <v>6957</v>
      </c>
      <c r="E193" s="2972" t="s">
        <v>8940</v>
      </c>
      <c r="F193" s="2972">
        <v>0</v>
      </c>
      <c r="G193" t="s">
        <v>7015</v>
      </c>
      <c r="H193" s="2972" t="s">
        <v>8977</v>
      </c>
      <c r="I193" s="2972">
        <v>0</v>
      </c>
      <c r="J193" t="s">
        <v>7023</v>
      </c>
      <c r="K193" s="2972" t="s">
        <v>8954</v>
      </c>
      <c r="L193" s="2972">
        <v>0</v>
      </c>
    </row>
    <row r="194" spans="4:12" ht="13.5" customHeight="1" x14ac:dyDescent="0.25">
      <c r="D194" t="s">
        <v>6957</v>
      </c>
      <c r="E194" s="2972" t="s">
        <v>8963</v>
      </c>
      <c r="F194" s="2972">
        <v>626.5</v>
      </c>
      <c r="G194" t="s">
        <v>7015</v>
      </c>
      <c r="H194" s="2972" t="s">
        <v>8978</v>
      </c>
      <c r="I194" s="2972">
        <v>202.2</v>
      </c>
      <c r="J194" t="s">
        <v>7023</v>
      </c>
      <c r="K194" s="2972" t="s">
        <v>8977</v>
      </c>
      <c r="L194" s="2972">
        <v>0</v>
      </c>
    </row>
    <row r="195" spans="4:12" ht="13.5" customHeight="1" x14ac:dyDescent="0.25">
      <c r="D195" t="s">
        <v>6957</v>
      </c>
      <c r="E195" s="2972" t="s">
        <v>8941</v>
      </c>
      <c r="F195" s="2972">
        <v>0</v>
      </c>
      <c r="G195" t="s">
        <v>7015</v>
      </c>
      <c r="H195" s="2972" t="s">
        <v>8979</v>
      </c>
      <c r="I195" s="2972">
        <v>0</v>
      </c>
      <c r="J195" t="s">
        <v>7023</v>
      </c>
      <c r="K195" s="2972" t="s">
        <v>8978</v>
      </c>
      <c r="L195" s="2972">
        <v>779.2</v>
      </c>
    </row>
    <row r="196" spans="4:12" ht="13.5" customHeight="1" x14ac:dyDescent="0.25">
      <c r="D196" t="s">
        <v>6957</v>
      </c>
      <c r="E196" s="2972" t="s">
        <v>8964</v>
      </c>
      <c r="F196" s="2972">
        <v>776.1</v>
      </c>
      <c r="G196" t="s">
        <v>7015</v>
      </c>
      <c r="H196" s="2972" t="s">
        <v>8980</v>
      </c>
      <c r="I196" s="2972">
        <v>127.6</v>
      </c>
      <c r="J196" t="s">
        <v>7023</v>
      </c>
      <c r="K196" s="2972" t="s">
        <v>8979</v>
      </c>
      <c r="L196" s="2972">
        <v>76</v>
      </c>
    </row>
    <row r="197" spans="4:12" ht="13.5" customHeight="1" x14ac:dyDescent="0.25">
      <c r="D197" t="s">
        <v>6957</v>
      </c>
      <c r="E197" s="2972" t="s">
        <v>8942</v>
      </c>
      <c r="F197" s="2972">
        <v>0</v>
      </c>
      <c r="G197" t="s">
        <v>7015</v>
      </c>
      <c r="H197" s="2972" t="s">
        <v>8993</v>
      </c>
      <c r="I197" s="2972">
        <v>0</v>
      </c>
      <c r="J197" t="s">
        <v>7023</v>
      </c>
      <c r="K197" s="2972" t="s">
        <v>8980</v>
      </c>
      <c r="L197" s="2972">
        <v>640.4</v>
      </c>
    </row>
    <row r="198" spans="4:12" ht="13.5" customHeight="1" x14ac:dyDescent="0.25">
      <c r="D198" t="s">
        <v>6957</v>
      </c>
      <c r="E198" s="2972" t="s">
        <v>8965</v>
      </c>
      <c r="F198" s="2972">
        <v>275.8</v>
      </c>
      <c r="G198" t="s">
        <v>7015</v>
      </c>
      <c r="H198" s="2972" t="s">
        <v>8994</v>
      </c>
      <c r="I198" s="2972">
        <v>135.6</v>
      </c>
      <c r="J198" t="s">
        <v>7023</v>
      </c>
      <c r="K198" s="2972" t="s">
        <v>8993</v>
      </c>
      <c r="L198" s="2972">
        <v>2203.1</v>
      </c>
    </row>
    <row r="199" spans="4:12" ht="13.5" customHeight="1" x14ac:dyDescent="0.25">
      <c r="D199" t="s">
        <v>6957</v>
      </c>
      <c r="E199" s="2972" t="s">
        <v>8943</v>
      </c>
      <c r="F199" s="2972">
        <v>0</v>
      </c>
      <c r="G199" t="s">
        <v>7015</v>
      </c>
      <c r="H199" s="2972" t="s">
        <v>8995</v>
      </c>
      <c r="I199" s="2972">
        <v>0</v>
      </c>
      <c r="J199" t="s">
        <v>7023</v>
      </c>
      <c r="K199" s="2972" t="s">
        <v>8994</v>
      </c>
      <c r="L199" s="2972">
        <v>0</v>
      </c>
    </row>
    <row r="200" spans="4:12" ht="13.5" customHeight="1" x14ac:dyDescent="0.25">
      <c r="D200" t="s">
        <v>6957</v>
      </c>
      <c r="E200" s="2972" t="s">
        <v>8966</v>
      </c>
      <c r="F200" s="2972">
        <v>661.4</v>
      </c>
      <c r="G200" t="s">
        <v>7015</v>
      </c>
      <c r="H200" s="2972" t="s">
        <v>8996</v>
      </c>
      <c r="I200" s="2972">
        <v>143.5</v>
      </c>
      <c r="J200" t="s">
        <v>7023</v>
      </c>
      <c r="K200" s="2972" t="s">
        <v>8995</v>
      </c>
      <c r="L200" s="2972">
        <v>0</v>
      </c>
    </row>
    <row r="201" spans="4:12" ht="13.5" customHeight="1" x14ac:dyDescent="0.25">
      <c r="D201" t="s">
        <v>6957</v>
      </c>
      <c r="E201" s="2972" t="s">
        <v>8944</v>
      </c>
      <c r="F201" s="2972">
        <v>0</v>
      </c>
      <c r="G201" t="s">
        <v>7015</v>
      </c>
      <c r="H201" s="2972" t="s">
        <v>8997</v>
      </c>
      <c r="I201" s="2972">
        <v>0</v>
      </c>
      <c r="J201" t="s">
        <v>7023</v>
      </c>
      <c r="K201" s="2972" t="s">
        <v>8996</v>
      </c>
      <c r="L201" s="2972">
        <v>279.3</v>
      </c>
    </row>
    <row r="202" spans="4:12" ht="13.5" customHeight="1" x14ac:dyDescent="0.25">
      <c r="D202" t="s">
        <v>6957</v>
      </c>
      <c r="E202" s="2972" t="s">
        <v>8967</v>
      </c>
      <c r="F202" s="2972">
        <v>0</v>
      </c>
      <c r="G202" t="s">
        <v>7015</v>
      </c>
      <c r="H202" s="2972" t="s">
        <v>8998</v>
      </c>
      <c r="I202" s="2972">
        <v>0</v>
      </c>
      <c r="J202" t="s">
        <v>7023</v>
      </c>
      <c r="K202" s="2972" t="s">
        <v>8997</v>
      </c>
      <c r="L202" s="2972">
        <v>0</v>
      </c>
    </row>
    <row r="203" spans="4:12" ht="13.5" customHeight="1" x14ac:dyDescent="0.25">
      <c r="D203" t="s">
        <v>6957</v>
      </c>
      <c r="E203" s="2972" t="s">
        <v>8945</v>
      </c>
      <c r="F203" s="2972">
        <v>0</v>
      </c>
      <c r="G203" t="s">
        <v>7015</v>
      </c>
      <c r="H203" s="2972" t="s">
        <v>8999</v>
      </c>
      <c r="I203" s="2972">
        <v>0</v>
      </c>
      <c r="J203" t="s">
        <v>7023</v>
      </c>
      <c r="K203" s="2972" t="s">
        <v>8998</v>
      </c>
      <c r="L203" s="2972">
        <v>547.4</v>
      </c>
    </row>
    <row r="204" spans="4:12" ht="13.5" customHeight="1" x14ac:dyDescent="0.25">
      <c r="D204" t="s">
        <v>6957</v>
      </c>
      <c r="E204" s="2972" t="s">
        <v>8968</v>
      </c>
      <c r="F204" s="2972">
        <v>0</v>
      </c>
      <c r="G204" s="2919" t="s">
        <v>7015</v>
      </c>
      <c r="H204" s="2972" t="s">
        <v>9000</v>
      </c>
      <c r="I204" s="2972">
        <v>0</v>
      </c>
      <c r="J204" t="s">
        <v>7023</v>
      </c>
      <c r="K204" s="2972" t="s">
        <v>8999</v>
      </c>
      <c r="L204" s="2972">
        <v>29.4</v>
      </c>
    </row>
    <row r="205" spans="4:12" ht="13.5" customHeight="1" x14ac:dyDescent="0.25">
      <c r="D205" t="s">
        <v>6957</v>
      </c>
      <c r="E205" s="2972" t="s">
        <v>8946</v>
      </c>
      <c r="F205" s="2972">
        <v>0</v>
      </c>
      <c r="G205" t="s">
        <v>7015</v>
      </c>
      <c r="H205" s="2972" t="s">
        <v>9001</v>
      </c>
      <c r="I205" s="2972">
        <v>0</v>
      </c>
      <c r="J205" t="s">
        <v>7023</v>
      </c>
      <c r="K205" s="2972" t="s">
        <v>9000</v>
      </c>
      <c r="L205" s="2972">
        <v>0</v>
      </c>
    </row>
    <row r="206" spans="4:12" ht="13.5" customHeight="1" x14ac:dyDescent="0.25">
      <c r="D206" t="s">
        <v>6957</v>
      </c>
      <c r="E206" s="2972" t="s">
        <v>8969</v>
      </c>
      <c r="F206" s="2972">
        <v>0</v>
      </c>
      <c r="G206" t="s">
        <v>7015</v>
      </c>
      <c r="H206" s="2972" t="s">
        <v>9002</v>
      </c>
      <c r="I206" s="2972">
        <v>216.5</v>
      </c>
      <c r="J206" t="s">
        <v>7023</v>
      </c>
      <c r="K206" s="2972" t="s">
        <v>9001</v>
      </c>
      <c r="L206" s="2972">
        <v>301</v>
      </c>
    </row>
    <row r="207" spans="4:12" ht="13.5" customHeight="1" x14ac:dyDescent="0.25">
      <c r="D207" t="s">
        <v>6957</v>
      </c>
      <c r="E207" s="2972" t="s">
        <v>8947</v>
      </c>
      <c r="F207" s="2972">
        <v>0</v>
      </c>
      <c r="G207" t="s">
        <v>7015</v>
      </c>
      <c r="H207" s="2972" t="s">
        <v>9003</v>
      </c>
      <c r="I207" s="2972">
        <v>202.2</v>
      </c>
      <c r="J207" t="s">
        <v>7023</v>
      </c>
      <c r="K207" s="2972" t="s">
        <v>9002</v>
      </c>
      <c r="L207" s="2972">
        <v>1095.2</v>
      </c>
    </row>
    <row r="208" spans="4:12" ht="13.5" customHeight="1" x14ac:dyDescent="0.25">
      <c r="D208" t="s">
        <v>6957</v>
      </c>
      <c r="E208" s="2972" t="s">
        <v>8970</v>
      </c>
      <c r="F208" s="2972">
        <v>0</v>
      </c>
      <c r="G208" t="s">
        <v>7015</v>
      </c>
      <c r="H208" s="2972" t="s">
        <v>9004</v>
      </c>
      <c r="I208" s="2972">
        <v>127.6</v>
      </c>
      <c r="J208" t="s">
        <v>7023</v>
      </c>
      <c r="K208" s="2972" t="s">
        <v>9003</v>
      </c>
      <c r="L208" s="2972">
        <v>685.4</v>
      </c>
    </row>
    <row r="209" spans="4:12" ht="13.5" customHeight="1" x14ac:dyDescent="0.25">
      <c r="D209" t="s">
        <v>6957</v>
      </c>
      <c r="E209" s="2972" t="s">
        <v>8948</v>
      </c>
      <c r="F209" s="2972">
        <v>0</v>
      </c>
      <c r="G209" t="s">
        <v>7015</v>
      </c>
      <c r="H209" s="2972" t="s">
        <v>9005</v>
      </c>
      <c r="I209" s="2972">
        <v>135.6</v>
      </c>
      <c r="J209" t="s">
        <v>7023</v>
      </c>
      <c r="K209" s="2972" t="s">
        <v>9004</v>
      </c>
      <c r="L209" s="2972">
        <v>1095.2</v>
      </c>
    </row>
    <row r="210" spans="4:12" ht="13.5" customHeight="1" x14ac:dyDescent="0.25">
      <c r="D210" t="s">
        <v>6957</v>
      </c>
      <c r="E210" s="2972" t="s">
        <v>8971</v>
      </c>
      <c r="F210" s="2972">
        <v>23.6</v>
      </c>
      <c r="G210" t="s">
        <v>7015</v>
      </c>
      <c r="H210" s="2972" t="s">
        <v>9006</v>
      </c>
      <c r="I210" s="2972">
        <v>526</v>
      </c>
      <c r="J210" t="s">
        <v>7023</v>
      </c>
      <c r="K210" s="2972" t="s">
        <v>9005</v>
      </c>
      <c r="L210" s="2972">
        <v>762.6</v>
      </c>
    </row>
    <row r="211" spans="4:12" ht="13.5" customHeight="1" x14ac:dyDescent="0.25">
      <c r="D211" t="s">
        <v>6957</v>
      </c>
      <c r="E211" s="2972" t="s">
        <v>8949</v>
      </c>
      <c r="F211" s="2972">
        <v>0</v>
      </c>
      <c r="G211" t="s">
        <v>7015</v>
      </c>
      <c r="H211" s="2972" t="s">
        <v>9007</v>
      </c>
      <c r="I211" s="2972">
        <v>0</v>
      </c>
      <c r="J211" t="s">
        <v>7023</v>
      </c>
      <c r="K211" s="2972" t="s">
        <v>9006</v>
      </c>
      <c r="L211" s="2972">
        <v>0</v>
      </c>
    </row>
    <row r="212" spans="4:12" ht="13.5" customHeight="1" x14ac:dyDescent="0.25">
      <c r="D212" s="2919" t="s">
        <v>6957</v>
      </c>
      <c r="E212" s="2972" t="s">
        <v>8972</v>
      </c>
      <c r="F212" s="2972">
        <v>15.8</v>
      </c>
      <c r="G212" t="s">
        <v>7015</v>
      </c>
      <c r="H212" s="2972" t="s">
        <v>9008</v>
      </c>
      <c r="I212" s="2972">
        <v>61.7</v>
      </c>
      <c r="J212" s="2919" t="s">
        <v>7026</v>
      </c>
      <c r="K212" s="2972" t="s">
        <v>8932</v>
      </c>
      <c r="L212" s="2972">
        <v>168.8</v>
      </c>
    </row>
    <row r="213" spans="4:12" ht="13.5" customHeight="1" x14ac:dyDescent="0.25">
      <c r="D213" t="s">
        <v>6957</v>
      </c>
      <c r="E213" s="2972" t="s">
        <v>8950</v>
      </c>
      <c r="F213" s="2972">
        <v>0</v>
      </c>
      <c r="G213" t="s">
        <v>7015</v>
      </c>
      <c r="H213" s="2972" t="s">
        <v>9009</v>
      </c>
      <c r="I213" s="2972">
        <v>0</v>
      </c>
      <c r="J213" t="s">
        <v>7026</v>
      </c>
      <c r="K213" s="2972" t="s">
        <v>8934</v>
      </c>
      <c r="L213" s="2972">
        <v>393.9</v>
      </c>
    </row>
    <row r="214" spans="4:12" ht="13.5" customHeight="1" x14ac:dyDescent="0.25">
      <c r="D214" t="s">
        <v>6957</v>
      </c>
      <c r="E214" s="2972" t="s">
        <v>8973</v>
      </c>
      <c r="F214" s="2972">
        <v>255.4</v>
      </c>
      <c r="G214" t="s">
        <v>7015</v>
      </c>
      <c r="H214" s="2972" t="s">
        <v>9010</v>
      </c>
      <c r="I214" s="2972">
        <v>189.1</v>
      </c>
      <c r="J214" t="s">
        <v>7026</v>
      </c>
      <c r="K214" s="2972" t="s">
        <v>8935</v>
      </c>
      <c r="L214" s="2972">
        <v>513.5</v>
      </c>
    </row>
    <row r="215" spans="4:12" ht="13.5" customHeight="1" x14ac:dyDescent="0.25">
      <c r="D215" t="s">
        <v>6957</v>
      </c>
      <c r="E215" s="2972" t="s">
        <v>8951</v>
      </c>
      <c r="F215" s="2972">
        <v>0</v>
      </c>
      <c r="G215" t="s">
        <v>7015</v>
      </c>
      <c r="H215" s="2972" t="s">
        <v>9011</v>
      </c>
      <c r="I215" s="2972">
        <v>526</v>
      </c>
      <c r="J215" t="s">
        <v>7026</v>
      </c>
      <c r="K215" s="2972" t="s">
        <v>8936</v>
      </c>
      <c r="L215" s="2972">
        <v>400.2</v>
      </c>
    </row>
    <row r="216" spans="4:12" ht="13.5" customHeight="1" x14ac:dyDescent="0.25">
      <c r="D216" t="s">
        <v>6957</v>
      </c>
      <c r="E216" s="2972" t="s">
        <v>8974</v>
      </c>
      <c r="F216" s="2972">
        <v>300.89999999999998</v>
      </c>
      <c r="G216" t="s">
        <v>7015</v>
      </c>
      <c r="H216" s="2972" t="s">
        <v>9012</v>
      </c>
      <c r="I216" s="2972">
        <v>81</v>
      </c>
      <c r="J216" t="s">
        <v>7026</v>
      </c>
      <c r="K216" s="2972" t="s">
        <v>8937</v>
      </c>
      <c r="L216" s="2972">
        <v>513.5</v>
      </c>
    </row>
    <row r="217" spans="4:12" ht="13.5" customHeight="1" x14ac:dyDescent="0.25">
      <c r="D217" t="s">
        <v>6957</v>
      </c>
      <c r="E217" s="2972" t="s">
        <v>8952</v>
      </c>
      <c r="F217" s="2972">
        <v>583</v>
      </c>
      <c r="G217" t="s">
        <v>7015</v>
      </c>
      <c r="H217" s="2972" t="s">
        <v>9013</v>
      </c>
      <c r="I217" s="2972">
        <v>189.1</v>
      </c>
      <c r="J217" t="s">
        <v>7026</v>
      </c>
      <c r="K217" s="2972" t="s">
        <v>8938</v>
      </c>
      <c r="L217" s="2972">
        <v>257</v>
      </c>
    </row>
    <row r="218" spans="4:12" ht="13.5" customHeight="1" x14ac:dyDescent="0.25">
      <c r="D218" t="s">
        <v>6957</v>
      </c>
      <c r="E218" s="2972" t="s">
        <v>8975</v>
      </c>
      <c r="F218" s="2972">
        <v>187.3</v>
      </c>
      <c r="G218" t="s">
        <v>7015</v>
      </c>
      <c r="H218" s="2972" t="s">
        <v>9014</v>
      </c>
      <c r="I218" s="2972">
        <v>81</v>
      </c>
      <c r="J218" t="s">
        <v>7026</v>
      </c>
      <c r="K218" s="2972" t="s">
        <v>8939</v>
      </c>
      <c r="L218" s="2972">
        <v>400.2</v>
      </c>
    </row>
    <row r="219" spans="4:12" ht="13.5" customHeight="1" x14ac:dyDescent="0.25">
      <c r="D219" t="s">
        <v>6957</v>
      </c>
      <c r="E219" s="2972" t="s">
        <v>8953</v>
      </c>
      <c r="F219" s="2972">
        <v>11</v>
      </c>
      <c r="G219" t="s">
        <v>7015</v>
      </c>
      <c r="H219" s="2972" t="s">
        <v>9015</v>
      </c>
      <c r="I219" s="2972">
        <v>0</v>
      </c>
      <c r="J219" t="s">
        <v>7026</v>
      </c>
      <c r="K219" s="2972" t="s">
        <v>8940</v>
      </c>
      <c r="L219" s="2972">
        <v>310.7</v>
      </c>
    </row>
    <row r="220" spans="4:12" ht="13.5" customHeight="1" x14ac:dyDescent="0.25">
      <c r="D220" t="s">
        <v>6957</v>
      </c>
      <c r="E220" s="2972" t="s">
        <v>8954</v>
      </c>
      <c r="F220" s="2972">
        <v>0</v>
      </c>
      <c r="G220" t="s">
        <v>7015</v>
      </c>
      <c r="H220" s="2972" t="s">
        <v>9016</v>
      </c>
      <c r="I220" s="2972">
        <v>0</v>
      </c>
      <c r="J220" t="s">
        <v>7026</v>
      </c>
      <c r="K220" s="2972" t="s">
        <v>8941</v>
      </c>
      <c r="L220" s="2972">
        <v>406.5</v>
      </c>
    </row>
    <row r="221" spans="4:12" ht="13.5" customHeight="1" x14ac:dyDescent="0.25">
      <c r="D221" t="s">
        <v>6957</v>
      </c>
      <c r="E221" s="2972" t="s">
        <v>8976</v>
      </c>
      <c r="F221" s="2972">
        <v>183.5</v>
      </c>
      <c r="G221" t="s">
        <v>7016</v>
      </c>
      <c r="H221" s="2972" t="s">
        <v>8932</v>
      </c>
      <c r="I221" s="2972">
        <v>0</v>
      </c>
      <c r="J221" t="s">
        <v>7026</v>
      </c>
      <c r="K221" s="2972" t="s">
        <v>8942</v>
      </c>
      <c r="L221" s="2972">
        <v>356.2</v>
      </c>
    </row>
    <row r="222" spans="4:12" ht="13.5" customHeight="1" x14ac:dyDescent="0.25">
      <c r="D222" t="s">
        <v>6957</v>
      </c>
      <c r="E222" s="2972" t="s">
        <v>8977</v>
      </c>
      <c r="F222" s="2972">
        <v>383.8</v>
      </c>
      <c r="G222" t="s">
        <v>7016</v>
      </c>
      <c r="H222" s="2972" t="s">
        <v>8934</v>
      </c>
      <c r="I222" s="2972">
        <v>1931.8</v>
      </c>
      <c r="J222" s="2919" t="s">
        <v>7024</v>
      </c>
      <c r="K222" s="2972" t="s">
        <v>8932</v>
      </c>
      <c r="L222" s="2972">
        <v>158.1</v>
      </c>
    </row>
    <row r="223" spans="4:12" ht="13.5" customHeight="1" x14ac:dyDescent="0.25">
      <c r="D223" t="s">
        <v>6957</v>
      </c>
      <c r="E223" s="2972" t="s">
        <v>8981</v>
      </c>
      <c r="F223" s="2972">
        <v>338.7</v>
      </c>
      <c r="G223" t="s">
        <v>7016</v>
      </c>
      <c r="H223" s="2972" t="s">
        <v>8935</v>
      </c>
      <c r="I223" s="2972">
        <v>0</v>
      </c>
      <c r="J223" t="s">
        <v>7024</v>
      </c>
      <c r="K223" s="2972" t="s">
        <v>8934</v>
      </c>
      <c r="L223" s="2972">
        <v>506.1</v>
      </c>
    </row>
    <row r="224" spans="4:12" ht="13.5" customHeight="1" x14ac:dyDescent="0.25">
      <c r="D224" t="s">
        <v>6957</v>
      </c>
      <c r="E224" s="2972" t="s">
        <v>8978</v>
      </c>
      <c r="F224" s="2972">
        <v>0</v>
      </c>
      <c r="G224" t="s">
        <v>7016</v>
      </c>
      <c r="H224" s="2972" t="s">
        <v>8936</v>
      </c>
      <c r="I224" s="2972">
        <v>762.7</v>
      </c>
      <c r="J224" t="s">
        <v>7024</v>
      </c>
      <c r="K224" s="2972" t="s">
        <v>8935</v>
      </c>
      <c r="L224" s="2972">
        <v>694.2</v>
      </c>
    </row>
    <row r="225" spans="4:12" ht="13.5" customHeight="1" x14ac:dyDescent="0.25">
      <c r="D225" t="s">
        <v>6957</v>
      </c>
      <c r="E225" s="2972" t="s">
        <v>8982</v>
      </c>
      <c r="F225" s="2972">
        <v>337.5</v>
      </c>
      <c r="G225" t="s">
        <v>7016</v>
      </c>
      <c r="H225" s="2972" t="s">
        <v>8937</v>
      </c>
      <c r="I225" s="2972">
        <v>0</v>
      </c>
      <c r="J225" t="s">
        <v>7024</v>
      </c>
      <c r="K225" s="2972" t="s">
        <v>8936</v>
      </c>
      <c r="L225" s="2972">
        <v>634.79999999999995</v>
      </c>
    </row>
    <row r="226" spans="4:12" ht="13.5" customHeight="1" x14ac:dyDescent="0.25">
      <c r="D226" t="s">
        <v>6957</v>
      </c>
      <c r="E226" s="2972" t="s">
        <v>8979</v>
      </c>
      <c r="F226" s="2972">
        <v>654.9</v>
      </c>
      <c r="G226" t="s">
        <v>7016</v>
      </c>
      <c r="H226" s="2972" t="s">
        <v>8938</v>
      </c>
      <c r="I226" s="2972">
        <v>163.80000000000001</v>
      </c>
      <c r="J226" t="s">
        <v>7024</v>
      </c>
      <c r="K226" s="2972" t="s">
        <v>8937</v>
      </c>
      <c r="L226" s="2972">
        <v>694.2</v>
      </c>
    </row>
    <row r="227" spans="4:12" ht="13.5" customHeight="1" x14ac:dyDescent="0.25">
      <c r="D227" t="s">
        <v>6957</v>
      </c>
      <c r="E227" s="2972" t="s">
        <v>8983</v>
      </c>
      <c r="F227" s="2972">
        <v>490</v>
      </c>
      <c r="G227" t="s">
        <v>7016</v>
      </c>
      <c r="H227" s="2972" t="s">
        <v>8939</v>
      </c>
      <c r="I227" s="2972">
        <v>212.8</v>
      </c>
      <c r="J227" t="s">
        <v>7024</v>
      </c>
      <c r="K227" s="2972" t="s">
        <v>8938</v>
      </c>
      <c r="L227" s="2972">
        <v>250.4</v>
      </c>
    </row>
    <row r="228" spans="4:12" ht="13.5" customHeight="1" x14ac:dyDescent="0.25">
      <c r="D228" t="s">
        <v>6957</v>
      </c>
      <c r="E228" s="2972" t="s">
        <v>8980</v>
      </c>
      <c r="F228" s="2972">
        <v>852.2</v>
      </c>
      <c r="G228" t="s">
        <v>7016</v>
      </c>
      <c r="H228" s="2972" t="s">
        <v>8940</v>
      </c>
      <c r="I228" s="2972">
        <v>503.6</v>
      </c>
      <c r="J228" t="s">
        <v>7024</v>
      </c>
      <c r="K228" s="2972" t="s">
        <v>8939</v>
      </c>
      <c r="L228" s="2972">
        <v>634.79999999999995</v>
      </c>
    </row>
    <row r="229" spans="4:12" ht="13.5" customHeight="1" x14ac:dyDescent="0.25">
      <c r="D229" t="s">
        <v>6957</v>
      </c>
      <c r="E229" s="2972" t="s">
        <v>8984</v>
      </c>
      <c r="F229" s="2972">
        <v>660.2</v>
      </c>
      <c r="G229" t="s">
        <v>7016</v>
      </c>
      <c r="H229" s="2972" t="s">
        <v>8941</v>
      </c>
      <c r="I229" s="2972">
        <v>126.2</v>
      </c>
      <c r="J229" t="s">
        <v>7024</v>
      </c>
      <c r="K229" s="2972" t="s">
        <v>8940</v>
      </c>
      <c r="L229" s="2972">
        <v>301.60000000000002</v>
      </c>
    </row>
    <row r="230" spans="4:12" ht="13.5" customHeight="1" x14ac:dyDescent="0.25">
      <c r="D230" t="s">
        <v>6958</v>
      </c>
      <c r="E230" s="2972" t="s">
        <v>8932</v>
      </c>
      <c r="F230" s="2972">
        <v>0</v>
      </c>
      <c r="G230" t="s">
        <v>7016</v>
      </c>
      <c r="H230" s="2972" t="s">
        <v>8942</v>
      </c>
      <c r="I230" s="2972">
        <v>109.2</v>
      </c>
      <c r="J230" t="s">
        <v>7024</v>
      </c>
      <c r="K230" s="2972" t="s">
        <v>8941</v>
      </c>
      <c r="L230" s="2972">
        <v>301.60000000000002</v>
      </c>
    </row>
    <row r="231" spans="4:12" ht="13.5" customHeight="1" x14ac:dyDescent="0.25">
      <c r="D231" t="s">
        <v>6958</v>
      </c>
      <c r="E231" s="2972" t="s">
        <v>8934</v>
      </c>
      <c r="F231" s="2972">
        <v>0</v>
      </c>
      <c r="G231" t="s">
        <v>7016</v>
      </c>
      <c r="H231" s="2972" t="s">
        <v>8943</v>
      </c>
      <c r="I231" s="2972">
        <v>163.80000000000001</v>
      </c>
      <c r="J231" t="s">
        <v>7024</v>
      </c>
      <c r="K231" s="2972" t="s">
        <v>8942</v>
      </c>
      <c r="L231" s="2972">
        <v>381.7</v>
      </c>
    </row>
    <row r="232" spans="4:12" ht="13.5" customHeight="1" x14ac:dyDescent="0.25">
      <c r="D232" t="s">
        <v>6958</v>
      </c>
      <c r="E232" s="2972" t="s">
        <v>8935</v>
      </c>
      <c r="F232" s="2972">
        <v>0</v>
      </c>
      <c r="G232" t="s">
        <v>7016</v>
      </c>
      <c r="H232" s="2972" t="s">
        <v>8944</v>
      </c>
      <c r="I232" s="2972">
        <v>211.6</v>
      </c>
    </row>
    <row r="233" spans="4:12" ht="13.5" customHeight="1" x14ac:dyDescent="0.25">
      <c r="D233" t="s">
        <v>6958</v>
      </c>
      <c r="E233" s="2972" t="s">
        <v>8936</v>
      </c>
      <c r="F233" s="2972">
        <v>0</v>
      </c>
      <c r="G233" t="s">
        <v>7016</v>
      </c>
      <c r="H233" s="2972" t="s">
        <v>8945</v>
      </c>
      <c r="I233" s="2972">
        <v>488.6</v>
      </c>
    </row>
    <row r="234" spans="4:12" ht="13.5" customHeight="1" x14ac:dyDescent="0.25">
      <c r="D234" t="s">
        <v>6958</v>
      </c>
      <c r="E234" s="2972" t="s">
        <v>8937</v>
      </c>
      <c r="F234" s="2972">
        <v>0</v>
      </c>
      <c r="G234" t="s">
        <v>7016</v>
      </c>
      <c r="H234" s="2972" t="s">
        <v>8946</v>
      </c>
      <c r="I234" s="2972">
        <v>766.9</v>
      </c>
    </row>
    <row r="235" spans="4:12" ht="13.5" customHeight="1" x14ac:dyDescent="0.25">
      <c r="D235" t="s">
        <v>6958</v>
      </c>
      <c r="E235" s="2972" t="s">
        <v>8938</v>
      </c>
      <c r="F235" s="2972">
        <v>0</v>
      </c>
      <c r="G235" t="s">
        <v>7016</v>
      </c>
      <c r="H235" s="2972" t="s">
        <v>8947</v>
      </c>
      <c r="I235" s="2972">
        <v>503.6</v>
      </c>
    </row>
    <row r="236" spans="4:12" ht="13.5" customHeight="1" x14ac:dyDescent="0.25">
      <c r="D236" t="s">
        <v>6958</v>
      </c>
      <c r="E236" s="2972" t="s">
        <v>8939</v>
      </c>
      <c r="F236" s="2972">
        <v>0</v>
      </c>
      <c r="G236" t="s">
        <v>7016</v>
      </c>
      <c r="H236" s="2972" t="s">
        <v>8948</v>
      </c>
      <c r="I236" s="2972">
        <v>487.7</v>
      </c>
    </row>
    <row r="237" spans="4:12" ht="13.5" customHeight="1" x14ac:dyDescent="0.25">
      <c r="D237" t="s">
        <v>6958</v>
      </c>
      <c r="E237" s="2972" t="s">
        <v>8940</v>
      </c>
      <c r="F237" s="2972">
        <v>0</v>
      </c>
      <c r="G237" t="s">
        <v>7016</v>
      </c>
      <c r="H237" s="2972" t="s">
        <v>8949</v>
      </c>
      <c r="I237" s="2972">
        <v>146.5</v>
      </c>
    </row>
    <row r="238" spans="4:12" ht="13.5" customHeight="1" x14ac:dyDescent="0.25">
      <c r="D238" t="s">
        <v>6958</v>
      </c>
      <c r="E238" s="2972" t="s">
        <v>8941</v>
      </c>
      <c r="F238" s="2972">
        <v>0</v>
      </c>
      <c r="G238" t="s">
        <v>7016</v>
      </c>
      <c r="H238" s="2972" t="s">
        <v>8950</v>
      </c>
      <c r="I238" s="2972">
        <v>88.1</v>
      </c>
    </row>
    <row r="239" spans="4:12" ht="13.5" customHeight="1" x14ac:dyDescent="0.25">
      <c r="D239" t="s">
        <v>6958</v>
      </c>
      <c r="E239" s="2972" t="s">
        <v>8942</v>
      </c>
      <c r="F239" s="2972">
        <v>0</v>
      </c>
      <c r="G239" t="s">
        <v>7016</v>
      </c>
      <c r="H239" s="2972" t="s">
        <v>8951</v>
      </c>
      <c r="I239" s="2972">
        <v>843.5</v>
      </c>
    </row>
    <row r="240" spans="4:12" ht="13.5" customHeight="1" x14ac:dyDescent="0.25">
      <c r="D240" t="s">
        <v>6958</v>
      </c>
      <c r="E240" s="2972" t="s">
        <v>8943</v>
      </c>
      <c r="F240" s="2972">
        <v>0</v>
      </c>
      <c r="G240" t="s">
        <v>7016</v>
      </c>
      <c r="H240" s="2972" t="s">
        <v>8952</v>
      </c>
      <c r="I240" s="2972">
        <v>328.5</v>
      </c>
    </row>
    <row r="241" spans="4:9" ht="13.5" customHeight="1" x14ac:dyDescent="0.25">
      <c r="D241" t="s">
        <v>6958</v>
      </c>
      <c r="E241" s="2972" t="s">
        <v>8944</v>
      </c>
      <c r="F241" s="2972">
        <v>0</v>
      </c>
      <c r="G241" t="s">
        <v>7016</v>
      </c>
      <c r="H241" s="2972" t="s">
        <v>8953</v>
      </c>
      <c r="I241" s="2972">
        <v>229</v>
      </c>
    </row>
    <row r="242" spans="4:9" ht="13.5" customHeight="1" x14ac:dyDescent="0.25">
      <c r="D242" t="s">
        <v>6958</v>
      </c>
      <c r="E242" s="2972" t="s">
        <v>8945</v>
      </c>
      <c r="F242" s="2972">
        <v>0</v>
      </c>
      <c r="G242" t="s">
        <v>7016</v>
      </c>
      <c r="H242" s="2972" t="s">
        <v>8954</v>
      </c>
      <c r="I242" s="2972">
        <v>867.1</v>
      </c>
    </row>
    <row r="243" spans="4:9" ht="13.5" customHeight="1" x14ac:dyDescent="0.25">
      <c r="D243" t="s">
        <v>6958</v>
      </c>
      <c r="E243" s="2972" t="s">
        <v>8946</v>
      </c>
      <c r="F243" s="2972">
        <v>0</v>
      </c>
      <c r="G243" t="s">
        <v>7016</v>
      </c>
      <c r="H243" s="2972" t="s">
        <v>8977</v>
      </c>
      <c r="I243" s="2972">
        <v>701.1</v>
      </c>
    </row>
    <row r="244" spans="4:9" ht="13.5" customHeight="1" x14ac:dyDescent="0.25">
      <c r="D244" t="s">
        <v>6958</v>
      </c>
      <c r="E244" s="2972" t="s">
        <v>8947</v>
      </c>
      <c r="F244" s="2972">
        <v>0</v>
      </c>
      <c r="G244" t="s">
        <v>7016</v>
      </c>
      <c r="H244" s="2972" t="s">
        <v>8978</v>
      </c>
      <c r="I244" s="2972">
        <v>708.3</v>
      </c>
    </row>
    <row r="245" spans="4:9" ht="13.5" customHeight="1" x14ac:dyDescent="0.25">
      <c r="D245" t="s">
        <v>6958</v>
      </c>
      <c r="E245" s="2972" t="s">
        <v>8948</v>
      </c>
      <c r="F245" s="2972">
        <v>0</v>
      </c>
      <c r="G245" t="s">
        <v>7016</v>
      </c>
      <c r="H245" s="2972" t="s">
        <v>8979</v>
      </c>
      <c r="I245" s="2972">
        <v>1246</v>
      </c>
    </row>
    <row r="246" spans="4:9" ht="13.5" customHeight="1" x14ac:dyDescent="0.25">
      <c r="D246" t="s">
        <v>6958</v>
      </c>
      <c r="E246" s="2972" t="s">
        <v>8949</v>
      </c>
      <c r="F246" s="2972">
        <v>0</v>
      </c>
      <c r="G246" t="s">
        <v>7016</v>
      </c>
      <c r="H246" s="2972" t="s">
        <v>8980</v>
      </c>
      <c r="I246" s="2972">
        <v>552.5</v>
      </c>
    </row>
    <row r="247" spans="4:9" ht="13.5" customHeight="1" x14ac:dyDescent="0.25">
      <c r="D247" t="s">
        <v>6958</v>
      </c>
      <c r="E247" s="2972" t="s">
        <v>8950</v>
      </c>
      <c r="F247" s="2972">
        <v>0</v>
      </c>
      <c r="G247" t="s">
        <v>7016</v>
      </c>
      <c r="H247" s="2972" t="s">
        <v>8993</v>
      </c>
      <c r="I247" s="2972">
        <v>817.6</v>
      </c>
    </row>
    <row r="248" spans="4:9" ht="13.5" customHeight="1" x14ac:dyDescent="0.25">
      <c r="D248" t="s">
        <v>6958</v>
      </c>
      <c r="E248" s="2972" t="s">
        <v>8951</v>
      </c>
      <c r="F248" s="2972">
        <v>0</v>
      </c>
      <c r="G248" t="s">
        <v>7016</v>
      </c>
      <c r="H248" s="2972" t="s">
        <v>8994</v>
      </c>
      <c r="I248" s="2972">
        <v>1931.8</v>
      </c>
    </row>
    <row r="249" spans="4:9" ht="13.5" customHeight="1" x14ac:dyDescent="0.25">
      <c r="D249" t="s">
        <v>6958</v>
      </c>
      <c r="E249" s="2972" t="s">
        <v>8952</v>
      </c>
      <c r="F249" s="2972">
        <v>0</v>
      </c>
      <c r="G249" t="s">
        <v>7016</v>
      </c>
      <c r="H249" s="2972" t="s">
        <v>8995</v>
      </c>
      <c r="I249" s="2972">
        <v>762.7</v>
      </c>
    </row>
    <row r="250" spans="4:9" ht="13.5" customHeight="1" x14ac:dyDescent="0.25">
      <c r="D250" t="s">
        <v>6958</v>
      </c>
      <c r="E250" s="2972" t="s">
        <v>8953</v>
      </c>
      <c r="F250" s="2972">
        <v>0</v>
      </c>
      <c r="G250" t="s">
        <v>7016</v>
      </c>
      <c r="H250" s="2972" t="s">
        <v>8996</v>
      </c>
      <c r="I250" s="2972">
        <v>96.3</v>
      </c>
    </row>
    <row r="251" spans="4:9" ht="13.5" customHeight="1" x14ac:dyDescent="0.25">
      <c r="D251" t="s">
        <v>6958</v>
      </c>
      <c r="E251" s="2972" t="s">
        <v>8954</v>
      </c>
      <c r="F251" s="2972">
        <v>0</v>
      </c>
      <c r="G251" t="s">
        <v>7016</v>
      </c>
      <c r="H251" s="2972" t="s">
        <v>8997</v>
      </c>
      <c r="I251" s="2972">
        <v>371.8</v>
      </c>
    </row>
    <row r="252" spans="4:9" ht="13.5" customHeight="1" x14ac:dyDescent="0.25">
      <c r="D252" t="s">
        <v>6958</v>
      </c>
      <c r="E252" s="2972" t="s">
        <v>8977</v>
      </c>
      <c r="F252" s="2972">
        <v>0</v>
      </c>
      <c r="G252" t="s">
        <v>7016</v>
      </c>
      <c r="H252" s="2972" t="s">
        <v>8998</v>
      </c>
      <c r="I252" s="2972">
        <v>109.2</v>
      </c>
    </row>
    <row r="253" spans="4:9" ht="13.5" customHeight="1" x14ac:dyDescent="0.25">
      <c r="D253" t="s">
        <v>6958</v>
      </c>
      <c r="E253" s="2972" t="s">
        <v>8978</v>
      </c>
      <c r="F253" s="2972">
        <v>0</v>
      </c>
      <c r="G253" t="s">
        <v>7016</v>
      </c>
      <c r="H253" s="2972" t="s">
        <v>8999</v>
      </c>
      <c r="I253" s="2972">
        <v>211.6</v>
      </c>
    </row>
    <row r="254" spans="4:9" ht="13.5" customHeight="1" x14ac:dyDescent="0.25">
      <c r="D254" t="s">
        <v>6958</v>
      </c>
      <c r="E254" s="2972" t="s">
        <v>8979</v>
      </c>
      <c r="F254" s="2972">
        <v>0</v>
      </c>
      <c r="G254" t="s">
        <v>7016</v>
      </c>
      <c r="H254" s="2972" t="s">
        <v>9000</v>
      </c>
      <c r="I254" s="2972">
        <v>766.9</v>
      </c>
    </row>
    <row r="255" spans="4:9" ht="13.5" customHeight="1" x14ac:dyDescent="0.25">
      <c r="D255" t="s">
        <v>6958</v>
      </c>
      <c r="E255" s="2972" t="s">
        <v>8980</v>
      </c>
      <c r="F255" s="2972">
        <v>0</v>
      </c>
      <c r="G255" t="s">
        <v>7016</v>
      </c>
      <c r="H255" s="2972" t="s">
        <v>9001</v>
      </c>
      <c r="I255" s="2972">
        <v>487.7</v>
      </c>
    </row>
    <row r="256" spans="4:9" ht="13.5" customHeight="1" x14ac:dyDescent="0.25">
      <c r="D256" t="s">
        <v>6958</v>
      </c>
      <c r="E256" s="2972" t="s">
        <v>8993</v>
      </c>
      <c r="F256" s="2972">
        <v>0</v>
      </c>
      <c r="G256" t="s">
        <v>7016</v>
      </c>
      <c r="H256" s="2972" t="s">
        <v>9002</v>
      </c>
      <c r="I256" s="2972">
        <v>0</v>
      </c>
    </row>
    <row r="257" spans="4:9" ht="13.5" customHeight="1" x14ac:dyDescent="0.25">
      <c r="D257" t="s">
        <v>6958</v>
      </c>
      <c r="E257" s="2972" t="s">
        <v>8994</v>
      </c>
      <c r="F257" s="2972">
        <v>0</v>
      </c>
      <c r="G257" t="s">
        <v>7016</v>
      </c>
      <c r="H257" s="2972" t="s">
        <v>9003</v>
      </c>
      <c r="I257" s="2972">
        <v>843.5</v>
      </c>
    </row>
    <row r="258" spans="4:9" ht="13.5" customHeight="1" x14ac:dyDescent="0.25">
      <c r="D258" t="s">
        <v>6958</v>
      </c>
      <c r="E258" s="2972" t="s">
        <v>8995</v>
      </c>
      <c r="F258" s="2972">
        <v>0</v>
      </c>
      <c r="G258" s="2919" t="s">
        <v>7016</v>
      </c>
      <c r="H258" s="2972" t="s">
        <v>9004</v>
      </c>
      <c r="I258" s="2972">
        <v>0</v>
      </c>
    </row>
    <row r="259" spans="4:9" ht="13.5" customHeight="1" x14ac:dyDescent="0.25">
      <c r="D259" t="s">
        <v>6958</v>
      </c>
      <c r="E259" s="2972" t="s">
        <v>8996</v>
      </c>
      <c r="F259" s="2972">
        <v>0</v>
      </c>
      <c r="G259" t="s">
        <v>7016</v>
      </c>
      <c r="H259" s="2972" t="s">
        <v>9005</v>
      </c>
      <c r="I259" s="2972">
        <v>328.5</v>
      </c>
    </row>
    <row r="260" spans="4:9" ht="13.5" customHeight="1" x14ac:dyDescent="0.25">
      <c r="D260" t="s">
        <v>6958</v>
      </c>
      <c r="E260" s="2972" t="s">
        <v>8997</v>
      </c>
      <c r="F260" s="2972">
        <v>0</v>
      </c>
      <c r="G260" t="s">
        <v>7016</v>
      </c>
      <c r="H260" s="2972" t="s">
        <v>9006</v>
      </c>
      <c r="I260" s="2972">
        <v>0</v>
      </c>
    </row>
    <row r="261" spans="4:9" ht="13.5" customHeight="1" x14ac:dyDescent="0.25">
      <c r="D261" t="s">
        <v>6958</v>
      </c>
      <c r="E261" s="2972" t="s">
        <v>8998</v>
      </c>
      <c r="F261" s="2972">
        <v>0</v>
      </c>
      <c r="G261" t="s">
        <v>7016</v>
      </c>
      <c r="H261" s="2972" t="s">
        <v>9007</v>
      </c>
      <c r="I261" s="2972">
        <v>249.4</v>
      </c>
    </row>
    <row r="262" spans="4:9" ht="13.5" customHeight="1" x14ac:dyDescent="0.25">
      <c r="D262" t="s">
        <v>6958</v>
      </c>
      <c r="E262" s="2972" t="s">
        <v>8999</v>
      </c>
      <c r="F262" s="2972">
        <v>0</v>
      </c>
      <c r="G262" t="s">
        <v>7016</v>
      </c>
      <c r="H262" s="2972" t="s">
        <v>9008</v>
      </c>
      <c r="I262" s="2972">
        <v>0</v>
      </c>
    </row>
    <row r="263" spans="4:9" ht="13.5" customHeight="1" x14ac:dyDescent="0.25">
      <c r="D263" t="s">
        <v>6958</v>
      </c>
      <c r="E263" s="2972" t="s">
        <v>9000</v>
      </c>
      <c r="F263" s="2972">
        <v>0</v>
      </c>
      <c r="G263" t="s">
        <v>7016</v>
      </c>
      <c r="H263" s="2972" t="s">
        <v>9009</v>
      </c>
      <c r="I263" s="2972">
        <v>867.1</v>
      </c>
    </row>
    <row r="264" spans="4:9" ht="13.5" customHeight="1" x14ac:dyDescent="0.25">
      <c r="D264" t="s">
        <v>6958</v>
      </c>
      <c r="E264" s="2972" t="s">
        <v>9001</v>
      </c>
      <c r="F264" s="2972">
        <v>0</v>
      </c>
      <c r="G264" t="s">
        <v>7016</v>
      </c>
      <c r="H264" s="2972" t="s">
        <v>9010</v>
      </c>
      <c r="I264" s="2972">
        <v>0</v>
      </c>
    </row>
    <row r="265" spans="4:9" ht="13.5" customHeight="1" x14ac:dyDescent="0.25">
      <c r="D265" t="s">
        <v>6958</v>
      </c>
      <c r="E265" s="2972" t="s">
        <v>9002</v>
      </c>
      <c r="F265" s="2972">
        <v>0</v>
      </c>
      <c r="G265" t="s">
        <v>7016</v>
      </c>
      <c r="H265" s="2972" t="s">
        <v>9011</v>
      </c>
      <c r="I265" s="2972">
        <v>701.1</v>
      </c>
    </row>
    <row r="266" spans="4:9" ht="13.5" customHeight="1" x14ac:dyDescent="0.25">
      <c r="D266" s="2919" t="s">
        <v>6958</v>
      </c>
      <c r="E266" s="2972" t="s">
        <v>9003</v>
      </c>
      <c r="F266" s="2972">
        <v>0</v>
      </c>
      <c r="G266" t="s">
        <v>7016</v>
      </c>
      <c r="H266" s="2972" t="s">
        <v>9012</v>
      </c>
      <c r="I266" s="2972">
        <v>0</v>
      </c>
    </row>
    <row r="267" spans="4:9" ht="13.5" customHeight="1" x14ac:dyDescent="0.25">
      <c r="D267" t="s">
        <v>6958</v>
      </c>
      <c r="E267" s="2972" t="s">
        <v>9004</v>
      </c>
      <c r="F267" s="2972">
        <v>0</v>
      </c>
      <c r="G267" t="s">
        <v>7016</v>
      </c>
      <c r="H267" s="2972" t="s">
        <v>9013</v>
      </c>
      <c r="I267" s="2972">
        <v>708.3</v>
      </c>
    </row>
    <row r="268" spans="4:9" ht="13.5" customHeight="1" x14ac:dyDescent="0.25">
      <c r="D268" t="s">
        <v>6958</v>
      </c>
      <c r="E268" s="2972" t="s">
        <v>9005</v>
      </c>
      <c r="F268" s="2972">
        <v>0</v>
      </c>
      <c r="G268" t="s">
        <v>7016</v>
      </c>
      <c r="H268" s="2972" t="s">
        <v>9014</v>
      </c>
      <c r="I268" s="2972">
        <v>0</v>
      </c>
    </row>
    <row r="269" spans="4:9" ht="13.5" customHeight="1" x14ac:dyDescent="0.25">
      <c r="D269" t="s">
        <v>6958</v>
      </c>
      <c r="E269" s="2972" t="s">
        <v>9006</v>
      </c>
      <c r="F269" s="2972">
        <v>0</v>
      </c>
      <c r="G269" t="s">
        <v>7016</v>
      </c>
      <c r="H269" s="2972" t="s">
        <v>9015</v>
      </c>
      <c r="I269" s="2972">
        <v>1246</v>
      </c>
    </row>
    <row r="270" spans="4:9" ht="13.5" customHeight="1" x14ac:dyDescent="0.25">
      <c r="D270" t="s">
        <v>6958</v>
      </c>
      <c r="E270" s="2972" t="s">
        <v>9007</v>
      </c>
      <c r="F270" s="2972">
        <v>0</v>
      </c>
      <c r="G270" t="s">
        <v>7016</v>
      </c>
      <c r="H270" s="2972" t="s">
        <v>9016</v>
      </c>
      <c r="I270" s="2972">
        <v>0</v>
      </c>
    </row>
    <row r="271" spans="4:9" ht="13.5" customHeight="1" x14ac:dyDescent="0.25">
      <c r="D271" t="s">
        <v>6958</v>
      </c>
      <c r="E271" s="2972" t="s">
        <v>9008</v>
      </c>
      <c r="F271" s="2972">
        <v>0</v>
      </c>
      <c r="G271" t="s">
        <v>7016</v>
      </c>
      <c r="H271" s="2972" t="s">
        <v>9017</v>
      </c>
      <c r="I271" s="2972">
        <v>624.29999999999995</v>
      </c>
    </row>
    <row r="272" spans="4:9" ht="13.5" customHeight="1" x14ac:dyDescent="0.25">
      <c r="D272" t="s">
        <v>6958</v>
      </c>
      <c r="E272" s="2972" t="s">
        <v>9009</v>
      </c>
      <c r="F272" s="2972">
        <v>0</v>
      </c>
      <c r="G272" t="s">
        <v>7016</v>
      </c>
      <c r="H272" s="2972" t="s">
        <v>9018</v>
      </c>
      <c r="I272" s="2972">
        <v>0</v>
      </c>
    </row>
    <row r="273" spans="4:9" ht="13.5" customHeight="1" x14ac:dyDescent="0.25">
      <c r="D273" t="s">
        <v>6958</v>
      </c>
      <c r="E273" s="2972" t="s">
        <v>9010</v>
      </c>
      <c r="F273" s="2972">
        <v>0</v>
      </c>
      <c r="G273" t="s">
        <v>7016</v>
      </c>
      <c r="H273" s="2972" t="s">
        <v>9019</v>
      </c>
      <c r="I273" s="2972">
        <v>881.4</v>
      </c>
    </row>
    <row r="274" spans="4:9" ht="13.5" customHeight="1" x14ac:dyDescent="0.25">
      <c r="D274" t="s">
        <v>6958</v>
      </c>
      <c r="E274" s="2972" t="s">
        <v>9011</v>
      </c>
      <c r="F274" s="2972">
        <v>0</v>
      </c>
      <c r="G274" t="s">
        <v>7016</v>
      </c>
      <c r="H274" s="2972" t="s">
        <v>9020</v>
      </c>
      <c r="I274" s="2972">
        <v>613.5</v>
      </c>
    </row>
    <row r="275" spans="4:9" ht="13.5" customHeight="1" x14ac:dyDescent="0.25">
      <c r="D275" t="s">
        <v>6958</v>
      </c>
      <c r="E275" s="2972" t="s">
        <v>9012</v>
      </c>
      <c r="F275" s="2972">
        <v>0</v>
      </c>
      <c r="G275" t="s">
        <v>7017</v>
      </c>
      <c r="H275" s="2972" t="s">
        <v>8932</v>
      </c>
      <c r="I275" s="2972">
        <v>0</v>
      </c>
    </row>
    <row r="276" spans="4:9" ht="13.5" customHeight="1" x14ac:dyDescent="0.25">
      <c r="D276" t="s">
        <v>6958</v>
      </c>
      <c r="E276" s="2972" t="s">
        <v>9013</v>
      </c>
      <c r="F276" s="2972">
        <v>0</v>
      </c>
      <c r="G276" t="s">
        <v>7017</v>
      </c>
      <c r="H276" s="2972" t="s">
        <v>8934</v>
      </c>
      <c r="I276" s="2972">
        <v>1745.2</v>
      </c>
    </row>
    <row r="277" spans="4:9" ht="13.5" customHeight="1" x14ac:dyDescent="0.25">
      <c r="D277" t="s">
        <v>6958</v>
      </c>
      <c r="E277" s="2972" t="s">
        <v>9014</v>
      </c>
      <c r="F277" s="2972">
        <v>0</v>
      </c>
      <c r="G277" t="s">
        <v>7017</v>
      </c>
      <c r="H277" s="2972" t="s">
        <v>8935</v>
      </c>
      <c r="I277" s="2972">
        <v>0</v>
      </c>
    </row>
    <row r="278" spans="4:9" ht="13.5" customHeight="1" x14ac:dyDescent="0.25">
      <c r="D278" t="s">
        <v>6958</v>
      </c>
      <c r="E278" s="2972" t="s">
        <v>9015</v>
      </c>
      <c r="F278" s="2972">
        <v>0</v>
      </c>
      <c r="G278" t="s">
        <v>7017</v>
      </c>
      <c r="H278" s="2972" t="s">
        <v>8936</v>
      </c>
      <c r="I278" s="2972">
        <v>608.4</v>
      </c>
    </row>
    <row r="279" spans="4:9" ht="13.5" customHeight="1" x14ac:dyDescent="0.25">
      <c r="D279" t="s">
        <v>6958</v>
      </c>
      <c r="E279" s="2972" t="s">
        <v>9016</v>
      </c>
      <c r="F279" s="2972">
        <v>0</v>
      </c>
      <c r="G279" t="s">
        <v>7017</v>
      </c>
      <c r="H279" s="2972" t="s">
        <v>8937</v>
      </c>
      <c r="I279" s="2972">
        <v>0</v>
      </c>
    </row>
    <row r="280" spans="4:9" ht="13.5" customHeight="1" x14ac:dyDescent="0.25">
      <c r="D280" t="s">
        <v>6958</v>
      </c>
      <c r="E280" s="2972" t="s">
        <v>9017</v>
      </c>
      <c r="F280" s="2972">
        <v>0</v>
      </c>
      <c r="G280" t="s">
        <v>7017</v>
      </c>
      <c r="H280" s="2972" t="s">
        <v>8938</v>
      </c>
      <c r="I280" s="2972">
        <v>194.2</v>
      </c>
    </row>
    <row r="281" spans="4:9" ht="13.5" customHeight="1" x14ac:dyDescent="0.25">
      <c r="D281" t="s">
        <v>6958</v>
      </c>
      <c r="E281" s="2972" t="s">
        <v>9018</v>
      </c>
      <c r="F281" s="2972">
        <v>0</v>
      </c>
      <c r="G281" t="s">
        <v>7017</v>
      </c>
      <c r="H281" s="2972" t="s">
        <v>8939</v>
      </c>
      <c r="I281" s="2972">
        <v>436.1</v>
      </c>
    </row>
    <row r="282" spans="4:9" ht="13.5" customHeight="1" x14ac:dyDescent="0.25">
      <c r="D282" t="s">
        <v>6958</v>
      </c>
      <c r="E282" s="2972" t="s">
        <v>9019</v>
      </c>
      <c r="F282" s="2972">
        <v>0</v>
      </c>
      <c r="G282" t="s">
        <v>7017</v>
      </c>
      <c r="H282" s="2972" t="s">
        <v>8940</v>
      </c>
      <c r="I282" s="2972">
        <v>508.8</v>
      </c>
    </row>
    <row r="283" spans="4:9" ht="13.5" customHeight="1" x14ac:dyDescent="0.25">
      <c r="D283" t="s">
        <v>6958</v>
      </c>
      <c r="E283" s="2972" t="s">
        <v>9020</v>
      </c>
      <c r="F283" s="2972">
        <v>0</v>
      </c>
      <c r="G283" t="s">
        <v>7017</v>
      </c>
      <c r="H283" s="2972" t="s">
        <v>8941</v>
      </c>
      <c r="I283" s="2972">
        <v>120.5</v>
      </c>
    </row>
    <row r="284" spans="4:9" ht="13.5" customHeight="1" x14ac:dyDescent="0.25">
      <c r="D284" t="s">
        <v>6959</v>
      </c>
      <c r="E284" s="2972" t="s">
        <v>8932</v>
      </c>
      <c r="F284" s="2972">
        <v>0</v>
      </c>
      <c r="G284" t="s">
        <v>7017</v>
      </c>
      <c r="H284" s="2972" t="s">
        <v>8942</v>
      </c>
      <c r="I284" s="2972">
        <v>71.5</v>
      </c>
    </row>
    <row r="285" spans="4:9" ht="13.5" customHeight="1" x14ac:dyDescent="0.25">
      <c r="D285" t="s">
        <v>6959</v>
      </c>
      <c r="E285" s="2972" t="s">
        <v>8934</v>
      </c>
      <c r="F285" s="2972">
        <v>0</v>
      </c>
      <c r="G285" t="s">
        <v>7017</v>
      </c>
      <c r="H285" s="2972" t="s">
        <v>8943</v>
      </c>
      <c r="I285" s="2972">
        <v>194.2</v>
      </c>
    </row>
    <row r="286" spans="4:9" ht="13.5" customHeight="1" x14ac:dyDescent="0.25">
      <c r="D286" t="s">
        <v>6959</v>
      </c>
      <c r="E286" s="2972" t="s">
        <v>8935</v>
      </c>
      <c r="F286" s="2972">
        <v>0</v>
      </c>
      <c r="G286" t="s">
        <v>7017</v>
      </c>
      <c r="H286" s="2972" t="s">
        <v>8944</v>
      </c>
      <c r="I286" s="2972">
        <v>0</v>
      </c>
    </row>
    <row r="287" spans="4:9" ht="13.5" customHeight="1" x14ac:dyDescent="0.25">
      <c r="D287" t="s">
        <v>6959</v>
      </c>
      <c r="E287" s="2972" t="s">
        <v>8936</v>
      </c>
      <c r="F287" s="2972">
        <v>0</v>
      </c>
      <c r="G287" t="s">
        <v>7017</v>
      </c>
      <c r="H287" s="2972" t="s">
        <v>8945</v>
      </c>
      <c r="I287" s="2972">
        <v>436.1</v>
      </c>
    </row>
    <row r="288" spans="4:9" ht="13.5" customHeight="1" x14ac:dyDescent="0.25">
      <c r="D288" t="s">
        <v>6959</v>
      </c>
      <c r="E288" s="2972" t="s">
        <v>8937</v>
      </c>
      <c r="F288" s="2972">
        <v>0</v>
      </c>
      <c r="G288" t="s">
        <v>7017</v>
      </c>
      <c r="H288" s="2972" t="s">
        <v>8946</v>
      </c>
      <c r="I288" s="2972">
        <v>448.1</v>
      </c>
    </row>
    <row r="289" spans="4:9" ht="13.5" customHeight="1" x14ac:dyDescent="0.25">
      <c r="D289" t="s">
        <v>6959</v>
      </c>
      <c r="E289" s="2972" t="s">
        <v>8938</v>
      </c>
      <c r="F289" s="2972">
        <v>0</v>
      </c>
      <c r="G289" t="s">
        <v>7017</v>
      </c>
      <c r="H289" s="2972" t="s">
        <v>8947</v>
      </c>
      <c r="I289" s="2972">
        <v>448.1</v>
      </c>
    </row>
    <row r="290" spans="4:9" ht="13.5" customHeight="1" x14ac:dyDescent="0.25">
      <c r="D290" t="s">
        <v>6959</v>
      </c>
      <c r="E290" s="2972" t="s">
        <v>8939</v>
      </c>
      <c r="F290" s="2972">
        <v>0</v>
      </c>
      <c r="G290" t="s">
        <v>7017</v>
      </c>
      <c r="H290" s="2972" t="s">
        <v>8948</v>
      </c>
      <c r="I290" s="2972">
        <v>628.1</v>
      </c>
    </row>
    <row r="291" spans="4:9" ht="13.5" customHeight="1" x14ac:dyDescent="0.25">
      <c r="D291" t="s">
        <v>6959</v>
      </c>
      <c r="E291" s="2972" t="s">
        <v>8940</v>
      </c>
      <c r="F291" s="2972">
        <v>0</v>
      </c>
      <c r="G291" t="s">
        <v>7017</v>
      </c>
      <c r="H291" s="2972" t="s">
        <v>8949</v>
      </c>
      <c r="I291" s="2972">
        <v>145.30000000000001</v>
      </c>
    </row>
    <row r="292" spans="4:9" ht="13.5" customHeight="1" x14ac:dyDescent="0.25">
      <c r="D292" t="s">
        <v>6959</v>
      </c>
      <c r="E292" s="2972" t="s">
        <v>8941</v>
      </c>
      <c r="F292" s="2972">
        <v>0</v>
      </c>
      <c r="G292" t="s">
        <v>7017</v>
      </c>
      <c r="H292" s="2972" t="s">
        <v>8950</v>
      </c>
      <c r="I292" s="2972">
        <v>44.7</v>
      </c>
    </row>
    <row r="293" spans="4:9" ht="13.5" customHeight="1" x14ac:dyDescent="0.25">
      <c r="D293" t="s">
        <v>6959</v>
      </c>
      <c r="E293" s="2972" t="s">
        <v>8942</v>
      </c>
      <c r="F293" s="2972">
        <v>0</v>
      </c>
      <c r="G293" t="s">
        <v>7017</v>
      </c>
      <c r="H293" s="2972" t="s">
        <v>8951</v>
      </c>
      <c r="I293" s="2972">
        <v>1171.0999999999999</v>
      </c>
    </row>
    <row r="294" spans="4:9" ht="13.5" customHeight="1" x14ac:dyDescent="0.25">
      <c r="D294" t="s">
        <v>6959</v>
      </c>
      <c r="E294" s="2972" t="s">
        <v>8943</v>
      </c>
      <c r="F294" s="2972">
        <v>0</v>
      </c>
      <c r="G294" t="s">
        <v>7017</v>
      </c>
      <c r="H294" s="2972" t="s">
        <v>8952</v>
      </c>
      <c r="I294" s="2972">
        <v>294.3</v>
      </c>
    </row>
    <row r="295" spans="4:9" ht="13.5" customHeight="1" x14ac:dyDescent="0.25">
      <c r="D295" t="s">
        <v>6959</v>
      </c>
      <c r="E295" s="2972" t="s">
        <v>8944</v>
      </c>
      <c r="F295" s="2972">
        <v>0</v>
      </c>
      <c r="G295" t="s">
        <v>7017</v>
      </c>
      <c r="H295" s="2972" t="s">
        <v>8953</v>
      </c>
      <c r="I295" s="2972">
        <v>110.5</v>
      </c>
    </row>
    <row r="296" spans="4:9" ht="13.5" customHeight="1" x14ac:dyDescent="0.25">
      <c r="D296" t="s">
        <v>6959</v>
      </c>
      <c r="E296" s="2972" t="s">
        <v>8945</v>
      </c>
      <c r="F296" s="2972">
        <v>0</v>
      </c>
      <c r="G296" t="s">
        <v>7017</v>
      </c>
      <c r="H296" s="2972" t="s">
        <v>8954</v>
      </c>
      <c r="I296" s="2972">
        <v>754.4</v>
      </c>
    </row>
    <row r="297" spans="4:9" ht="13.5" customHeight="1" x14ac:dyDescent="0.25">
      <c r="D297" t="s">
        <v>6959</v>
      </c>
      <c r="E297" s="2972" t="s">
        <v>8946</v>
      </c>
      <c r="F297" s="2972">
        <v>0</v>
      </c>
      <c r="G297" t="s">
        <v>7017</v>
      </c>
      <c r="H297" s="2972" t="s">
        <v>8977</v>
      </c>
      <c r="I297" s="2972">
        <v>731.6</v>
      </c>
    </row>
    <row r="298" spans="4:9" ht="13.5" customHeight="1" x14ac:dyDescent="0.25">
      <c r="D298" t="s">
        <v>6959</v>
      </c>
      <c r="E298" s="2972" t="s">
        <v>8947</v>
      </c>
      <c r="F298" s="2972">
        <v>0</v>
      </c>
      <c r="G298" t="s">
        <v>7017</v>
      </c>
      <c r="H298" s="2972" t="s">
        <v>8978</v>
      </c>
      <c r="I298" s="2972">
        <v>642.4</v>
      </c>
    </row>
    <row r="299" spans="4:9" ht="13.5" customHeight="1" x14ac:dyDescent="0.25">
      <c r="D299" t="s">
        <v>6959</v>
      </c>
      <c r="E299" s="2972" t="s">
        <v>8948</v>
      </c>
      <c r="F299" s="2972">
        <v>0</v>
      </c>
      <c r="G299" t="s">
        <v>7017</v>
      </c>
      <c r="H299" s="2972" t="s">
        <v>8979</v>
      </c>
      <c r="I299" s="2972">
        <v>386.4</v>
      </c>
    </row>
    <row r="300" spans="4:9" ht="13.5" customHeight="1" x14ac:dyDescent="0.25">
      <c r="D300" t="s">
        <v>6959</v>
      </c>
      <c r="E300" s="2972" t="s">
        <v>8949</v>
      </c>
      <c r="F300" s="2972">
        <v>0</v>
      </c>
      <c r="G300" t="s">
        <v>7017</v>
      </c>
      <c r="H300" s="2972" t="s">
        <v>8980</v>
      </c>
      <c r="I300" s="2972">
        <v>664.7</v>
      </c>
    </row>
    <row r="301" spans="4:9" ht="13.5" customHeight="1" x14ac:dyDescent="0.25">
      <c r="D301" t="s">
        <v>6959</v>
      </c>
      <c r="E301" s="2972" t="s">
        <v>8950</v>
      </c>
      <c r="F301" s="2972">
        <v>0</v>
      </c>
      <c r="G301" t="s">
        <v>7017</v>
      </c>
      <c r="H301" s="2972" t="s">
        <v>8993</v>
      </c>
      <c r="I301" s="2972">
        <v>291.10000000000002</v>
      </c>
    </row>
    <row r="302" spans="4:9" ht="13.5" customHeight="1" x14ac:dyDescent="0.25">
      <c r="D302" t="s">
        <v>6959</v>
      </c>
      <c r="E302" s="2972" t="s">
        <v>8951</v>
      </c>
      <c r="F302" s="2972">
        <v>0</v>
      </c>
      <c r="G302" t="s">
        <v>7017</v>
      </c>
      <c r="H302" s="2972" t="s">
        <v>8994</v>
      </c>
      <c r="I302" s="2972">
        <v>1745.2</v>
      </c>
    </row>
    <row r="303" spans="4:9" ht="13.5" customHeight="1" x14ac:dyDescent="0.25">
      <c r="D303" t="s">
        <v>6959</v>
      </c>
      <c r="E303" s="2972" t="s">
        <v>8952</v>
      </c>
      <c r="F303" s="2972">
        <v>0</v>
      </c>
      <c r="G303" t="s">
        <v>7017</v>
      </c>
      <c r="H303" s="2972" t="s">
        <v>8995</v>
      </c>
      <c r="I303" s="2972">
        <v>597</v>
      </c>
    </row>
    <row r="304" spans="4:9" ht="13.5" customHeight="1" x14ac:dyDescent="0.25">
      <c r="D304" t="s">
        <v>6959</v>
      </c>
      <c r="E304" s="2972" t="s">
        <v>8953</v>
      </c>
      <c r="F304" s="2972">
        <v>0</v>
      </c>
      <c r="G304" t="s">
        <v>7017</v>
      </c>
      <c r="H304" s="2972" t="s">
        <v>8996</v>
      </c>
      <c r="I304" s="2972">
        <v>92.5</v>
      </c>
    </row>
    <row r="305" spans="4:9" ht="13.5" customHeight="1" x14ac:dyDescent="0.25">
      <c r="D305" t="s">
        <v>6959</v>
      </c>
      <c r="E305" s="2972" t="s">
        <v>8954</v>
      </c>
      <c r="F305" s="2972">
        <v>0</v>
      </c>
      <c r="G305" t="s">
        <v>7017</v>
      </c>
      <c r="H305" s="2972" t="s">
        <v>8997</v>
      </c>
      <c r="I305" s="2972">
        <v>508.8</v>
      </c>
    </row>
    <row r="306" spans="4:9" ht="13.5" customHeight="1" x14ac:dyDescent="0.25">
      <c r="D306" t="s">
        <v>6959</v>
      </c>
      <c r="E306" s="2972" t="s">
        <v>8977</v>
      </c>
      <c r="F306" s="2972">
        <v>0</v>
      </c>
      <c r="G306" t="s">
        <v>7017</v>
      </c>
      <c r="H306" s="2972" t="s">
        <v>8998</v>
      </c>
      <c r="I306" s="2972">
        <v>71.5</v>
      </c>
    </row>
    <row r="307" spans="4:9" ht="13.5" customHeight="1" x14ac:dyDescent="0.25">
      <c r="D307" t="s">
        <v>6959</v>
      </c>
      <c r="E307" s="2972" t="s">
        <v>8978</v>
      </c>
      <c r="F307" s="2972">
        <v>0</v>
      </c>
      <c r="G307" t="s">
        <v>7017</v>
      </c>
      <c r="H307" s="2972" t="s">
        <v>8999</v>
      </c>
      <c r="I307" s="2972">
        <v>145.30000000000001</v>
      </c>
    </row>
    <row r="308" spans="4:9" ht="13.5" customHeight="1" x14ac:dyDescent="0.25">
      <c r="D308" t="s">
        <v>6959</v>
      </c>
      <c r="E308" s="2972" t="s">
        <v>8979</v>
      </c>
      <c r="F308" s="2972">
        <v>0</v>
      </c>
      <c r="G308" t="s">
        <v>7017</v>
      </c>
      <c r="H308" s="2972" t="s">
        <v>9000</v>
      </c>
      <c r="I308" s="2972">
        <v>448.1</v>
      </c>
    </row>
    <row r="309" spans="4:9" ht="13.5" customHeight="1" x14ac:dyDescent="0.25">
      <c r="D309" t="s">
        <v>6959</v>
      </c>
      <c r="E309" s="2972" t="s">
        <v>8980</v>
      </c>
      <c r="F309" s="2972">
        <v>0</v>
      </c>
      <c r="G309" t="s">
        <v>7017</v>
      </c>
      <c r="H309" s="2972" t="s">
        <v>9001</v>
      </c>
      <c r="I309" s="2972">
        <v>628.1</v>
      </c>
    </row>
    <row r="310" spans="4:9" ht="13.5" customHeight="1" x14ac:dyDescent="0.25">
      <c r="D310" t="s">
        <v>6959</v>
      </c>
      <c r="E310" s="2972" t="s">
        <v>8993</v>
      </c>
      <c r="F310" s="2972">
        <v>0</v>
      </c>
      <c r="G310" t="s">
        <v>7017</v>
      </c>
      <c r="H310" s="2972" t="s">
        <v>9002</v>
      </c>
      <c r="I310" s="2972">
        <v>0</v>
      </c>
    </row>
    <row r="311" spans="4:9" ht="13.5" customHeight="1" x14ac:dyDescent="0.25">
      <c r="D311" t="s">
        <v>6959</v>
      </c>
      <c r="E311" s="2972" t="s">
        <v>8994</v>
      </c>
      <c r="F311" s="2972">
        <v>0</v>
      </c>
      <c r="G311" t="s">
        <v>7017</v>
      </c>
      <c r="H311" s="2972" t="s">
        <v>9003</v>
      </c>
      <c r="I311" s="2972">
        <v>1171.0999999999999</v>
      </c>
    </row>
    <row r="312" spans="4:9" ht="13.5" customHeight="1" x14ac:dyDescent="0.25">
      <c r="D312" t="s">
        <v>6959</v>
      </c>
      <c r="E312" s="2972" t="s">
        <v>8995</v>
      </c>
      <c r="F312" s="2972">
        <v>0</v>
      </c>
      <c r="G312" s="2919" t="s">
        <v>7017</v>
      </c>
      <c r="H312" s="2972" t="s">
        <v>9004</v>
      </c>
      <c r="I312" s="2972">
        <v>0</v>
      </c>
    </row>
    <row r="313" spans="4:9" ht="13.5" customHeight="1" x14ac:dyDescent="0.25">
      <c r="D313" t="s">
        <v>6959</v>
      </c>
      <c r="E313" s="2972" t="s">
        <v>8996</v>
      </c>
      <c r="F313" s="2972">
        <v>0</v>
      </c>
      <c r="G313" t="s">
        <v>7017</v>
      </c>
      <c r="H313" s="2972" t="s">
        <v>9005</v>
      </c>
      <c r="I313" s="2972">
        <v>294.3</v>
      </c>
    </row>
    <row r="314" spans="4:9" ht="13.5" customHeight="1" x14ac:dyDescent="0.25">
      <c r="D314" t="s">
        <v>6959</v>
      </c>
      <c r="E314" s="2972" t="s">
        <v>8997</v>
      </c>
      <c r="F314" s="2972">
        <v>0</v>
      </c>
      <c r="G314" t="s">
        <v>7017</v>
      </c>
      <c r="H314" s="2972" t="s">
        <v>9006</v>
      </c>
      <c r="I314" s="2972">
        <v>0</v>
      </c>
    </row>
    <row r="315" spans="4:9" ht="13.5" customHeight="1" x14ac:dyDescent="0.25">
      <c r="D315" t="s">
        <v>6959</v>
      </c>
      <c r="E315" s="2972" t="s">
        <v>8998</v>
      </c>
      <c r="F315" s="2972">
        <v>0</v>
      </c>
      <c r="G315" t="s">
        <v>7017</v>
      </c>
      <c r="H315" s="2972" t="s">
        <v>9007</v>
      </c>
      <c r="I315" s="2972">
        <v>110.5</v>
      </c>
    </row>
    <row r="316" spans="4:9" ht="13.5" customHeight="1" x14ac:dyDescent="0.25">
      <c r="D316" t="s">
        <v>6959</v>
      </c>
      <c r="E316" s="2972" t="s">
        <v>8999</v>
      </c>
      <c r="F316" s="2972">
        <v>0</v>
      </c>
      <c r="G316" t="s">
        <v>7017</v>
      </c>
      <c r="H316" s="2972" t="s">
        <v>9008</v>
      </c>
      <c r="I316" s="2972">
        <v>0</v>
      </c>
    </row>
    <row r="317" spans="4:9" ht="13.5" customHeight="1" x14ac:dyDescent="0.25">
      <c r="D317" t="s">
        <v>6959</v>
      </c>
      <c r="E317" s="2972" t="s">
        <v>9000</v>
      </c>
      <c r="F317" s="2972">
        <v>0</v>
      </c>
      <c r="G317" t="s">
        <v>7017</v>
      </c>
      <c r="H317" s="2972" t="s">
        <v>9009</v>
      </c>
      <c r="I317" s="2972">
        <v>754.4</v>
      </c>
    </row>
    <row r="318" spans="4:9" ht="13.5" customHeight="1" x14ac:dyDescent="0.25">
      <c r="D318" t="s">
        <v>6959</v>
      </c>
      <c r="E318" s="2972" t="s">
        <v>9001</v>
      </c>
      <c r="F318" s="2972">
        <v>0</v>
      </c>
      <c r="G318" t="s">
        <v>7017</v>
      </c>
      <c r="H318" s="2972" t="s">
        <v>9010</v>
      </c>
      <c r="I318" s="2972">
        <v>0</v>
      </c>
    </row>
    <row r="319" spans="4:9" ht="13.5" customHeight="1" x14ac:dyDescent="0.25">
      <c r="D319" t="s">
        <v>6959</v>
      </c>
      <c r="E319" s="2972" t="s">
        <v>9002</v>
      </c>
      <c r="F319" s="2972">
        <v>0</v>
      </c>
      <c r="G319" t="s">
        <v>7017</v>
      </c>
      <c r="H319" s="2972" t="s">
        <v>9011</v>
      </c>
      <c r="I319" s="2972">
        <v>731.6</v>
      </c>
    </row>
    <row r="320" spans="4:9" ht="13.5" customHeight="1" x14ac:dyDescent="0.25">
      <c r="D320" s="2919" t="s">
        <v>6959</v>
      </c>
      <c r="E320" s="2972" t="s">
        <v>9003</v>
      </c>
      <c r="F320" s="2972">
        <v>0</v>
      </c>
      <c r="G320" t="s">
        <v>7017</v>
      </c>
      <c r="H320" s="2972" t="s">
        <v>9012</v>
      </c>
      <c r="I320" s="2972">
        <v>0</v>
      </c>
    </row>
    <row r="321" spans="4:9" ht="13.5" customHeight="1" x14ac:dyDescent="0.25">
      <c r="D321" t="s">
        <v>6959</v>
      </c>
      <c r="E321" s="2972" t="s">
        <v>9004</v>
      </c>
      <c r="F321" s="2972">
        <v>0</v>
      </c>
      <c r="G321" t="s">
        <v>7017</v>
      </c>
      <c r="H321" s="2972" t="s">
        <v>9013</v>
      </c>
      <c r="I321" s="2972">
        <v>642.4</v>
      </c>
    </row>
    <row r="322" spans="4:9" ht="13.5" customHeight="1" x14ac:dyDescent="0.25">
      <c r="D322" t="s">
        <v>6959</v>
      </c>
      <c r="E322" s="2972" t="s">
        <v>9005</v>
      </c>
      <c r="F322" s="2972">
        <v>0</v>
      </c>
      <c r="G322" t="s">
        <v>7017</v>
      </c>
      <c r="H322" s="2972" t="s">
        <v>9014</v>
      </c>
      <c r="I322" s="2972">
        <v>0</v>
      </c>
    </row>
    <row r="323" spans="4:9" ht="13.5" customHeight="1" x14ac:dyDescent="0.25">
      <c r="D323" t="s">
        <v>6959</v>
      </c>
      <c r="E323" s="2972" t="s">
        <v>9006</v>
      </c>
      <c r="F323" s="2972">
        <v>0</v>
      </c>
      <c r="G323" t="s">
        <v>7017</v>
      </c>
      <c r="H323" s="2972" t="s">
        <v>9015</v>
      </c>
      <c r="I323" s="2972">
        <v>194</v>
      </c>
    </row>
    <row r="324" spans="4:9" ht="13.5" customHeight="1" x14ac:dyDescent="0.25">
      <c r="D324" t="s">
        <v>6959</v>
      </c>
      <c r="E324" s="2972" t="s">
        <v>9007</v>
      </c>
      <c r="F324" s="2972">
        <v>0</v>
      </c>
      <c r="G324" t="s">
        <v>7017</v>
      </c>
      <c r="H324" s="2972" t="s">
        <v>9016</v>
      </c>
      <c r="I324" s="2972">
        <v>0</v>
      </c>
    </row>
    <row r="325" spans="4:9" ht="13.5" customHeight="1" x14ac:dyDescent="0.25">
      <c r="D325" t="s">
        <v>6959</v>
      </c>
      <c r="E325" s="2972" t="s">
        <v>9008</v>
      </c>
      <c r="F325" s="2972">
        <v>0</v>
      </c>
      <c r="G325" t="s">
        <v>7017</v>
      </c>
      <c r="H325" s="2972" t="s">
        <v>9017</v>
      </c>
      <c r="I325" s="2972">
        <v>721.9</v>
      </c>
    </row>
    <row r="326" spans="4:9" ht="13.5" customHeight="1" x14ac:dyDescent="0.25">
      <c r="D326" t="s">
        <v>6959</v>
      </c>
      <c r="E326" s="2972" t="s">
        <v>9009</v>
      </c>
      <c r="F326" s="2972">
        <v>0</v>
      </c>
      <c r="G326" t="s">
        <v>7017</v>
      </c>
      <c r="H326" s="2972" t="s">
        <v>9018</v>
      </c>
      <c r="I326" s="2972">
        <v>0</v>
      </c>
    </row>
    <row r="327" spans="4:9" ht="13.5" customHeight="1" x14ac:dyDescent="0.25">
      <c r="D327" t="s">
        <v>6959</v>
      </c>
      <c r="E327" s="2972" t="s">
        <v>9010</v>
      </c>
      <c r="F327" s="2972">
        <v>0</v>
      </c>
      <c r="G327" t="s">
        <v>7017</v>
      </c>
      <c r="H327" s="2972" t="s">
        <v>9019</v>
      </c>
      <c r="I327" s="2972">
        <v>95</v>
      </c>
    </row>
    <row r="328" spans="4:9" ht="13.5" customHeight="1" x14ac:dyDescent="0.25">
      <c r="D328" t="s">
        <v>6959</v>
      </c>
      <c r="E328" s="2972" t="s">
        <v>9011</v>
      </c>
      <c r="F328" s="2972">
        <v>0</v>
      </c>
      <c r="G328" t="s">
        <v>7017</v>
      </c>
      <c r="H328" s="2972" t="s">
        <v>9020</v>
      </c>
      <c r="I328" s="2972">
        <v>395</v>
      </c>
    </row>
    <row r="329" spans="4:9" ht="13.5" customHeight="1" x14ac:dyDescent="0.25">
      <c r="D329" t="s">
        <v>6959</v>
      </c>
      <c r="E329" s="2972" t="s">
        <v>9012</v>
      </c>
      <c r="F329" s="2972">
        <v>0</v>
      </c>
      <c r="G329" t="s">
        <v>7018</v>
      </c>
      <c r="H329" s="2972" t="s">
        <v>8932</v>
      </c>
      <c r="I329" s="2972">
        <v>0</v>
      </c>
    </row>
    <row r="330" spans="4:9" ht="13.5" customHeight="1" x14ac:dyDescent="0.25">
      <c r="D330" t="s">
        <v>6959</v>
      </c>
      <c r="E330" s="2972" t="s">
        <v>9013</v>
      </c>
      <c r="F330" s="2972">
        <v>0</v>
      </c>
      <c r="G330" t="s">
        <v>7018</v>
      </c>
      <c r="H330" s="2972" t="s">
        <v>8934</v>
      </c>
      <c r="I330" s="2972">
        <v>0</v>
      </c>
    </row>
    <row r="331" spans="4:9" ht="13.5" customHeight="1" x14ac:dyDescent="0.25">
      <c r="D331" t="s">
        <v>6959</v>
      </c>
      <c r="E331" s="2972" t="s">
        <v>9014</v>
      </c>
      <c r="F331" s="2972">
        <v>0</v>
      </c>
      <c r="G331" t="s">
        <v>7018</v>
      </c>
      <c r="H331" s="2972" t="s">
        <v>8935</v>
      </c>
      <c r="I331" s="2972">
        <v>0</v>
      </c>
    </row>
    <row r="332" spans="4:9" ht="13.5" customHeight="1" x14ac:dyDescent="0.25">
      <c r="D332" t="s">
        <v>6959</v>
      </c>
      <c r="E332" s="2972" t="s">
        <v>9015</v>
      </c>
      <c r="F332" s="2972">
        <v>0</v>
      </c>
      <c r="G332" t="s">
        <v>7018</v>
      </c>
      <c r="H332" s="2972" t="s">
        <v>8936</v>
      </c>
      <c r="I332" s="2972">
        <v>0</v>
      </c>
    </row>
    <row r="333" spans="4:9" ht="13.5" customHeight="1" x14ac:dyDescent="0.25">
      <c r="D333" t="s">
        <v>6959</v>
      </c>
      <c r="E333" s="2972" t="s">
        <v>9016</v>
      </c>
      <c r="F333" s="2972">
        <v>0</v>
      </c>
      <c r="G333" t="s">
        <v>7018</v>
      </c>
      <c r="H333" s="2972" t="s">
        <v>8937</v>
      </c>
      <c r="I333" s="2972">
        <v>0</v>
      </c>
    </row>
    <row r="334" spans="4:9" ht="13.5" customHeight="1" x14ac:dyDescent="0.25">
      <c r="D334" t="s">
        <v>6959</v>
      </c>
      <c r="E334" s="2972" t="s">
        <v>9017</v>
      </c>
      <c r="F334" s="2972">
        <v>0</v>
      </c>
      <c r="G334" t="s">
        <v>7018</v>
      </c>
      <c r="H334" s="2972" t="s">
        <v>8938</v>
      </c>
      <c r="I334" s="2972">
        <v>0</v>
      </c>
    </row>
    <row r="335" spans="4:9" ht="13.5" customHeight="1" x14ac:dyDescent="0.25">
      <c r="D335" t="s">
        <v>6959</v>
      </c>
      <c r="E335" s="2972" t="s">
        <v>9018</v>
      </c>
      <c r="F335" s="2972">
        <v>0</v>
      </c>
      <c r="G335" t="s">
        <v>7018</v>
      </c>
      <c r="H335" s="2972" t="s">
        <v>8939</v>
      </c>
      <c r="I335" s="2972">
        <v>0</v>
      </c>
    </row>
    <row r="336" spans="4:9" ht="13.5" customHeight="1" x14ac:dyDescent="0.25">
      <c r="D336" t="s">
        <v>6959</v>
      </c>
      <c r="E336" s="2972" t="s">
        <v>9019</v>
      </c>
      <c r="F336" s="2972">
        <v>0</v>
      </c>
      <c r="G336" t="s">
        <v>7018</v>
      </c>
      <c r="H336" s="2972" t="s">
        <v>8940</v>
      </c>
      <c r="I336" s="2972">
        <v>0</v>
      </c>
    </row>
    <row r="337" spans="4:9" ht="13.5" customHeight="1" x14ac:dyDescent="0.25">
      <c r="D337" t="s">
        <v>6959</v>
      </c>
      <c r="E337" s="2972" t="s">
        <v>9020</v>
      </c>
      <c r="F337" s="2972">
        <v>0</v>
      </c>
      <c r="G337" t="s">
        <v>7018</v>
      </c>
      <c r="H337" s="2972" t="s">
        <v>8941</v>
      </c>
      <c r="I337" s="2972">
        <v>0</v>
      </c>
    </row>
    <row r="338" spans="4:9" ht="13.5" customHeight="1" x14ac:dyDescent="0.25">
      <c r="D338" t="s">
        <v>6960</v>
      </c>
      <c r="E338" s="2972" t="s">
        <v>8932</v>
      </c>
      <c r="F338" s="2972">
        <v>1239.8</v>
      </c>
      <c r="G338" t="s">
        <v>7018</v>
      </c>
      <c r="H338" s="2972" t="s">
        <v>8942</v>
      </c>
      <c r="I338" s="2972">
        <v>0</v>
      </c>
    </row>
    <row r="339" spans="4:9" ht="13.5" customHeight="1" x14ac:dyDescent="0.25">
      <c r="D339" t="s">
        <v>6960</v>
      </c>
      <c r="E339" s="2972" t="s">
        <v>8934</v>
      </c>
      <c r="F339" s="2972">
        <v>109.6</v>
      </c>
      <c r="G339" t="s">
        <v>7018</v>
      </c>
      <c r="H339" s="2972" t="s">
        <v>8943</v>
      </c>
      <c r="I339" s="2972">
        <v>0</v>
      </c>
    </row>
    <row r="340" spans="4:9" ht="13.5" customHeight="1" x14ac:dyDescent="0.25">
      <c r="D340" t="s">
        <v>6960</v>
      </c>
      <c r="E340" s="2972" t="s">
        <v>8935</v>
      </c>
      <c r="F340" s="2972">
        <v>104</v>
      </c>
      <c r="G340" t="s">
        <v>7018</v>
      </c>
      <c r="H340" s="2972" t="s">
        <v>8944</v>
      </c>
      <c r="I340" s="2972">
        <v>0</v>
      </c>
    </row>
    <row r="341" spans="4:9" ht="13.5" customHeight="1" x14ac:dyDescent="0.25">
      <c r="D341" t="s">
        <v>6960</v>
      </c>
      <c r="E341" s="2972" t="s">
        <v>8936</v>
      </c>
      <c r="F341" s="2972">
        <v>0</v>
      </c>
      <c r="G341" t="s">
        <v>7018</v>
      </c>
      <c r="H341" s="2972" t="s">
        <v>8945</v>
      </c>
      <c r="I341" s="2972">
        <v>0</v>
      </c>
    </row>
    <row r="342" spans="4:9" ht="13.5" customHeight="1" x14ac:dyDescent="0.25">
      <c r="D342" t="s">
        <v>6960</v>
      </c>
      <c r="E342" s="2972" t="s">
        <v>8937</v>
      </c>
      <c r="F342" s="2972">
        <v>56.7</v>
      </c>
      <c r="G342" t="s">
        <v>7018</v>
      </c>
      <c r="H342" s="2972" t="s">
        <v>8946</v>
      </c>
      <c r="I342" s="2972">
        <v>0</v>
      </c>
    </row>
    <row r="343" spans="4:9" ht="13.5" customHeight="1" x14ac:dyDescent="0.25">
      <c r="D343" t="s">
        <v>6960</v>
      </c>
      <c r="E343" s="2972" t="s">
        <v>8938</v>
      </c>
      <c r="F343" s="2972">
        <v>59.2</v>
      </c>
      <c r="G343" t="s">
        <v>7018</v>
      </c>
      <c r="H343" s="2972" t="s">
        <v>8947</v>
      </c>
      <c r="I343" s="2972">
        <v>0</v>
      </c>
    </row>
    <row r="344" spans="4:9" ht="13.5" customHeight="1" x14ac:dyDescent="0.25">
      <c r="D344" t="s">
        <v>6960</v>
      </c>
      <c r="E344" s="2972" t="s">
        <v>8939</v>
      </c>
      <c r="F344" s="2972">
        <v>0</v>
      </c>
      <c r="G344" t="s">
        <v>7018</v>
      </c>
      <c r="H344" s="2972" t="s">
        <v>8948</v>
      </c>
      <c r="I344" s="2972">
        <v>0</v>
      </c>
    </row>
    <row r="345" spans="4:9" ht="13.5" customHeight="1" x14ac:dyDescent="0.25">
      <c r="D345" t="s">
        <v>6960</v>
      </c>
      <c r="E345" s="2972" t="s">
        <v>8940</v>
      </c>
      <c r="F345" s="2972">
        <v>0</v>
      </c>
      <c r="G345" t="s">
        <v>7018</v>
      </c>
      <c r="H345" s="2972" t="s">
        <v>8949</v>
      </c>
      <c r="I345" s="2972">
        <v>0</v>
      </c>
    </row>
    <row r="346" spans="4:9" ht="13.5" customHeight="1" x14ac:dyDescent="0.25">
      <c r="D346" t="s">
        <v>6960</v>
      </c>
      <c r="E346" s="2972" t="s">
        <v>8941</v>
      </c>
      <c r="F346" s="2972">
        <v>0</v>
      </c>
      <c r="G346" t="s">
        <v>7018</v>
      </c>
      <c r="H346" s="2972" t="s">
        <v>8950</v>
      </c>
      <c r="I346" s="2972">
        <v>0</v>
      </c>
    </row>
    <row r="347" spans="4:9" ht="13.5" customHeight="1" x14ac:dyDescent="0.25">
      <c r="D347" t="s">
        <v>6960</v>
      </c>
      <c r="E347" s="2972" t="s">
        <v>8942</v>
      </c>
      <c r="F347" s="2972">
        <v>0</v>
      </c>
      <c r="G347" t="s">
        <v>7018</v>
      </c>
      <c r="H347" s="2972" t="s">
        <v>8951</v>
      </c>
      <c r="I347" s="2972">
        <v>0</v>
      </c>
    </row>
    <row r="348" spans="4:9" ht="13.5" customHeight="1" x14ac:dyDescent="0.25">
      <c r="D348" t="s">
        <v>6960</v>
      </c>
      <c r="E348" s="2972" t="s">
        <v>8943</v>
      </c>
      <c r="F348" s="2972">
        <v>0</v>
      </c>
      <c r="G348" t="s">
        <v>7018</v>
      </c>
      <c r="H348" s="2972" t="s">
        <v>8952</v>
      </c>
      <c r="I348" s="2972">
        <v>0</v>
      </c>
    </row>
    <row r="349" spans="4:9" ht="13.5" customHeight="1" x14ac:dyDescent="0.25">
      <c r="D349" t="s">
        <v>6960</v>
      </c>
      <c r="E349" s="2972" t="s">
        <v>8944</v>
      </c>
      <c r="F349" s="2972">
        <v>0</v>
      </c>
      <c r="G349" t="s">
        <v>7018</v>
      </c>
      <c r="H349" s="2972" t="s">
        <v>8953</v>
      </c>
      <c r="I349" s="2972">
        <v>0</v>
      </c>
    </row>
    <row r="350" spans="4:9" ht="13.5" customHeight="1" x14ac:dyDescent="0.25">
      <c r="D350" t="s">
        <v>6960</v>
      </c>
      <c r="E350" s="2972" t="s">
        <v>8945</v>
      </c>
      <c r="F350" s="2972">
        <v>0</v>
      </c>
      <c r="G350" t="s">
        <v>7018</v>
      </c>
      <c r="H350" s="2972" t="s">
        <v>8954</v>
      </c>
      <c r="I350" s="2972">
        <v>0</v>
      </c>
    </row>
    <row r="351" spans="4:9" ht="13.5" customHeight="1" x14ac:dyDescent="0.25">
      <c r="D351" t="s">
        <v>6960</v>
      </c>
      <c r="E351" s="2972" t="s">
        <v>8946</v>
      </c>
      <c r="F351" s="2972">
        <v>0</v>
      </c>
      <c r="G351" t="s">
        <v>7018</v>
      </c>
      <c r="H351" s="2972" t="s">
        <v>8977</v>
      </c>
      <c r="I351" s="2972">
        <v>0</v>
      </c>
    </row>
    <row r="352" spans="4:9" ht="13.5" customHeight="1" x14ac:dyDescent="0.25">
      <c r="D352" t="s">
        <v>6960</v>
      </c>
      <c r="E352" s="2972" t="s">
        <v>8947</v>
      </c>
      <c r="F352" s="2972">
        <v>0</v>
      </c>
      <c r="G352" t="s">
        <v>7018</v>
      </c>
      <c r="H352" s="2972" t="s">
        <v>8978</v>
      </c>
      <c r="I352" s="2972">
        <v>0</v>
      </c>
    </row>
    <row r="353" spans="4:9" ht="13.5" customHeight="1" x14ac:dyDescent="0.25">
      <c r="D353" t="s">
        <v>6960</v>
      </c>
      <c r="E353" s="2972" t="s">
        <v>8948</v>
      </c>
      <c r="F353" s="2972">
        <v>0</v>
      </c>
      <c r="G353" t="s">
        <v>7018</v>
      </c>
      <c r="H353" s="2972" t="s">
        <v>8979</v>
      </c>
      <c r="I353" s="2972">
        <v>0</v>
      </c>
    </row>
    <row r="354" spans="4:9" ht="13.5" customHeight="1" x14ac:dyDescent="0.25">
      <c r="D354" t="s">
        <v>6960</v>
      </c>
      <c r="E354" s="2972" t="s">
        <v>8949</v>
      </c>
      <c r="F354" s="2972">
        <v>0</v>
      </c>
      <c r="G354" t="s">
        <v>7018</v>
      </c>
      <c r="H354" s="2972" t="s">
        <v>8980</v>
      </c>
      <c r="I354" s="2972">
        <v>0</v>
      </c>
    </row>
    <row r="355" spans="4:9" ht="13.5" customHeight="1" x14ac:dyDescent="0.25">
      <c r="D355" t="s">
        <v>6960</v>
      </c>
      <c r="E355" s="2972" t="s">
        <v>8950</v>
      </c>
      <c r="F355" s="2972">
        <v>0</v>
      </c>
      <c r="G355" t="s">
        <v>7018</v>
      </c>
      <c r="H355" s="2972" t="s">
        <v>8993</v>
      </c>
      <c r="I355" s="2972">
        <v>0</v>
      </c>
    </row>
    <row r="356" spans="4:9" ht="13.5" customHeight="1" x14ac:dyDescent="0.25">
      <c r="D356" s="2919" t="s">
        <v>6960</v>
      </c>
      <c r="E356" s="2972" t="s">
        <v>8951</v>
      </c>
      <c r="F356" s="2972">
        <v>109.6</v>
      </c>
      <c r="G356" t="s">
        <v>7018</v>
      </c>
      <c r="H356" s="2972" t="s">
        <v>8994</v>
      </c>
      <c r="I356" s="2972">
        <v>0</v>
      </c>
    </row>
    <row r="357" spans="4:9" ht="13.5" customHeight="1" x14ac:dyDescent="0.25">
      <c r="D357" t="s">
        <v>6960</v>
      </c>
      <c r="E357" s="2972" t="s">
        <v>8952</v>
      </c>
      <c r="F357" s="2972">
        <v>0</v>
      </c>
      <c r="G357" t="s">
        <v>7018</v>
      </c>
      <c r="H357" s="2972" t="s">
        <v>8995</v>
      </c>
      <c r="I357" s="2972">
        <v>0</v>
      </c>
    </row>
    <row r="358" spans="4:9" ht="13.5" customHeight="1" x14ac:dyDescent="0.25">
      <c r="D358" t="s">
        <v>6960</v>
      </c>
      <c r="E358" s="2972" t="s">
        <v>8953</v>
      </c>
      <c r="F358" s="2972">
        <v>59.2</v>
      </c>
      <c r="G358" t="s">
        <v>7018</v>
      </c>
      <c r="H358" s="2972" t="s">
        <v>8996</v>
      </c>
      <c r="I358" s="2972">
        <v>0</v>
      </c>
    </row>
    <row r="359" spans="4:9" ht="13.5" customHeight="1" x14ac:dyDescent="0.25">
      <c r="D359" t="s">
        <v>6960</v>
      </c>
      <c r="E359" s="2972" t="s">
        <v>8954</v>
      </c>
      <c r="F359" s="2972">
        <v>0</v>
      </c>
      <c r="G359" t="s">
        <v>7018</v>
      </c>
      <c r="H359" s="2972" t="s">
        <v>8997</v>
      </c>
      <c r="I359" s="2972">
        <v>0</v>
      </c>
    </row>
    <row r="360" spans="4:9" ht="13.5" customHeight="1" x14ac:dyDescent="0.25">
      <c r="D360" t="s">
        <v>6960</v>
      </c>
      <c r="E360" s="2972" t="s">
        <v>8977</v>
      </c>
      <c r="F360" s="2972">
        <v>0</v>
      </c>
      <c r="G360" t="s">
        <v>7018</v>
      </c>
      <c r="H360" s="2972" t="s">
        <v>8998</v>
      </c>
      <c r="I360" s="2972">
        <v>0</v>
      </c>
    </row>
    <row r="361" spans="4:9" ht="13.5" customHeight="1" x14ac:dyDescent="0.25">
      <c r="D361" t="s">
        <v>6960</v>
      </c>
      <c r="E361" s="2972" t="s">
        <v>8978</v>
      </c>
      <c r="F361" s="2972">
        <v>0</v>
      </c>
      <c r="G361" t="s">
        <v>7018</v>
      </c>
      <c r="H361" s="2972" t="s">
        <v>8999</v>
      </c>
      <c r="I361" s="2972">
        <v>0</v>
      </c>
    </row>
    <row r="362" spans="4:9" ht="13.5" customHeight="1" x14ac:dyDescent="0.25">
      <c r="D362" t="s">
        <v>6960</v>
      </c>
      <c r="E362" s="2972" t="s">
        <v>8979</v>
      </c>
      <c r="F362" s="2972">
        <v>0</v>
      </c>
      <c r="G362" t="s">
        <v>7018</v>
      </c>
      <c r="H362" s="2972" t="s">
        <v>9000</v>
      </c>
      <c r="I362" s="2972">
        <v>0</v>
      </c>
    </row>
    <row r="363" spans="4:9" ht="13.5" customHeight="1" x14ac:dyDescent="0.25">
      <c r="D363" t="s">
        <v>6960</v>
      </c>
      <c r="E363" s="2972" t="s">
        <v>8980</v>
      </c>
      <c r="F363" s="2972">
        <v>0</v>
      </c>
      <c r="G363" t="s">
        <v>7018</v>
      </c>
      <c r="H363" s="2972" t="s">
        <v>9001</v>
      </c>
      <c r="I363" s="2972">
        <v>0</v>
      </c>
    </row>
    <row r="364" spans="4:9" ht="13.5" customHeight="1" x14ac:dyDescent="0.25">
      <c r="D364" t="s">
        <v>6960</v>
      </c>
      <c r="E364" s="2972" t="s">
        <v>8993</v>
      </c>
      <c r="F364" s="2972">
        <v>0</v>
      </c>
      <c r="G364" t="s">
        <v>7018</v>
      </c>
      <c r="H364" s="2972" t="s">
        <v>9002</v>
      </c>
      <c r="I364" s="2972">
        <v>0</v>
      </c>
    </row>
    <row r="365" spans="4:9" ht="13.5" customHeight="1" x14ac:dyDescent="0.25">
      <c r="D365" t="s">
        <v>6960</v>
      </c>
      <c r="E365" s="2972" t="s">
        <v>8994</v>
      </c>
      <c r="F365" s="2972">
        <v>0</v>
      </c>
      <c r="G365" t="s">
        <v>7018</v>
      </c>
      <c r="H365" s="2972" t="s">
        <v>9003</v>
      </c>
      <c r="I365" s="2972">
        <v>0</v>
      </c>
    </row>
    <row r="366" spans="4:9" ht="13.5" customHeight="1" x14ac:dyDescent="0.25">
      <c r="D366" t="s">
        <v>6960</v>
      </c>
      <c r="E366" s="2972" t="s">
        <v>8995</v>
      </c>
      <c r="F366" s="2972">
        <v>0</v>
      </c>
      <c r="G366" s="2919" t="s">
        <v>7018</v>
      </c>
      <c r="H366" s="2972" t="s">
        <v>9004</v>
      </c>
      <c r="I366" s="2972">
        <v>0</v>
      </c>
    </row>
    <row r="367" spans="4:9" ht="13.5" customHeight="1" x14ac:dyDescent="0.25">
      <c r="D367" t="s">
        <v>6960</v>
      </c>
      <c r="E367" s="2972" t="s">
        <v>8996</v>
      </c>
      <c r="F367" s="2972">
        <v>0</v>
      </c>
      <c r="G367" t="s">
        <v>7018</v>
      </c>
      <c r="H367" s="2972" t="s">
        <v>9005</v>
      </c>
      <c r="I367" s="2972">
        <v>0</v>
      </c>
    </row>
    <row r="368" spans="4:9" ht="13.5" customHeight="1" x14ac:dyDescent="0.25">
      <c r="D368" t="s">
        <v>6960</v>
      </c>
      <c r="E368" s="2972" t="s">
        <v>8997</v>
      </c>
      <c r="F368" s="2972">
        <v>0</v>
      </c>
      <c r="G368" t="s">
        <v>7018</v>
      </c>
      <c r="H368" s="2972" t="s">
        <v>9006</v>
      </c>
      <c r="I368" s="2972">
        <v>0</v>
      </c>
    </row>
    <row r="369" spans="4:9" ht="13.5" customHeight="1" x14ac:dyDescent="0.25">
      <c r="D369" t="s">
        <v>6960</v>
      </c>
      <c r="E369" s="2972" t="s">
        <v>8998</v>
      </c>
      <c r="F369" s="2972">
        <v>0</v>
      </c>
      <c r="G369" t="s">
        <v>7018</v>
      </c>
      <c r="H369" s="2972" t="s">
        <v>9007</v>
      </c>
      <c r="I369" s="2972">
        <v>0</v>
      </c>
    </row>
    <row r="370" spans="4:9" ht="13.5" customHeight="1" x14ac:dyDescent="0.25">
      <c r="D370" t="s">
        <v>6960</v>
      </c>
      <c r="E370" s="2972" t="s">
        <v>8999</v>
      </c>
      <c r="F370" s="2972">
        <v>0</v>
      </c>
      <c r="G370" t="s">
        <v>7018</v>
      </c>
      <c r="H370" s="2972" t="s">
        <v>9008</v>
      </c>
      <c r="I370" s="2972">
        <v>0</v>
      </c>
    </row>
    <row r="371" spans="4:9" ht="13.5" customHeight="1" x14ac:dyDescent="0.25">
      <c r="D371" t="s">
        <v>6960</v>
      </c>
      <c r="E371" s="2972" t="s">
        <v>9000</v>
      </c>
      <c r="F371" s="2972">
        <v>0</v>
      </c>
      <c r="G371" t="s">
        <v>7018</v>
      </c>
      <c r="H371" s="2972" t="s">
        <v>9009</v>
      </c>
      <c r="I371" s="2972">
        <v>0</v>
      </c>
    </row>
    <row r="372" spans="4:9" ht="13.5" customHeight="1" x14ac:dyDescent="0.25">
      <c r="D372" t="s">
        <v>6960</v>
      </c>
      <c r="E372" s="2972" t="s">
        <v>9001</v>
      </c>
      <c r="F372" s="2972">
        <v>0</v>
      </c>
      <c r="G372" t="s">
        <v>7018</v>
      </c>
      <c r="H372" s="2972" t="s">
        <v>9010</v>
      </c>
      <c r="I372" s="2972">
        <v>0</v>
      </c>
    </row>
    <row r="373" spans="4:9" ht="13.5" customHeight="1" x14ac:dyDescent="0.25">
      <c r="D373" t="s">
        <v>6960</v>
      </c>
      <c r="E373" s="2972" t="s">
        <v>9002</v>
      </c>
      <c r="F373" s="2972">
        <v>0</v>
      </c>
      <c r="G373" t="s">
        <v>7018</v>
      </c>
      <c r="H373" s="2972" t="s">
        <v>9011</v>
      </c>
      <c r="I373" s="2972">
        <v>0</v>
      </c>
    </row>
    <row r="374" spans="4:9" ht="13.5" customHeight="1" x14ac:dyDescent="0.25">
      <c r="D374" t="s">
        <v>6962</v>
      </c>
      <c r="E374" s="2972" t="s">
        <v>8932</v>
      </c>
      <c r="F374" s="2972">
        <v>0</v>
      </c>
      <c r="G374" t="s">
        <v>7018</v>
      </c>
      <c r="H374" s="2972" t="s">
        <v>9012</v>
      </c>
      <c r="I374" s="2972">
        <v>0</v>
      </c>
    </row>
    <row r="375" spans="4:9" ht="13.5" customHeight="1" x14ac:dyDescent="0.25">
      <c r="D375" t="s">
        <v>6962</v>
      </c>
      <c r="E375" s="2972" t="s">
        <v>8934</v>
      </c>
      <c r="F375" s="2972">
        <v>151.5</v>
      </c>
      <c r="G375" t="s">
        <v>7018</v>
      </c>
      <c r="H375" s="2972" t="s">
        <v>9013</v>
      </c>
      <c r="I375" s="2972">
        <v>0</v>
      </c>
    </row>
    <row r="376" spans="4:9" ht="13.5" customHeight="1" x14ac:dyDescent="0.25">
      <c r="D376" t="s">
        <v>6962</v>
      </c>
      <c r="E376" s="2972" t="s">
        <v>8935</v>
      </c>
      <c r="F376" s="2972">
        <v>124.9</v>
      </c>
      <c r="G376" t="s">
        <v>7018</v>
      </c>
      <c r="H376" s="2972" t="s">
        <v>9014</v>
      </c>
      <c r="I376" s="2972">
        <v>0</v>
      </c>
    </row>
    <row r="377" spans="4:9" ht="13.5" customHeight="1" x14ac:dyDescent="0.25">
      <c r="D377" t="s">
        <v>6962</v>
      </c>
      <c r="E377" s="2972" t="s">
        <v>8936</v>
      </c>
      <c r="F377" s="2972">
        <v>803</v>
      </c>
      <c r="G377" t="s">
        <v>7018</v>
      </c>
      <c r="H377" s="2972" t="s">
        <v>9015</v>
      </c>
      <c r="I377" s="2972">
        <v>0</v>
      </c>
    </row>
    <row r="378" spans="4:9" ht="13.5" customHeight="1" x14ac:dyDescent="0.25">
      <c r="D378" t="s">
        <v>6962</v>
      </c>
      <c r="E378" s="2972" t="s">
        <v>8937</v>
      </c>
      <c r="F378" s="2972">
        <v>0</v>
      </c>
      <c r="G378" t="s">
        <v>7018</v>
      </c>
      <c r="H378" s="2972" t="s">
        <v>9016</v>
      </c>
      <c r="I378" s="2972">
        <v>0</v>
      </c>
    </row>
    <row r="379" spans="4:9" ht="13.5" customHeight="1" x14ac:dyDescent="0.25">
      <c r="D379" t="s">
        <v>6962</v>
      </c>
      <c r="E379" s="2972" t="s">
        <v>8938</v>
      </c>
      <c r="F379" s="2972">
        <v>185.9</v>
      </c>
      <c r="G379" t="s">
        <v>7018</v>
      </c>
      <c r="H379" s="2972" t="s">
        <v>9017</v>
      </c>
      <c r="I379" s="2972">
        <v>0</v>
      </c>
    </row>
    <row r="380" spans="4:9" ht="13.5" customHeight="1" x14ac:dyDescent="0.25">
      <c r="D380" t="s">
        <v>6962</v>
      </c>
      <c r="E380" s="2972" t="s">
        <v>8939</v>
      </c>
      <c r="F380" s="2972">
        <v>803</v>
      </c>
      <c r="G380" t="s">
        <v>7018</v>
      </c>
      <c r="H380" s="2972" t="s">
        <v>9018</v>
      </c>
      <c r="I380" s="2972">
        <v>0</v>
      </c>
    </row>
    <row r="381" spans="4:9" ht="13.5" customHeight="1" x14ac:dyDescent="0.25">
      <c r="D381" t="s">
        <v>6962</v>
      </c>
      <c r="E381" s="2972" t="s">
        <v>8940</v>
      </c>
      <c r="F381" s="2972">
        <v>0</v>
      </c>
      <c r="G381" t="s">
        <v>7018</v>
      </c>
      <c r="H381" s="2972" t="s">
        <v>9019</v>
      </c>
      <c r="I381" s="2972">
        <v>0</v>
      </c>
    </row>
    <row r="382" spans="4:9" ht="13.5" customHeight="1" x14ac:dyDescent="0.25">
      <c r="D382" t="s">
        <v>6962</v>
      </c>
      <c r="E382" s="2972" t="s">
        <v>8941</v>
      </c>
      <c r="F382" s="2972">
        <v>0</v>
      </c>
      <c r="G382" t="s">
        <v>7018</v>
      </c>
      <c r="H382" s="2972" t="s">
        <v>9020</v>
      </c>
      <c r="I382" s="2972">
        <v>0</v>
      </c>
    </row>
    <row r="383" spans="4:9" ht="13.5" customHeight="1" x14ac:dyDescent="0.25">
      <c r="D383" t="s">
        <v>6962</v>
      </c>
      <c r="E383" s="2972" t="s">
        <v>8942</v>
      </c>
      <c r="F383" s="2972">
        <v>0</v>
      </c>
      <c r="G383" t="s">
        <v>7019</v>
      </c>
      <c r="H383" s="2972" t="s">
        <v>8932</v>
      </c>
      <c r="I383" s="2972">
        <v>0</v>
      </c>
    </row>
    <row r="384" spans="4:9" ht="13.5" customHeight="1" x14ac:dyDescent="0.25">
      <c r="D384" t="s">
        <v>6962</v>
      </c>
      <c r="E384" s="2972" t="s">
        <v>8943</v>
      </c>
      <c r="F384" s="2972">
        <v>0</v>
      </c>
      <c r="G384" t="s">
        <v>7019</v>
      </c>
      <c r="H384" s="2972" t="s">
        <v>8934</v>
      </c>
      <c r="I384" s="2972">
        <v>0</v>
      </c>
    </row>
    <row r="385" spans="4:9" ht="13.5" customHeight="1" x14ac:dyDescent="0.25">
      <c r="D385" t="s">
        <v>6962</v>
      </c>
      <c r="E385" s="2972" t="s">
        <v>8944</v>
      </c>
      <c r="F385" s="2972">
        <v>0</v>
      </c>
      <c r="G385" t="s">
        <v>7019</v>
      </c>
      <c r="H385" s="2972" t="s">
        <v>8935</v>
      </c>
      <c r="I385" s="2972">
        <v>0</v>
      </c>
    </row>
    <row r="386" spans="4:9" ht="13.5" customHeight="1" x14ac:dyDescent="0.25">
      <c r="D386" t="s">
        <v>6962</v>
      </c>
      <c r="E386" s="2972" t="s">
        <v>8945</v>
      </c>
      <c r="F386" s="2972">
        <v>0</v>
      </c>
      <c r="G386" t="s">
        <v>7019</v>
      </c>
      <c r="H386" s="2972" t="s">
        <v>8936</v>
      </c>
      <c r="I386" s="2972">
        <v>0</v>
      </c>
    </row>
    <row r="387" spans="4:9" ht="13.5" customHeight="1" x14ac:dyDescent="0.25">
      <c r="D387" t="s">
        <v>6962</v>
      </c>
      <c r="E387" s="2972" t="s">
        <v>8946</v>
      </c>
      <c r="F387" s="2972">
        <v>0</v>
      </c>
      <c r="G387" t="s">
        <v>7019</v>
      </c>
      <c r="H387" s="2972" t="s">
        <v>8937</v>
      </c>
      <c r="I387" s="2972">
        <v>0</v>
      </c>
    </row>
    <row r="388" spans="4:9" ht="13.5" customHeight="1" x14ac:dyDescent="0.25">
      <c r="D388" t="s">
        <v>6962</v>
      </c>
      <c r="E388" s="2972" t="s">
        <v>8947</v>
      </c>
      <c r="F388" s="2972">
        <v>0</v>
      </c>
      <c r="G388" t="s">
        <v>7019</v>
      </c>
      <c r="H388" s="2972" t="s">
        <v>8938</v>
      </c>
      <c r="I388" s="2972">
        <v>0</v>
      </c>
    </row>
    <row r="389" spans="4:9" ht="13.5" customHeight="1" x14ac:dyDescent="0.25">
      <c r="D389" t="s">
        <v>6962</v>
      </c>
      <c r="E389" s="2972" t="s">
        <v>8948</v>
      </c>
      <c r="F389" s="2972">
        <v>0</v>
      </c>
      <c r="G389" t="s">
        <v>7019</v>
      </c>
      <c r="H389" s="2972" t="s">
        <v>8939</v>
      </c>
      <c r="I389" s="2972">
        <v>0</v>
      </c>
    </row>
    <row r="390" spans="4:9" ht="13.5" customHeight="1" x14ac:dyDescent="0.25">
      <c r="D390" t="s">
        <v>6962</v>
      </c>
      <c r="E390" s="2972" t="s">
        <v>8949</v>
      </c>
      <c r="F390" s="2972">
        <v>0</v>
      </c>
      <c r="G390" t="s">
        <v>7019</v>
      </c>
      <c r="H390" s="2972" t="s">
        <v>8940</v>
      </c>
      <c r="I390" s="2972">
        <v>0</v>
      </c>
    </row>
    <row r="391" spans="4:9" ht="13.5" customHeight="1" x14ac:dyDescent="0.25">
      <c r="D391" t="s">
        <v>6962</v>
      </c>
      <c r="E391" s="2972" t="s">
        <v>8950</v>
      </c>
      <c r="F391" s="2972">
        <v>0</v>
      </c>
      <c r="G391" t="s">
        <v>7019</v>
      </c>
      <c r="H391" s="2972" t="s">
        <v>8941</v>
      </c>
      <c r="I391" s="2972">
        <v>0</v>
      </c>
    </row>
    <row r="392" spans="4:9" ht="13.5" customHeight="1" x14ac:dyDescent="0.25">
      <c r="D392" s="2919" t="s">
        <v>6962</v>
      </c>
      <c r="E392" s="2972" t="s">
        <v>8951</v>
      </c>
      <c r="F392" s="2972">
        <v>151.5</v>
      </c>
      <c r="G392" t="s">
        <v>7019</v>
      </c>
      <c r="H392" s="2972" t="s">
        <v>8942</v>
      </c>
      <c r="I392" s="2972">
        <v>0</v>
      </c>
    </row>
    <row r="393" spans="4:9" ht="13.5" customHeight="1" x14ac:dyDescent="0.25">
      <c r="D393" t="s">
        <v>6962</v>
      </c>
      <c r="E393" s="2972" t="s">
        <v>8952</v>
      </c>
      <c r="F393" s="2972">
        <v>0</v>
      </c>
      <c r="G393" t="s">
        <v>7019</v>
      </c>
      <c r="H393" s="2972" t="s">
        <v>8943</v>
      </c>
      <c r="I393" s="2972">
        <v>0</v>
      </c>
    </row>
    <row r="394" spans="4:9" ht="13.5" customHeight="1" x14ac:dyDescent="0.25">
      <c r="D394" t="s">
        <v>6962</v>
      </c>
      <c r="E394" s="2972" t="s">
        <v>8953</v>
      </c>
      <c r="F394" s="2972">
        <v>185.9</v>
      </c>
      <c r="G394" t="s">
        <v>7019</v>
      </c>
      <c r="H394" s="2972" t="s">
        <v>8944</v>
      </c>
      <c r="I394" s="2972">
        <v>0</v>
      </c>
    </row>
    <row r="395" spans="4:9" ht="13.5" customHeight="1" x14ac:dyDescent="0.25">
      <c r="D395" t="s">
        <v>6962</v>
      </c>
      <c r="E395" s="2972" t="s">
        <v>8954</v>
      </c>
      <c r="F395" s="2972">
        <v>0</v>
      </c>
      <c r="G395" t="s">
        <v>7019</v>
      </c>
      <c r="H395" s="2972" t="s">
        <v>8945</v>
      </c>
      <c r="I395" s="2972">
        <v>0</v>
      </c>
    </row>
    <row r="396" spans="4:9" ht="13.5" customHeight="1" x14ac:dyDescent="0.25">
      <c r="D396" t="s">
        <v>6962</v>
      </c>
      <c r="E396" s="2972" t="s">
        <v>8977</v>
      </c>
      <c r="F396" s="2972">
        <v>0</v>
      </c>
      <c r="G396" t="s">
        <v>7019</v>
      </c>
      <c r="H396" s="2972" t="s">
        <v>8946</v>
      </c>
      <c r="I396" s="2972">
        <v>0</v>
      </c>
    </row>
    <row r="397" spans="4:9" ht="13.5" customHeight="1" x14ac:dyDescent="0.25">
      <c r="D397" t="s">
        <v>6962</v>
      </c>
      <c r="E397" s="2972" t="s">
        <v>8978</v>
      </c>
      <c r="F397" s="2972">
        <v>0</v>
      </c>
      <c r="G397" t="s">
        <v>7019</v>
      </c>
      <c r="H397" s="2972" t="s">
        <v>8947</v>
      </c>
      <c r="I397" s="2972">
        <v>0</v>
      </c>
    </row>
    <row r="398" spans="4:9" ht="13.5" customHeight="1" x14ac:dyDescent="0.25">
      <c r="D398" t="s">
        <v>6962</v>
      </c>
      <c r="E398" s="2972" t="s">
        <v>8979</v>
      </c>
      <c r="F398" s="2972">
        <v>0</v>
      </c>
      <c r="G398" t="s">
        <v>7019</v>
      </c>
      <c r="H398" s="2972" t="s">
        <v>8948</v>
      </c>
      <c r="I398" s="2972">
        <v>0</v>
      </c>
    </row>
    <row r="399" spans="4:9" ht="13.5" customHeight="1" x14ac:dyDescent="0.25">
      <c r="D399" t="s">
        <v>6962</v>
      </c>
      <c r="E399" s="2972" t="s">
        <v>8980</v>
      </c>
      <c r="F399" s="2972">
        <v>0</v>
      </c>
      <c r="G399" t="s">
        <v>7019</v>
      </c>
      <c r="H399" s="2972" t="s">
        <v>8949</v>
      </c>
      <c r="I399" s="2972">
        <v>0</v>
      </c>
    </row>
    <row r="400" spans="4:9" ht="13.5" customHeight="1" x14ac:dyDescent="0.25">
      <c r="D400" t="s">
        <v>6962</v>
      </c>
      <c r="E400" s="2972" t="s">
        <v>8993</v>
      </c>
      <c r="F400" s="2972">
        <v>0</v>
      </c>
      <c r="G400" t="s">
        <v>7019</v>
      </c>
      <c r="H400" s="2972" t="s">
        <v>8950</v>
      </c>
      <c r="I400" s="2972">
        <v>0</v>
      </c>
    </row>
    <row r="401" spans="4:9" ht="13.5" customHeight="1" x14ac:dyDescent="0.25">
      <c r="D401" t="s">
        <v>6962</v>
      </c>
      <c r="E401" s="2972" t="s">
        <v>8994</v>
      </c>
      <c r="F401" s="2972">
        <v>0</v>
      </c>
      <c r="G401" t="s">
        <v>7019</v>
      </c>
      <c r="H401" s="2972" t="s">
        <v>8951</v>
      </c>
      <c r="I401" s="2972">
        <v>0</v>
      </c>
    </row>
    <row r="402" spans="4:9" ht="13.5" customHeight="1" x14ac:dyDescent="0.25">
      <c r="D402" t="s">
        <v>6962</v>
      </c>
      <c r="E402" s="2972" t="s">
        <v>8995</v>
      </c>
      <c r="F402" s="2972">
        <v>0</v>
      </c>
      <c r="G402" t="s">
        <v>7019</v>
      </c>
      <c r="H402" s="2972" t="s">
        <v>8952</v>
      </c>
      <c r="I402" s="2972">
        <v>0</v>
      </c>
    </row>
    <row r="403" spans="4:9" ht="13.5" customHeight="1" x14ac:dyDescent="0.25">
      <c r="D403" t="s">
        <v>6962</v>
      </c>
      <c r="E403" s="2972" t="s">
        <v>8996</v>
      </c>
      <c r="F403" s="2972">
        <v>0</v>
      </c>
      <c r="G403" t="s">
        <v>7019</v>
      </c>
      <c r="H403" s="2972" t="s">
        <v>8953</v>
      </c>
      <c r="I403" s="2972">
        <v>0</v>
      </c>
    </row>
    <row r="404" spans="4:9" ht="13.5" customHeight="1" x14ac:dyDescent="0.25">
      <c r="D404" t="s">
        <v>6962</v>
      </c>
      <c r="E404" s="2972" t="s">
        <v>8997</v>
      </c>
      <c r="F404" s="2972">
        <v>0</v>
      </c>
      <c r="G404" t="s">
        <v>7019</v>
      </c>
      <c r="H404" s="2972" t="s">
        <v>8954</v>
      </c>
      <c r="I404" s="2972">
        <v>0</v>
      </c>
    </row>
    <row r="405" spans="4:9" ht="13.5" customHeight="1" x14ac:dyDescent="0.25">
      <c r="D405" t="s">
        <v>6962</v>
      </c>
      <c r="E405" s="2972" t="s">
        <v>8998</v>
      </c>
      <c r="F405" s="2972">
        <v>0</v>
      </c>
      <c r="G405" t="s">
        <v>7019</v>
      </c>
      <c r="H405" s="2972" t="s">
        <v>8977</v>
      </c>
      <c r="I405" s="2972">
        <v>0</v>
      </c>
    </row>
    <row r="406" spans="4:9" ht="13.5" customHeight="1" x14ac:dyDescent="0.25">
      <c r="D406" t="s">
        <v>6962</v>
      </c>
      <c r="E406" s="2972" t="s">
        <v>8999</v>
      </c>
      <c r="F406" s="2972">
        <v>0</v>
      </c>
      <c r="G406" t="s">
        <v>7019</v>
      </c>
      <c r="H406" s="2972" t="s">
        <v>8978</v>
      </c>
      <c r="I406" s="2972">
        <v>0</v>
      </c>
    </row>
    <row r="407" spans="4:9" ht="13.5" customHeight="1" x14ac:dyDescent="0.25">
      <c r="D407" t="s">
        <v>6962</v>
      </c>
      <c r="E407" s="2972" t="s">
        <v>9000</v>
      </c>
      <c r="F407" s="2972">
        <v>0</v>
      </c>
      <c r="G407" t="s">
        <v>7019</v>
      </c>
      <c r="H407" s="2972" t="s">
        <v>8979</v>
      </c>
      <c r="I407" s="2972">
        <v>0</v>
      </c>
    </row>
    <row r="408" spans="4:9" ht="13.5" customHeight="1" x14ac:dyDescent="0.25">
      <c r="D408" t="s">
        <v>6962</v>
      </c>
      <c r="E408" s="2972" t="s">
        <v>9001</v>
      </c>
      <c r="F408" s="2972">
        <v>0</v>
      </c>
      <c r="G408" t="s">
        <v>7019</v>
      </c>
      <c r="H408" s="2972" t="s">
        <v>8980</v>
      </c>
      <c r="I408" s="2972">
        <v>0</v>
      </c>
    </row>
    <row r="409" spans="4:9" ht="13.5" customHeight="1" x14ac:dyDescent="0.25">
      <c r="D409" t="s">
        <v>6962</v>
      </c>
      <c r="E409" s="2972" t="s">
        <v>9002</v>
      </c>
      <c r="F409" s="2972">
        <v>0</v>
      </c>
      <c r="G409" t="s">
        <v>7019</v>
      </c>
      <c r="H409" s="2972" t="s">
        <v>8993</v>
      </c>
      <c r="I409" s="2972">
        <v>0</v>
      </c>
    </row>
    <row r="410" spans="4:9" ht="13.5" customHeight="1" x14ac:dyDescent="0.25">
      <c r="D410" t="s">
        <v>6964</v>
      </c>
      <c r="E410" s="2972" t="s">
        <v>8932</v>
      </c>
      <c r="F410" s="2972">
        <v>0</v>
      </c>
      <c r="G410" t="s">
        <v>7019</v>
      </c>
      <c r="H410" s="2972" t="s">
        <v>8994</v>
      </c>
      <c r="I410" s="2972">
        <v>0</v>
      </c>
    </row>
    <row r="411" spans="4:9" ht="13.5" customHeight="1" x14ac:dyDescent="0.25">
      <c r="D411" t="s">
        <v>6964</v>
      </c>
      <c r="E411" s="2972" t="s">
        <v>8934</v>
      </c>
      <c r="F411" s="2972">
        <v>0</v>
      </c>
      <c r="G411" t="s">
        <v>7019</v>
      </c>
      <c r="H411" s="2972" t="s">
        <v>8995</v>
      </c>
      <c r="I411" s="2972">
        <v>0</v>
      </c>
    </row>
    <row r="412" spans="4:9" ht="13.5" customHeight="1" x14ac:dyDescent="0.25">
      <c r="D412" t="s">
        <v>6964</v>
      </c>
      <c r="E412" s="2972" t="s">
        <v>8935</v>
      </c>
      <c r="F412" s="2972">
        <v>0</v>
      </c>
      <c r="G412" t="s">
        <v>7019</v>
      </c>
      <c r="H412" s="2972" t="s">
        <v>8996</v>
      </c>
      <c r="I412" s="2972">
        <v>0</v>
      </c>
    </row>
    <row r="413" spans="4:9" ht="13.5" customHeight="1" x14ac:dyDescent="0.25">
      <c r="D413" t="s">
        <v>6964</v>
      </c>
      <c r="E413" s="2972" t="s">
        <v>8936</v>
      </c>
      <c r="F413" s="2972">
        <v>0</v>
      </c>
      <c r="G413" t="s">
        <v>7019</v>
      </c>
      <c r="H413" s="2972" t="s">
        <v>8997</v>
      </c>
      <c r="I413" s="2972">
        <v>0</v>
      </c>
    </row>
    <row r="414" spans="4:9" ht="13.5" customHeight="1" x14ac:dyDescent="0.25">
      <c r="D414" t="s">
        <v>6964</v>
      </c>
      <c r="E414" s="2972" t="s">
        <v>8937</v>
      </c>
      <c r="F414" s="2972">
        <v>794.7</v>
      </c>
      <c r="G414" t="s">
        <v>7019</v>
      </c>
      <c r="H414" s="2972" t="s">
        <v>8998</v>
      </c>
      <c r="I414" s="2972">
        <v>0</v>
      </c>
    </row>
    <row r="415" spans="4:9" ht="13.5" customHeight="1" x14ac:dyDescent="0.25">
      <c r="D415" t="s">
        <v>6964</v>
      </c>
      <c r="E415" s="2972" t="s">
        <v>8938</v>
      </c>
      <c r="F415" s="2972">
        <v>277.7</v>
      </c>
      <c r="G415" t="s">
        <v>7019</v>
      </c>
      <c r="H415" s="2972" t="s">
        <v>8999</v>
      </c>
      <c r="I415" s="2972">
        <v>0</v>
      </c>
    </row>
    <row r="416" spans="4:9" ht="13.5" customHeight="1" x14ac:dyDescent="0.25">
      <c r="D416" t="s">
        <v>6964</v>
      </c>
      <c r="E416" s="2972" t="s">
        <v>8939</v>
      </c>
      <c r="F416" s="2972">
        <v>304.89999999999998</v>
      </c>
      <c r="G416" t="s">
        <v>7019</v>
      </c>
      <c r="H416" s="2972" t="s">
        <v>9000</v>
      </c>
      <c r="I416" s="2972">
        <v>0</v>
      </c>
    </row>
    <row r="417" spans="4:9" ht="13.5" customHeight="1" x14ac:dyDescent="0.25">
      <c r="D417" t="s">
        <v>6964</v>
      </c>
      <c r="E417" s="2972" t="s">
        <v>8940</v>
      </c>
      <c r="F417" s="2972">
        <v>0</v>
      </c>
      <c r="G417" t="s">
        <v>7019</v>
      </c>
      <c r="H417" s="2972" t="s">
        <v>9001</v>
      </c>
      <c r="I417" s="2972">
        <v>0</v>
      </c>
    </row>
    <row r="418" spans="4:9" ht="13.5" customHeight="1" x14ac:dyDescent="0.25">
      <c r="D418" t="s">
        <v>6964</v>
      </c>
      <c r="E418" s="2972" t="s">
        <v>8941</v>
      </c>
      <c r="F418" s="2972">
        <v>800.3</v>
      </c>
      <c r="G418" t="s">
        <v>7019</v>
      </c>
      <c r="H418" s="2972" t="s">
        <v>9002</v>
      </c>
      <c r="I418" s="2972">
        <v>0</v>
      </c>
    </row>
    <row r="419" spans="4:9" ht="13.5" customHeight="1" x14ac:dyDescent="0.25">
      <c r="D419" t="s">
        <v>6964</v>
      </c>
      <c r="E419" s="2972" t="s">
        <v>8942</v>
      </c>
      <c r="F419" s="2972">
        <v>0</v>
      </c>
      <c r="G419" t="s">
        <v>7019</v>
      </c>
      <c r="H419" s="2972" t="s">
        <v>9003</v>
      </c>
      <c r="I419" s="2972">
        <v>0</v>
      </c>
    </row>
    <row r="420" spans="4:9" ht="13.5" customHeight="1" x14ac:dyDescent="0.25">
      <c r="D420" t="s">
        <v>6964</v>
      </c>
      <c r="E420" s="2972" t="s">
        <v>8943</v>
      </c>
      <c r="F420" s="2972">
        <v>356.3</v>
      </c>
      <c r="G420" s="2919" t="s">
        <v>7019</v>
      </c>
      <c r="H420" s="2972" t="s">
        <v>9004</v>
      </c>
      <c r="I420" s="2972">
        <v>0</v>
      </c>
    </row>
    <row r="421" spans="4:9" ht="13.5" customHeight="1" x14ac:dyDescent="0.25">
      <c r="D421" t="s">
        <v>6964</v>
      </c>
      <c r="E421" s="2972" t="s">
        <v>8944</v>
      </c>
      <c r="F421" s="2972">
        <v>771.1</v>
      </c>
      <c r="G421" t="s">
        <v>7019</v>
      </c>
      <c r="H421" s="2972" t="s">
        <v>9005</v>
      </c>
      <c r="I421" s="2972">
        <v>0</v>
      </c>
    </row>
    <row r="422" spans="4:9" ht="13.5" customHeight="1" x14ac:dyDescent="0.25">
      <c r="D422" t="s">
        <v>6964</v>
      </c>
      <c r="E422" s="2972" t="s">
        <v>8945</v>
      </c>
      <c r="F422" s="2972">
        <v>304.89999999999998</v>
      </c>
      <c r="G422" t="s">
        <v>7019</v>
      </c>
      <c r="H422" s="2972" t="s">
        <v>9006</v>
      </c>
      <c r="I422" s="2972">
        <v>0</v>
      </c>
    </row>
    <row r="423" spans="4:9" ht="13.5" customHeight="1" x14ac:dyDescent="0.25">
      <c r="D423" t="s">
        <v>6964</v>
      </c>
      <c r="E423" s="2972" t="s">
        <v>8946</v>
      </c>
      <c r="F423" s="2972">
        <v>392.2</v>
      </c>
      <c r="G423" t="s">
        <v>7019</v>
      </c>
      <c r="H423" s="2972" t="s">
        <v>9007</v>
      </c>
      <c r="I423" s="2972">
        <v>0</v>
      </c>
    </row>
    <row r="424" spans="4:9" ht="13.5" customHeight="1" x14ac:dyDescent="0.25">
      <c r="D424" t="s">
        <v>6964</v>
      </c>
      <c r="E424" s="2972" t="s">
        <v>8947</v>
      </c>
      <c r="F424" s="2972">
        <v>0</v>
      </c>
      <c r="G424" t="s">
        <v>7019</v>
      </c>
      <c r="H424" s="2972" t="s">
        <v>9008</v>
      </c>
      <c r="I424" s="2972">
        <v>0</v>
      </c>
    </row>
    <row r="425" spans="4:9" ht="13.5" customHeight="1" x14ac:dyDescent="0.25">
      <c r="D425" t="s">
        <v>6964</v>
      </c>
      <c r="E425" s="2972" t="s">
        <v>8948</v>
      </c>
      <c r="F425" s="2972">
        <v>0</v>
      </c>
      <c r="G425" t="s">
        <v>7019</v>
      </c>
      <c r="H425" s="2972" t="s">
        <v>9009</v>
      </c>
      <c r="I425" s="2972">
        <v>0</v>
      </c>
    </row>
    <row r="426" spans="4:9" ht="13.5" customHeight="1" x14ac:dyDescent="0.25">
      <c r="D426" t="s">
        <v>6964</v>
      </c>
      <c r="E426" s="2972" t="s">
        <v>8949</v>
      </c>
      <c r="F426" s="2972">
        <v>0</v>
      </c>
      <c r="G426" t="s">
        <v>7019</v>
      </c>
      <c r="H426" s="2972" t="s">
        <v>9010</v>
      </c>
      <c r="I426" s="2972">
        <v>0</v>
      </c>
    </row>
    <row r="427" spans="4:9" ht="13.5" customHeight="1" x14ac:dyDescent="0.25">
      <c r="D427" t="s">
        <v>6964</v>
      </c>
      <c r="E427" s="2972" t="s">
        <v>8950</v>
      </c>
      <c r="F427" s="2972">
        <v>440.6</v>
      </c>
      <c r="G427" t="s">
        <v>7019</v>
      </c>
      <c r="H427" s="2972" t="s">
        <v>9011</v>
      </c>
      <c r="I427" s="2972">
        <v>0</v>
      </c>
    </row>
    <row r="428" spans="4:9" ht="13.5" customHeight="1" x14ac:dyDescent="0.25">
      <c r="D428" t="s">
        <v>6964</v>
      </c>
      <c r="E428" s="2972" t="s">
        <v>8951</v>
      </c>
      <c r="F428" s="2972">
        <v>277.7</v>
      </c>
      <c r="G428" t="s">
        <v>7019</v>
      </c>
      <c r="H428" s="2972" t="s">
        <v>9012</v>
      </c>
      <c r="I428" s="2972">
        <v>0</v>
      </c>
    </row>
    <row r="429" spans="4:9" ht="13.5" customHeight="1" x14ac:dyDescent="0.25">
      <c r="D429" t="s">
        <v>6964</v>
      </c>
      <c r="E429" s="2972" t="s">
        <v>8952</v>
      </c>
      <c r="F429" s="2972">
        <v>336.5</v>
      </c>
      <c r="G429" t="s">
        <v>7019</v>
      </c>
      <c r="H429" s="2972" t="s">
        <v>9013</v>
      </c>
      <c r="I429" s="2972">
        <v>0</v>
      </c>
    </row>
    <row r="430" spans="4:9" ht="13.5" customHeight="1" x14ac:dyDescent="0.25">
      <c r="D430" s="2919" t="s">
        <v>6964</v>
      </c>
      <c r="E430" s="2972" t="s">
        <v>8953</v>
      </c>
      <c r="F430" s="2972">
        <v>356.3</v>
      </c>
      <c r="G430" t="s">
        <v>7019</v>
      </c>
      <c r="H430" s="2972" t="s">
        <v>9014</v>
      </c>
      <c r="I430" s="2972">
        <v>0</v>
      </c>
    </row>
    <row r="431" spans="4:9" ht="13.5" customHeight="1" x14ac:dyDescent="0.25">
      <c r="D431" t="s">
        <v>6964</v>
      </c>
      <c r="E431" s="2972" t="s">
        <v>8954</v>
      </c>
      <c r="F431" s="2972">
        <v>0</v>
      </c>
      <c r="G431" t="s">
        <v>7019</v>
      </c>
      <c r="H431" s="2972" t="s">
        <v>9015</v>
      </c>
      <c r="I431" s="2972">
        <v>0</v>
      </c>
    </row>
    <row r="432" spans="4:9" ht="13.5" customHeight="1" x14ac:dyDescent="0.25">
      <c r="D432" t="s">
        <v>6964</v>
      </c>
      <c r="E432" s="2972" t="s">
        <v>8977</v>
      </c>
      <c r="F432" s="2972">
        <v>771.1</v>
      </c>
      <c r="G432" t="s">
        <v>7019</v>
      </c>
      <c r="H432" s="2972" t="s">
        <v>9016</v>
      </c>
      <c r="I432" s="2972">
        <v>0</v>
      </c>
    </row>
    <row r="433" spans="4:9" ht="13.5" customHeight="1" x14ac:dyDescent="0.25">
      <c r="D433" t="s">
        <v>6964</v>
      </c>
      <c r="E433" s="2972" t="s">
        <v>8978</v>
      </c>
      <c r="F433" s="2972">
        <v>0</v>
      </c>
      <c r="G433" t="s">
        <v>7019</v>
      </c>
      <c r="H433" s="2972" t="s">
        <v>9017</v>
      </c>
      <c r="I433" s="2972">
        <v>0</v>
      </c>
    </row>
    <row r="434" spans="4:9" ht="13.5" customHeight="1" x14ac:dyDescent="0.25">
      <c r="D434" t="s">
        <v>6964</v>
      </c>
      <c r="E434" s="2972" t="s">
        <v>8979</v>
      </c>
      <c r="F434" s="2972">
        <v>440.6</v>
      </c>
      <c r="G434" t="s">
        <v>7019</v>
      </c>
      <c r="H434" s="2972" t="s">
        <v>9018</v>
      </c>
      <c r="I434" s="2972">
        <v>0</v>
      </c>
    </row>
    <row r="435" spans="4:9" ht="13.5" customHeight="1" x14ac:dyDescent="0.25">
      <c r="D435" t="s">
        <v>6964</v>
      </c>
      <c r="E435" s="2972" t="s">
        <v>8980</v>
      </c>
      <c r="F435" s="2972">
        <v>851.4</v>
      </c>
      <c r="G435" t="s">
        <v>7019</v>
      </c>
      <c r="H435" s="2972" t="s">
        <v>9019</v>
      </c>
      <c r="I435" s="2972">
        <v>0</v>
      </c>
    </row>
    <row r="436" spans="4:9" ht="13.5" customHeight="1" x14ac:dyDescent="0.25">
      <c r="D436" t="s">
        <v>6964</v>
      </c>
      <c r="E436" s="2972" t="s">
        <v>8993</v>
      </c>
      <c r="F436" s="2972">
        <v>392.2</v>
      </c>
      <c r="G436" t="s">
        <v>7019</v>
      </c>
      <c r="H436" s="2972" t="s">
        <v>9020</v>
      </c>
      <c r="I436" s="2972">
        <v>0</v>
      </c>
    </row>
    <row r="437" spans="4:9" ht="13.5" customHeight="1" x14ac:dyDescent="0.25">
      <c r="D437" t="s">
        <v>6964</v>
      </c>
      <c r="E437" s="2972" t="s">
        <v>8994</v>
      </c>
      <c r="F437" s="2972">
        <v>867.7</v>
      </c>
      <c r="G437" t="s">
        <v>7008</v>
      </c>
      <c r="H437" s="2972" t="s">
        <v>8932</v>
      </c>
      <c r="I437" s="2972">
        <v>0</v>
      </c>
    </row>
    <row r="438" spans="4:9" ht="13.5" customHeight="1" x14ac:dyDescent="0.25">
      <c r="D438" t="s">
        <v>6964</v>
      </c>
      <c r="E438" s="2972" t="s">
        <v>8995</v>
      </c>
      <c r="F438" s="2972">
        <v>851.4</v>
      </c>
      <c r="G438" t="s">
        <v>7008</v>
      </c>
      <c r="H438" s="2972" t="s">
        <v>8934</v>
      </c>
      <c r="I438" s="2972">
        <v>0</v>
      </c>
    </row>
    <row r="439" spans="4:9" ht="13.5" customHeight="1" x14ac:dyDescent="0.25">
      <c r="D439" t="s">
        <v>6964</v>
      </c>
      <c r="E439" s="2972" t="s">
        <v>8996</v>
      </c>
      <c r="F439" s="2972">
        <v>867.7</v>
      </c>
      <c r="G439" t="s">
        <v>7008</v>
      </c>
      <c r="H439" s="2972" t="s">
        <v>8935</v>
      </c>
      <c r="I439" s="2972">
        <v>0</v>
      </c>
    </row>
    <row r="440" spans="4:9" ht="13.5" customHeight="1" x14ac:dyDescent="0.25">
      <c r="D440" t="s">
        <v>6964</v>
      </c>
      <c r="E440" s="2972" t="s">
        <v>8997</v>
      </c>
      <c r="F440" s="2972">
        <v>0</v>
      </c>
      <c r="G440" t="s">
        <v>7008</v>
      </c>
      <c r="H440" s="2972" t="s">
        <v>8936</v>
      </c>
      <c r="I440" s="2972">
        <v>0</v>
      </c>
    </row>
    <row r="441" spans="4:9" ht="13.5" customHeight="1" x14ac:dyDescent="0.25">
      <c r="D441" t="s">
        <v>6964</v>
      </c>
      <c r="E441" s="2972" t="s">
        <v>8998</v>
      </c>
      <c r="F441" s="2972">
        <v>0</v>
      </c>
      <c r="G441" t="s">
        <v>7008</v>
      </c>
      <c r="H441" s="2972" t="s">
        <v>8937</v>
      </c>
      <c r="I441" s="2972">
        <v>0</v>
      </c>
    </row>
    <row r="442" spans="4:9" ht="13.5" customHeight="1" x14ac:dyDescent="0.25">
      <c r="D442" t="s">
        <v>6967</v>
      </c>
      <c r="E442" s="2972" t="s">
        <v>8932</v>
      </c>
      <c r="F442" s="2972">
        <v>0</v>
      </c>
      <c r="G442" t="s">
        <v>7008</v>
      </c>
      <c r="H442" s="2972" t="s">
        <v>8938</v>
      </c>
      <c r="I442" s="2972">
        <v>0</v>
      </c>
    </row>
    <row r="443" spans="4:9" ht="13.5" customHeight="1" x14ac:dyDescent="0.25">
      <c r="D443" t="s">
        <v>6967</v>
      </c>
      <c r="E443" s="2972" t="s">
        <v>8934</v>
      </c>
      <c r="F443" s="2972">
        <v>0</v>
      </c>
      <c r="G443" t="s">
        <v>7008</v>
      </c>
      <c r="H443" s="2972" t="s">
        <v>8939</v>
      </c>
      <c r="I443" s="2972">
        <v>0</v>
      </c>
    </row>
    <row r="444" spans="4:9" ht="13.5" customHeight="1" x14ac:dyDescent="0.25">
      <c r="D444" t="s">
        <v>6967</v>
      </c>
      <c r="E444" s="2972" t="s">
        <v>8935</v>
      </c>
      <c r="F444" s="2972">
        <v>0</v>
      </c>
      <c r="G444" t="s">
        <v>7008</v>
      </c>
      <c r="H444" s="2972" t="s">
        <v>8940</v>
      </c>
      <c r="I444" s="2972">
        <v>0</v>
      </c>
    </row>
    <row r="445" spans="4:9" ht="13.5" customHeight="1" x14ac:dyDescent="0.25">
      <c r="D445" t="s">
        <v>6967</v>
      </c>
      <c r="E445" s="2972" t="s">
        <v>8936</v>
      </c>
      <c r="F445" s="2972">
        <v>250.6</v>
      </c>
      <c r="G445" t="s">
        <v>7008</v>
      </c>
      <c r="H445" s="2972" t="s">
        <v>8941</v>
      </c>
      <c r="I445" s="2972">
        <v>0</v>
      </c>
    </row>
    <row r="446" spans="4:9" ht="13.5" customHeight="1" x14ac:dyDescent="0.25">
      <c r="D446" t="s">
        <v>6967</v>
      </c>
      <c r="E446" s="2972" t="s">
        <v>8937</v>
      </c>
      <c r="F446" s="2972">
        <v>457.7</v>
      </c>
      <c r="G446" t="s">
        <v>7008</v>
      </c>
      <c r="H446" s="2972" t="s">
        <v>8942</v>
      </c>
      <c r="I446" s="2972">
        <v>0</v>
      </c>
    </row>
    <row r="447" spans="4:9" ht="13.5" customHeight="1" x14ac:dyDescent="0.25">
      <c r="D447" t="s">
        <v>6967</v>
      </c>
      <c r="E447" s="2972" t="s">
        <v>8938</v>
      </c>
      <c r="F447" s="2972">
        <v>0</v>
      </c>
      <c r="G447" t="s">
        <v>7008</v>
      </c>
      <c r="H447" s="2972" t="s">
        <v>8943</v>
      </c>
      <c r="I447" s="2972">
        <v>0</v>
      </c>
    </row>
    <row r="448" spans="4:9" ht="13.5" customHeight="1" x14ac:dyDescent="0.25">
      <c r="D448" t="s">
        <v>6967</v>
      </c>
      <c r="E448" s="2972" t="s">
        <v>8939</v>
      </c>
      <c r="F448" s="2972">
        <v>0</v>
      </c>
      <c r="G448" t="s">
        <v>7008</v>
      </c>
      <c r="H448" s="2972" t="s">
        <v>8944</v>
      </c>
      <c r="I448" s="2972">
        <v>0</v>
      </c>
    </row>
    <row r="449" spans="4:9" ht="13.5" customHeight="1" x14ac:dyDescent="0.25">
      <c r="D449" t="s">
        <v>6967</v>
      </c>
      <c r="E449" s="2972" t="s">
        <v>8940</v>
      </c>
      <c r="F449" s="2972">
        <v>0</v>
      </c>
      <c r="G449" t="s">
        <v>7008</v>
      </c>
      <c r="H449" s="2972" t="s">
        <v>8945</v>
      </c>
      <c r="I449" s="2972">
        <v>0</v>
      </c>
    </row>
    <row r="450" spans="4:9" ht="13.5" customHeight="1" x14ac:dyDescent="0.25">
      <c r="D450" t="s">
        <v>6967</v>
      </c>
      <c r="E450" s="2972" t="s">
        <v>8941</v>
      </c>
      <c r="F450" s="2972">
        <v>457.7</v>
      </c>
      <c r="G450" t="s">
        <v>7008</v>
      </c>
      <c r="H450" s="2972" t="s">
        <v>8946</v>
      </c>
      <c r="I450" s="2972">
        <v>0</v>
      </c>
    </row>
    <row r="451" spans="4:9" ht="13.5" customHeight="1" x14ac:dyDescent="0.25">
      <c r="D451" t="s">
        <v>6967</v>
      </c>
      <c r="E451" s="2972" t="s">
        <v>8942</v>
      </c>
      <c r="F451" s="2972">
        <v>386.9</v>
      </c>
      <c r="G451" t="s">
        <v>7008</v>
      </c>
      <c r="H451" s="2972" t="s">
        <v>8947</v>
      </c>
      <c r="I451" s="2972">
        <v>0</v>
      </c>
    </row>
    <row r="452" spans="4:9" ht="13.5" customHeight="1" x14ac:dyDescent="0.25">
      <c r="D452" t="s">
        <v>6967</v>
      </c>
      <c r="E452" s="2972" t="s">
        <v>8943</v>
      </c>
      <c r="F452" s="2972">
        <v>698.5</v>
      </c>
      <c r="G452" t="s">
        <v>7008</v>
      </c>
      <c r="H452" s="2972" t="s">
        <v>8948</v>
      </c>
      <c r="I452" s="2972">
        <v>0</v>
      </c>
    </row>
    <row r="453" spans="4:9" ht="13.5" customHeight="1" x14ac:dyDescent="0.25">
      <c r="D453" t="s">
        <v>6967</v>
      </c>
      <c r="E453" s="2972" t="s">
        <v>8944</v>
      </c>
      <c r="F453" s="2972">
        <v>0</v>
      </c>
      <c r="G453" t="s">
        <v>7008</v>
      </c>
      <c r="H453" s="2972" t="s">
        <v>8949</v>
      </c>
      <c r="I453" s="2972">
        <v>0</v>
      </c>
    </row>
    <row r="454" spans="4:9" ht="13.5" customHeight="1" x14ac:dyDescent="0.25">
      <c r="D454" t="s">
        <v>6967</v>
      </c>
      <c r="E454" s="2972" t="s">
        <v>8945</v>
      </c>
      <c r="F454" s="2972">
        <v>501.7</v>
      </c>
      <c r="G454" t="s">
        <v>7008</v>
      </c>
      <c r="H454" s="2972" t="s">
        <v>8950</v>
      </c>
      <c r="I454" s="2972">
        <v>0</v>
      </c>
    </row>
    <row r="455" spans="4:9" ht="13.5" customHeight="1" x14ac:dyDescent="0.25">
      <c r="D455" t="s">
        <v>6967</v>
      </c>
      <c r="E455" s="2972" t="s">
        <v>8946</v>
      </c>
      <c r="F455" s="2972">
        <v>0</v>
      </c>
      <c r="G455" t="s">
        <v>7008</v>
      </c>
      <c r="H455" s="2972" t="s">
        <v>8951</v>
      </c>
      <c r="I455" s="2972">
        <v>0</v>
      </c>
    </row>
    <row r="456" spans="4:9" ht="13.5" customHeight="1" x14ac:dyDescent="0.25">
      <c r="D456" t="s">
        <v>6967</v>
      </c>
      <c r="E456" s="2972" t="s">
        <v>8947</v>
      </c>
      <c r="F456" s="2972">
        <v>0</v>
      </c>
      <c r="G456" t="s">
        <v>7008</v>
      </c>
      <c r="H456" s="2972" t="s">
        <v>8952</v>
      </c>
      <c r="I456" s="2972">
        <v>0</v>
      </c>
    </row>
    <row r="457" spans="4:9" ht="13.5" customHeight="1" x14ac:dyDescent="0.25">
      <c r="D457" t="s">
        <v>6967</v>
      </c>
      <c r="E457" s="2972" t="s">
        <v>8948</v>
      </c>
      <c r="F457" s="2972">
        <v>957</v>
      </c>
      <c r="G457" t="s">
        <v>7008</v>
      </c>
      <c r="H457" s="2972" t="s">
        <v>8953</v>
      </c>
      <c r="I457" s="2972">
        <v>0</v>
      </c>
    </row>
    <row r="458" spans="4:9" ht="13.5" customHeight="1" x14ac:dyDescent="0.25">
      <c r="D458" t="s">
        <v>6967</v>
      </c>
      <c r="E458" s="2972" t="s">
        <v>8949</v>
      </c>
      <c r="F458" s="2972">
        <v>0</v>
      </c>
      <c r="G458" t="s">
        <v>7008</v>
      </c>
      <c r="H458" s="2972" t="s">
        <v>8954</v>
      </c>
      <c r="I458" s="2972">
        <v>0</v>
      </c>
    </row>
    <row r="459" spans="4:9" ht="13.5" customHeight="1" x14ac:dyDescent="0.25">
      <c r="D459" t="s">
        <v>6967</v>
      </c>
      <c r="E459" s="2972" t="s">
        <v>8950</v>
      </c>
      <c r="F459" s="2972">
        <v>479.5</v>
      </c>
      <c r="G459" t="s">
        <v>7008</v>
      </c>
      <c r="H459" s="2972" t="s">
        <v>8977</v>
      </c>
      <c r="I459" s="2972">
        <v>0</v>
      </c>
    </row>
    <row r="460" spans="4:9" ht="13.5" customHeight="1" x14ac:dyDescent="0.25">
      <c r="D460" t="s">
        <v>6967</v>
      </c>
      <c r="E460" s="2972" t="s">
        <v>8951</v>
      </c>
      <c r="F460" s="2972">
        <v>386.9</v>
      </c>
      <c r="G460" t="s">
        <v>7008</v>
      </c>
      <c r="H460" s="2972" t="s">
        <v>8978</v>
      </c>
      <c r="I460" s="2972">
        <v>0</v>
      </c>
    </row>
    <row r="461" spans="4:9" ht="13.5" customHeight="1" x14ac:dyDescent="0.25">
      <c r="D461" t="s">
        <v>6967</v>
      </c>
      <c r="E461" s="2972" t="s">
        <v>8952</v>
      </c>
      <c r="F461" s="2972">
        <v>0</v>
      </c>
      <c r="G461" t="s">
        <v>7008</v>
      </c>
      <c r="H461" s="2972" t="s">
        <v>8979</v>
      </c>
      <c r="I461" s="2972">
        <v>0</v>
      </c>
    </row>
    <row r="462" spans="4:9" ht="13.5" customHeight="1" x14ac:dyDescent="0.25">
      <c r="D462" t="s">
        <v>6967</v>
      </c>
      <c r="E462" s="2972" t="s">
        <v>8953</v>
      </c>
      <c r="F462" s="2972">
        <v>698.5</v>
      </c>
      <c r="G462" t="s">
        <v>7008</v>
      </c>
      <c r="H462" s="2972" t="s">
        <v>8980</v>
      </c>
      <c r="I462" s="2972">
        <v>0</v>
      </c>
    </row>
    <row r="463" spans="4:9" ht="13.5" customHeight="1" x14ac:dyDescent="0.25">
      <c r="D463" t="s">
        <v>6967</v>
      </c>
      <c r="E463" s="2972" t="s">
        <v>8954</v>
      </c>
      <c r="F463" s="2972">
        <v>0</v>
      </c>
      <c r="G463" t="s">
        <v>7008</v>
      </c>
      <c r="H463" s="2972" t="s">
        <v>8993</v>
      </c>
      <c r="I463" s="2972">
        <v>0</v>
      </c>
    </row>
    <row r="464" spans="4:9" ht="13.5" customHeight="1" x14ac:dyDescent="0.25">
      <c r="D464" t="s">
        <v>6967</v>
      </c>
      <c r="E464" s="2972" t="s">
        <v>8977</v>
      </c>
      <c r="F464" s="2972">
        <v>0</v>
      </c>
      <c r="G464" t="s">
        <v>7008</v>
      </c>
      <c r="H464" s="2972" t="s">
        <v>8994</v>
      </c>
      <c r="I464" s="2972">
        <v>0</v>
      </c>
    </row>
    <row r="465" spans="4:9" ht="13.5" customHeight="1" x14ac:dyDescent="0.25">
      <c r="D465" t="s">
        <v>6967</v>
      </c>
      <c r="E465" s="2972" t="s">
        <v>8978</v>
      </c>
      <c r="F465" s="2972">
        <v>957</v>
      </c>
      <c r="G465" t="s">
        <v>7008</v>
      </c>
      <c r="H465" s="2972" t="s">
        <v>8995</v>
      </c>
      <c r="I465" s="2972">
        <v>0</v>
      </c>
    </row>
    <row r="466" spans="4:9" ht="13.5" customHeight="1" x14ac:dyDescent="0.25">
      <c r="D466" t="s">
        <v>6967</v>
      </c>
      <c r="E466" s="2972" t="s">
        <v>8979</v>
      </c>
      <c r="F466" s="2972">
        <v>501.7</v>
      </c>
      <c r="G466" t="s">
        <v>7008</v>
      </c>
      <c r="H466" s="2972" t="s">
        <v>8996</v>
      </c>
      <c r="I466" s="2972">
        <v>0</v>
      </c>
    </row>
    <row r="467" spans="4:9" ht="13.5" customHeight="1" x14ac:dyDescent="0.25">
      <c r="D467" t="s">
        <v>6967</v>
      </c>
      <c r="E467" s="2972" t="s">
        <v>8980</v>
      </c>
      <c r="F467" s="2972">
        <v>767.5</v>
      </c>
      <c r="G467" t="s">
        <v>7008</v>
      </c>
      <c r="H467" s="2972" t="s">
        <v>8997</v>
      </c>
      <c r="I467" s="2972">
        <v>0</v>
      </c>
    </row>
    <row r="468" spans="4:9" ht="13.5" customHeight="1" x14ac:dyDescent="0.25">
      <c r="D468" s="2919" t="s">
        <v>6967</v>
      </c>
      <c r="E468" s="2972" t="s">
        <v>8993</v>
      </c>
      <c r="F468" s="2972">
        <v>0</v>
      </c>
      <c r="G468" t="s">
        <v>7008</v>
      </c>
      <c r="H468" s="2972" t="s">
        <v>8998</v>
      </c>
      <c r="I468" s="2972">
        <v>0</v>
      </c>
    </row>
    <row r="469" spans="4:9" ht="13.5" customHeight="1" x14ac:dyDescent="0.25">
      <c r="D469" t="s">
        <v>6967</v>
      </c>
      <c r="E469" s="2972" t="s">
        <v>8994</v>
      </c>
      <c r="F469" s="2972">
        <v>932.7</v>
      </c>
      <c r="G469" t="s">
        <v>7008</v>
      </c>
      <c r="H469" s="2972" t="s">
        <v>8999</v>
      </c>
      <c r="I469" s="2972">
        <v>0</v>
      </c>
    </row>
    <row r="470" spans="4:9" ht="13.5" customHeight="1" x14ac:dyDescent="0.25">
      <c r="D470" t="s">
        <v>6967</v>
      </c>
      <c r="E470" s="2972" t="s">
        <v>8995</v>
      </c>
      <c r="F470" s="2972">
        <v>761.5</v>
      </c>
      <c r="G470" s="2919" t="s">
        <v>7008</v>
      </c>
      <c r="H470" s="2972" t="s">
        <v>9000</v>
      </c>
      <c r="I470" s="2972">
        <v>0</v>
      </c>
    </row>
    <row r="471" spans="4:9" ht="13.5" customHeight="1" x14ac:dyDescent="0.25">
      <c r="D471" t="s">
        <v>6967</v>
      </c>
      <c r="E471" s="2972" t="s">
        <v>8996</v>
      </c>
      <c r="F471" s="2972">
        <v>1022.6</v>
      </c>
      <c r="G471" t="s">
        <v>7008</v>
      </c>
      <c r="H471" s="2972" t="s">
        <v>9001</v>
      </c>
      <c r="I471" s="2972">
        <v>0</v>
      </c>
    </row>
    <row r="472" spans="4:9" ht="13.5" customHeight="1" x14ac:dyDescent="0.25">
      <c r="D472" t="s">
        <v>6967</v>
      </c>
      <c r="E472" s="2972" t="s">
        <v>8997</v>
      </c>
      <c r="F472" s="2972">
        <v>1022.6</v>
      </c>
      <c r="G472" t="s">
        <v>7008</v>
      </c>
      <c r="H472" s="2972" t="s">
        <v>9002</v>
      </c>
      <c r="I472" s="2972">
        <v>0</v>
      </c>
    </row>
    <row r="473" spans="4:9" ht="13.5" customHeight="1" x14ac:dyDescent="0.25">
      <c r="D473" t="s">
        <v>6967</v>
      </c>
      <c r="E473" s="2972" t="s">
        <v>8998</v>
      </c>
      <c r="F473" s="2972">
        <v>481</v>
      </c>
      <c r="G473" t="s">
        <v>7008</v>
      </c>
      <c r="H473" s="2972" t="s">
        <v>9003</v>
      </c>
      <c r="I473" s="2972">
        <v>0</v>
      </c>
    </row>
    <row r="474" spans="4:9" ht="13.5" customHeight="1" x14ac:dyDescent="0.25">
      <c r="D474" t="s">
        <v>6965</v>
      </c>
      <c r="E474" s="2972" t="s">
        <v>8932</v>
      </c>
      <c r="F474" s="2972">
        <v>0</v>
      </c>
      <c r="G474" t="s">
        <v>7008</v>
      </c>
      <c r="H474" s="2972" t="s">
        <v>9004</v>
      </c>
      <c r="I474" s="2972">
        <v>0</v>
      </c>
    </row>
    <row r="475" spans="4:9" ht="13.5" customHeight="1" x14ac:dyDescent="0.25">
      <c r="D475" t="s">
        <v>6965</v>
      </c>
      <c r="E475" s="2972" t="s">
        <v>8934</v>
      </c>
      <c r="F475" s="2972">
        <v>858.5</v>
      </c>
      <c r="G475" t="s">
        <v>7008</v>
      </c>
      <c r="H475" s="2972" t="s">
        <v>9005</v>
      </c>
      <c r="I475" s="2972">
        <v>0</v>
      </c>
    </row>
    <row r="476" spans="4:9" ht="13.5" customHeight="1" x14ac:dyDescent="0.25">
      <c r="D476" t="s">
        <v>6965</v>
      </c>
      <c r="E476" s="2972" t="s">
        <v>8935</v>
      </c>
      <c r="F476" s="2972">
        <v>858.5</v>
      </c>
      <c r="G476" t="s">
        <v>7008</v>
      </c>
      <c r="H476" s="2972" t="s">
        <v>9006</v>
      </c>
      <c r="I476" s="2972">
        <v>0</v>
      </c>
    </row>
    <row r="477" spans="4:9" ht="13.5" customHeight="1" x14ac:dyDescent="0.25">
      <c r="D477" t="s">
        <v>6965</v>
      </c>
      <c r="E477" s="2972" t="s">
        <v>8936</v>
      </c>
      <c r="F477" s="2972">
        <v>0</v>
      </c>
      <c r="G477" t="s">
        <v>7008</v>
      </c>
      <c r="H477" s="2972" t="s">
        <v>9007</v>
      </c>
      <c r="I477" s="2972">
        <v>0</v>
      </c>
    </row>
    <row r="478" spans="4:9" ht="13.5" customHeight="1" x14ac:dyDescent="0.25">
      <c r="D478" t="s">
        <v>6965</v>
      </c>
      <c r="E478" s="2972" t="s">
        <v>8937</v>
      </c>
      <c r="F478" s="2972">
        <v>583.1</v>
      </c>
      <c r="G478" t="s">
        <v>7008</v>
      </c>
      <c r="H478" s="2972" t="s">
        <v>9008</v>
      </c>
      <c r="I478" s="2972">
        <v>0</v>
      </c>
    </row>
    <row r="479" spans="4:9" ht="13.5" customHeight="1" x14ac:dyDescent="0.25">
      <c r="D479" t="s">
        <v>6965</v>
      </c>
      <c r="E479" s="2972" t="s">
        <v>8938</v>
      </c>
      <c r="F479" s="2972">
        <v>920.8</v>
      </c>
      <c r="G479" t="s">
        <v>7008</v>
      </c>
      <c r="H479" s="2972" t="s">
        <v>9009</v>
      </c>
      <c r="I479" s="2972">
        <v>0</v>
      </c>
    </row>
    <row r="480" spans="4:9" ht="13.5" customHeight="1" x14ac:dyDescent="0.25">
      <c r="D480" t="s">
        <v>6965</v>
      </c>
      <c r="E480" s="2972" t="s">
        <v>8939</v>
      </c>
      <c r="F480" s="2972">
        <v>70.599999999999994</v>
      </c>
      <c r="G480" t="s">
        <v>7008</v>
      </c>
      <c r="H480" s="2972" t="s">
        <v>9010</v>
      </c>
      <c r="I480" s="2972">
        <v>0</v>
      </c>
    </row>
    <row r="481" spans="4:9" ht="13.5" customHeight="1" x14ac:dyDescent="0.25">
      <c r="D481" t="s">
        <v>6965</v>
      </c>
      <c r="E481" s="2972" t="s">
        <v>8940</v>
      </c>
      <c r="F481" s="2972">
        <v>614.9</v>
      </c>
      <c r="G481" t="s">
        <v>7008</v>
      </c>
      <c r="H481" s="2972" t="s">
        <v>9011</v>
      </c>
      <c r="I481" s="2972">
        <v>0</v>
      </c>
    </row>
    <row r="482" spans="4:9" ht="13.5" customHeight="1" x14ac:dyDescent="0.25">
      <c r="D482" t="s">
        <v>6965</v>
      </c>
      <c r="E482" s="2972" t="s">
        <v>8941</v>
      </c>
      <c r="F482" s="2972">
        <v>0</v>
      </c>
      <c r="G482" t="s">
        <v>7008</v>
      </c>
      <c r="H482" s="2972" t="s">
        <v>9012</v>
      </c>
      <c r="I482" s="2972">
        <v>0</v>
      </c>
    </row>
    <row r="483" spans="4:9" ht="13.5" customHeight="1" x14ac:dyDescent="0.25">
      <c r="D483" t="s">
        <v>6965</v>
      </c>
      <c r="E483" s="2972" t="s">
        <v>8942</v>
      </c>
      <c r="F483" s="2972">
        <v>922.1</v>
      </c>
      <c r="G483" t="s">
        <v>7008</v>
      </c>
      <c r="H483" s="2972" t="s">
        <v>9013</v>
      </c>
      <c r="I483" s="2972">
        <v>0</v>
      </c>
    </row>
    <row r="484" spans="4:9" ht="13.5" customHeight="1" x14ac:dyDescent="0.25">
      <c r="D484" t="s">
        <v>6965</v>
      </c>
      <c r="E484" s="2972" t="s">
        <v>8943</v>
      </c>
      <c r="F484" s="2972">
        <v>408.8</v>
      </c>
      <c r="G484" t="s">
        <v>7008</v>
      </c>
      <c r="H484" s="2972" t="s">
        <v>9014</v>
      </c>
      <c r="I484" s="2972">
        <v>0</v>
      </c>
    </row>
    <row r="485" spans="4:9" ht="13.5" customHeight="1" x14ac:dyDescent="0.25">
      <c r="D485" t="s">
        <v>6965</v>
      </c>
      <c r="E485" s="2972" t="s">
        <v>8944</v>
      </c>
      <c r="F485" s="2972">
        <v>1493</v>
      </c>
      <c r="G485" t="s">
        <v>7008</v>
      </c>
      <c r="H485" s="2972" t="s">
        <v>9015</v>
      </c>
      <c r="I485" s="2972">
        <v>0</v>
      </c>
    </row>
    <row r="486" spans="4:9" ht="13.5" customHeight="1" x14ac:dyDescent="0.25">
      <c r="D486" t="s">
        <v>6965</v>
      </c>
      <c r="E486" s="2972" t="s">
        <v>8945</v>
      </c>
      <c r="F486" s="2972">
        <v>385.3</v>
      </c>
      <c r="G486" t="s">
        <v>7008</v>
      </c>
      <c r="H486" s="2972" t="s">
        <v>9016</v>
      </c>
      <c r="I486" s="2972">
        <v>0</v>
      </c>
    </row>
    <row r="487" spans="4:9" ht="13.5" customHeight="1" x14ac:dyDescent="0.25">
      <c r="D487" t="s">
        <v>6965</v>
      </c>
      <c r="E487" s="2972" t="s">
        <v>8946</v>
      </c>
      <c r="F487" s="2972">
        <v>0</v>
      </c>
      <c r="G487" t="s">
        <v>7009</v>
      </c>
      <c r="H487" s="2972" t="s">
        <v>8932</v>
      </c>
      <c r="I487" s="2972">
        <v>0</v>
      </c>
    </row>
    <row r="488" spans="4:9" ht="13.5" customHeight="1" x14ac:dyDescent="0.25">
      <c r="D488" t="s">
        <v>6965</v>
      </c>
      <c r="E488" s="2972" t="s">
        <v>8947</v>
      </c>
      <c r="F488" s="2972">
        <v>0</v>
      </c>
      <c r="G488" t="s">
        <v>7009</v>
      </c>
      <c r="H488" s="2972" t="s">
        <v>8934</v>
      </c>
      <c r="I488" s="2972">
        <v>0</v>
      </c>
    </row>
    <row r="489" spans="4:9" ht="13.5" customHeight="1" x14ac:dyDescent="0.25">
      <c r="D489" t="s">
        <v>6965</v>
      </c>
      <c r="E489" s="2972" t="s">
        <v>8948</v>
      </c>
      <c r="F489" s="2972">
        <v>632.20000000000005</v>
      </c>
      <c r="G489" t="s">
        <v>7009</v>
      </c>
      <c r="H489" s="2972" t="s">
        <v>8935</v>
      </c>
      <c r="I489" s="2972">
        <v>0</v>
      </c>
    </row>
    <row r="490" spans="4:9" ht="13.5" customHeight="1" x14ac:dyDescent="0.25">
      <c r="D490" t="s">
        <v>6965</v>
      </c>
      <c r="E490" s="2972" t="s">
        <v>8949</v>
      </c>
      <c r="F490" s="2972">
        <v>0</v>
      </c>
      <c r="G490" t="s">
        <v>7009</v>
      </c>
      <c r="H490" s="2972" t="s">
        <v>8936</v>
      </c>
      <c r="I490" s="2972">
        <v>0</v>
      </c>
    </row>
    <row r="491" spans="4:9" ht="13.5" customHeight="1" x14ac:dyDescent="0.25">
      <c r="D491" t="s">
        <v>6965</v>
      </c>
      <c r="E491" s="2972" t="s">
        <v>8950</v>
      </c>
      <c r="F491" s="2972">
        <v>0</v>
      </c>
      <c r="G491" t="s">
        <v>7009</v>
      </c>
      <c r="H491" s="2972" t="s">
        <v>8937</v>
      </c>
      <c r="I491" s="2972">
        <v>0</v>
      </c>
    </row>
    <row r="492" spans="4:9" ht="13.5" customHeight="1" x14ac:dyDescent="0.25">
      <c r="D492" t="s">
        <v>6965</v>
      </c>
      <c r="E492" s="2972" t="s">
        <v>8951</v>
      </c>
      <c r="F492" s="2972">
        <v>922.1</v>
      </c>
      <c r="G492" t="s">
        <v>7009</v>
      </c>
      <c r="H492" s="2972" t="s">
        <v>8938</v>
      </c>
      <c r="I492" s="2972">
        <v>0</v>
      </c>
    </row>
    <row r="493" spans="4:9" ht="13.5" customHeight="1" x14ac:dyDescent="0.25">
      <c r="D493" t="s">
        <v>6965</v>
      </c>
      <c r="E493" s="2972" t="s">
        <v>8952</v>
      </c>
      <c r="F493" s="2972">
        <v>614.9</v>
      </c>
      <c r="G493" t="s">
        <v>7009</v>
      </c>
      <c r="H493" s="2972" t="s">
        <v>8939</v>
      </c>
      <c r="I493" s="2972">
        <v>0</v>
      </c>
    </row>
    <row r="494" spans="4:9" ht="13.5" customHeight="1" x14ac:dyDescent="0.25">
      <c r="D494" t="s">
        <v>6965</v>
      </c>
      <c r="E494" s="2972" t="s">
        <v>8953</v>
      </c>
      <c r="F494" s="2972">
        <v>408.8</v>
      </c>
      <c r="G494" t="s">
        <v>7009</v>
      </c>
      <c r="H494" s="2972" t="s">
        <v>8940</v>
      </c>
      <c r="I494" s="2972">
        <v>0</v>
      </c>
    </row>
    <row r="495" spans="4:9" ht="13.5" customHeight="1" x14ac:dyDescent="0.25">
      <c r="D495" t="s">
        <v>6965</v>
      </c>
      <c r="E495" s="2972" t="s">
        <v>8954</v>
      </c>
      <c r="F495" s="2972">
        <v>0</v>
      </c>
      <c r="G495" t="s">
        <v>7009</v>
      </c>
      <c r="H495" s="2972" t="s">
        <v>8941</v>
      </c>
      <c r="I495" s="2972">
        <v>0</v>
      </c>
    </row>
    <row r="496" spans="4:9" ht="13.5" customHeight="1" x14ac:dyDescent="0.25">
      <c r="D496" t="s">
        <v>6965</v>
      </c>
      <c r="E496" s="2972" t="s">
        <v>8977</v>
      </c>
      <c r="F496" s="2972">
        <v>1493</v>
      </c>
      <c r="G496" t="s">
        <v>7009</v>
      </c>
      <c r="H496" s="2972" t="s">
        <v>8942</v>
      </c>
      <c r="I496" s="2972">
        <v>0</v>
      </c>
    </row>
    <row r="497" spans="4:9" ht="13.5" customHeight="1" x14ac:dyDescent="0.25">
      <c r="D497" t="s">
        <v>6965</v>
      </c>
      <c r="E497" s="2972" t="s">
        <v>8978</v>
      </c>
      <c r="F497" s="2972">
        <v>632.20000000000005</v>
      </c>
      <c r="G497" t="s">
        <v>7009</v>
      </c>
      <c r="H497" s="2972" t="s">
        <v>8943</v>
      </c>
      <c r="I497" s="2972">
        <v>0</v>
      </c>
    </row>
    <row r="498" spans="4:9" ht="13.5" customHeight="1" x14ac:dyDescent="0.25">
      <c r="D498" t="s">
        <v>6965</v>
      </c>
      <c r="E498" s="2972" t="s">
        <v>8979</v>
      </c>
      <c r="F498" s="2972">
        <v>385.3</v>
      </c>
      <c r="G498" t="s">
        <v>7009</v>
      </c>
      <c r="H498" s="2972" t="s">
        <v>8944</v>
      </c>
      <c r="I498" s="2972">
        <v>0</v>
      </c>
    </row>
    <row r="499" spans="4:9" ht="13.5" customHeight="1" x14ac:dyDescent="0.25">
      <c r="D499" t="s">
        <v>6965</v>
      </c>
      <c r="E499" s="2972" t="s">
        <v>8980</v>
      </c>
      <c r="F499" s="2972">
        <v>271</v>
      </c>
      <c r="G499" t="s">
        <v>7009</v>
      </c>
      <c r="H499" s="2972" t="s">
        <v>8945</v>
      </c>
      <c r="I499" s="2972">
        <v>0</v>
      </c>
    </row>
    <row r="500" spans="4:9" ht="13.5" customHeight="1" x14ac:dyDescent="0.25">
      <c r="D500" s="2919" t="s">
        <v>6965</v>
      </c>
      <c r="E500" s="2972" t="s">
        <v>8993</v>
      </c>
      <c r="F500" s="2972">
        <v>0</v>
      </c>
      <c r="G500" t="s">
        <v>7009</v>
      </c>
      <c r="H500" s="2972" t="s">
        <v>8946</v>
      </c>
      <c r="I500" s="2972">
        <v>0</v>
      </c>
    </row>
    <row r="501" spans="4:9" ht="13.5" customHeight="1" x14ac:dyDescent="0.25">
      <c r="D501" t="s">
        <v>6965</v>
      </c>
      <c r="E501" s="2972" t="s">
        <v>8994</v>
      </c>
      <c r="F501" s="2972">
        <v>0</v>
      </c>
      <c r="G501" t="s">
        <v>7009</v>
      </c>
      <c r="H501" s="2972" t="s">
        <v>8947</v>
      </c>
      <c r="I501" s="2972">
        <v>0</v>
      </c>
    </row>
    <row r="502" spans="4:9" ht="13.5" customHeight="1" x14ac:dyDescent="0.25">
      <c r="D502" t="s">
        <v>6965</v>
      </c>
      <c r="E502" s="2972" t="s">
        <v>8995</v>
      </c>
      <c r="F502" s="2972">
        <v>271</v>
      </c>
      <c r="G502" t="s">
        <v>7009</v>
      </c>
      <c r="H502" s="2972" t="s">
        <v>8948</v>
      </c>
      <c r="I502" s="2972">
        <v>0</v>
      </c>
    </row>
    <row r="503" spans="4:9" ht="13.5" customHeight="1" x14ac:dyDescent="0.25">
      <c r="D503" t="s">
        <v>6965</v>
      </c>
      <c r="E503" s="2972" t="s">
        <v>8996</v>
      </c>
      <c r="F503" s="2972">
        <v>0</v>
      </c>
      <c r="G503" t="s">
        <v>7009</v>
      </c>
      <c r="H503" s="2972" t="s">
        <v>8949</v>
      </c>
      <c r="I503" s="2972">
        <v>0</v>
      </c>
    </row>
    <row r="504" spans="4:9" ht="13.5" customHeight="1" x14ac:dyDescent="0.25">
      <c r="D504" t="s">
        <v>6965</v>
      </c>
      <c r="E504" s="2972" t="s">
        <v>8997</v>
      </c>
      <c r="F504" s="2972">
        <v>0</v>
      </c>
      <c r="G504" t="s">
        <v>7009</v>
      </c>
      <c r="H504" s="2972" t="s">
        <v>8950</v>
      </c>
      <c r="I504" s="2972">
        <v>0</v>
      </c>
    </row>
    <row r="505" spans="4:9" ht="13.5" customHeight="1" x14ac:dyDescent="0.25">
      <c r="D505" t="s">
        <v>6965</v>
      </c>
      <c r="E505" s="2972" t="s">
        <v>8998</v>
      </c>
      <c r="F505" s="2972">
        <v>0</v>
      </c>
      <c r="G505" t="s">
        <v>7009</v>
      </c>
      <c r="H505" s="2972" t="s">
        <v>8951</v>
      </c>
      <c r="I505" s="2972">
        <v>0</v>
      </c>
    </row>
    <row r="506" spans="4:9" ht="13.5" customHeight="1" x14ac:dyDescent="0.25">
      <c r="D506" t="s">
        <v>6968</v>
      </c>
      <c r="E506" s="2972" t="s">
        <v>8932</v>
      </c>
      <c r="F506" s="2972">
        <v>0</v>
      </c>
      <c r="G506" t="s">
        <v>7009</v>
      </c>
      <c r="H506" s="2972" t="s">
        <v>8952</v>
      </c>
      <c r="I506" s="2972">
        <v>0</v>
      </c>
    </row>
    <row r="507" spans="4:9" ht="13.5" customHeight="1" x14ac:dyDescent="0.25">
      <c r="D507" t="s">
        <v>6968</v>
      </c>
      <c r="E507" s="2972" t="s">
        <v>8934</v>
      </c>
      <c r="F507" s="2972">
        <v>473.8</v>
      </c>
      <c r="G507" t="s">
        <v>7009</v>
      </c>
      <c r="H507" s="2972" t="s">
        <v>8953</v>
      </c>
      <c r="I507" s="2972">
        <v>0</v>
      </c>
    </row>
    <row r="508" spans="4:9" ht="13.5" customHeight="1" x14ac:dyDescent="0.25">
      <c r="D508" t="s">
        <v>6968</v>
      </c>
      <c r="E508" s="2972" t="s">
        <v>8935</v>
      </c>
      <c r="F508" s="2972">
        <v>473.8</v>
      </c>
      <c r="G508" t="s">
        <v>7009</v>
      </c>
      <c r="H508" s="2972" t="s">
        <v>8954</v>
      </c>
      <c r="I508" s="2972">
        <v>0</v>
      </c>
    </row>
    <row r="509" spans="4:9" ht="13.5" customHeight="1" x14ac:dyDescent="0.25">
      <c r="D509" t="s">
        <v>6968</v>
      </c>
      <c r="E509" s="2972" t="s">
        <v>8936</v>
      </c>
      <c r="F509" s="2972">
        <v>1078.9000000000001</v>
      </c>
      <c r="G509" t="s">
        <v>7009</v>
      </c>
      <c r="H509" s="2972" t="s">
        <v>8977</v>
      </c>
      <c r="I509" s="2972">
        <v>0</v>
      </c>
    </row>
    <row r="510" spans="4:9" ht="13.5" customHeight="1" x14ac:dyDescent="0.25">
      <c r="D510" t="s">
        <v>6968</v>
      </c>
      <c r="E510" s="2972" t="s">
        <v>8937</v>
      </c>
      <c r="F510" s="2972">
        <v>0</v>
      </c>
      <c r="G510" t="s">
        <v>7009</v>
      </c>
      <c r="H510" s="2972" t="s">
        <v>8978</v>
      </c>
      <c r="I510" s="2972">
        <v>0</v>
      </c>
    </row>
    <row r="511" spans="4:9" ht="13.5" customHeight="1" x14ac:dyDescent="0.25">
      <c r="D511" t="s">
        <v>6968</v>
      </c>
      <c r="E511" s="2972" t="s">
        <v>8938</v>
      </c>
      <c r="F511" s="2972">
        <v>425.8</v>
      </c>
      <c r="G511" t="s">
        <v>7009</v>
      </c>
      <c r="H511" s="2972" t="s">
        <v>8979</v>
      </c>
      <c r="I511" s="2972">
        <v>0</v>
      </c>
    </row>
    <row r="512" spans="4:9" ht="13.5" customHeight="1" x14ac:dyDescent="0.25">
      <c r="D512" t="s">
        <v>6968</v>
      </c>
      <c r="E512" s="2972" t="s">
        <v>8939</v>
      </c>
      <c r="F512" s="2972">
        <v>244</v>
      </c>
      <c r="G512" t="s">
        <v>7009</v>
      </c>
      <c r="H512" s="2972" t="s">
        <v>8980</v>
      </c>
      <c r="I512" s="2972">
        <v>0</v>
      </c>
    </row>
    <row r="513" spans="4:9" ht="13.5" customHeight="1" x14ac:dyDescent="0.25">
      <c r="D513" t="s">
        <v>6968</v>
      </c>
      <c r="E513" s="2972" t="s">
        <v>8940</v>
      </c>
      <c r="F513" s="2972">
        <v>0</v>
      </c>
      <c r="G513" t="s">
        <v>7009</v>
      </c>
      <c r="H513" s="2972" t="s">
        <v>8993</v>
      </c>
      <c r="I513" s="2972">
        <v>0</v>
      </c>
    </row>
    <row r="514" spans="4:9" ht="13.5" customHeight="1" x14ac:dyDescent="0.25">
      <c r="D514" t="s">
        <v>6968</v>
      </c>
      <c r="E514" s="2972" t="s">
        <v>8941</v>
      </c>
      <c r="F514" s="2972">
        <v>121</v>
      </c>
      <c r="G514" t="s">
        <v>7009</v>
      </c>
      <c r="H514" s="2972" t="s">
        <v>8994</v>
      </c>
      <c r="I514" s="2972">
        <v>0</v>
      </c>
    </row>
    <row r="515" spans="4:9" ht="13.5" customHeight="1" x14ac:dyDescent="0.25">
      <c r="D515" t="s">
        <v>6968</v>
      </c>
      <c r="E515" s="2972" t="s">
        <v>8942</v>
      </c>
      <c r="F515" s="2972">
        <v>390.3</v>
      </c>
      <c r="G515" t="s">
        <v>7009</v>
      </c>
      <c r="H515" s="2972" t="s">
        <v>8995</v>
      </c>
      <c r="I515" s="2972">
        <v>0</v>
      </c>
    </row>
    <row r="516" spans="4:9" ht="13.5" customHeight="1" x14ac:dyDescent="0.25">
      <c r="D516" t="s">
        <v>6968</v>
      </c>
      <c r="E516" s="2972" t="s">
        <v>8943</v>
      </c>
      <c r="F516" s="2972">
        <v>554.70000000000005</v>
      </c>
      <c r="G516" t="s">
        <v>7009</v>
      </c>
      <c r="H516" s="2972" t="s">
        <v>8996</v>
      </c>
      <c r="I516" s="2972">
        <v>0</v>
      </c>
    </row>
    <row r="517" spans="4:9" ht="13.5" customHeight="1" x14ac:dyDescent="0.25">
      <c r="D517" t="s">
        <v>6968</v>
      </c>
      <c r="E517" s="2972" t="s">
        <v>8944</v>
      </c>
      <c r="F517" s="2972">
        <v>404.9</v>
      </c>
      <c r="G517" t="s">
        <v>7009</v>
      </c>
      <c r="H517" s="2972" t="s">
        <v>8997</v>
      </c>
      <c r="I517" s="2972">
        <v>0</v>
      </c>
    </row>
    <row r="518" spans="4:9" ht="13.5" customHeight="1" x14ac:dyDescent="0.25">
      <c r="D518" t="s">
        <v>6968</v>
      </c>
      <c r="E518" s="2972" t="s">
        <v>8945</v>
      </c>
      <c r="F518" s="2972">
        <v>244</v>
      </c>
      <c r="G518" t="s">
        <v>7009</v>
      </c>
      <c r="H518" s="2972" t="s">
        <v>8998</v>
      </c>
      <c r="I518" s="2972">
        <v>0</v>
      </c>
    </row>
    <row r="519" spans="4:9" ht="13.5" customHeight="1" x14ac:dyDescent="0.25">
      <c r="D519" t="s">
        <v>6968</v>
      </c>
      <c r="E519" s="2972" t="s">
        <v>8946</v>
      </c>
      <c r="F519" s="2972">
        <v>518.70000000000005</v>
      </c>
      <c r="G519" t="s">
        <v>7009</v>
      </c>
      <c r="H519" s="2972" t="s">
        <v>8999</v>
      </c>
      <c r="I519" s="2972">
        <v>0</v>
      </c>
    </row>
    <row r="520" spans="4:9" ht="13.5" customHeight="1" x14ac:dyDescent="0.25">
      <c r="D520" t="s">
        <v>6968</v>
      </c>
      <c r="E520" s="2972" t="s">
        <v>8947</v>
      </c>
      <c r="F520" s="2972">
        <v>0</v>
      </c>
      <c r="G520" s="2919" t="s">
        <v>7009</v>
      </c>
      <c r="H520" s="2972" t="s">
        <v>9000</v>
      </c>
      <c r="I520" s="2972">
        <v>0</v>
      </c>
    </row>
    <row r="521" spans="4:9" ht="13.5" customHeight="1" x14ac:dyDescent="0.25">
      <c r="D521" t="s">
        <v>6968</v>
      </c>
      <c r="E521" s="2972" t="s">
        <v>8948</v>
      </c>
      <c r="F521" s="2972">
        <v>0</v>
      </c>
      <c r="G521" t="s">
        <v>7009</v>
      </c>
      <c r="H521" s="2972" t="s">
        <v>9001</v>
      </c>
      <c r="I521" s="2972">
        <v>0</v>
      </c>
    </row>
    <row r="522" spans="4:9" ht="13.5" customHeight="1" x14ac:dyDescent="0.25">
      <c r="D522" t="s">
        <v>6968</v>
      </c>
      <c r="E522" s="2972" t="s">
        <v>8949</v>
      </c>
      <c r="F522" s="2972">
        <v>121</v>
      </c>
      <c r="G522" t="s">
        <v>7009</v>
      </c>
      <c r="H522" s="2972" t="s">
        <v>9002</v>
      </c>
      <c r="I522" s="2972">
        <v>0</v>
      </c>
    </row>
    <row r="523" spans="4:9" ht="13.5" customHeight="1" x14ac:dyDescent="0.25">
      <c r="D523" t="s">
        <v>6968</v>
      </c>
      <c r="E523" s="2972" t="s">
        <v>8950</v>
      </c>
      <c r="F523" s="2972">
        <v>1078.9000000000001</v>
      </c>
      <c r="G523" t="s">
        <v>7009</v>
      </c>
      <c r="H523" s="2972" t="s">
        <v>9003</v>
      </c>
      <c r="I523" s="2972">
        <v>0</v>
      </c>
    </row>
    <row r="524" spans="4:9" ht="13.5" customHeight="1" x14ac:dyDescent="0.25">
      <c r="D524" t="s">
        <v>6968</v>
      </c>
      <c r="E524" s="2972" t="s">
        <v>8951</v>
      </c>
      <c r="F524" s="2972">
        <v>425.8</v>
      </c>
      <c r="G524" t="s">
        <v>7009</v>
      </c>
      <c r="H524" s="2972" t="s">
        <v>9004</v>
      </c>
      <c r="I524" s="2972">
        <v>0</v>
      </c>
    </row>
    <row r="525" spans="4:9" ht="13.5" customHeight="1" x14ac:dyDescent="0.25">
      <c r="D525" t="s">
        <v>6968</v>
      </c>
      <c r="E525" s="2972" t="s">
        <v>8952</v>
      </c>
      <c r="F525" s="2972">
        <v>0</v>
      </c>
      <c r="G525" t="s">
        <v>7009</v>
      </c>
      <c r="H525" s="2972" t="s">
        <v>9005</v>
      </c>
      <c r="I525" s="2972">
        <v>0</v>
      </c>
    </row>
    <row r="526" spans="4:9" ht="13.5" customHeight="1" x14ac:dyDescent="0.25">
      <c r="D526" t="s">
        <v>6968</v>
      </c>
      <c r="E526" s="2972" t="s">
        <v>8953</v>
      </c>
      <c r="F526" s="2972">
        <v>554.70000000000005</v>
      </c>
      <c r="G526" t="s">
        <v>7009</v>
      </c>
      <c r="H526" s="2972" t="s">
        <v>9006</v>
      </c>
      <c r="I526" s="2972">
        <v>0</v>
      </c>
    </row>
    <row r="527" spans="4:9" ht="13.5" customHeight="1" x14ac:dyDescent="0.25">
      <c r="D527" t="s">
        <v>6968</v>
      </c>
      <c r="E527" s="2972" t="s">
        <v>8954</v>
      </c>
      <c r="F527" s="2972">
        <v>0</v>
      </c>
      <c r="G527" t="s">
        <v>7009</v>
      </c>
      <c r="H527" s="2972" t="s">
        <v>9007</v>
      </c>
      <c r="I527" s="2972">
        <v>0</v>
      </c>
    </row>
    <row r="528" spans="4:9" ht="13.5" customHeight="1" x14ac:dyDescent="0.25">
      <c r="D528" t="s">
        <v>6968</v>
      </c>
      <c r="E528" s="2972" t="s">
        <v>8977</v>
      </c>
      <c r="F528" s="2972">
        <v>518.70000000000005</v>
      </c>
      <c r="G528" t="s">
        <v>7009</v>
      </c>
      <c r="H528" s="2972" t="s">
        <v>9008</v>
      </c>
      <c r="I528" s="2972">
        <v>0</v>
      </c>
    </row>
    <row r="529" spans="4:9" ht="13.5" customHeight="1" x14ac:dyDescent="0.25">
      <c r="D529" t="s">
        <v>6968</v>
      </c>
      <c r="E529" s="2972" t="s">
        <v>8978</v>
      </c>
      <c r="F529" s="2972">
        <v>801.6</v>
      </c>
      <c r="G529" t="s">
        <v>7009</v>
      </c>
      <c r="H529" s="2972" t="s">
        <v>9009</v>
      </c>
      <c r="I529" s="2972">
        <v>0</v>
      </c>
    </row>
    <row r="530" spans="4:9" ht="13.5" customHeight="1" x14ac:dyDescent="0.25">
      <c r="D530" t="s">
        <v>6968</v>
      </c>
      <c r="E530" s="2972" t="s">
        <v>8979</v>
      </c>
      <c r="F530" s="2972">
        <v>0</v>
      </c>
      <c r="G530" t="s">
        <v>7009</v>
      </c>
      <c r="H530" s="2972" t="s">
        <v>9010</v>
      </c>
      <c r="I530" s="2972">
        <v>0</v>
      </c>
    </row>
    <row r="531" spans="4:9" ht="13.5" customHeight="1" x14ac:dyDescent="0.25">
      <c r="D531" t="s">
        <v>6968</v>
      </c>
      <c r="E531" s="2972" t="s">
        <v>8980</v>
      </c>
      <c r="F531" s="2972">
        <v>0</v>
      </c>
      <c r="G531" t="s">
        <v>7009</v>
      </c>
      <c r="H531" s="2972" t="s">
        <v>9011</v>
      </c>
      <c r="I531" s="2972">
        <v>0</v>
      </c>
    </row>
    <row r="532" spans="4:9" ht="13.5" customHeight="1" x14ac:dyDescent="0.25">
      <c r="D532" s="2919" t="s">
        <v>6968</v>
      </c>
      <c r="E532" s="2972" t="s">
        <v>8993</v>
      </c>
      <c r="F532" s="2972">
        <v>0</v>
      </c>
      <c r="G532" t="s">
        <v>7009</v>
      </c>
      <c r="H532" s="2972" t="s">
        <v>9012</v>
      </c>
      <c r="I532" s="2972">
        <v>0</v>
      </c>
    </row>
    <row r="533" spans="4:9" ht="13.5" customHeight="1" x14ac:dyDescent="0.25">
      <c r="D533" t="s">
        <v>6968</v>
      </c>
      <c r="E533" s="2972" t="s">
        <v>8994</v>
      </c>
      <c r="F533" s="2972">
        <v>801.6</v>
      </c>
      <c r="G533" t="s">
        <v>7009</v>
      </c>
      <c r="H533" s="2972" t="s">
        <v>9013</v>
      </c>
      <c r="I533" s="2972">
        <v>0</v>
      </c>
    </row>
    <row r="534" spans="4:9" ht="13.5" customHeight="1" x14ac:dyDescent="0.25">
      <c r="D534" t="s">
        <v>6968</v>
      </c>
      <c r="E534" s="2972" t="s">
        <v>8995</v>
      </c>
      <c r="F534" s="2972">
        <v>0</v>
      </c>
      <c r="G534" t="s">
        <v>7009</v>
      </c>
      <c r="H534" s="2972" t="s">
        <v>9014</v>
      </c>
      <c r="I534" s="2972">
        <v>0</v>
      </c>
    </row>
    <row r="535" spans="4:9" ht="13.5" customHeight="1" x14ac:dyDescent="0.25">
      <c r="D535" t="s">
        <v>6968</v>
      </c>
      <c r="E535" s="2972" t="s">
        <v>8996</v>
      </c>
      <c r="F535" s="2972">
        <v>0</v>
      </c>
      <c r="G535" t="s">
        <v>7009</v>
      </c>
      <c r="H535" s="2972" t="s">
        <v>9015</v>
      </c>
      <c r="I535" s="2972">
        <v>0</v>
      </c>
    </row>
    <row r="536" spans="4:9" ht="13.5" customHeight="1" x14ac:dyDescent="0.25">
      <c r="D536" t="s">
        <v>6968</v>
      </c>
      <c r="E536" s="2972" t="s">
        <v>8997</v>
      </c>
      <c r="F536" s="2972">
        <v>0</v>
      </c>
      <c r="G536" t="s">
        <v>7009</v>
      </c>
      <c r="H536" s="2972" t="s">
        <v>9016</v>
      </c>
      <c r="I536" s="2972">
        <v>0</v>
      </c>
    </row>
    <row r="537" spans="4:9" ht="13.5" customHeight="1" x14ac:dyDescent="0.25">
      <c r="D537" t="s">
        <v>6968</v>
      </c>
      <c r="E537" s="2972" t="s">
        <v>8998</v>
      </c>
      <c r="F537" s="2972">
        <v>25.5</v>
      </c>
      <c r="G537" t="s">
        <v>7010</v>
      </c>
      <c r="H537" s="2972" t="s">
        <v>8932</v>
      </c>
      <c r="I537" s="2972">
        <v>0</v>
      </c>
    </row>
    <row r="538" spans="4:9" ht="13.5" customHeight="1" x14ac:dyDescent="0.25">
      <c r="D538" t="s">
        <v>6966</v>
      </c>
      <c r="E538" s="2972" t="s">
        <v>8932</v>
      </c>
      <c r="F538" s="2972">
        <v>2228.1999999999998</v>
      </c>
      <c r="G538" t="s">
        <v>7010</v>
      </c>
      <c r="H538" s="2972" t="s">
        <v>8934</v>
      </c>
      <c r="I538" s="2972">
        <v>0</v>
      </c>
    </row>
    <row r="539" spans="4:9" ht="13.5" customHeight="1" x14ac:dyDescent="0.25">
      <c r="D539" t="s">
        <v>6966</v>
      </c>
      <c r="E539" s="2972" t="s">
        <v>8934</v>
      </c>
      <c r="F539" s="2972">
        <v>1305.0999999999999</v>
      </c>
      <c r="G539" t="s">
        <v>7010</v>
      </c>
      <c r="H539" s="2972" t="s">
        <v>8935</v>
      </c>
      <c r="I539" s="2972">
        <v>0</v>
      </c>
    </row>
    <row r="540" spans="4:9" ht="13.5" customHeight="1" x14ac:dyDescent="0.25">
      <c r="D540" t="s">
        <v>6966</v>
      </c>
      <c r="E540" s="2972" t="s">
        <v>8935</v>
      </c>
      <c r="F540" s="2972">
        <v>0</v>
      </c>
      <c r="G540" t="s">
        <v>7010</v>
      </c>
      <c r="H540" s="2972" t="s">
        <v>8936</v>
      </c>
      <c r="I540" s="2972">
        <v>0</v>
      </c>
    </row>
    <row r="541" spans="4:9" ht="13.5" customHeight="1" x14ac:dyDescent="0.25">
      <c r="D541" t="s">
        <v>6966</v>
      </c>
      <c r="E541" s="2972" t="s">
        <v>8936</v>
      </c>
      <c r="F541" s="2972">
        <v>580.70000000000005</v>
      </c>
      <c r="G541" t="s">
        <v>7010</v>
      </c>
      <c r="H541" s="2972" t="s">
        <v>8937</v>
      </c>
      <c r="I541" s="2972">
        <v>0</v>
      </c>
    </row>
    <row r="542" spans="4:9" ht="13.5" customHeight="1" x14ac:dyDescent="0.25">
      <c r="D542" t="s">
        <v>6966</v>
      </c>
      <c r="E542" s="2972" t="s">
        <v>8937</v>
      </c>
      <c r="F542" s="2972">
        <v>210.4</v>
      </c>
      <c r="G542" t="s">
        <v>7010</v>
      </c>
      <c r="H542" s="2972" t="s">
        <v>8938</v>
      </c>
      <c r="I542" s="2972">
        <v>0</v>
      </c>
    </row>
    <row r="543" spans="4:9" ht="13.5" customHeight="1" x14ac:dyDescent="0.25">
      <c r="D543" t="s">
        <v>6966</v>
      </c>
      <c r="E543" s="2972" t="s">
        <v>8938</v>
      </c>
      <c r="F543" s="2972">
        <v>0</v>
      </c>
      <c r="G543" t="s">
        <v>7010</v>
      </c>
      <c r="H543" s="2972" t="s">
        <v>8939</v>
      </c>
      <c r="I543" s="2972">
        <v>0</v>
      </c>
    </row>
    <row r="544" spans="4:9" ht="13.5" customHeight="1" x14ac:dyDescent="0.25">
      <c r="D544" t="s">
        <v>6966</v>
      </c>
      <c r="E544" s="2972" t="s">
        <v>8939</v>
      </c>
      <c r="F544" s="2972">
        <v>580.70000000000005</v>
      </c>
      <c r="G544" t="s">
        <v>7010</v>
      </c>
      <c r="H544" s="2972" t="s">
        <v>8940</v>
      </c>
      <c r="I544" s="2972">
        <v>0</v>
      </c>
    </row>
    <row r="545" spans="4:9" ht="13.5" customHeight="1" x14ac:dyDescent="0.25">
      <c r="D545" t="s">
        <v>6966</v>
      </c>
      <c r="E545" s="2972" t="s">
        <v>8940</v>
      </c>
      <c r="F545" s="2972">
        <v>620.20000000000005</v>
      </c>
      <c r="G545" t="s">
        <v>7010</v>
      </c>
      <c r="H545" s="2972" t="s">
        <v>8941</v>
      </c>
      <c r="I545" s="2972">
        <v>0</v>
      </c>
    </row>
    <row r="546" spans="4:9" ht="13.5" customHeight="1" x14ac:dyDescent="0.25">
      <c r="D546" t="s">
        <v>6966</v>
      </c>
      <c r="E546" s="2972" t="s">
        <v>8941</v>
      </c>
      <c r="F546" s="2972">
        <v>210.4</v>
      </c>
      <c r="G546" t="s">
        <v>7010</v>
      </c>
      <c r="H546" s="2972" t="s">
        <v>8942</v>
      </c>
      <c r="I546" s="2972">
        <v>825.6</v>
      </c>
    </row>
    <row r="547" spans="4:9" ht="13.5" customHeight="1" x14ac:dyDescent="0.25">
      <c r="D547" t="s">
        <v>6966</v>
      </c>
      <c r="E547" s="2972" t="s">
        <v>8942</v>
      </c>
      <c r="F547" s="2972">
        <v>52</v>
      </c>
      <c r="G547" t="s">
        <v>7010</v>
      </c>
      <c r="H547" s="2972" t="s">
        <v>8943</v>
      </c>
      <c r="I547" s="2972">
        <v>0</v>
      </c>
    </row>
    <row r="548" spans="4:9" ht="13.5" customHeight="1" x14ac:dyDescent="0.25">
      <c r="D548" t="s">
        <v>6966</v>
      </c>
      <c r="E548" s="2972" t="s">
        <v>8943</v>
      </c>
      <c r="F548" s="2972">
        <v>0</v>
      </c>
      <c r="G548" t="s">
        <v>7010</v>
      </c>
      <c r="H548" s="2972" t="s">
        <v>8944</v>
      </c>
      <c r="I548" s="2972">
        <v>0</v>
      </c>
    </row>
    <row r="549" spans="4:9" ht="13.5" customHeight="1" x14ac:dyDescent="0.25">
      <c r="D549" t="s">
        <v>6966</v>
      </c>
      <c r="E549" s="2972" t="s">
        <v>8944</v>
      </c>
      <c r="F549" s="2972">
        <v>363.1</v>
      </c>
      <c r="G549" t="s">
        <v>7010</v>
      </c>
      <c r="H549" s="2972" t="s">
        <v>8945</v>
      </c>
      <c r="I549" s="2972">
        <v>0</v>
      </c>
    </row>
    <row r="550" spans="4:9" ht="13.5" customHeight="1" x14ac:dyDescent="0.25">
      <c r="D550" t="s">
        <v>6966</v>
      </c>
      <c r="E550" s="2972" t="s">
        <v>8945</v>
      </c>
      <c r="F550" s="2972">
        <v>98.4</v>
      </c>
      <c r="G550" t="s">
        <v>7010</v>
      </c>
      <c r="H550" s="2972" t="s">
        <v>8946</v>
      </c>
      <c r="I550" s="2972">
        <v>0</v>
      </c>
    </row>
    <row r="551" spans="4:9" ht="13.5" customHeight="1" x14ac:dyDescent="0.25">
      <c r="D551" t="s">
        <v>6966</v>
      </c>
      <c r="E551" s="2972" t="s">
        <v>8946</v>
      </c>
      <c r="F551" s="2972">
        <v>176.3</v>
      </c>
      <c r="G551" t="s">
        <v>7010</v>
      </c>
      <c r="H551" s="2972" t="s">
        <v>8947</v>
      </c>
      <c r="I551" s="2972">
        <v>0</v>
      </c>
    </row>
    <row r="552" spans="4:9" ht="13.5" customHeight="1" x14ac:dyDescent="0.25">
      <c r="D552" t="s">
        <v>6966</v>
      </c>
      <c r="E552" s="2972" t="s">
        <v>8947</v>
      </c>
      <c r="F552" s="2972">
        <v>22.9</v>
      </c>
      <c r="G552" t="s">
        <v>7010</v>
      </c>
      <c r="H552" s="2972" t="s">
        <v>8948</v>
      </c>
      <c r="I552" s="2972">
        <v>0</v>
      </c>
    </row>
    <row r="553" spans="4:9" ht="13.5" customHeight="1" x14ac:dyDescent="0.25">
      <c r="D553" t="s">
        <v>6966</v>
      </c>
      <c r="E553" s="2972" t="s">
        <v>8948</v>
      </c>
      <c r="F553" s="2972">
        <v>1305.0999999999999</v>
      </c>
      <c r="G553" t="s">
        <v>7010</v>
      </c>
      <c r="H553" s="2972" t="s">
        <v>8949</v>
      </c>
      <c r="I553" s="2972">
        <v>0</v>
      </c>
    </row>
    <row r="554" spans="4:9" ht="13.5" customHeight="1" x14ac:dyDescent="0.25">
      <c r="D554" t="s">
        <v>6966</v>
      </c>
      <c r="E554" s="2972" t="s">
        <v>8949</v>
      </c>
      <c r="F554" s="2972">
        <v>0</v>
      </c>
      <c r="G554" t="s">
        <v>7010</v>
      </c>
      <c r="H554" s="2972" t="s">
        <v>8950</v>
      </c>
      <c r="I554" s="2972">
        <v>0</v>
      </c>
    </row>
    <row r="555" spans="4:9" ht="13.5" customHeight="1" x14ac:dyDescent="0.25">
      <c r="D555" t="s">
        <v>6966</v>
      </c>
      <c r="E555" s="2972" t="s">
        <v>8950</v>
      </c>
      <c r="F555" s="2972">
        <v>0</v>
      </c>
      <c r="G555" t="s">
        <v>7010</v>
      </c>
      <c r="H555" s="2972" t="s">
        <v>8951</v>
      </c>
      <c r="I555" s="2972">
        <v>825.6</v>
      </c>
    </row>
    <row r="556" spans="4:9" ht="13.5" customHeight="1" x14ac:dyDescent="0.25">
      <c r="D556" t="s">
        <v>6966</v>
      </c>
      <c r="E556" s="2972" t="s">
        <v>8951</v>
      </c>
      <c r="F556" s="2972">
        <v>620.20000000000005</v>
      </c>
      <c r="G556" t="s">
        <v>7010</v>
      </c>
      <c r="H556" s="2972" t="s">
        <v>8952</v>
      </c>
      <c r="I556" s="2972">
        <v>0</v>
      </c>
    </row>
    <row r="557" spans="4:9" ht="13.5" customHeight="1" x14ac:dyDescent="0.25">
      <c r="D557" t="s">
        <v>6966</v>
      </c>
      <c r="E557" s="2972" t="s">
        <v>8952</v>
      </c>
      <c r="F557" s="2972">
        <v>52</v>
      </c>
      <c r="G557" t="s">
        <v>7010</v>
      </c>
      <c r="H557" s="2972" t="s">
        <v>8953</v>
      </c>
      <c r="I557" s="2972">
        <v>0</v>
      </c>
    </row>
    <row r="558" spans="4:9" ht="13.5" customHeight="1" x14ac:dyDescent="0.25">
      <c r="D558" t="s">
        <v>6966</v>
      </c>
      <c r="E558" s="2972" t="s">
        <v>8953</v>
      </c>
      <c r="F558" s="2972">
        <v>303.5</v>
      </c>
      <c r="G558" t="s">
        <v>7010</v>
      </c>
      <c r="H558" s="2972" t="s">
        <v>8954</v>
      </c>
      <c r="I558" s="2972">
        <v>0</v>
      </c>
    </row>
    <row r="559" spans="4:9" ht="13.5" customHeight="1" x14ac:dyDescent="0.25">
      <c r="D559" t="s">
        <v>6966</v>
      </c>
      <c r="E559" s="2972" t="s">
        <v>8954</v>
      </c>
      <c r="F559" s="2972">
        <v>176.3</v>
      </c>
      <c r="G559" t="s">
        <v>7010</v>
      </c>
      <c r="H559" s="2972" t="s">
        <v>8977</v>
      </c>
      <c r="I559" s="2972">
        <v>0</v>
      </c>
    </row>
    <row r="560" spans="4:9" ht="13.5" customHeight="1" x14ac:dyDescent="0.25">
      <c r="D560" t="s">
        <v>6966</v>
      </c>
      <c r="E560" s="2972" t="s">
        <v>8977</v>
      </c>
      <c r="F560" s="2972">
        <v>363.1</v>
      </c>
      <c r="G560" t="s">
        <v>7010</v>
      </c>
      <c r="H560" s="2972" t="s">
        <v>8978</v>
      </c>
      <c r="I560" s="2972">
        <v>0</v>
      </c>
    </row>
    <row r="561" spans="4:9" ht="13.5" customHeight="1" x14ac:dyDescent="0.25">
      <c r="D561" t="s">
        <v>6966</v>
      </c>
      <c r="E561" s="2972" t="s">
        <v>8978</v>
      </c>
      <c r="F561" s="2972">
        <v>0</v>
      </c>
      <c r="G561" t="s">
        <v>7010</v>
      </c>
      <c r="H561" s="2972" t="s">
        <v>8979</v>
      </c>
      <c r="I561" s="2972">
        <v>0</v>
      </c>
    </row>
    <row r="562" spans="4:9" ht="13.5" customHeight="1" x14ac:dyDescent="0.25">
      <c r="D562" t="s">
        <v>6966</v>
      </c>
      <c r="E562" s="2972" t="s">
        <v>8979</v>
      </c>
      <c r="F562" s="2972">
        <v>0</v>
      </c>
      <c r="G562" t="s">
        <v>7010</v>
      </c>
      <c r="H562" s="2972" t="s">
        <v>8980</v>
      </c>
      <c r="I562" s="2972">
        <v>0</v>
      </c>
    </row>
    <row r="563" spans="4:9" ht="13.5" customHeight="1" x14ac:dyDescent="0.25">
      <c r="D563" t="s">
        <v>6966</v>
      </c>
      <c r="E563" s="2972" t="s">
        <v>8980</v>
      </c>
      <c r="F563" s="2972">
        <v>0</v>
      </c>
      <c r="G563" t="s">
        <v>7010</v>
      </c>
      <c r="H563" s="2972" t="s">
        <v>8993</v>
      </c>
      <c r="I563" s="2972">
        <v>0</v>
      </c>
    </row>
    <row r="564" spans="4:9" ht="13.5" customHeight="1" x14ac:dyDescent="0.25">
      <c r="D564" s="2919" t="s">
        <v>6966</v>
      </c>
      <c r="E564" s="2972" t="s">
        <v>8993</v>
      </c>
      <c r="F564" s="2972">
        <v>0</v>
      </c>
      <c r="G564" t="s">
        <v>7010</v>
      </c>
      <c r="H564" s="2972" t="s">
        <v>8994</v>
      </c>
      <c r="I564" s="2972">
        <v>0</v>
      </c>
    </row>
    <row r="565" spans="4:9" ht="13.5" customHeight="1" x14ac:dyDescent="0.25">
      <c r="D565" t="s">
        <v>6966</v>
      </c>
      <c r="E565" s="2972" t="s">
        <v>8994</v>
      </c>
      <c r="F565" s="2972">
        <v>78.400000000000006</v>
      </c>
      <c r="G565" t="s">
        <v>7010</v>
      </c>
      <c r="H565" s="2972" t="s">
        <v>8995</v>
      </c>
      <c r="I565" s="2972">
        <v>0</v>
      </c>
    </row>
    <row r="566" spans="4:9" ht="13.5" customHeight="1" x14ac:dyDescent="0.25">
      <c r="D566" t="s">
        <v>6966</v>
      </c>
      <c r="E566" s="2972" t="s">
        <v>8995</v>
      </c>
      <c r="F566" s="2972">
        <v>78.400000000000006</v>
      </c>
      <c r="G566" t="s">
        <v>7010</v>
      </c>
      <c r="H566" s="2972" t="s">
        <v>8996</v>
      </c>
      <c r="I566" s="2972">
        <v>0</v>
      </c>
    </row>
    <row r="567" spans="4:9" ht="13.5" customHeight="1" x14ac:dyDescent="0.25">
      <c r="D567" t="s">
        <v>6966</v>
      </c>
      <c r="E567" s="2972" t="s">
        <v>8996</v>
      </c>
      <c r="F567" s="2972">
        <v>0</v>
      </c>
      <c r="G567" t="s">
        <v>7010</v>
      </c>
      <c r="H567" s="2972" t="s">
        <v>8997</v>
      </c>
      <c r="I567" s="2972">
        <v>0</v>
      </c>
    </row>
    <row r="568" spans="4:9" ht="13.5" customHeight="1" x14ac:dyDescent="0.25">
      <c r="D568" t="s">
        <v>6969</v>
      </c>
      <c r="E568" s="2972" t="s">
        <v>8932</v>
      </c>
      <c r="F568" s="2972">
        <v>1683.1</v>
      </c>
      <c r="G568" t="s">
        <v>7010</v>
      </c>
      <c r="H568" s="2972" t="s">
        <v>8998</v>
      </c>
      <c r="I568" s="2972">
        <v>0</v>
      </c>
    </row>
    <row r="569" spans="4:9" ht="13.5" customHeight="1" x14ac:dyDescent="0.25">
      <c r="D569" t="s">
        <v>6969</v>
      </c>
      <c r="E569" s="2972" t="s">
        <v>8934</v>
      </c>
      <c r="F569" s="2972">
        <v>1289.5999999999999</v>
      </c>
      <c r="G569" t="s">
        <v>7010</v>
      </c>
      <c r="H569" s="2972" t="s">
        <v>8999</v>
      </c>
      <c r="I569" s="2972">
        <v>0</v>
      </c>
    </row>
    <row r="570" spans="4:9" ht="13.5" customHeight="1" x14ac:dyDescent="0.25">
      <c r="D570" t="s">
        <v>6969</v>
      </c>
      <c r="E570" s="2972" t="s">
        <v>8935</v>
      </c>
      <c r="F570" s="2972">
        <v>0</v>
      </c>
      <c r="G570" s="2919" t="s">
        <v>7010</v>
      </c>
      <c r="H570" s="2972" t="s">
        <v>9000</v>
      </c>
      <c r="I570" s="2972">
        <v>0</v>
      </c>
    </row>
    <row r="571" spans="4:9" ht="13.5" customHeight="1" x14ac:dyDescent="0.25">
      <c r="D571" t="s">
        <v>6969</v>
      </c>
      <c r="E571" s="2972" t="s">
        <v>8936</v>
      </c>
      <c r="F571" s="2972">
        <v>621.20000000000005</v>
      </c>
      <c r="G571" t="s">
        <v>7010</v>
      </c>
      <c r="H571" s="2972" t="s">
        <v>9001</v>
      </c>
      <c r="I571" s="2972">
        <v>0</v>
      </c>
    </row>
    <row r="572" spans="4:9" ht="13.5" customHeight="1" x14ac:dyDescent="0.25">
      <c r="D572" t="s">
        <v>6969</v>
      </c>
      <c r="E572" s="2972" t="s">
        <v>8937</v>
      </c>
      <c r="F572" s="2972">
        <v>220.5</v>
      </c>
      <c r="G572" t="s">
        <v>7010</v>
      </c>
      <c r="H572" s="2972" t="s">
        <v>9002</v>
      </c>
      <c r="I572" s="2972">
        <v>0</v>
      </c>
    </row>
    <row r="573" spans="4:9" ht="13.5" customHeight="1" x14ac:dyDescent="0.25">
      <c r="D573" t="s">
        <v>6969</v>
      </c>
      <c r="E573" s="2972" t="s">
        <v>8938</v>
      </c>
      <c r="F573" s="2972">
        <v>0</v>
      </c>
      <c r="G573" t="s">
        <v>7010</v>
      </c>
      <c r="H573" s="2972" t="s">
        <v>9003</v>
      </c>
      <c r="I573" s="2972">
        <v>0</v>
      </c>
    </row>
    <row r="574" spans="4:9" ht="13.5" customHeight="1" x14ac:dyDescent="0.25">
      <c r="D574" t="s">
        <v>6969</v>
      </c>
      <c r="E574" s="2972" t="s">
        <v>8939</v>
      </c>
      <c r="F574" s="2972">
        <v>621.20000000000005</v>
      </c>
      <c r="G574" t="s">
        <v>7010</v>
      </c>
      <c r="H574" s="2972" t="s">
        <v>9004</v>
      </c>
      <c r="I574" s="2972">
        <v>0</v>
      </c>
    </row>
    <row r="575" spans="4:9" ht="13.5" customHeight="1" x14ac:dyDescent="0.25">
      <c r="D575" t="s">
        <v>6969</v>
      </c>
      <c r="E575" s="2972" t="s">
        <v>8940</v>
      </c>
      <c r="F575" s="2972">
        <v>669.9</v>
      </c>
      <c r="G575" t="s">
        <v>7010</v>
      </c>
      <c r="H575" s="2972" t="s">
        <v>9005</v>
      </c>
      <c r="I575" s="2972">
        <v>0</v>
      </c>
    </row>
    <row r="576" spans="4:9" ht="13.5" customHeight="1" x14ac:dyDescent="0.25">
      <c r="D576" t="s">
        <v>6969</v>
      </c>
      <c r="E576" s="2972" t="s">
        <v>8941</v>
      </c>
      <c r="F576" s="2972">
        <v>249.6</v>
      </c>
      <c r="G576" t="s">
        <v>7010</v>
      </c>
      <c r="H576" s="2972" t="s">
        <v>9006</v>
      </c>
      <c r="I576" s="2972">
        <v>0</v>
      </c>
    </row>
    <row r="577" spans="4:9" ht="13.5" customHeight="1" x14ac:dyDescent="0.25">
      <c r="D577" t="s">
        <v>6969</v>
      </c>
      <c r="E577" s="2972" t="s">
        <v>8942</v>
      </c>
      <c r="F577" s="2972">
        <v>1.3</v>
      </c>
      <c r="G577" t="s">
        <v>7010</v>
      </c>
      <c r="H577" s="2972" t="s">
        <v>9007</v>
      </c>
      <c r="I577" s="2972">
        <v>0</v>
      </c>
    </row>
    <row r="578" spans="4:9" ht="13.5" customHeight="1" x14ac:dyDescent="0.25">
      <c r="D578" t="s">
        <v>6969</v>
      </c>
      <c r="E578" s="2972" t="s">
        <v>8943</v>
      </c>
      <c r="F578" s="2972">
        <v>51.6</v>
      </c>
      <c r="G578" t="s">
        <v>7010</v>
      </c>
      <c r="H578" s="2972" t="s">
        <v>9008</v>
      </c>
      <c r="I578" s="2972">
        <v>0</v>
      </c>
    </row>
    <row r="579" spans="4:9" ht="13.5" customHeight="1" x14ac:dyDescent="0.25">
      <c r="D579" t="s">
        <v>6969</v>
      </c>
      <c r="E579" s="2972" t="s">
        <v>8944</v>
      </c>
      <c r="F579" s="2972">
        <v>319.2</v>
      </c>
      <c r="G579" t="s">
        <v>7010</v>
      </c>
      <c r="H579" s="2972" t="s">
        <v>9009</v>
      </c>
      <c r="I579" s="2972">
        <v>0</v>
      </c>
    </row>
    <row r="580" spans="4:9" ht="13.5" customHeight="1" x14ac:dyDescent="0.25">
      <c r="D580" t="s">
        <v>6969</v>
      </c>
      <c r="E580" s="2972" t="s">
        <v>8945</v>
      </c>
      <c r="F580" s="2972">
        <v>258.3</v>
      </c>
      <c r="G580" t="s">
        <v>7010</v>
      </c>
      <c r="H580" s="2972" t="s">
        <v>9010</v>
      </c>
      <c r="I580" s="2972">
        <v>0</v>
      </c>
    </row>
    <row r="581" spans="4:9" ht="13.5" customHeight="1" x14ac:dyDescent="0.25">
      <c r="D581" t="s">
        <v>6969</v>
      </c>
      <c r="E581" s="2972" t="s">
        <v>8946</v>
      </c>
      <c r="F581" s="2972">
        <v>232.9</v>
      </c>
      <c r="G581" t="s">
        <v>7010</v>
      </c>
      <c r="H581" s="2972" t="s">
        <v>9011</v>
      </c>
      <c r="I581" s="2972">
        <v>0</v>
      </c>
    </row>
    <row r="582" spans="4:9" ht="13.5" customHeight="1" x14ac:dyDescent="0.25">
      <c r="D582" t="s">
        <v>6969</v>
      </c>
      <c r="E582" s="2972" t="s">
        <v>8947</v>
      </c>
      <c r="F582" s="2972">
        <v>392.5</v>
      </c>
      <c r="G582" t="s">
        <v>7010</v>
      </c>
      <c r="H582" s="2972" t="s">
        <v>9012</v>
      </c>
      <c r="I582" s="2972">
        <v>0</v>
      </c>
    </row>
    <row r="583" spans="4:9" ht="13.5" customHeight="1" x14ac:dyDescent="0.25">
      <c r="D583" t="s">
        <v>6969</v>
      </c>
      <c r="E583" s="2972" t="s">
        <v>8948</v>
      </c>
      <c r="F583" s="2972">
        <v>1289.5999999999999</v>
      </c>
      <c r="G583" t="s">
        <v>7010</v>
      </c>
      <c r="H583" s="2972" t="s">
        <v>9013</v>
      </c>
      <c r="I583" s="2972">
        <v>0</v>
      </c>
    </row>
    <row r="584" spans="4:9" ht="13.5" customHeight="1" x14ac:dyDescent="0.25">
      <c r="D584" t="s">
        <v>6969</v>
      </c>
      <c r="E584" s="2972" t="s">
        <v>8949</v>
      </c>
      <c r="F584" s="2972">
        <v>249.6</v>
      </c>
      <c r="G584" t="s">
        <v>7010</v>
      </c>
      <c r="H584" s="2972" t="s">
        <v>9014</v>
      </c>
      <c r="I584" s="2972">
        <v>0</v>
      </c>
    </row>
    <row r="585" spans="4:9" ht="13.5" customHeight="1" x14ac:dyDescent="0.25">
      <c r="D585" t="s">
        <v>6969</v>
      </c>
      <c r="E585" s="2972" t="s">
        <v>8950</v>
      </c>
      <c r="F585" s="2972">
        <v>0</v>
      </c>
      <c r="G585" t="s">
        <v>7010</v>
      </c>
      <c r="H585" s="2972" t="s">
        <v>9015</v>
      </c>
      <c r="I585" s="2972">
        <v>0</v>
      </c>
    </row>
    <row r="586" spans="4:9" ht="13.5" customHeight="1" x14ac:dyDescent="0.25">
      <c r="D586" t="s">
        <v>6969</v>
      </c>
      <c r="E586" s="2972" t="s">
        <v>8951</v>
      </c>
      <c r="F586" s="2972">
        <v>669.9</v>
      </c>
      <c r="G586" t="s">
        <v>7010</v>
      </c>
      <c r="H586" s="2972" t="s">
        <v>9016</v>
      </c>
      <c r="I586" s="2972">
        <v>0</v>
      </c>
    </row>
    <row r="587" spans="4:9" ht="13.5" customHeight="1" x14ac:dyDescent="0.25">
      <c r="D587" t="s">
        <v>6969</v>
      </c>
      <c r="E587" s="2972" t="s">
        <v>8952</v>
      </c>
      <c r="F587" s="2972">
        <v>80.099999999999994</v>
      </c>
      <c r="G587" t="s">
        <v>7011</v>
      </c>
      <c r="H587" s="2972" t="s">
        <v>8932</v>
      </c>
      <c r="I587" s="2972">
        <v>0</v>
      </c>
    </row>
    <row r="588" spans="4:9" ht="13.5" customHeight="1" x14ac:dyDescent="0.25">
      <c r="D588" t="s">
        <v>6969</v>
      </c>
      <c r="E588" s="2972" t="s">
        <v>8953</v>
      </c>
      <c r="F588" s="2972">
        <v>319.2</v>
      </c>
      <c r="G588" t="s">
        <v>7011</v>
      </c>
      <c r="H588" s="2972" t="s">
        <v>8934</v>
      </c>
      <c r="I588" s="2972">
        <v>0</v>
      </c>
    </row>
    <row r="589" spans="4:9" ht="13.5" customHeight="1" x14ac:dyDescent="0.25">
      <c r="D589" t="s">
        <v>6969</v>
      </c>
      <c r="E589" s="2972" t="s">
        <v>8954</v>
      </c>
      <c r="F589" s="2972">
        <v>204</v>
      </c>
      <c r="G589" t="s">
        <v>7011</v>
      </c>
      <c r="H589" s="2972" t="s">
        <v>8935</v>
      </c>
      <c r="I589" s="2972">
        <v>0</v>
      </c>
    </row>
    <row r="590" spans="4:9" ht="13.5" customHeight="1" x14ac:dyDescent="0.25">
      <c r="D590" t="s">
        <v>6969</v>
      </c>
      <c r="E590" s="2972" t="s">
        <v>8977</v>
      </c>
      <c r="F590" s="2972">
        <v>0</v>
      </c>
      <c r="G590" t="s">
        <v>7011</v>
      </c>
      <c r="H590" s="2972" t="s">
        <v>8936</v>
      </c>
      <c r="I590" s="2972">
        <v>0</v>
      </c>
    </row>
    <row r="591" spans="4:9" ht="13.5" customHeight="1" x14ac:dyDescent="0.25">
      <c r="D591" t="s">
        <v>6969</v>
      </c>
      <c r="E591" s="2972" t="s">
        <v>8978</v>
      </c>
      <c r="F591" s="2972">
        <v>219.9</v>
      </c>
      <c r="G591" t="s">
        <v>7011</v>
      </c>
      <c r="H591" s="2972" t="s">
        <v>8937</v>
      </c>
      <c r="I591" s="2972">
        <v>0</v>
      </c>
    </row>
    <row r="592" spans="4:9" ht="13.5" customHeight="1" x14ac:dyDescent="0.25">
      <c r="D592" t="s">
        <v>6969</v>
      </c>
      <c r="E592" s="2972" t="s">
        <v>8979</v>
      </c>
      <c r="F592" s="2972">
        <v>80.099999999999994</v>
      </c>
      <c r="G592" t="s">
        <v>7011</v>
      </c>
      <c r="H592" s="2972" t="s">
        <v>8938</v>
      </c>
      <c r="I592" s="2972">
        <v>0</v>
      </c>
    </row>
    <row r="593" spans="4:9" ht="13.5" customHeight="1" x14ac:dyDescent="0.25">
      <c r="D593" t="s">
        <v>6969</v>
      </c>
      <c r="E593" s="2972" t="s">
        <v>8980</v>
      </c>
      <c r="F593" s="2972">
        <v>80.400000000000006</v>
      </c>
      <c r="G593" t="s">
        <v>7011</v>
      </c>
      <c r="H593" s="2972" t="s">
        <v>8939</v>
      </c>
      <c r="I593" s="2972">
        <v>0</v>
      </c>
    </row>
    <row r="594" spans="4:9" ht="13.5" customHeight="1" x14ac:dyDescent="0.25">
      <c r="D594" t="s">
        <v>6969</v>
      </c>
      <c r="E594" s="2972" t="s">
        <v>8993</v>
      </c>
      <c r="F594" s="2972">
        <v>232.9</v>
      </c>
      <c r="G594" t="s">
        <v>7011</v>
      </c>
      <c r="H594" s="2972" t="s">
        <v>8940</v>
      </c>
      <c r="I594" s="2972">
        <v>0</v>
      </c>
    </row>
    <row r="595" spans="4:9" ht="13.5" customHeight="1" x14ac:dyDescent="0.25">
      <c r="D595" t="s">
        <v>6969</v>
      </c>
      <c r="E595" s="2972" t="s">
        <v>8994</v>
      </c>
      <c r="F595" s="2972">
        <v>21.5</v>
      </c>
      <c r="G595" t="s">
        <v>7011</v>
      </c>
      <c r="H595" s="2972" t="s">
        <v>8941</v>
      </c>
      <c r="I595" s="2972">
        <v>0</v>
      </c>
    </row>
    <row r="596" spans="4:9" ht="13.5" customHeight="1" x14ac:dyDescent="0.25">
      <c r="D596" s="2919" t="s">
        <v>6969</v>
      </c>
      <c r="E596" s="2972" t="s">
        <v>8995</v>
      </c>
      <c r="F596" s="2972">
        <v>349.4</v>
      </c>
      <c r="G596" t="s">
        <v>7011</v>
      </c>
      <c r="H596" s="2972" t="s">
        <v>8942</v>
      </c>
      <c r="I596" s="2972">
        <v>825.7</v>
      </c>
    </row>
    <row r="597" spans="4:9" ht="13.5" customHeight="1" x14ac:dyDescent="0.25">
      <c r="D597" t="s">
        <v>6969</v>
      </c>
      <c r="E597" s="2972" t="s">
        <v>8996</v>
      </c>
      <c r="F597" s="2972">
        <v>42.2</v>
      </c>
      <c r="G597" t="s">
        <v>7011</v>
      </c>
      <c r="H597" s="2972" t="s">
        <v>8943</v>
      </c>
      <c r="I597" s="2972">
        <v>0</v>
      </c>
    </row>
    <row r="598" spans="4:9" ht="13.5" customHeight="1" x14ac:dyDescent="0.25">
      <c r="D598" t="s">
        <v>7756</v>
      </c>
      <c r="E598" s="2972" t="s">
        <v>8935</v>
      </c>
      <c r="F598" s="2972"/>
      <c r="G598" t="s">
        <v>7011</v>
      </c>
      <c r="H598" s="2972" t="s">
        <v>8944</v>
      </c>
      <c r="I598" s="2972">
        <v>0</v>
      </c>
    </row>
    <row r="599" spans="4:9" ht="13.5" customHeight="1" x14ac:dyDescent="0.25">
      <c r="D599" t="s">
        <v>7757</v>
      </c>
      <c r="E599" s="2972" t="s">
        <v>8936</v>
      </c>
      <c r="F599" s="2972"/>
      <c r="G599" t="s">
        <v>7011</v>
      </c>
      <c r="H599" s="2972" t="s">
        <v>8945</v>
      </c>
      <c r="I599" s="2972">
        <v>0</v>
      </c>
    </row>
    <row r="600" spans="4:9" ht="13.5" customHeight="1" x14ac:dyDescent="0.25">
      <c r="D600" t="s">
        <v>7758</v>
      </c>
      <c r="E600" s="2972" t="s">
        <v>8937</v>
      </c>
      <c r="F600" s="2972"/>
      <c r="G600" t="s">
        <v>7011</v>
      </c>
      <c r="H600" s="2972" t="s">
        <v>8946</v>
      </c>
      <c r="I600" s="2972">
        <v>0</v>
      </c>
    </row>
    <row r="601" spans="4:9" ht="13.5" customHeight="1" x14ac:dyDescent="0.25">
      <c r="D601" t="s">
        <v>7759</v>
      </c>
      <c r="E601" s="2972" t="s">
        <v>8938</v>
      </c>
      <c r="F601" s="2972"/>
      <c r="G601" t="s">
        <v>7011</v>
      </c>
      <c r="H601" s="2972" t="s">
        <v>8947</v>
      </c>
      <c r="I601" s="2972">
        <v>0</v>
      </c>
    </row>
    <row r="602" spans="4:9" ht="13.5" customHeight="1" x14ac:dyDescent="0.25">
      <c r="D602" t="s">
        <v>7760</v>
      </c>
      <c r="E602" s="2972" t="s">
        <v>8939</v>
      </c>
      <c r="F602" s="2972"/>
      <c r="G602" t="s">
        <v>7011</v>
      </c>
      <c r="H602" s="2972" t="s">
        <v>8948</v>
      </c>
      <c r="I602" s="2972">
        <v>0</v>
      </c>
    </row>
    <row r="603" spans="4:9" ht="13.5" customHeight="1" x14ac:dyDescent="0.25">
      <c r="D603" t="s">
        <v>7761</v>
      </c>
      <c r="E603" s="2972" t="s">
        <v>8940</v>
      </c>
      <c r="F603" s="2972"/>
      <c r="G603" t="s">
        <v>7011</v>
      </c>
      <c r="H603" s="2972" t="s">
        <v>8949</v>
      </c>
      <c r="I603" s="2972">
        <v>0</v>
      </c>
    </row>
    <row r="604" spans="4:9" ht="13.5" customHeight="1" x14ac:dyDescent="0.25">
      <c r="D604" t="s">
        <v>7762</v>
      </c>
      <c r="E604" s="2972" t="s">
        <v>8941</v>
      </c>
      <c r="F604" s="2972"/>
      <c r="G604" t="s">
        <v>7011</v>
      </c>
      <c r="H604" s="2972" t="s">
        <v>8950</v>
      </c>
      <c r="I604" s="2972">
        <v>0</v>
      </c>
    </row>
    <row r="605" spans="4:9" ht="13.5" customHeight="1" x14ac:dyDescent="0.25">
      <c r="D605" t="s">
        <v>7763</v>
      </c>
      <c r="E605" s="2972" t="s">
        <v>8942</v>
      </c>
      <c r="F605" s="2972"/>
      <c r="G605" t="s">
        <v>7011</v>
      </c>
      <c r="H605" s="2972" t="s">
        <v>8951</v>
      </c>
      <c r="I605" s="2972">
        <v>825.7</v>
      </c>
    </row>
    <row r="606" spans="4:9" ht="13.5" customHeight="1" x14ac:dyDescent="0.25">
      <c r="D606" t="s">
        <v>7764</v>
      </c>
      <c r="E606" s="2972" t="s">
        <v>8943</v>
      </c>
      <c r="F606" s="2972"/>
      <c r="G606" t="s">
        <v>7011</v>
      </c>
      <c r="H606" s="2972" t="s">
        <v>8952</v>
      </c>
      <c r="I606" s="2972">
        <v>0</v>
      </c>
    </row>
    <row r="607" spans="4:9" ht="13.5" customHeight="1" x14ac:dyDescent="0.25">
      <c r="D607" t="s">
        <v>7765</v>
      </c>
      <c r="E607" s="2972" t="s">
        <v>8944</v>
      </c>
      <c r="F607" s="2972"/>
      <c r="G607" t="s">
        <v>7011</v>
      </c>
      <c r="H607" s="2972" t="s">
        <v>8953</v>
      </c>
      <c r="I607" s="2972">
        <v>0</v>
      </c>
    </row>
    <row r="608" spans="4:9" ht="13.5" customHeight="1" x14ac:dyDescent="0.25">
      <c r="D608" t="s">
        <v>7766</v>
      </c>
      <c r="E608" s="2972" t="s">
        <v>8945</v>
      </c>
      <c r="F608" s="2972"/>
      <c r="G608" t="s">
        <v>7011</v>
      </c>
      <c r="H608" s="2972" t="s">
        <v>8954</v>
      </c>
      <c r="I608" s="2972">
        <v>0</v>
      </c>
    </row>
    <row r="609" spans="4:9" ht="13.5" customHeight="1" x14ac:dyDescent="0.25">
      <c r="D609" t="s">
        <v>7767</v>
      </c>
      <c r="E609" s="2972" t="s">
        <v>8946</v>
      </c>
      <c r="F609" s="2972"/>
      <c r="G609" t="s">
        <v>7011</v>
      </c>
      <c r="H609" s="2972" t="s">
        <v>8977</v>
      </c>
      <c r="I609" s="2972">
        <v>0</v>
      </c>
    </row>
    <row r="610" spans="4:9" ht="13.5" customHeight="1" x14ac:dyDescent="0.25">
      <c r="D610" t="s">
        <v>7768</v>
      </c>
      <c r="E610" s="2972" t="s">
        <v>8947</v>
      </c>
      <c r="F610" s="2972"/>
      <c r="G610" t="s">
        <v>7011</v>
      </c>
      <c r="H610" s="2972" t="s">
        <v>8978</v>
      </c>
      <c r="I610" s="2972">
        <v>0</v>
      </c>
    </row>
    <row r="611" spans="4:9" ht="13.5" customHeight="1" x14ac:dyDescent="0.25">
      <c r="D611" t="s">
        <v>7769</v>
      </c>
      <c r="E611" s="2972" t="s">
        <v>8948</v>
      </c>
      <c r="F611" s="2972"/>
      <c r="G611" t="s">
        <v>7011</v>
      </c>
      <c r="H611" s="2972" t="s">
        <v>8979</v>
      </c>
      <c r="I611" s="2972">
        <v>0</v>
      </c>
    </row>
    <row r="612" spans="4:9" ht="13.5" customHeight="1" x14ac:dyDescent="0.25">
      <c r="D612" t="s">
        <v>7770</v>
      </c>
      <c r="E612" s="2972" t="s">
        <v>8949</v>
      </c>
      <c r="F612" s="2972"/>
      <c r="G612" t="s">
        <v>7011</v>
      </c>
      <c r="H612" s="2972" t="s">
        <v>8980</v>
      </c>
      <c r="I612" s="2972">
        <v>0</v>
      </c>
    </row>
    <row r="613" spans="4:9" ht="13.5" customHeight="1" x14ac:dyDescent="0.25">
      <c r="D613" t="s">
        <v>7771</v>
      </c>
      <c r="E613" s="2972" t="s">
        <v>8950</v>
      </c>
      <c r="F613" s="2972"/>
      <c r="G613" t="s">
        <v>7011</v>
      </c>
      <c r="H613" s="2972" t="s">
        <v>8993</v>
      </c>
      <c r="I613" s="2972">
        <v>0</v>
      </c>
    </row>
    <row r="614" spans="4:9" ht="13.5" customHeight="1" x14ac:dyDescent="0.25">
      <c r="D614" t="s">
        <v>7772</v>
      </c>
      <c r="E614" s="2972" t="s">
        <v>8951</v>
      </c>
      <c r="F614" s="2972"/>
      <c r="G614" t="s">
        <v>7011</v>
      </c>
      <c r="H614" s="2972" t="s">
        <v>8994</v>
      </c>
      <c r="I614" s="2972">
        <v>0</v>
      </c>
    </row>
    <row r="615" spans="4:9" ht="13.5" customHeight="1" x14ac:dyDescent="0.25">
      <c r="D615" t="s">
        <v>7773</v>
      </c>
      <c r="E615" s="2972" t="s">
        <v>8952</v>
      </c>
      <c r="F615" s="2972"/>
      <c r="G615" t="s">
        <v>7011</v>
      </c>
      <c r="H615" s="2972" t="s">
        <v>8995</v>
      </c>
      <c r="I615" s="2972">
        <v>0</v>
      </c>
    </row>
    <row r="616" spans="4:9" ht="13.5" customHeight="1" x14ac:dyDescent="0.25">
      <c r="D616" t="s">
        <v>7774</v>
      </c>
      <c r="E616" s="2972" t="s">
        <v>8953</v>
      </c>
      <c r="F616" s="2972"/>
      <c r="G616" t="s">
        <v>7011</v>
      </c>
      <c r="H616" s="2972" t="s">
        <v>8996</v>
      </c>
      <c r="I616" s="2972">
        <v>0</v>
      </c>
    </row>
    <row r="617" spans="4:9" ht="13.5" customHeight="1" x14ac:dyDescent="0.25">
      <c r="D617" t="s">
        <v>7775</v>
      </c>
      <c r="E617" s="2972" t="s">
        <v>8954</v>
      </c>
      <c r="F617" s="2972"/>
      <c r="G617" t="s">
        <v>7011</v>
      </c>
      <c r="H617" s="2972" t="s">
        <v>8997</v>
      </c>
      <c r="I617" s="2972">
        <v>0</v>
      </c>
    </row>
    <row r="618" spans="4:9" ht="13.5" customHeight="1" x14ac:dyDescent="0.25">
      <c r="D618" t="s">
        <v>7776</v>
      </c>
      <c r="E618" s="2972" t="s">
        <v>8977</v>
      </c>
      <c r="F618" s="2972"/>
      <c r="G618" t="s">
        <v>7011</v>
      </c>
      <c r="H618" s="2972" t="s">
        <v>8998</v>
      </c>
      <c r="I618" s="2972">
        <v>0</v>
      </c>
    </row>
    <row r="619" spans="4:9" ht="13.5" customHeight="1" x14ac:dyDescent="0.25">
      <c r="D619" t="s">
        <v>7777</v>
      </c>
      <c r="E619" s="2972" t="s">
        <v>8978</v>
      </c>
      <c r="F619" s="2972"/>
      <c r="G619" t="s">
        <v>7011</v>
      </c>
      <c r="H619" s="2972" t="s">
        <v>8999</v>
      </c>
      <c r="I619" s="2972">
        <v>0</v>
      </c>
    </row>
    <row r="620" spans="4:9" ht="13.5" customHeight="1" x14ac:dyDescent="0.25">
      <c r="D620" t="s">
        <v>7778</v>
      </c>
      <c r="E620" s="2972" t="s">
        <v>8979</v>
      </c>
      <c r="F620" s="2972"/>
      <c r="G620" s="2919" t="s">
        <v>7011</v>
      </c>
      <c r="H620" s="2972" t="s">
        <v>9000</v>
      </c>
      <c r="I620" s="2972">
        <v>0</v>
      </c>
    </row>
    <row r="621" spans="4:9" ht="13.5" customHeight="1" x14ac:dyDescent="0.25">
      <c r="D621" t="s">
        <v>7779</v>
      </c>
      <c r="E621" s="2972" t="s">
        <v>8980</v>
      </c>
      <c r="F621" s="2972"/>
      <c r="G621" t="s">
        <v>7011</v>
      </c>
      <c r="H621" s="2972" t="s">
        <v>9001</v>
      </c>
      <c r="I621" s="2972">
        <v>0</v>
      </c>
    </row>
    <row r="622" spans="4:9" ht="13.5" customHeight="1" x14ac:dyDescent="0.25">
      <c r="D622" t="s">
        <v>7780</v>
      </c>
      <c r="E622" s="2972" t="s">
        <v>8993</v>
      </c>
      <c r="F622" s="2972"/>
      <c r="G622" t="s">
        <v>7011</v>
      </c>
      <c r="H622" s="2972" t="s">
        <v>9002</v>
      </c>
      <c r="I622" s="2972">
        <v>0</v>
      </c>
    </row>
    <row r="623" spans="4:9" ht="13.5" customHeight="1" x14ac:dyDescent="0.25">
      <c r="D623" t="s">
        <v>7781</v>
      </c>
      <c r="E623" s="2972" t="s">
        <v>8994</v>
      </c>
      <c r="F623" s="2972"/>
      <c r="G623" t="s">
        <v>7011</v>
      </c>
      <c r="H623" s="2972" t="s">
        <v>9003</v>
      </c>
      <c r="I623" s="2972">
        <v>0</v>
      </c>
    </row>
    <row r="624" spans="4:9" ht="13.5" customHeight="1" x14ac:dyDescent="0.25">
      <c r="D624" t="s">
        <v>7782</v>
      </c>
      <c r="E624" s="2972" t="s">
        <v>8995</v>
      </c>
      <c r="F624" s="2972"/>
      <c r="G624" t="s">
        <v>7011</v>
      </c>
      <c r="H624" s="2972" t="s">
        <v>9004</v>
      </c>
      <c r="I624" s="2972">
        <v>0</v>
      </c>
    </row>
    <row r="625" spans="4:9" ht="13.5" customHeight="1" x14ac:dyDescent="0.25">
      <c r="D625" t="s">
        <v>7783</v>
      </c>
      <c r="E625" s="2972" t="s">
        <v>8996</v>
      </c>
      <c r="F625" s="2972"/>
      <c r="G625" t="s">
        <v>7011</v>
      </c>
      <c r="H625" s="2972" t="s">
        <v>9005</v>
      </c>
      <c r="I625" s="2972">
        <v>0</v>
      </c>
    </row>
    <row r="626" spans="4:9" ht="13.5" customHeight="1" x14ac:dyDescent="0.25">
      <c r="D626" s="2919" t="s">
        <v>7784</v>
      </c>
      <c r="E626" s="2972" t="s">
        <v>8932</v>
      </c>
      <c r="F626" s="2972"/>
      <c r="G626" t="s">
        <v>7011</v>
      </c>
      <c r="H626" s="2972" t="s">
        <v>9006</v>
      </c>
      <c r="I626" s="2972">
        <v>0</v>
      </c>
    </row>
    <row r="627" spans="4:9" ht="13.5" customHeight="1" x14ac:dyDescent="0.25">
      <c r="D627" t="s">
        <v>7785</v>
      </c>
      <c r="E627" s="2972" t="s">
        <v>8934</v>
      </c>
      <c r="F627" s="2972"/>
      <c r="G627" t="s">
        <v>7011</v>
      </c>
      <c r="H627" s="2972" t="s">
        <v>9007</v>
      </c>
      <c r="I627" s="2972">
        <v>0</v>
      </c>
    </row>
    <row r="628" spans="4:9" ht="13.5" customHeight="1" x14ac:dyDescent="0.25">
      <c r="D628" t="s">
        <v>7786</v>
      </c>
      <c r="E628" s="2972" t="s">
        <v>8935</v>
      </c>
      <c r="F628" s="2972"/>
      <c r="G628" t="s">
        <v>7011</v>
      </c>
      <c r="H628" s="2972" t="s">
        <v>9008</v>
      </c>
      <c r="I628" s="2972">
        <v>0</v>
      </c>
    </row>
    <row r="629" spans="4:9" ht="13.5" customHeight="1" x14ac:dyDescent="0.25">
      <c r="D629" t="s">
        <v>7787</v>
      </c>
      <c r="E629" s="2972" t="s">
        <v>8936</v>
      </c>
      <c r="F629" s="2972"/>
      <c r="G629" t="s">
        <v>7011</v>
      </c>
      <c r="H629" s="2972" t="s">
        <v>9009</v>
      </c>
      <c r="I629" s="2972">
        <v>0</v>
      </c>
    </row>
    <row r="630" spans="4:9" ht="13.5" customHeight="1" x14ac:dyDescent="0.25">
      <c r="D630" t="s">
        <v>7788</v>
      </c>
      <c r="E630" s="2972" t="s">
        <v>8937</v>
      </c>
      <c r="F630" s="2972"/>
      <c r="G630" t="s">
        <v>7011</v>
      </c>
      <c r="H630" s="2972" t="s">
        <v>9010</v>
      </c>
      <c r="I630" s="2972">
        <v>0</v>
      </c>
    </row>
    <row r="631" spans="4:9" ht="13.5" customHeight="1" x14ac:dyDescent="0.25">
      <c r="D631" t="s">
        <v>7789</v>
      </c>
      <c r="E631" s="2972" t="s">
        <v>8938</v>
      </c>
      <c r="F631" s="2972"/>
      <c r="G631" t="s">
        <v>7011</v>
      </c>
      <c r="H631" s="2972" t="s">
        <v>9011</v>
      </c>
      <c r="I631" s="2972">
        <v>0</v>
      </c>
    </row>
    <row r="632" spans="4:9" ht="13.5" customHeight="1" x14ac:dyDescent="0.25">
      <c r="D632" t="s">
        <v>7790</v>
      </c>
      <c r="E632" s="2972" t="s">
        <v>8939</v>
      </c>
      <c r="F632" s="2972"/>
      <c r="G632" t="s">
        <v>7011</v>
      </c>
      <c r="H632" s="2972" t="s">
        <v>9012</v>
      </c>
      <c r="I632" s="2972">
        <v>0</v>
      </c>
    </row>
    <row r="633" spans="4:9" ht="13.5" customHeight="1" x14ac:dyDescent="0.25">
      <c r="D633" t="s">
        <v>7791</v>
      </c>
      <c r="E633" s="2972" t="s">
        <v>8940</v>
      </c>
      <c r="F633" s="2972"/>
      <c r="G633" t="s">
        <v>7011</v>
      </c>
      <c r="H633" s="2972" t="s">
        <v>9013</v>
      </c>
      <c r="I633" s="2972">
        <v>0</v>
      </c>
    </row>
    <row r="634" spans="4:9" ht="13.5" customHeight="1" x14ac:dyDescent="0.25">
      <c r="D634" t="s">
        <v>7792</v>
      </c>
      <c r="E634" s="2972" t="s">
        <v>8941</v>
      </c>
      <c r="F634" s="2972"/>
      <c r="G634" t="s">
        <v>7011</v>
      </c>
      <c r="H634" s="2972" t="s">
        <v>9014</v>
      </c>
      <c r="I634" s="2972">
        <v>0</v>
      </c>
    </row>
    <row r="635" spans="4:9" ht="13.5" customHeight="1" x14ac:dyDescent="0.25">
      <c r="D635" t="s">
        <v>7793</v>
      </c>
      <c r="E635" s="2972" t="s">
        <v>8942</v>
      </c>
      <c r="F635" s="2972"/>
      <c r="G635" t="s">
        <v>7011</v>
      </c>
      <c r="H635" s="2972" t="s">
        <v>9015</v>
      </c>
      <c r="I635" s="2972">
        <v>0</v>
      </c>
    </row>
    <row r="636" spans="4:9" ht="13.5" customHeight="1" x14ac:dyDescent="0.25">
      <c r="D636" t="s">
        <v>7794</v>
      </c>
      <c r="E636" s="2972" t="s">
        <v>8943</v>
      </c>
      <c r="F636" s="2972"/>
      <c r="G636" t="s">
        <v>7011</v>
      </c>
      <c r="H636" s="2972" t="s">
        <v>9016</v>
      </c>
      <c r="I636" s="2972">
        <v>0</v>
      </c>
    </row>
    <row r="637" spans="4:9" ht="13.5" customHeight="1" x14ac:dyDescent="0.25">
      <c r="D637" t="s">
        <v>7795</v>
      </c>
      <c r="E637" s="2972" t="s">
        <v>8944</v>
      </c>
      <c r="F637" s="2972"/>
      <c r="G637" t="s">
        <v>7006</v>
      </c>
      <c r="H637" s="2972" t="s">
        <v>8932</v>
      </c>
      <c r="I637" s="2972">
        <v>0</v>
      </c>
    </row>
    <row r="638" spans="4:9" ht="13.5" customHeight="1" x14ac:dyDescent="0.25">
      <c r="D638" t="s">
        <v>7796</v>
      </c>
      <c r="E638" s="2972" t="s">
        <v>8945</v>
      </c>
      <c r="F638" s="2972"/>
      <c r="G638" t="s">
        <v>7006</v>
      </c>
      <c r="H638" s="2972" t="s">
        <v>8934</v>
      </c>
      <c r="I638" s="2972">
        <v>0</v>
      </c>
    </row>
    <row r="639" spans="4:9" ht="13.5" customHeight="1" x14ac:dyDescent="0.25">
      <c r="D639" t="s">
        <v>7797</v>
      </c>
      <c r="E639" s="2972" t="s">
        <v>8946</v>
      </c>
      <c r="F639" s="2972"/>
      <c r="G639" t="s">
        <v>7006</v>
      </c>
      <c r="H639" s="2972" t="s">
        <v>8935</v>
      </c>
      <c r="I639" s="2972">
        <v>0</v>
      </c>
    </row>
    <row r="640" spans="4:9" ht="13.5" customHeight="1" x14ac:dyDescent="0.25">
      <c r="D640" t="s">
        <v>7798</v>
      </c>
      <c r="E640" s="2972" t="s">
        <v>8947</v>
      </c>
      <c r="F640" s="2972"/>
      <c r="G640" t="s">
        <v>7006</v>
      </c>
      <c r="H640" s="2972" t="s">
        <v>8936</v>
      </c>
      <c r="I640" s="2972">
        <v>0</v>
      </c>
    </row>
    <row r="641" spans="4:9" ht="13.5" customHeight="1" x14ac:dyDescent="0.25">
      <c r="D641" t="s">
        <v>7799</v>
      </c>
      <c r="E641" s="2972" t="s">
        <v>8948</v>
      </c>
      <c r="F641" s="2972"/>
      <c r="G641" t="s">
        <v>7006</v>
      </c>
      <c r="H641" s="2972" t="s">
        <v>8937</v>
      </c>
      <c r="I641" s="2972">
        <v>0</v>
      </c>
    </row>
    <row r="642" spans="4:9" ht="13.5" customHeight="1" x14ac:dyDescent="0.25">
      <c r="D642" t="s">
        <v>7800</v>
      </c>
      <c r="E642" s="2972" t="s">
        <v>8949</v>
      </c>
      <c r="F642" s="2972"/>
      <c r="G642" t="s">
        <v>7006</v>
      </c>
      <c r="H642" s="2972" t="s">
        <v>8938</v>
      </c>
      <c r="I642" s="2972">
        <v>0</v>
      </c>
    </row>
    <row r="643" spans="4:9" ht="13.5" customHeight="1" x14ac:dyDescent="0.25">
      <c r="D643" t="s">
        <v>7801</v>
      </c>
      <c r="E643" s="2972" t="s">
        <v>8950</v>
      </c>
      <c r="F643" s="2972"/>
      <c r="G643" t="s">
        <v>7006</v>
      </c>
      <c r="H643" s="2972" t="s">
        <v>8939</v>
      </c>
      <c r="I643" s="2972">
        <v>0</v>
      </c>
    </row>
    <row r="644" spans="4:9" ht="13.5" customHeight="1" x14ac:dyDescent="0.25">
      <c r="D644" t="s">
        <v>7802</v>
      </c>
      <c r="E644" s="2972" t="s">
        <v>8951</v>
      </c>
      <c r="F644" s="2972"/>
      <c r="G644" t="s">
        <v>7006</v>
      </c>
      <c r="H644" s="2972" t="s">
        <v>8940</v>
      </c>
      <c r="I644" s="2972">
        <v>0</v>
      </c>
    </row>
    <row r="645" spans="4:9" ht="13.5" customHeight="1" x14ac:dyDescent="0.25">
      <c r="D645" t="s">
        <v>7803</v>
      </c>
      <c r="E645" s="2972" t="s">
        <v>8952</v>
      </c>
      <c r="F645" s="2972"/>
      <c r="G645" t="s">
        <v>7006</v>
      </c>
      <c r="H645" s="2972" t="s">
        <v>8941</v>
      </c>
      <c r="I645" s="2972">
        <v>0</v>
      </c>
    </row>
    <row r="646" spans="4:9" ht="13.5" customHeight="1" x14ac:dyDescent="0.25">
      <c r="D646" t="s">
        <v>7804</v>
      </c>
      <c r="E646" s="2972" t="s">
        <v>8953</v>
      </c>
      <c r="F646" s="2972"/>
      <c r="G646" t="s">
        <v>7006</v>
      </c>
      <c r="H646" s="2972" t="s">
        <v>8942</v>
      </c>
      <c r="I646" s="2972">
        <v>0</v>
      </c>
    </row>
    <row r="647" spans="4:9" ht="13.5" customHeight="1" x14ac:dyDescent="0.25">
      <c r="D647" t="s">
        <v>7805</v>
      </c>
      <c r="E647" s="2972" t="s">
        <v>8954</v>
      </c>
      <c r="F647" s="2972"/>
      <c r="G647" t="s">
        <v>7006</v>
      </c>
      <c r="H647" s="2972" t="s">
        <v>8943</v>
      </c>
      <c r="I647" s="2972">
        <v>0</v>
      </c>
    </row>
    <row r="648" spans="4:9" ht="13.5" customHeight="1" x14ac:dyDescent="0.25">
      <c r="D648" t="s">
        <v>7806</v>
      </c>
      <c r="E648" s="2972" t="s">
        <v>8977</v>
      </c>
      <c r="F648" s="2972"/>
      <c r="G648" t="s">
        <v>7006</v>
      </c>
      <c r="H648" s="2972" t="s">
        <v>8944</v>
      </c>
      <c r="I648" s="2972">
        <v>0</v>
      </c>
    </row>
    <row r="649" spans="4:9" ht="13.5" customHeight="1" x14ac:dyDescent="0.25">
      <c r="D649" t="s">
        <v>7807</v>
      </c>
      <c r="E649" s="2972" t="s">
        <v>8978</v>
      </c>
      <c r="F649" s="2972"/>
      <c r="G649" t="s">
        <v>7006</v>
      </c>
      <c r="H649" s="2972" t="s">
        <v>8945</v>
      </c>
      <c r="I649" s="2972">
        <v>0</v>
      </c>
    </row>
    <row r="650" spans="4:9" ht="13.5" customHeight="1" x14ac:dyDescent="0.25">
      <c r="D650" t="s">
        <v>7808</v>
      </c>
      <c r="E650" s="2972" t="s">
        <v>8979</v>
      </c>
      <c r="F650" s="2972"/>
      <c r="G650" t="s">
        <v>7006</v>
      </c>
      <c r="H650" s="2972" t="s">
        <v>8946</v>
      </c>
      <c r="I650" s="2972">
        <v>0</v>
      </c>
    </row>
    <row r="651" spans="4:9" ht="13.5" customHeight="1" x14ac:dyDescent="0.25">
      <c r="D651" t="s">
        <v>7809</v>
      </c>
      <c r="E651" s="2972" t="s">
        <v>8980</v>
      </c>
      <c r="F651" s="2972"/>
      <c r="G651" t="s">
        <v>7006</v>
      </c>
      <c r="H651" s="2972" t="s">
        <v>8947</v>
      </c>
      <c r="I651" s="2972">
        <v>0</v>
      </c>
    </row>
    <row r="652" spans="4:9" ht="13.5" customHeight="1" x14ac:dyDescent="0.25">
      <c r="D652" t="s">
        <v>7810</v>
      </c>
      <c r="E652" s="2972" t="s">
        <v>8993</v>
      </c>
      <c r="F652" s="2972"/>
      <c r="G652" t="s">
        <v>7006</v>
      </c>
      <c r="H652" s="2972" t="s">
        <v>8948</v>
      </c>
      <c r="I652" s="2972">
        <v>0</v>
      </c>
    </row>
    <row r="653" spans="4:9" ht="13.5" customHeight="1" x14ac:dyDescent="0.25">
      <c r="D653" t="s">
        <v>7811</v>
      </c>
      <c r="E653" s="2972" t="s">
        <v>8994</v>
      </c>
      <c r="F653" s="2972"/>
      <c r="G653" t="s">
        <v>7006</v>
      </c>
      <c r="H653" s="2972" t="s">
        <v>8949</v>
      </c>
      <c r="I653" s="2972">
        <v>0</v>
      </c>
    </row>
    <row r="654" spans="4:9" ht="13.5" customHeight="1" x14ac:dyDescent="0.25">
      <c r="D654" t="s">
        <v>7812</v>
      </c>
      <c r="E654" s="2972" t="s">
        <v>8995</v>
      </c>
      <c r="F654" s="2972"/>
      <c r="G654" t="s">
        <v>7006</v>
      </c>
      <c r="H654" s="2972" t="s">
        <v>8950</v>
      </c>
      <c r="I654" s="2972">
        <v>0</v>
      </c>
    </row>
    <row r="655" spans="4:9" ht="13.5" customHeight="1" x14ac:dyDescent="0.25">
      <c r="D655" t="s">
        <v>7813</v>
      </c>
      <c r="E655" s="2972" t="s">
        <v>8996</v>
      </c>
      <c r="F655" s="2972"/>
      <c r="G655" t="s">
        <v>7006</v>
      </c>
      <c r="H655" s="2972" t="s">
        <v>8951</v>
      </c>
      <c r="I655" s="2972">
        <v>0</v>
      </c>
    </row>
    <row r="656" spans="4:9" ht="13.5" customHeight="1" x14ac:dyDescent="0.25">
      <c r="D656" s="2919" t="s">
        <v>7814</v>
      </c>
      <c r="E656" s="2972" t="s">
        <v>9021</v>
      </c>
      <c r="F656" s="2972"/>
      <c r="G656" t="s">
        <v>7006</v>
      </c>
      <c r="H656" s="2972" t="s">
        <v>8952</v>
      </c>
      <c r="I656" s="2972">
        <v>0</v>
      </c>
    </row>
    <row r="657" spans="4:9" ht="13.5" customHeight="1" x14ac:dyDescent="0.25">
      <c r="D657" t="s">
        <v>7815</v>
      </c>
      <c r="E657" s="2972" t="s">
        <v>9022</v>
      </c>
      <c r="F657" s="2972"/>
      <c r="G657" t="s">
        <v>7006</v>
      </c>
      <c r="H657" s="2972" t="s">
        <v>8953</v>
      </c>
      <c r="I657" s="2972">
        <v>0</v>
      </c>
    </row>
    <row r="658" spans="4:9" ht="13.5" customHeight="1" x14ac:dyDescent="0.25">
      <c r="D658" t="s">
        <v>7816</v>
      </c>
      <c r="E658" s="2972" t="s">
        <v>9023</v>
      </c>
      <c r="F658" s="2972"/>
      <c r="G658" t="s">
        <v>7006</v>
      </c>
      <c r="H658" s="2972" t="s">
        <v>8954</v>
      </c>
      <c r="I658" s="2972">
        <v>0</v>
      </c>
    </row>
    <row r="659" spans="4:9" ht="13.5" customHeight="1" x14ac:dyDescent="0.25">
      <c r="D659" t="s">
        <v>7817</v>
      </c>
      <c r="E659" s="2972" t="s">
        <v>9024</v>
      </c>
      <c r="F659" s="2972"/>
      <c r="G659" t="s">
        <v>7006</v>
      </c>
      <c r="H659" s="2972" t="s">
        <v>8977</v>
      </c>
      <c r="I659" s="2972">
        <v>0</v>
      </c>
    </row>
    <row r="660" spans="4:9" ht="13.5" customHeight="1" x14ac:dyDescent="0.25">
      <c r="D660" t="s">
        <v>7818</v>
      </c>
      <c r="E660" s="2972" t="s">
        <v>9025</v>
      </c>
      <c r="F660" s="2972"/>
      <c r="G660" t="s">
        <v>7006</v>
      </c>
      <c r="H660" s="2972" t="s">
        <v>8978</v>
      </c>
      <c r="I660" s="2972">
        <v>0</v>
      </c>
    </row>
    <row r="661" spans="4:9" ht="13.5" customHeight="1" x14ac:dyDescent="0.25">
      <c r="D661" t="s">
        <v>7819</v>
      </c>
      <c r="E661" s="2972" t="s">
        <v>9026</v>
      </c>
      <c r="F661" s="2972"/>
      <c r="G661" t="s">
        <v>7006</v>
      </c>
      <c r="H661" s="2972" t="s">
        <v>8979</v>
      </c>
      <c r="I661" s="2972">
        <v>0</v>
      </c>
    </row>
    <row r="662" spans="4:9" ht="13.5" customHeight="1" x14ac:dyDescent="0.25">
      <c r="D662" t="s">
        <v>7820</v>
      </c>
      <c r="E662" s="2972" t="s">
        <v>9027</v>
      </c>
      <c r="F662" s="2972"/>
      <c r="G662" t="s">
        <v>7006</v>
      </c>
      <c r="H662" s="2972" t="s">
        <v>8980</v>
      </c>
      <c r="I662" s="2972">
        <v>0</v>
      </c>
    </row>
    <row r="663" spans="4:9" ht="13.5" customHeight="1" x14ac:dyDescent="0.25">
      <c r="D663" t="s">
        <v>7821</v>
      </c>
      <c r="E663" s="2972" t="s">
        <v>9028</v>
      </c>
      <c r="F663" s="2972"/>
      <c r="G663" t="s">
        <v>7006</v>
      </c>
      <c r="H663" s="2972" t="s">
        <v>8993</v>
      </c>
      <c r="I663" s="2972">
        <v>0</v>
      </c>
    </row>
    <row r="664" spans="4:9" ht="13.5" customHeight="1" x14ac:dyDescent="0.25">
      <c r="D664" t="s">
        <v>7822</v>
      </c>
      <c r="E664" s="2972" t="s">
        <v>9029</v>
      </c>
      <c r="F664" s="2972"/>
      <c r="G664" t="s">
        <v>7006</v>
      </c>
      <c r="H664" s="2972" t="s">
        <v>8994</v>
      </c>
      <c r="I664" s="2972">
        <v>0</v>
      </c>
    </row>
    <row r="665" spans="4:9" ht="13.5" customHeight="1" x14ac:dyDescent="0.25">
      <c r="D665" t="s">
        <v>7823</v>
      </c>
      <c r="E665" s="2972" t="s">
        <v>9030</v>
      </c>
      <c r="F665" s="2972"/>
      <c r="G665" t="s">
        <v>7006</v>
      </c>
      <c r="H665" s="2972" t="s">
        <v>8995</v>
      </c>
      <c r="I665" s="2972">
        <v>0</v>
      </c>
    </row>
    <row r="666" spans="4:9" ht="13.5" customHeight="1" x14ac:dyDescent="0.25">
      <c r="D666" t="s">
        <v>7824</v>
      </c>
      <c r="E666" s="2972" t="s">
        <v>9031</v>
      </c>
      <c r="F666" s="2972"/>
      <c r="G666" t="s">
        <v>7006</v>
      </c>
      <c r="H666" s="2972" t="s">
        <v>8996</v>
      </c>
      <c r="I666" s="2972">
        <v>0</v>
      </c>
    </row>
    <row r="667" spans="4:9" ht="13.5" customHeight="1" x14ac:dyDescent="0.25">
      <c r="D667" t="s">
        <v>7825</v>
      </c>
      <c r="E667" s="2972" t="s">
        <v>9032</v>
      </c>
      <c r="F667" s="2972"/>
      <c r="G667" t="s">
        <v>7006</v>
      </c>
      <c r="H667" s="2972" t="s">
        <v>8997</v>
      </c>
      <c r="I667" s="2972">
        <v>0</v>
      </c>
    </row>
    <row r="668" spans="4:9" ht="13.5" customHeight="1" x14ac:dyDescent="0.25">
      <c r="D668" t="s">
        <v>7826</v>
      </c>
      <c r="E668" s="2972" t="s">
        <v>9033</v>
      </c>
      <c r="F668" s="2972"/>
      <c r="G668" t="s">
        <v>7006</v>
      </c>
      <c r="H668" s="2972" t="s">
        <v>8998</v>
      </c>
      <c r="I668" s="2972">
        <v>0</v>
      </c>
    </row>
    <row r="669" spans="4:9" ht="13.5" customHeight="1" x14ac:dyDescent="0.25">
      <c r="D669" t="s">
        <v>7827</v>
      </c>
      <c r="E669" s="2972" t="s">
        <v>9034</v>
      </c>
      <c r="F669" s="2972"/>
      <c r="G669" t="s">
        <v>7006</v>
      </c>
      <c r="H669" s="2972" t="s">
        <v>8999</v>
      </c>
      <c r="I669" s="2972">
        <v>0</v>
      </c>
    </row>
    <row r="670" spans="4:9" ht="13.5" customHeight="1" x14ac:dyDescent="0.25">
      <c r="D670" t="s">
        <v>7828</v>
      </c>
      <c r="E670" s="2972" t="s">
        <v>9035</v>
      </c>
      <c r="F670" s="2972"/>
      <c r="G670" t="s">
        <v>7006</v>
      </c>
      <c r="H670" s="2972" t="s">
        <v>9000</v>
      </c>
      <c r="I670" s="2972">
        <v>0</v>
      </c>
    </row>
    <row r="671" spans="4:9" ht="13.5" customHeight="1" x14ac:dyDescent="0.25">
      <c r="D671" t="s">
        <v>7829</v>
      </c>
      <c r="E671" s="2972" t="s">
        <v>9036</v>
      </c>
      <c r="F671" s="2972"/>
      <c r="G671" t="s">
        <v>7006</v>
      </c>
      <c r="H671" s="2972" t="s">
        <v>9001</v>
      </c>
      <c r="I671" s="2972">
        <v>0</v>
      </c>
    </row>
    <row r="672" spans="4:9" ht="13.5" customHeight="1" x14ac:dyDescent="0.25">
      <c r="D672" t="s">
        <v>7830</v>
      </c>
      <c r="E672" s="2972" t="s">
        <v>9037</v>
      </c>
      <c r="F672" s="2972"/>
      <c r="G672" t="s">
        <v>7006</v>
      </c>
      <c r="H672" s="2972" t="s">
        <v>9002</v>
      </c>
      <c r="I672" s="2972">
        <v>0</v>
      </c>
    </row>
    <row r="673" spans="4:9" ht="13.5" customHeight="1" x14ac:dyDescent="0.25">
      <c r="D673" t="s">
        <v>7831</v>
      </c>
      <c r="E673" s="2972" t="s">
        <v>9038</v>
      </c>
      <c r="F673" s="2972"/>
      <c r="G673" t="s">
        <v>7006</v>
      </c>
      <c r="H673" s="2972" t="s">
        <v>9003</v>
      </c>
      <c r="I673" s="2972">
        <v>0</v>
      </c>
    </row>
    <row r="674" spans="4:9" ht="13.5" customHeight="1" x14ac:dyDescent="0.25">
      <c r="D674" t="s">
        <v>7832</v>
      </c>
      <c r="E674" s="2972" t="s">
        <v>9039</v>
      </c>
      <c r="F674" s="2972"/>
      <c r="G674" s="2919" t="s">
        <v>7006</v>
      </c>
      <c r="H674" s="2972" t="s">
        <v>9004</v>
      </c>
      <c r="I674" s="2972">
        <v>0</v>
      </c>
    </row>
    <row r="675" spans="4:9" ht="13.5" customHeight="1" x14ac:dyDescent="0.25">
      <c r="D675" t="s">
        <v>7833</v>
      </c>
      <c r="E675" s="2972" t="s">
        <v>9040</v>
      </c>
      <c r="F675" s="2972"/>
      <c r="G675" t="s">
        <v>7006</v>
      </c>
      <c r="H675" s="2972" t="s">
        <v>9005</v>
      </c>
      <c r="I675" s="2972">
        <v>0</v>
      </c>
    </row>
    <row r="676" spans="4:9" ht="13.5" customHeight="1" x14ac:dyDescent="0.25">
      <c r="D676" t="s">
        <v>7834</v>
      </c>
      <c r="E676" s="2972" t="s">
        <v>9041</v>
      </c>
      <c r="F676" s="2972"/>
      <c r="G676" t="s">
        <v>7006</v>
      </c>
      <c r="H676" s="2972" t="s">
        <v>9006</v>
      </c>
      <c r="I676" s="2972">
        <v>0</v>
      </c>
    </row>
    <row r="677" spans="4:9" ht="13.5" customHeight="1" x14ac:dyDescent="0.25">
      <c r="D677" t="s">
        <v>7835</v>
      </c>
      <c r="E677" s="2972" t="s">
        <v>9042</v>
      </c>
      <c r="F677" s="2972"/>
      <c r="G677" t="s">
        <v>7006</v>
      </c>
      <c r="H677" s="2972" t="s">
        <v>9007</v>
      </c>
      <c r="I677" s="2972">
        <v>0</v>
      </c>
    </row>
    <row r="678" spans="4:9" ht="13.5" customHeight="1" x14ac:dyDescent="0.25">
      <c r="D678" t="s">
        <v>7836</v>
      </c>
      <c r="E678" s="2972" t="s">
        <v>9043</v>
      </c>
      <c r="F678" s="2972"/>
      <c r="G678" t="s">
        <v>7006</v>
      </c>
      <c r="H678" s="2972" t="s">
        <v>9008</v>
      </c>
      <c r="I678" s="2972">
        <v>0</v>
      </c>
    </row>
    <row r="679" spans="4:9" ht="13.5" customHeight="1" x14ac:dyDescent="0.25">
      <c r="D679" t="s">
        <v>7837</v>
      </c>
      <c r="E679" s="2972" t="s">
        <v>9044</v>
      </c>
      <c r="F679" s="2972"/>
      <c r="G679" t="s">
        <v>7006</v>
      </c>
      <c r="H679" s="2972" t="s">
        <v>9009</v>
      </c>
      <c r="I679" s="2972">
        <v>0</v>
      </c>
    </row>
    <row r="680" spans="4:9" ht="13.5" customHeight="1" x14ac:dyDescent="0.25">
      <c r="D680" t="s">
        <v>7838</v>
      </c>
      <c r="E680" s="2972" t="s">
        <v>9045</v>
      </c>
      <c r="F680" s="2972"/>
      <c r="G680" t="s">
        <v>7006</v>
      </c>
      <c r="H680" s="2972" t="s">
        <v>9010</v>
      </c>
      <c r="I680" s="2972">
        <v>0</v>
      </c>
    </row>
    <row r="681" spans="4:9" ht="13.5" customHeight="1" x14ac:dyDescent="0.25">
      <c r="D681" t="s">
        <v>7839</v>
      </c>
      <c r="E681" s="2972" t="s">
        <v>9046</v>
      </c>
      <c r="F681" s="2972"/>
      <c r="G681" t="s">
        <v>7006</v>
      </c>
      <c r="H681" s="2972" t="s">
        <v>9011</v>
      </c>
      <c r="I681" s="2972">
        <v>0</v>
      </c>
    </row>
    <row r="682" spans="4:9" ht="13.5" customHeight="1" x14ac:dyDescent="0.25">
      <c r="D682" t="s">
        <v>7840</v>
      </c>
      <c r="E682" s="2972" t="s">
        <v>9047</v>
      </c>
      <c r="F682" s="2972"/>
      <c r="G682" t="s">
        <v>7006</v>
      </c>
      <c r="H682" s="2972" t="s">
        <v>9012</v>
      </c>
      <c r="I682" s="2972">
        <v>0</v>
      </c>
    </row>
    <row r="683" spans="4:9" ht="13.5" customHeight="1" x14ac:dyDescent="0.25">
      <c r="D683" t="s">
        <v>7841</v>
      </c>
      <c r="E683" s="2972" t="s">
        <v>9048</v>
      </c>
      <c r="F683" s="2972"/>
      <c r="G683" t="s">
        <v>7006</v>
      </c>
      <c r="H683" s="2972" t="s">
        <v>9013</v>
      </c>
      <c r="I683" s="2972">
        <v>0</v>
      </c>
    </row>
    <row r="684" spans="4:9" ht="13.5" customHeight="1" x14ac:dyDescent="0.25">
      <c r="D684" t="s">
        <v>7842</v>
      </c>
      <c r="E684" s="2972" t="s">
        <v>9049</v>
      </c>
      <c r="F684" s="2972"/>
      <c r="G684" t="s">
        <v>7006</v>
      </c>
      <c r="H684" s="2972" t="s">
        <v>9014</v>
      </c>
      <c r="I684" s="2972">
        <v>0</v>
      </c>
    </row>
    <row r="685" spans="4:9" ht="13.5" customHeight="1" x14ac:dyDescent="0.25">
      <c r="D685" t="s">
        <v>7843</v>
      </c>
      <c r="E685" s="2972" t="s">
        <v>9050</v>
      </c>
      <c r="F685" s="2972"/>
      <c r="G685" t="s">
        <v>7006</v>
      </c>
      <c r="H685" s="2972" t="s">
        <v>9015</v>
      </c>
      <c r="I685" s="2972">
        <v>0</v>
      </c>
    </row>
    <row r="686" spans="4:9" ht="13.5" customHeight="1" x14ac:dyDescent="0.25">
      <c r="D686" t="s">
        <v>7844</v>
      </c>
      <c r="E686" s="2972" t="s">
        <v>9051</v>
      </c>
      <c r="F686" s="2972"/>
      <c r="G686" t="s">
        <v>7006</v>
      </c>
      <c r="H686" s="2972" t="s">
        <v>9016</v>
      </c>
      <c r="I686" s="2972">
        <v>0</v>
      </c>
    </row>
    <row r="687" spans="4:9" ht="13.5" customHeight="1" x14ac:dyDescent="0.25">
      <c r="D687" t="s">
        <v>7845</v>
      </c>
      <c r="E687" s="2972" t="s">
        <v>9052</v>
      </c>
      <c r="F687" s="2972"/>
      <c r="G687" t="s">
        <v>7006</v>
      </c>
      <c r="H687" s="2972" t="s">
        <v>9017</v>
      </c>
      <c r="I687" s="2972">
        <v>0</v>
      </c>
    </row>
    <row r="688" spans="4:9" ht="13.5" customHeight="1" x14ac:dyDescent="0.25">
      <c r="D688" t="s">
        <v>7846</v>
      </c>
      <c r="E688" s="2972" t="s">
        <v>9053</v>
      </c>
      <c r="F688" s="2972"/>
      <c r="G688" t="s">
        <v>7006</v>
      </c>
      <c r="H688" s="2972" t="s">
        <v>9018</v>
      </c>
      <c r="I688" s="2972">
        <v>0</v>
      </c>
    </row>
    <row r="689" spans="4:9" ht="13.5" customHeight="1" x14ac:dyDescent="0.25">
      <c r="D689" t="s">
        <v>7847</v>
      </c>
      <c r="E689" s="2972" t="s">
        <v>9054</v>
      </c>
      <c r="F689" s="2972"/>
      <c r="G689" t="s">
        <v>7006</v>
      </c>
      <c r="H689" s="2972" t="s">
        <v>9019</v>
      </c>
      <c r="I689" s="2972">
        <v>0</v>
      </c>
    </row>
    <row r="690" spans="4:9" ht="13.5" customHeight="1" x14ac:dyDescent="0.25">
      <c r="D690" s="2919" t="s">
        <v>7848</v>
      </c>
      <c r="E690" s="2972" t="s">
        <v>9021</v>
      </c>
      <c r="F690" s="2972"/>
      <c r="G690" t="s">
        <v>7006</v>
      </c>
      <c r="H690" s="2972" t="s">
        <v>9020</v>
      </c>
      <c r="I690" s="2972">
        <v>0</v>
      </c>
    </row>
    <row r="691" spans="4:9" ht="13.5" customHeight="1" x14ac:dyDescent="0.25">
      <c r="D691" t="s">
        <v>7849</v>
      </c>
      <c r="E691" s="2972" t="s">
        <v>9022</v>
      </c>
      <c r="F691" s="2972"/>
      <c r="G691" t="s">
        <v>7007</v>
      </c>
      <c r="H691" s="2972" t="s">
        <v>8932</v>
      </c>
      <c r="I691" s="2972">
        <v>0</v>
      </c>
    </row>
    <row r="692" spans="4:9" ht="13.5" customHeight="1" x14ac:dyDescent="0.25">
      <c r="D692" t="s">
        <v>7850</v>
      </c>
      <c r="E692" s="2972" t="s">
        <v>9023</v>
      </c>
      <c r="F692" s="2972"/>
      <c r="G692" t="s">
        <v>7007</v>
      </c>
      <c r="H692" s="2972" t="s">
        <v>8934</v>
      </c>
      <c r="I692" s="2972">
        <v>0</v>
      </c>
    </row>
    <row r="693" spans="4:9" ht="13.5" customHeight="1" x14ac:dyDescent="0.25">
      <c r="D693" t="s">
        <v>7851</v>
      </c>
      <c r="E693" s="2972" t="s">
        <v>9024</v>
      </c>
      <c r="F693" s="2972"/>
      <c r="G693" t="s">
        <v>7007</v>
      </c>
      <c r="H693" s="2972" t="s">
        <v>8935</v>
      </c>
      <c r="I693" s="2972">
        <v>0</v>
      </c>
    </row>
    <row r="694" spans="4:9" ht="13.5" customHeight="1" x14ac:dyDescent="0.25">
      <c r="D694" t="s">
        <v>7852</v>
      </c>
      <c r="E694" s="2972" t="s">
        <v>9025</v>
      </c>
      <c r="F694" s="2972"/>
      <c r="G694" t="s">
        <v>7007</v>
      </c>
      <c r="H694" s="2972" t="s">
        <v>8936</v>
      </c>
      <c r="I694" s="2972">
        <v>0</v>
      </c>
    </row>
    <row r="695" spans="4:9" ht="13.5" customHeight="1" x14ac:dyDescent="0.25">
      <c r="D695" t="s">
        <v>7853</v>
      </c>
      <c r="E695" s="2972" t="s">
        <v>9026</v>
      </c>
      <c r="F695" s="2972"/>
      <c r="G695" t="s">
        <v>7007</v>
      </c>
      <c r="H695" s="2972" t="s">
        <v>8937</v>
      </c>
      <c r="I695" s="2972">
        <v>0</v>
      </c>
    </row>
    <row r="696" spans="4:9" ht="13.5" customHeight="1" x14ac:dyDescent="0.25">
      <c r="D696" t="s">
        <v>7854</v>
      </c>
      <c r="E696" s="2972" t="s">
        <v>9027</v>
      </c>
      <c r="F696" s="2972"/>
      <c r="G696" t="s">
        <v>7007</v>
      </c>
      <c r="H696" s="2972" t="s">
        <v>8938</v>
      </c>
      <c r="I696" s="2972">
        <v>0</v>
      </c>
    </row>
    <row r="697" spans="4:9" ht="13.5" customHeight="1" x14ac:dyDescent="0.25">
      <c r="D697" t="s">
        <v>7855</v>
      </c>
      <c r="E697" s="2972" t="s">
        <v>9028</v>
      </c>
      <c r="F697" s="2972"/>
      <c r="G697" t="s">
        <v>7007</v>
      </c>
      <c r="H697" s="2972" t="s">
        <v>8939</v>
      </c>
      <c r="I697" s="2972">
        <v>0</v>
      </c>
    </row>
    <row r="698" spans="4:9" ht="13.5" customHeight="1" x14ac:dyDescent="0.25">
      <c r="D698" t="s">
        <v>7856</v>
      </c>
      <c r="E698" s="2972" t="s">
        <v>9029</v>
      </c>
      <c r="F698" s="2972"/>
      <c r="G698" t="s">
        <v>7007</v>
      </c>
      <c r="H698" s="2972" t="s">
        <v>8940</v>
      </c>
      <c r="I698" s="2972">
        <v>0</v>
      </c>
    </row>
    <row r="699" spans="4:9" ht="13.5" customHeight="1" x14ac:dyDescent="0.25">
      <c r="D699" t="s">
        <v>7857</v>
      </c>
      <c r="E699" s="2972" t="s">
        <v>9030</v>
      </c>
      <c r="F699" s="2972"/>
      <c r="G699" t="s">
        <v>7007</v>
      </c>
      <c r="H699" s="2972" t="s">
        <v>8941</v>
      </c>
      <c r="I699" s="2972">
        <v>0</v>
      </c>
    </row>
    <row r="700" spans="4:9" ht="13.5" customHeight="1" x14ac:dyDescent="0.25">
      <c r="D700" t="s">
        <v>7858</v>
      </c>
      <c r="E700" s="2972" t="s">
        <v>9031</v>
      </c>
      <c r="F700" s="2972"/>
      <c r="G700" t="s">
        <v>7007</v>
      </c>
      <c r="H700" s="2972" t="s">
        <v>8942</v>
      </c>
      <c r="I700" s="2972">
        <v>0</v>
      </c>
    </row>
    <row r="701" spans="4:9" ht="13.5" customHeight="1" x14ac:dyDescent="0.25">
      <c r="D701" t="s">
        <v>7859</v>
      </c>
      <c r="E701" s="2972" t="s">
        <v>9032</v>
      </c>
      <c r="F701" s="2972"/>
      <c r="G701" t="s">
        <v>7007</v>
      </c>
      <c r="H701" s="2972" t="s">
        <v>8943</v>
      </c>
      <c r="I701" s="2972">
        <v>0</v>
      </c>
    </row>
    <row r="702" spans="4:9" ht="13.5" customHeight="1" x14ac:dyDescent="0.25">
      <c r="D702" t="s">
        <v>7860</v>
      </c>
      <c r="E702" s="2972" t="s">
        <v>9033</v>
      </c>
      <c r="F702" s="2972"/>
      <c r="G702" t="s">
        <v>7007</v>
      </c>
      <c r="H702" s="2972" t="s">
        <v>8944</v>
      </c>
      <c r="I702" s="2972">
        <v>0</v>
      </c>
    </row>
    <row r="703" spans="4:9" ht="13.5" customHeight="1" x14ac:dyDescent="0.25">
      <c r="D703" t="s">
        <v>7861</v>
      </c>
      <c r="E703" s="2972" t="s">
        <v>9034</v>
      </c>
      <c r="F703" s="2972"/>
      <c r="G703" t="s">
        <v>7007</v>
      </c>
      <c r="H703" s="2972" t="s">
        <v>8945</v>
      </c>
      <c r="I703" s="2972">
        <v>0</v>
      </c>
    </row>
    <row r="704" spans="4:9" ht="13.5" customHeight="1" x14ac:dyDescent="0.25">
      <c r="D704" t="s">
        <v>7862</v>
      </c>
      <c r="E704" s="2972" t="s">
        <v>9035</v>
      </c>
      <c r="F704" s="2972"/>
      <c r="G704" t="s">
        <v>7007</v>
      </c>
      <c r="H704" s="2972" t="s">
        <v>8946</v>
      </c>
      <c r="I704" s="2972">
        <v>0</v>
      </c>
    </row>
    <row r="705" spans="4:9" ht="13.5" customHeight="1" x14ac:dyDescent="0.25">
      <c r="D705" t="s">
        <v>7863</v>
      </c>
      <c r="E705" s="2972" t="s">
        <v>9036</v>
      </c>
      <c r="F705" s="2972"/>
      <c r="G705" t="s">
        <v>7007</v>
      </c>
      <c r="H705" s="2972" t="s">
        <v>8947</v>
      </c>
      <c r="I705" s="2972">
        <v>0</v>
      </c>
    </row>
    <row r="706" spans="4:9" ht="13.5" customHeight="1" x14ac:dyDescent="0.25">
      <c r="D706" t="s">
        <v>7864</v>
      </c>
      <c r="E706" s="2972" t="s">
        <v>9037</v>
      </c>
      <c r="F706" s="2972"/>
      <c r="G706" t="s">
        <v>7007</v>
      </c>
      <c r="H706" s="2972" t="s">
        <v>8948</v>
      </c>
      <c r="I706" s="2972">
        <v>0</v>
      </c>
    </row>
    <row r="707" spans="4:9" ht="13.5" customHeight="1" x14ac:dyDescent="0.25">
      <c r="D707" t="s">
        <v>7865</v>
      </c>
      <c r="E707" s="2972" t="s">
        <v>9038</v>
      </c>
      <c r="F707" s="2972"/>
      <c r="G707" t="s">
        <v>7007</v>
      </c>
      <c r="H707" s="2972" t="s">
        <v>8949</v>
      </c>
      <c r="I707" s="2972">
        <v>0</v>
      </c>
    </row>
    <row r="708" spans="4:9" ht="13.5" customHeight="1" x14ac:dyDescent="0.25">
      <c r="D708" t="s">
        <v>7866</v>
      </c>
      <c r="E708" s="2972" t="s">
        <v>9039</v>
      </c>
      <c r="F708" s="2972"/>
      <c r="G708" t="s">
        <v>7007</v>
      </c>
      <c r="H708" s="2972" t="s">
        <v>8950</v>
      </c>
      <c r="I708" s="2972">
        <v>0</v>
      </c>
    </row>
    <row r="709" spans="4:9" ht="13.5" customHeight="1" x14ac:dyDescent="0.25">
      <c r="D709" t="s">
        <v>7867</v>
      </c>
      <c r="E709" s="2972" t="s">
        <v>9040</v>
      </c>
      <c r="F709" s="2972"/>
      <c r="G709" t="s">
        <v>7007</v>
      </c>
      <c r="H709" s="2972" t="s">
        <v>8951</v>
      </c>
      <c r="I709" s="2972">
        <v>0</v>
      </c>
    </row>
    <row r="710" spans="4:9" ht="13.5" customHeight="1" x14ac:dyDescent="0.25">
      <c r="D710" t="s">
        <v>7868</v>
      </c>
      <c r="E710" s="2972" t="s">
        <v>9041</v>
      </c>
      <c r="F710" s="2972"/>
      <c r="G710" t="s">
        <v>7007</v>
      </c>
      <c r="H710" s="2972" t="s">
        <v>8952</v>
      </c>
      <c r="I710" s="2972">
        <v>0</v>
      </c>
    </row>
    <row r="711" spans="4:9" ht="13.5" customHeight="1" x14ac:dyDescent="0.25">
      <c r="D711" t="s">
        <v>7869</v>
      </c>
      <c r="E711" s="2972" t="s">
        <v>9042</v>
      </c>
      <c r="F711" s="2972"/>
      <c r="G711" t="s">
        <v>7007</v>
      </c>
      <c r="H711" s="2972" t="s">
        <v>8953</v>
      </c>
      <c r="I711" s="2972">
        <v>0</v>
      </c>
    </row>
    <row r="712" spans="4:9" ht="13.5" customHeight="1" x14ac:dyDescent="0.25">
      <c r="D712" t="s">
        <v>7870</v>
      </c>
      <c r="E712" s="2972" t="s">
        <v>9043</v>
      </c>
      <c r="F712" s="2972"/>
      <c r="G712" t="s">
        <v>7007</v>
      </c>
      <c r="H712" s="2972" t="s">
        <v>8954</v>
      </c>
      <c r="I712" s="2972">
        <v>0</v>
      </c>
    </row>
    <row r="713" spans="4:9" ht="13.5" customHeight="1" x14ac:dyDescent="0.25">
      <c r="D713" t="s">
        <v>7871</v>
      </c>
      <c r="E713" s="2972" t="s">
        <v>9055</v>
      </c>
      <c r="F713" s="2972"/>
      <c r="G713" t="s">
        <v>7007</v>
      </c>
      <c r="H713" s="2972" t="s">
        <v>8977</v>
      </c>
      <c r="I713" s="2972">
        <v>0</v>
      </c>
    </row>
    <row r="714" spans="4:9" ht="13.5" customHeight="1" x14ac:dyDescent="0.25">
      <c r="D714" t="s">
        <v>7872</v>
      </c>
      <c r="E714" s="2972" t="s">
        <v>9045</v>
      </c>
      <c r="F714" s="2972"/>
      <c r="G714" t="s">
        <v>7007</v>
      </c>
      <c r="H714" s="2972" t="s">
        <v>8978</v>
      </c>
      <c r="I714" s="2972">
        <v>0</v>
      </c>
    </row>
    <row r="715" spans="4:9" ht="13.5" customHeight="1" x14ac:dyDescent="0.25">
      <c r="D715" t="s">
        <v>7873</v>
      </c>
      <c r="E715" s="2972" t="s">
        <v>9046</v>
      </c>
      <c r="F715" s="2972"/>
      <c r="G715" t="s">
        <v>7007</v>
      </c>
      <c r="H715" s="2972" t="s">
        <v>8979</v>
      </c>
      <c r="I715" s="2972">
        <v>0</v>
      </c>
    </row>
    <row r="716" spans="4:9" ht="13.5" customHeight="1" x14ac:dyDescent="0.25">
      <c r="D716" t="s">
        <v>7874</v>
      </c>
      <c r="E716" s="2972" t="s">
        <v>9047</v>
      </c>
      <c r="F716" s="2972"/>
      <c r="G716" t="s">
        <v>7007</v>
      </c>
      <c r="H716" s="2972" t="s">
        <v>8980</v>
      </c>
      <c r="I716" s="2972">
        <v>0</v>
      </c>
    </row>
    <row r="717" spans="4:9" ht="13.5" customHeight="1" x14ac:dyDescent="0.25">
      <c r="D717" t="s">
        <v>7875</v>
      </c>
      <c r="E717" s="2972" t="s">
        <v>9048</v>
      </c>
      <c r="F717" s="2972"/>
      <c r="G717" t="s">
        <v>7007</v>
      </c>
      <c r="H717" s="2972" t="s">
        <v>8993</v>
      </c>
      <c r="I717" s="2972">
        <v>0</v>
      </c>
    </row>
    <row r="718" spans="4:9" ht="13.5" customHeight="1" x14ac:dyDescent="0.25">
      <c r="D718" t="s">
        <v>7876</v>
      </c>
      <c r="E718" s="2972" t="s">
        <v>9049</v>
      </c>
      <c r="F718" s="2972"/>
      <c r="G718" t="s">
        <v>7007</v>
      </c>
      <c r="H718" s="2972" t="s">
        <v>8994</v>
      </c>
      <c r="I718" s="2972">
        <v>0</v>
      </c>
    </row>
    <row r="719" spans="4:9" ht="13.5" customHeight="1" x14ac:dyDescent="0.25">
      <c r="D719" t="s">
        <v>7877</v>
      </c>
      <c r="E719" s="2972" t="s">
        <v>9050</v>
      </c>
      <c r="F719" s="2972"/>
      <c r="G719" t="s">
        <v>7007</v>
      </c>
      <c r="H719" s="2972" t="s">
        <v>8995</v>
      </c>
      <c r="I719" s="2972">
        <v>0</v>
      </c>
    </row>
    <row r="720" spans="4:9" ht="13.5" customHeight="1" x14ac:dyDescent="0.25">
      <c r="D720" t="s">
        <v>7878</v>
      </c>
      <c r="E720" s="2972" t="s">
        <v>9051</v>
      </c>
      <c r="F720" s="2972"/>
      <c r="G720" t="s">
        <v>7007</v>
      </c>
      <c r="H720" s="2972" t="s">
        <v>8996</v>
      </c>
      <c r="I720" s="2972">
        <v>0</v>
      </c>
    </row>
    <row r="721" spans="4:9" ht="13.5" customHeight="1" x14ac:dyDescent="0.25">
      <c r="D721" t="s">
        <v>7879</v>
      </c>
      <c r="E721" s="2972" t="s">
        <v>9052</v>
      </c>
      <c r="F721" s="2972"/>
      <c r="G721" t="s">
        <v>7007</v>
      </c>
      <c r="H721" s="2972" t="s">
        <v>8997</v>
      </c>
      <c r="I721" s="2972">
        <v>0</v>
      </c>
    </row>
    <row r="722" spans="4:9" ht="13.5" customHeight="1" x14ac:dyDescent="0.25">
      <c r="D722" t="s">
        <v>7880</v>
      </c>
      <c r="E722" s="2972" t="s">
        <v>9053</v>
      </c>
      <c r="F722" s="2972"/>
      <c r="G722" t="s">
        <v>7007</v>
      </c>
      <c r="H722" s="2972" t="s">
        <v>8998</v>
      </c>
      <c r="I722" s="2972">
        <v>0</v>
      </c>
    </row>
    <row r="723" spans="4:9" ht="13.5" customHeight="1" x14ac:dyDescent="0.25">
      <c r="D723" t="s">
        <v>7881</v>
      </c>
      <c r="E723" s="2972" t="s">
        <v>9054</v>
      </c>
      <c r="F723" s="2972"/>
      <c r="G723" t="s">
        <v>7007</v>
      </c>
      <c r="H723" s="2972" t="s">
        <v>8999</v>
      </c>
      <c r="I723" s="2972">
        <v>0</v>
      </c>
    </row>
    <row r="724" spans="4:9" ht="13.5" customHeight="1" x14ac:dyDescent="0.25">
      <c r="D724" s="2919" t="s">
        <v>7882</v>
      </c>
      <c r="E724" s="2972" t="s">
        <v>9120</v>
      </c>
      <c r="F724" s="2972"/>
      <c r="G724" t="s">
        <v>7007</v>
      </c>
      <c r="H724" s="2972" t="s">
        <v>9000</v>
      </c>
      <c r="I724" s="2972">
        <v>0</v>
      </c>
    </row>
    <row r="725" spans="4:9" ht="13.5" customHeight="1" x14ac:dyDescent="0.25">
      <c r="D725" t="s">
        <v>7883</v>
      </c>
      <c r="E725" s="2972" t="s">
        <v>9022</v>
      </c>
      <c r="F725" s="2972"/>
      <c r="G725" t="s">
        <v>7007</v>
      </c>
      <c r="H725" s="2972" t="s">
        <v>9001</v>
      </c>
      <c r="I725" s="2972">
        <v>0</v>
      </c>
    </row>
    <row r="726" spans="4:9" ht="13.5" customHeight="1" x14ac:dyDescent="0.25">
      <c r="D726" t="s">
        <v>7884</v>
      </c>
      <c r="E726" s="2972" t="s">
        <v>9023</v>
      </c>
      <c r="F726" s="2972"/>
      <c r="G726" t="s">
        <v>7007</v>
      </c>
      <c r="H726" s="2972" t="s">
        <v>9002</v>
      </c>
      <c r="I726" s="2972">
        <v>0</v>
      </c>
    </row>
    <row r="727" spans="4:9" ht="13.5" customHeight="1" x14ac:dyDescent="0.25">
      <c r="D727" t="s">
        <v>7885</v>
      </c>
      <c r="E727" s="2972" t="s">
        <v>9024</v>
      </c>
      <c r="F727" s="2972"/>
      <c r="G727" t="s">
        <v>7007</v>
      </c>
      <c r="H727" s="2972" t="s">
        <v>9003</v>
      </c>
      <c r="I727" s="2972">
        <v>0</v>
      </c>
    </row>
    <row r="728" spans="4:9" ht="13.5" customHeight="1" x14ac:dyDescent="0.25">
      <c r="D728" t="s">
        <v>7886</v>
      </c>
      <c r="E728" s="2972" t="s">
        <v>9025</v>
      </c>
      <c r="F728" s="2972"/>
      <c r="G728" t="s">
        <v>7007</v>
      </c>
      <c r="H728" s="2972" t="s">
        <v>9004</v>
      </c>
      <c r="I728" s="2972">
        <v>0</v>
      </c>
    </row>
    <row r="729" spans="4:9" ht="13.5" customHeight="1" x14ac:dyDescent="0.25">
      <c r="D729" t="s">
        <v>7887</v>
      </c>
      <c r="E729" s="2972" t="s">
        <v>9026</v>
      </c>
      <c r="F729" s="2972"/>
      <c r="G729" t="s">
        <v>7007</v>
      </c>
      <c r="H729" s="2972" t="s">
        <v>9005</v>
      </c>
      <c r="I729" s="2972">
        <v>0</v>
      </c>
    </row>
    <row r="730" spans="4:9" ht="13.5" customHeight="1" x14ac:dyDescent="0.25">
      <c r="D730" t="s">
        <v>7888</v>
      </c>
      <c r="E730" s="2972" t="s">
        <v>9027</v>
      </c>
      <c r="F730" s="2972"/>
      <c r="G730" t="s">
        <v>7007</v>
      </c>
      <c r="H730" s="2972" t="s">
        <v>9006</v>
      </c>
      <c r="I730" s="2972">
        <v>0</v>
      </c>
    </row>
    <row r="731" spans="4:9" ht="13.5" customHeight="1" x14ac:dyDescent="0.25">
      <c r="D731" t="s">
        <v>7889</v>
      </c>
      <c r="E731" s="2972" t="s">
        <v>9028</v>
      </c>
      <c r="F731" s="2972"/>
      <c r="G731" t="s">
        <v>7007</v>
      </c>
      <c r="H731" s="2972" t="s">
        <v>9007</v>
      </c>
      <c r="I731" s="2972">
        <v>0</v>
      </c>
    </row>
    <row r="732" spans="4:9" ht="13.5" customHeight="1" x14ac:dyDescent="0.25">
      <c r="D732" t="s">
        <v>7890</v>
      </c>
      <c r="E732" s="2972" t="s">
        <v>9029</v>
      </c>
      <c r="F732" s="2972"/>
      <c r="G732" t="s">
        <v>7007</v>
      </c>
      <c r="H732" s="2972" t="s">
        <v>9008</v>
      </c>
      <c r="I732" s="2972">
        <v>0</v>
      </c>
    </row>
    <row r="733" spans="4:9" ht="13.5" customHeight="1" x14ac:dyDescent="0.25">
      <c r="D733" t="s">
        <v>7891</v>
      </c>
      <c r="E733" s="2972" t="s">
        <v>9030</v>
      </c>
      <c r="F733" s="2972"/>
      <c r="G733" t="s">
        <v>7007</v>
      </c>
      <c r="H733" s="2972" t="s">
        <v>9009</v>
      </c>
      <c r="I733" s="2972">
        <v>0</v>
      </c>
    </row>
    <row r="734" spans="4:9" ht="13.5" customHeight="1" x14ac:dyDescent="0.25">
      <c r="D734" t="s">
        <v>7892</v>
      </c>
      <c r="E734" s="2972" t="s">
        <v>9031</v>
      </c>
      <c r="F734" s="2972"/>
      <c r="G734" t="s">
        <v>7007</v>
      </c>
      <c r="H734" s="2972" t="s">
        <v>9010</v>
      </c>
      <c r="I734" s="2972">
        <v>0</v>
      </c>
    </row>
    <row r="735" spans="4:9" ht="13.5" customHeight="1" x14ac:dyDescent="0.25">
      <c r="D735" t="s">
        <v>7893</v>
      </c>
      <c r="E735" s="2972" t="s">
        <v>9032</v>
      </c>
      <c r="F735" s="2972"/>
      <c r="G735" t="s">
        <v>7007</v>
      </c>
      <c r="H735" s="2972" t="s">
        <v>9011</v>
      </c>
      <c r="I735" s="2972">
        <v>0</v>
      </c>
    </row>
    <row r="736" spans="4:9" ht="13.5" customHeight="1" x14ac:dyDescent="0.25">
      <c r="D736" t="s">
        <v>7894</v>
      </c>
      <c r="E736" s="2972" t="s">
        <v>9033</v>
      </c>
      <c r="F736" s="2972"/>
      <c r="G736" t="s">
        <v>7007</v>
      </c>
      <c r="H736" s="2972" t="s">
        <v>9012</v>
      </c>
      <c r="I736" s="2972">
        <v>0</v>
      </c>
    </row>
    <row r="737" spans="4:9" ht="13.5" customHeight="1" x14ac:dyDescent="0.25">
      <c r="D737" t="s">
        <v>7895</v>
      </c>
      <c r="E737" s="2972" t="s">
        <v>9034</v>
      </c>
      <c r="F737" s="2972"/>
      <c r="G737" t="s">
        <v>7007</v>
      </c>
      <c r="H737" s="2972" t="s">
        <v>9013</v>
      </c>
      <c r="I737" s="2972">
        <v>0</v>
      </c>
    </row>
    <row r="738" spans="4:9" ht="13.5" customHeight="1" x14ac:dyDescent="0.25">
      <c r="D738" t="s">
        <v>7896</v>
      </c>
      <c r="E738" s="2972" t="s">
        <v>9035</v>
      </c>
      <c r="F738" s="2972"/>
      <c r="G738" t="s">
        <v>7007</v>
      </c>
      <c r="H738" s="2972" t="s">
        <v>9014</v>
      </c>
      <c r="I738" s="2972">
        <v>0</v>
      </c>
    </row>
    <row r="739" spans="4:9" ht="13.5" customHeight="1" x14ac:dyDescent="0.25">
      <c r="D739" t="s">
        <v>7897</v>
      </c>
      <c r="E739" s="2972" t="s">
        <v>9036</v>
      </c>
      <c r="F739" s="2972"/>
      <c r="G739" t="s">
        <v>7007</v>
      </c>
      <c r="H739" s="2972" t="s">
        <v>9015</v>
      </c>
      <c r="I739" s="2972">
        <v>0</v>
      </c>
    </row>
    <row r="740" spans="4:9" ht="13.5" customHeight="1" x14ac:dyDescent="0.25">
      <c r="D740" t="s">
        <v>7898</v>
      </c>
      <c r="E740" s="2972" t="s">
        <v>9037</v>
      </c>
      <c r="F740" s="2972"/>
      <c r="G740" t="s">
        <v>7007</v>
      </c>
      <c r="H740" s="2972" t="s">
        <v>9016</v>
      </c>
      <c r="I740" s="2972">
        <v>0</v>
      </c>
    </row>
    <row r="741" spans="4:9" ht="13.5" customHeight="1" x14ac:dyDescent="0.25">
      <c r="D741" t="s">
        <v>7899</v>
      </c>
      <c r="E741" s="2972" t="s">
        <v>9038</v>
      </c>
      <c r="F741" s="2972"/>
      <c r="G741" t="s">
        <v>7007</v>
      </c>
      <c r="H741" s="2972" t="s">
        <v>9017</v>
      </c>
      <c r="I741" s="2972">
        <v>0</v>
      </c>
    </row>
    <row r="742" spans="4:9" ht="13.5" customHeight="1" x14ac:dyDescent="0.25">
      <c r="D742" t="s">
        <v>7900</v>
      </c>
      <c r="E742" s="2972" t="s">
        <v>9039</v>
      </c>
      <c r="F742" s="2972"/>
      <c r="G742" t="s">
        <v>7007</v>
      </c>
      <c r="H742" s="2972" t="s">
        <v>9018</v>
      </c>
      <c r="I742" s="2972">
        <v>0</v>
      </c>
    </row>
    <row r="743" spans="4:9" ht="13.5" customHeight="1" x14ac:dyDescent="0.25">
      <c r="D743" t="s">
        <v>7901</v>
      </c>
      <c r="E743" s="2972" t="s">
        <v>9040</v>
      </c>
      <c r="F743" s="2972"/>
      <c r="G743" t="s">
        <v>7007</v>
      </c>
      <c r="H743" s="2972" t="s">
        <v>9019</v>
      </c>
      <c r="I743" s="2972">
        <v>0</v>
      </c>
    </row>
    <row r="744" spans="4:9" ht="13.5" customHeight="1" x14ac:dyDescent="0.25">
      <c r="D744" t="s">
        <v>7902</v>
      </c>
      <c r="E744" s="2972" t="s">
        <v>9041</v>
      </c>
      <c r="F744" s="2972"/>
      <c r="G744" t="s">
        <v>7007</v>
      </c>
      <c r="H744" s="2972" t="s">
        <v>9020</v>
      </c>
      <c r="I744" s="2972">
        <v>0</v>
      </c>
    </row>
    <row r="745" spans="4:9" x14ac:dyDescent="0.25">
      <c r="D745" t="s">
        <v>7903</v>
      </c>
      <c r="E745" s="2972" t="s">
        <v>9042</v>
      </c>
      <c r="F745" s="2972"/>
    </row>
    <row r="746" spans="4:9" x14ac:dyDescent="0.25">
      <c r="D746" t="s">
        <v>7904</v>
      </c>
      <c r="E746" s="2972" t="s">
        <v>9043</v>
      </c>
      <c r="F746" s="2972"/>
    </row>
    <row r="747" spans="4:9" x14ac:dyDescent="0.25">
      <c r="D747" t="s">
        <v>7905</v>
      </c>
      <c r="E747" s="2972" t="s">
        <v>9055</v>
      </c>
      <c r="F747" s="2972"/>
    </row>
    <row r="748" spans="4:9" x14ac:dyDescent="0.25">
      <c r="D748" s="2919" t="s">
        <v>7906</v>
      </c>
      <c r="E748" s="2972" t="s">
        <v>9021</v>
      </c>
      <c r="F748" s="2972"/>
    </row>
    <row r="749" spans="4:9" x14ac:dyDescent="0.25">
      <c r="D749" t="s">
        <v>7907</v>
      </c>
      <c r="E749" s="2972" t="s">
        <v>9022</v>
      </c>
      <c r="F749" s="2972"/>
    </row>
    <row r="750" spans="4:9" x14ac:dyDescent="0.25">
      <c r="D750" t="s">
        <v>7908</v>
      </c>
      <c r="E750" s="2972" t="s">
        <v>9023</v>
      </c>
      <c r="F750" s="2972"/>
    </row>
    <row r="751" spans="4:9" x14ac:dyDescent="0.25">
      <c r="D751" t="s">
        <v>7909</v>
      </c>
      <c r="E751" s="2972" t="s">
        <v>9024</v>
      </c>
      <c r="F751" s="2972"/>
    </row>
    <row r="752" spans="4:9" x14ac:dyDescent="0.25">
      <c r="D752" t="s">
        <v>7910</v>
      </c>
      <c r="E752" s="2972" t="s">
        <v>9025</v>
      </c>
      <c r="F752" s="2972"/>
    </row>
    <row r="753" spans="4:6" x14ac:dyDescent="0.25">
      <c r="D753" t="s">
        <v>7911</v>
      </c>
      <c r="E753" s="2972" t="s">
        <v>9026</v>
      </c>
      <c r="F753" s="2972"/>
    </row>
    <row r="754" spans="4:6" x14ac:dyDescent="0.25">
      <c r="D754" t="s">
        <v>7912</v>
      </c>
      <c r="E754" s="2972" t="s">
        <v>9027</v>
      </c>
      <c r="F754" s="2972"/>
    </row>
    <row r="755" spans="4:6" x14ac:dyDescent="0.25">
      <c r="D755" t="s">
        <v>7913</v>
      </c>
      <c r="E755" s="2972" t="s">
        <v>9028</v>
      </c>
      <c r="F755" s="2972"/>
    </row>
    <row r="756" spans="4:6" x14ac:dyDescent="0.25">
      <c r="D756" t="s">
        <v>7914</v>
      </c>
      <c r="E756" s="2972" t="s">
        <v>9029</v>
      </c>
      <c r="F756" s="2972"/>
    </row>
    <row r="757" spans="4:6" x14ac:dyDescent="0.25">
      <c r="D757" t="s">
        <v>7915</v>
      </c>
      <c r="E757" s="2972" t="s">
        <v>9030</v>
      </c>
      <c r="F757" s="2972"/>
    </row>
    <row r="758" spans="4:6" x14ac:dyDescent="0.25">
      <c r="D758" t="s">
        <v>7916</v>
      </c>
      <c r="E758" s="2972" t="s">
        <v>9031</v>
      </c>
      <c r="F758" s="2972"/>
    </row>
    <row r="759" spans="4:6" x14ac:dyDescent="0.25">
      <c r="D759" t="s">
        <v>7917</v>
      </c>
      <c r="E759" s="2972" t="s">
        <v>9032</v>
      </c>
      <c r="F759" s="2972"/>
    </row>
    <row r="760" spans="4:6" x14ac:dyDescent="0.25">
      <c r="D760" t="s">
        <v>7918</v>
      </c>
      <c r="E760" s="2972" t="s">
        <v>9033</v>
      </c>
      <c r="F760" s="2972"/>
    </row>
    <row r="761" spans="4:6" x14ac:dyDescent="0.25">
      <c r="D761" t="s">
        <v>7919</v>
      </c>
      <c r="E761" s="2972" t="s">
        <v>9034</v>
      </c>
      <c r="F761" s="2972"/>
    </row>
    <row r="762" spans="4:6" x14ac:dyDescent="0.25">
      <c r="D762" t="s">
        <v>7920</v>
      </c>
      <c r="E762" s="2972" t="s">
        <v>9035</v>
      </c>
      <c r="F762" s="2972"/>
    </row>
    <row r="763" spans="4:6" x14ac:dyDescent="0.25">
      <c r="D763" t="s">
        <v>7921</v>
      </c>
      <c r="E763" s="2972" t="s">
        <v>9036</v>
      </c>
      <c r="F763" s="2972"/>
    </row>
    <row r="764" spans="4:6" x14ac:dyDescent="0.25">
      <c r="D764" t="s">
        <v>7922</v>
      </c>
      <c r="E764" s="2972" t="s">
        <v>9037</v>
      </c>
      <c r="F764" s="2972"/>
    </row>
    <row r="765" spans="4:6" x14ac:dyDescent="0.25">
      <c r="D765" t="s">
        <v>7923</v>
      </c>
      <c r="E765" s="2972" t="s">
        <v>9038</v>
      </c>
      <c r="F765" s="2972"/>
    </row>
    <row r="766" spans="4:6" x14ac:dyDescent="0.25">
      <c r="D766" t="s">
        <v>7924</v>
      </c>
      <c r="E766" s="2972" t="s">
        <v>9039</v>
      </c>
      <c r="F766" s="2972"/>
    </row>
    <row r="767" spans="4:6" x14ac:dyDescent="0.25">
      <c r="D767" t="s">
        <v>7925</v>
      </c>
      <c r="E767" s="2972" t="s">
        <v>9040</v>
      </c>
      <c r="F767" s="2972"/>
    </row>
    <row r="768" spans="4:6" x14ac:dyDescent="0.25">
      <c r="D768" t="s">
        <v>7926</v>
      </c>
      <c r="E768" s="2972" t="s">
        <v>9041</v>
      </c>
      <c r="F768" s="2972"/>
    </row>
    <row r="769" spans="4:6" x14ac:dyDescent="0.25">
      <c r="D769" t="s">
        <v>7927</v>
      </c>
      <c r="E769" s="2972" t="s">
        <v>9042</v>
      </c>
      <c r="F769" s="2972"/>
    </row>
    <row r="770" spans="4:6" x14ac:dyDescent="0.25">
      <c r="D770" t="s">
        <v>7928</v>
      </c>
      <c r="E770" s="2972" t="s">
        <v>9043</v>
      </c>
      <c r="F770" s="2972"/>
    </row>
    <row r="771" spans="4:6" x14ac:dyDescent="0.25">
      <c r="D771" t="s">
        <v>7929</v>
      </c>
      <c r="E771" s="2972" t="s">
        <v>9055</v>
      </c>
      <c r="F771" s="2972"/>
    </row>
    <row r="772" spans="4:6" x14ac:dyDescent="0.25">
      <c r="D772" s="2919" t="s">
        <v>7930</v>
      </c>
      <c r="E772" s="2972" t="s">
        <v>9021</v>
      </c>
      <c r="F772" s="2972"/>
    </row>
    <row r="773" spans="4:6" x14ac:dyDescent="0.25">
      <c r="D773" t="s">
        <v>7931</v>
      </c>
      <c r="E773" s="2972" t="s">
        <v>9022</v>
      </c>
      <c r="F773" s="2972"/>
    </row>
    <row r="774" spans="4:6" x14ac:dyDescent="0.25">
      <c r="D774" t="s">
        <v>7932</v>
      </c>
      <c r="E774" s="2972" t="s">
        <v>9023</v>
      </c>
      <c r="F774" s="2972"/>
    </row>
    <row r="775" spans="4:6" x14ac:dyDescent="0.25">
      <c r="D775" t="s">
        <v>7933</v>
      </c>
      <c r="E775" s="2972" t="s">
        <v>9024</v>
      </c>
      <c r="F775" s="2972"/>
    </row>
    <row r="776" spans="4:6" x14ac:dyDescent="0.25">
      <c r="D776" t="s">
        <v>7934</v>
      </c>
      <c r="E776" s="2972" t="s">
        <v>9025</v>
      </c>
      <c r="F776" s="2972"/>
    </row>
    <row r="777" spans="4:6" x14ac:dyDescent="0.25">
      <c r="D777" t="s">
        <v>7935</v>
      </c>
      <c r="E777" s="2972" t="s">
        <v>9026</v>
      </c>
      <c r="F777" s="2972"/>
    </row>
    <row r="778" spans="4:6" x14ac:dyDescent="0.25">
      <c r="D778" t="s">
        <v>7936</v>
      </c>
      <c r="E778" s="2972" t="s">
        <v>9027</v>
      </c>
      <c r="F778" s="2972"/>
    </row>
    <row r="779" spans="4:6" x14ac:dyDescent="0.25">
      <c r="D779" t="s">
        <v>7937</v>
      </c>
      <c r="E779" s="2972" t="s">
        <v>9028</v>
      </c>
      <c r="F779" s="2972"/>
    </row>
    <row r="780" spans="4:6" x14ac:dyDescent="0.25">
      <c r="D780" t="s">
        <v>7938</v>
      </c>
      <c r="E780" s="2972" t="s">
        <v>9029</v>
      </c>
      <c r="F780" s="2972"/>
    </row>
    <row r="781" spans="4:6" x14ac:dyDescent="0.25">
      <c r="D781" t="s">
        <v>7939</v>
      </c>
      <c r="E781" s="2972" t="s">
        <v>9030</v>
      </c>
      <c r="F781" s="2972"/>
    </row>
    <row r="782" spans="4:6" x14ac:dyDescent="0.25">
      <c r="D782" t="s">
        <v>7940</v>
      </c>
      <c r="E782" s="2972" t="s">
        <v>9031</v>
      </c>
      <c r="F782" s="2972"/>
    </row>
    <row r="783" spans="4:6" x14ac:dyDescent="0.25">
      <c r="D783" t="s">
        <v>7941</v>
      </c>
      <c r="E783" s="2972" t="s">
        <v>9032</v>
      </c>
      <c r="F783" s="2972"/>
    </row>
    <row r="784" spans="4:6" x14ac:dyDescent="0.25">
      <c r="D784" t="s">
        <v>7942</v>
      </c>
      <c r="E784" s="2972" t="s">
        <v>9033</v>
      </c>
      <c r="F784" s="2972"/>
    </row>
    <row r="785" spans="4:6" x14ac:dyDescent="0.25">
      <c r="D785" t="s">
        <v>7943</v>
      </c>
      <c r="E785" s="2972" t="s">
        <v>9034</v>
      </c>
      <c r="F785" s="2972"/>
    </row>
    <row r="786" spans="4:6" x14ac:dyDescent="0.25">
      <c r="D786" t="s">
        <v>7944</v>
      </c>
      <c r="E786" s="2972" t="s">
        <v>9035</v>
      </c>
      <c r="F786" s="2972"/>
    </row>
    <row r="787" spans="4:6" x14ac:dyDescent="0.25">
      <c r="D787" t="s">
        <v>7945</v>
      </c>
      <c r="E787" s="2972" t="s">
        <v>9036</v>
      </c>
      <c r="F787" s="2972"/>
    </row>
    <row r="788" spans="4:6" x14ac:dyDescent="0.25">
      <c r="D788" t="s">
        <v>7946</v>
      </c>
      <c r="E788" s="2972" t="s">
        <v>9037</v>
      </c>
      <c r="F788" s="2972"/>
    </row>
    <row r="789" spans="4:6" x14ac:dyDescent="0.25">
      <c r="D789" t="s">
        <v>7947</v>
      </c>
      <c r="E789" s="2972" t="s">
        <v>9038</v>
      </c>
      <c r="F789" s="2972"/>
    </row>
    <row r="790" spans="4:6" x14ac:dyDescent="0.25">
      <c r="D790" t="s">
        <v>7948</v>
      </c>
      <c r="E790" s="2972" t="s">
        <v>9039</v>
      </c>
      <c r="F790" s="2972"/>
    </row>
    <row r="791" spans="4:6" x14ac:dyDescent="0.25">
      <c r="D791" t="s">
        <v>7949</v>
      </c>
      <c r="E791" s="2972" t="s">
        <v>9040</v>
      </c>
      <c r="F791" s="2972"/>
    </row>
    <row r="792" spans="4:6" x14ac:dyDescent="0.25">
      <c r="D792" t="s">
        <v>7950</v>
      </c>
      <c r="E792" s="2972" t="s">
        <v>9041</v>
      </c>
      <c r="F792" s="2972"/>
    </row>
    <row r="793" spans="4:6" x14ac:dyDescent="0.25">
      <c r="D793" t="s">
        <v>7951</v>
      </c>
      <c r="E793" s="2972" t="s">
        <v>9042</v>
      </c>
      <c r="F793" s="2972"/>
    </row>
    <row r="794" spans="4:6" x14ac:dyDescent="0.25">
      <c r="D794" t="s">
        <v>7952</v>
      </c>
      <c r="E794" s="2972" t="s">
        <v>9043</v>
      </c>
      <c r="F794" s="2972"/>
    </row>
    <row r="795" spans="4:6" x14ac:dyDescent="0.25">
      <c r="D795" t="s">
        <v>7953</v>
      </c>
      <c r="E795" s="2972" t="s">
        <v>9055</v>
      </c>
      <c r="F795" s="2972"/>
    </row>
    <row r="796" spans="4:6" x14ac:dyDescent="0.25">
      <c r="D796" s="2919" t="s">
        <v>7954</v>
      </c>
      <c r="E796" s="2972" t="s">
        <v>9021</v>
      </c>
      <c r="F796" s="2972"/>
    </row>
    <row r="797" spans="4:6" x14ac:dyDescent="0.25">
      <c r="D797" t="s">
        <v>7955</v>
      </c>
      <c r="E797" s="2972" t="s">
        <v>9022</v>
      </c>
      <c r="F797" s="2972"/>
    </row>
    <row r="798" spans="4:6" x14ac:dyDescent="0.25">
      <c r="D798" t="s">
        <v>7956</v>
      </c>
      <c r="E798" s="2972" t="s">
        <v>9023</v>
      </c>
      <c r="F798" s="2972"/>
    </row>
    <row r="799" spans="4:6" x14ac:dyDescent="0.25">
      <c r="D799" t="s">
        <v>7957</v>
      </c>
      <c r="E799" s="2972" t="s">
        <v>9024</v>
      </c>
      <c r="F799" s="2972"/>
    </row>
    <row r="800" spans="4:6" x14ac:dyDescent="0.25">
      <c r="D800" t="s">
        <v>7958</v>
      </c>
      <c r="E800" s="2972" t="s">
        <v>9025</v>
      </c>
      <c r="F800" s="2972"/>
    </row>
    <row r="801" spans="4:6" x14ac:dyDescent="0.25">
      <c r="D801" t="s">
        <v>7959</v>
      </c>
      <c r="E801" s="2972" t="s">
        <v>9026</v>
      </c>
      <c r="F801" s="2972"/>
    </row>
    <row r="802" spans="4:6" x14ac:dyDescent="0.25">
      <c r="D802" t="s">
        <v>7960</v>
      </c>
      <c r="E802" s="2972" t="s">
        <v>9027</v>
      </c>
      <c r="F802" s="2972"/>
    </row>
    <row r="803" spans="4:6" x14ac:dyDescent="0.25">
      <c r="D803" t="s">
        <v>7961</v>
      </c>
      <c r="E803" s="2972" t="s">
        <v>9028</v>
      </c>
      <c r="F803" s="2972"/>
    </row>
    <row r="804" spans="4:6" x14ac:dyDescent="0.25">
      <c r="D804" t="s">
        <v>7962</v>
      </c>
      <c r="E804" s="2972" t="s">
        <v>9029</v>
      </c>
      <c r="F804" s="2972"/>
    </row>
    <row r="805" spans="4:6" x14ac:dyDescent="0.25">
      <c r="D805" t="s">
        <v>7963</v>
      </c>
      <c r="E805" s="2972" t="s">
        <v>9030</v>
      </c>
      <c r="F805" s="2972"/>
    </row>
    <row r="806" spans="4:6" x14ac:dyDescent="0.25">
      <c r="D806" t="s">
        <v>7964</v>
      </c>
      <c r="E806" s="2972" t="s">
        <v>9031</v>
      </c>
      <c r="F806" s="2972"/>
    </row>
    <row r="807" spans="4:6" x14ac:dyDescent="0.25">
      <c r="D807" t="s">
        <v>7965</v>
      </c>
      <c r="E807" s="2972" t="s">
        <v>9032</v>
      </c>
      <c r="F807" s="2972"/>
    </row>
    <row r="808" spans="4:6" x14ac:dyDescent="0.25">
      <c r="D808" t="s">
        <v>7966</v>
      </c>
      <c r="E808" s="2972" t="s">
        <v>9033</v>
      </c>
      <c r="F808" s="2972"/>
    </row>
    <row r="809" spans="4:6" x14ac:dyDescent="0.25">
      <c r="D809" t="s">
        <v>7967</v>
      </c>
      <c r="E809" s="2972" t="s">
        <v>9034</v>
      </c>
      <c r="F809" s="2972"/>
    </row>
    <row r="810" spans="4:6" x14ac:dyDescent="0.25">
      <c r="D810" t="s">
        <v>7968</v>
      </c>
      <c r="E810" s="2972" t="s">
        <v>9035</v>
      </c>
      <c r="F810" s="2972"/>
    </row>
    <row r="811" spans="4:6" x14ac:dyDescent="0.25">
      <c r="D811" t="s">
        <v>7969</v>
      </c>
      <c r="E811" s="2972" t="s">
        <v>9036</v>
      </c>
      <c r="F811" s="2972"/>
    </row>
    <row r="812" spans="4:6" x14ac:dyDescent="0.25">
      <c r="D812" t="s">
        <v>7970</v>
      </c>
      <c r="E812" s="2972" t="s">
        <v>9037</v>
      </c>
      <c r="F812" s="2972"/>
    </row>
    <row r="813" spans="4:6" x14ac:dyDescent="0.25">
      <c r="D813" t="s">
        <v>7971</v>
      </c>
      <c r="E813" s="2972" t="s">
        <v>9038</v>
      </c>
      <c r="F813" s="2972"/>
    </row>
    <row r="814" spans="4:6" x14ac:dyDescent="0.25">
      <c r="D814" t="s">
        <v>7972</v>
      </c>
      <c r="E814" s="2972" t="s">
        <v>9039</v>
      </c>
      <c r="F814" s="2972"/>
    </row>
    <row r="815" spans="4:6" x14ac:dyDescent="0.25">
      <c r="D815" t="s">
        <v>7973</v>
      </c>
      <c r="E815" s="2972" t="s">
        <v>9040</v>
      </c>
      <c r="F815" s="2972"/>
    </row>
    <row r="816" spans="4:6" x14ac:dyDescent="0.25">
      <c r="D816" t="s">
        <v>7974</v>
      </c>
      <c r="E816" s="2972" t="s">
        <v>9041</v>
      </c>
      <c r="F816" s="2972"/>
    </row>
    <row r="817" spans="4:6" x14ac:dyDescent="0.25">
      <c r="D817" t="s">
        <v>7975</v>
      </c>
      <c r="E817" s="2972" t="s">
        <v>9042</v>
      </c>
      <c r="F817" s="2972"/>
    </row>
    <row r="818" spans="4:6" x14ac:dyDescent="0.25">
      <c r="D818" t="s">
        <v>7976</v>
      </c>
      <c r="E818" s="2972" t="s">
        <v>9043</v>
      </c>
      <c r="F818" s="2972"/>
    </row>
    <row r="819" spans="4:6" x14ac:dyDescent="0.25">
      <c r="D819" t="s">
        <v>7977</v>
      </c>
      <c r="E819" s="2972" t="s">
        <v>9055</v>
      </c>
      <c r="F819" s="2972"/>
    </row>
    <row r="820" spans="4:6" x14ac:dyDescent="0.25">
      <c r="D820" t="s">
        <v>9244</v>
      </c>
      <c r="E820" s="2972" t="s">
        <v>8933</v>
      </c>
      <c r="F820" s="2972"/>
    </row>
    <row r="821" spans="4:6" x14ac:dyDescent="0.25">
      <c r="D821" t="s">
        <v>9245</v>
      </c>
      <c r="E821" s="2972" t="s">
        <v>8934</v>
      </c>
      <c r="F821" s="2972"/>
    </row>
    <row r="822" spans="4:6" x14ac:dyDescent="0.25">
      <c r="D822" t="s">
        <v>9246</v>
      </c>
      <c r="E822" s="2972" t="s">
        <v>8935</v>
      </c>
      <c r="F822" s="2972"/>
    </row>
    <row r="823" spans="4:6" x14ac:dyDescent="0.25">
      <c r="D823" t="s">
        <v>9247</v>
      </c>
      <c r="E823" s="2972" t="s">
        <v>8936</v>
      </c>
      <c r="F823" s="2972"/>
    </row>
    <row r="824" spans="4:6" x14ac:dyDescent="0.25">
      <c r="D824" t="s">
        <v>9248</v>
      </c>
      <c r="E824" s="2972" t="s">
        <v>8937</v>
      </c>
      <c r="F824" s="2972"/>
    </row>
    <row r="825" spans="4:6" x14ac:dyDescent="0.25">
      <c r="D825" t="s">
        <v>9249</v>
      </c>
      <c r="E825" s="2972" t="s">
        <v>8938</v>
      </c>
      <c r="F825" s="2972"/>
    </row>
    <row r="826" spans="4:6" x14ac:dyDescent="0.25">
      <c r="D826" t="s">
        <v>9250</v>
      </c>
      <c r="E826" s="2972" t="s">
        <v>8939</v>
      </c>
      <c r="F826" s="2972"/>
    </row>
    <row r="827" spans="4:6" x14ac:dyDescent="0.25">
      <c r="D827" t="s">
        <v>9251</v>
      </c>
      <c r="E827" s="2972" t="s">
        <v>8940</v>
      </c>
      <c r="F827" s="2972"/>
    </row>
    <row r="828" spans="4:6" x14ac:dyDescent="0.25">
      <c r="D828" t="s">
        <v>9252</v>
      </c>
      <c r="E828" s="2972" t="s">
        <v>8941</v>
      </c>
      <c r="F828" s="2972"/>
    </row>
    <row r="829" spans="4:6" x14ac:dyDescent="0.25">
      <c r="D829" t="s">
        <v>9253</v>
      </c>
      <c r="E829" s="2972" t="s">
        <v>8942</v>
      </c>
      <c r="F829" s="2972"/>
    </row>
    <row r="830" spans="4:6" x14ac:dyDescent="0.25">
      <c r="D830" t="s">
        <v>9254</v>
      </c>
      <c r="E830" s="2972" t="s">
        <v>8943</v>
      </c>
      <c r="F830" s="2972"/>
    </row>
    <row r="831" spans="4:6" x14ac:dyDescent="0.25">
      <c r="D831" t="s">
        <v>9255</v>
      </c>
      <c r="E831" s="2972" t="s">
        <v>8944</v>
      </c>
      <c r="F831" s="2972"/>
    </row>
    <row r="832" spans="4:6" x14ac:dyDescent="0.25">
      <c r="D832" t="s">
        <v>9256</v>
      </c>
      <c r="E832" s="2972" t="s">
        <v>8945</v>
      </c>
      <c r="F832" s="2972"/>
    </row>
    <row r="833" spans="4:6" x14ac:dyDescent="0.25">
      <c r="D833" t="s">
        <v>9257</v>
      </c>
      <c r="E833" s="2972" t="s">
        <v>8946</v>
      </c>
      <c r="F833" s="2972"/>
    </row>
    <row r="834" spans="4:6" x14ac:dyDescent="0.25">
      <c r="D834" t="s">
        <v>9258</v>
      </c>
      <c r="E834" s="2972" t="s">
        <v>8947</v>
      </c>
      <c r="F834" s="2972"/>
    </row>
    <row r="835" spans="4:6" x14ac:dyDescent="0.25">
      <c r="D835" t="s">
        <v>9259</v>
      </c>
      <c r="E835" s="2972" t="s">
        <v>8948</v>
      </c>
      <c r="F835" s="2972"/>
    </row>
    <row r="836" spans="4:6" x14ac:dyDescent="0.25">
      <c r="D836" t="s">
        <v>9260</v>
      </c>
      <c r="E836" s="2972" t="s">
        <v>8949</v>
      </c>
      <c r="F836" s="2972"/>
    </row>
    <row r="837" spans="4:6" x14ac:dyDescent="0.25">
      <c r="D837" t="s">
        <v>9261</v>
      </c>
      <c r="E837" s="2972" t="s">
        <v>8950</v>
      </c>
      <c r="F837" s="2972"/>
    </row>
    <row r="838" spans="4:6" x14ac:dyDescent="0.25">
      <c r="D838" t="s">
        <v>9262</v>
      </c>
      <c r="E838" s="2972" t="s">
        <v>9120</v>
      </c>
      <c r="F838" s="2972"/>
    </row>
    <row r="839" spans="4:6" x14ac:dyDescent="0.25">
      <c r="D839" t="s">
        <v>9263</v>
      </c>
      <c r="E839" s="2972" t="s">
        <v>9022</v>
      </c>
      <c r="F839" s="2972"/>
    </row>
    <row r="840" spans="4:6" x14ac:dyDescent="0.25">
      <c r="D840" t="s">
        <v>9264</v>
      </c>
      <c r="E840" s="2972" t="s">
        <v>9023</v>
      </c>
      <c r="F840" s="2972"/>
    </row>
    <row r="841" spans="4:6" x14ac:dyDescent="0.25">
      <c r="D841" t="s">
        <v>9265</v>
      </c>
      <c r="E841" s="2972" t="s">
        <v>9024</v>
      </c>
      <c r="F841" s="2972"/>
    </row>
  </sheetData>
  <mergeCells count="12">
    <mergeCell ref="A2:A3"/>
    <mergeCell ref="B2:B3"/>
    <mergeCell ref="G2:G3"/>
    <mergeCell ref="H2:H3"/>
    <mergeCell ref="C2:C3"/>
    <mergeCell ref="F2:F3"/>
    <mergeCell ref="L2:L3"/>
    <mergeCell ref="J2:J3"/>
    <mergeCell ref="K2:K3"/>
    <mergeCell ref="D2:D3"/>
    <mergeCell ref="E2:E3"/>
    <mergeCell ref="I2:I3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83B9-A098-49D7-8435-FCBDB7D912CA}">
  <sheetPr>
    <tabColor rgb="FFFFC000"/>
  </sheetPr>
  <dimension ref="A1:R34"/>
  <sheetViews>
    <sheetView workbookViewId="0">
      <selection activeCell="E33" sqref="E33"/>
    </sheetView>
  </sheetViews>
  <sheetFormatPr defaultRowHeight="14.4" x14ac:dyDescent="0.25"/>
  <cols>
    <col min="1" max="1" width="18" customWidth="1"/>
    <col min="8" max="8" width="9.3984375" customWidth="1"/>
    <col min="9" max="9" width="11.09765625" customWidth="1"/>
    <col min="10" max="10" width="12.19921875" customWidth="1"/>
    <col min="11" max="11" width="9.3984375" customWidth="1"/>
    <col min="18" max="18" width="18" customWidth="1"/>
  </cols>
  <sheetData>
    <row r="1" spans="1:18" x14ac:dyDescent="0.25">
      <c r="A1" s="1" t="s">
        <v>4567</v>
      </c>
    </row>
    <row r="3" spans="1:18" x14ac:dyDescent="0.25">
      <c r="I3" s="3544" t="s">
        <v>4568</v>
      </c>
      <c r="J3" s="3545"/>
    </row>
    <row r="4" spans="1:18" x14ac:dyDescent="0.25">
      <c r="A4" s="53" t="s">
        <v>4569</v>
      </c>
    </row>
    <row r="6" spans="1:18" ht="21.6" x14ac:dyDescent="0.25">
      <c r="K6" s="1448" t="s">
        <v>4570</v>
      </c>
      <c r="L6" s="1445">
        <v>3.1</v>
      </c>
      <c r="M6" s="1446">
        <v>2.7</v>
      </c>
      <c r="N6" s="1447">
        <v>7.7</v>
      </c>
      <c r="O6" s="510" t="s">
        <v>4571</v>
      </c>
    </row>
    <row r="7" spans="1:18" x14ac:dyDescent="0.25">
      <c r="A7" s="134" t="s">
        <v>4572</v>
      </c>
      <c r="B7" s="135" t="s">
        <v>4573</v>
      </c>
      <c r="C7" s="136" t="s">
        <v>4574</v>
      </c>
      <c r="D7" s="135" t="s">
        <v>4575</v>
      </c>
      <c r="E7" s="135" t="s">
        <v>4576</v>
      </c>
      <c r="F7" s="135" t="s">
        <v>4577</v>
      </c>
      <c r="G7" s="135" t="s">
        <v>4578</v>
      </c>
      <c r="H7" s="135" t="s">
        <v>4579</v>
      </c>
      <c r="I7" s="138" t="s">
        <v>4580</v>
      </c>
      <c r="J7" s="139" t="s">
        <v>4580</v>
      </c>
      <c r="K7" s="135" t="s">
        <v>4579</v>
      </c>
      <c r="L7" s="135" t="s">
        <v>4575</v>
      </c>
      <c r="M7" s="135" t="s">
        <v>4576</v>
      </c>
      <c r="N7" s="135" t="s">
        <v>4577</v>
      </c>
      <c r="O7" s="135" t="s">
        <v>4578</v>
      </c>
      <c r="P7" s="135" t="s">
        <v>4573</v>
      </c>
      <c r="Q7" s="136" t="s">
        <v>4574</v>
      </c>
      <c r="R7" s="140" t="s">
        <v>4572</v>
      </c>
    </row>
    <row r="8" spans="1:18" ht="17.399999999999999" x14ac:dyDescent="0.25">
      <c r="A8" s="265" t="s">
        <v>4581</v>
      </c>
      <c r="B8" s="142" t="s">
        <v>4582</v>
      </c>
      <c r="C8" s="284" t="s">
        <v>4583</v>
      </c>
      <c r="D8" s="2549">
        <v>1.5</v>
      </c>
      <c r="E8" s="144"/>
      <c r="F8" s="144"/>
      <c r="G8" s="144"/>
      <c r="H8" s="142" t="s">
        <v>4584</v>
      </c>
      <c r="I8" s="2544" t="s">
        <v>4585</v>
      </c>
      <c r="J8" s="2545" t="s">
        <v>4586</v>
      </c>
      <c r="K8" s="142" t="s">
        <v>4584</v>
      </c>
      <c r="L8" s="2549">
        <v>1.6</v>
      </c>
      <c r="M8" s="144"/>
      <c r="N8" s="144"/>
      <c r="O8" s="144"/>
      <c r="P8" s="142" t="s">
        <v>4587</v>
      </c>
      <c r="Q8" s="284" t="s">
        <v>4583</v>
      </c>
      <c r="R8" s="2557" t="s">
        <v>4588</v>
      </c>
    </row>
    <row r="9" spans="1:18" ht="17.399999999999999" x14ac:dyDescent="0.25">
      <c r="A9" s="265" t="s">
        <v>4589</v>
      </c>
      <c r="B9" s="143" t="s">
        <v>4582</v>
      </c>
      <c r="C9" s="284" t="s">
        <v>4583</v>
      </c>
      <c r="D9" s="149"/>
      <c r="E9" s="2550">
        <v>1.2</v>
      </c>
      <c r="F9" s="149"/>
      <c r="G9" s="149"/>
      <c r="H9" s="143" t="s">
        <v>4584</v>
      </c>
      <c r="I9" s="2546" t="s">
        <v>4590</v>
      </c>
      <c r="J9" s="2547" t="s">
        <v>4591</v>
      </c>
      <c r="K9" s="143" t="s">
        <v>4584</v>
      </c>
      <c r="L9" s="149"/>
      <c r="M9" s="149"/>
      <c r="N9" s="149"/>
      <c r="O9" s="149"/>
      <c r="P9" s="143" t="s">
        <v>4587</v>
      </c>
      <c r="Q9" s="143" t="s">
        <v>4592</v>
      </c>
      <c r="R9" s="2558" t="s">
        <v>4593</v>
      </c>
    </row>
    <row r="10" spans="1:18" ht="17.399999999999999" x14ac:dyDescent="0.25">
      <c r="A10" s="265" t="s">
        <v>4594</v>
      </c>
      <c r="B10" s="143" t="s">
        <v>4582</v>
      </c>
      <c r="C10" s="284" t="s">
        <v>4583</v>
      </c>
      <c r="D10" s="157"/>
      <c r="E10" s="157"/>
      <c r="F10" s="2551">
        <v>2.2000000000000002</v>
      </c>
      <c r="G10" s="157"/>
      <c r="H10" s="143" t="s">
        <v>4584</v>
      </c>
      <c r="I10" s="2546" t="s">
        <v>4595</v>
      </c>
      <c r="J10" s="2547" t="s">
        <v>4596</v>
      </c>
      <c r="K10" s="143" t="s">
        <v>4584</v>
      </c>
      <c r="L10" s="157"/>
      <c r="M10" s="157"/>
      <c r="N10" s="2551">
        <v>3</v>
      </c>
      <c r="O10" s="157"/>
      <c r="P10" s="143" t="s">
        <v>4587</v>
      </c>
      <c r="Q10" s="284" t="s">
        <v>4583</v>
      </c>
      <c r="R10" s="2558" t="s">
        <v>4597</v>
      </c>
    </row>
    <row r="11" spans="1:18" ht="17.399999999999999" x14ac:dyDescent="0.25">
      <c r="A11" s="260"/>
      <c r="B11" s="143" t="s">
        <v>4598</v>
      </c>
      <c r="C11" s="143" t="s">
        <v>4599</v>
      </c>
      <c r="D11" s="157"/>
      <c r="E11" s="157"/>
      <c r="F11" s="157"/>
      <c r="G11" s="157"/>
      <c r="H11" s="143" t="s">
        <v>4584</v>
      </c>
      <c r="I11" s="2546" t="s">
        <v>4600</v>
      </c>
      <c r="J11" s="2547" t="s">
        <v>4601</v>
      </c>
      <c r="K11" s="143" t="s">
        <v>4584</v>
      </c>
      <c r="L11" s="2551">
        <v>0</v>
      </c>
      <c r="M11" s="157"/>
      <c r="N11" s="157"/>
      <c r="O11" s="157"/>
      <c r="P11" s="143" t="s">
        <v>4582</v>
      </c>
      <c r="Q11" s="284" t="s">
        <v>4583</v>
      </c>
      <c r="R11" s="2558" t="s">
        <v>4602</v>
      </c>
    </row>
    <row r="12" spans="1:18" x14ac:dyDescent="0.25">
      <c r="A12" s="258"/>
      <c r="B12" s="143" t="s">
        <v>4598</v>
      </c>
      <c r="C12" s="143" t="s">
        <v>4599</v>
      </c>
      <c r="D12" s="157"/>
      <c r="E12" s="157"/>
      <c r="F12" s="157"/>
      <c r="G12" s="157"/>
      <c r="H12" s="143" t="s">
        <v>4584</v>
      </c>
      <c r="I12" s="2546" t="s">
        <v>4603</v>
      </c>
      <c r="J12" s="2547" t="s">
        <v>4604</v>
      </c>
      <c r="K12" s="143" t="s">
        <v>4605</v>
      </c>
      <c r="L12" s="157"/>
      <c r="M12" s="157"/>
      <c r="N12" s="157"/>
      <c r="O12" s="157"/>
      <c r="P12" s="143" t="s">
        <v>569</v>
      </c>
      <c r="Q12" s="143" t="s">
        <v>4592</v>
      </c>
      <c r="R12" s="2558"/>
    </row>
    <row r="13" spans="1:18" x14ac:dyDescent="0.25">
      <c r="A13" s="258"/>
      <c r="B13" s="143" t="s">
        <v>4598</v>
      </c>
      <c r="C13" s="143" t="s">
        <v>4599</v>
      </c>
      <c r="D13" s="157"/>
      <c r="E13" s="157"/>
      <c r="F13" s="157"/>
      <c r="G13" s="157"/>
      <c r="H13" s="143" t="s">
        <v>4584</v>
      </c>
      <c r="I13" s="2546" t="s">
        <v>4606</v>
      </c>
      <c r="J13" s="2547" t="s">
        <v>4607</v>
      </c>
      <c r="K13" s="143" t="s">
        <v>4605</v>
      </c>
      <c r="L13" s="157"/>
      <c r="M13" s="157"/>
      <c r="N13" s="157"/>
      <c r="O13" s="157"/>
      <c r="P13" s="143" t="s">
        <v>569</v>
      </c>
      <c r="Q13" s="143" t="s">
        <v>4592</v>
      </c>
      <c r="R13" s="2558"/>
    </row>
    <row r="14" spans="1:18" x14ac:dyDescent="0.25">
      <c r="A14" s="258"/>
      <c r="B14" s="143" t="s">
        <v>4598</v>
      </c>
      <c r="C14" s="143" t="s">
        <v>4599</v>
      </c>
      <c r="D14" s="149"/>
      <c r="E14" s="149"/>
      <c r="F14" s="149"/>
      <c r="G14" s="157"/>
      <c r="H14" s="143" t="s">
        <v>4605</v>
      </c>
      <c r="I14" s="2546" t="s">
        <v>4608</v>
      </c>
      <c r="J14" s="2547" t="s">
        <v>4609</v>
      </c>
      <c r="K14" s="143" t="s">
        <v>4605</v>
      </c>
      <c r="L14" s="149"/>
      <c r="M14" s="149"/>
      <c r="N14" s="149"/>
      <c r="O14" s="157"/>
      <c r="P14" s="143" t="s">
        <v>569</v>
      </c>
      <c r="Q14" s="143" t="s">
        <v>4592</v>
      </c>
      <c r="R14" s="2558"/>
    </row>
    <row r="15" spans="1:18" x14ac:dyDescent="0.25">
      <c r="A15" s="258"/>
      <c r="B15" s="143" t="s">
        <v>4598</v>
      </c>
      <c r="C15" s="143" t="s">
        <v>4599</v>
      </c>
      <c r="D15" s="157"/>
      <c r="E15" s="157"/>
      <c r="F15" s="157"/>
      <c r="G15" s="157"/>
      <c r="H15" s="143" t="s">
        <v>4605</v>
      </c>
      <c r="I15" s="2546" t="s">
        <v>4610</v>
      </c>
      <c r="J15" s="2547" t="s">
        <v>4611</v>
      </c>
      <c r="K15" s="143" t="s">
        <v>4605</v>
      </c>
      <c r="L15" s="157"/>
      <c r="M15" s="157"/>
      <c r="N15" s="157"/>
      <c r="O15" s="157"/>
      <c r="P15" s="143" t="s">
        <v>569</v>
      </c>
      <c r="Q15" s="143" t="s">
        <v>4592</v>
      </c>
      <c r="R15" s="2558"/>
    </row>
    <row r="16" spans="1:18" x14ac:dyDescent="0.25">
      <c r="A16" s="258"/>
      <c r="B16" s="143" t="s">
        <v>4598</v>
      </c>
      <c r="C16" s="143" t="s">
        <v>4599</v>
      </c>
      <c r="D16" s="157"/>
      <c r="E16" s="157"/>
      <c r="F16" s="157"/>
      <c r="G16" s="157"/>
      <c r="H16" s="143" t="s">
        <v>4605</v>
      </c>
      <c r="I16" s="2546" t="s">
        <v>4612</v>
      </c>
      <c r="J16" s="2547" t="s">
        <v>4613</v>
      </c>
      <c r="K16" s="143" t="s">
        <v>4605</v>
      </c>
      <c r="L16" s="157"/>
      <c r="M16" s="157"/>
      <c r="N16" s="157"/>
      <c r="O16" s="157"/>
      <c r="P16" s="143" t="s">
        <v>569</v>
      </c>
      <c r="Q16" s="143" t="s">
        <v>4592</v>
      </c>
      <c r="R16" s="2558" t="s">
        <v>4614</v>
      </c>
    </row>
    <row r="17" spans="1:18" ht="17.399999999999999" x14ac:dyDescent="0.25">
      <c r="A17" s="258" t="s">
        <v>4615</v>
      </c>
      <c r="B17" s="143" t="s">
        <v>4582</v>
      </c>
      <c r="C17" s="284" t="s">
        <v>4583</v>
      </c>
      <c r="D17" s="2550">
        <v>0</v>
      </c>
      <c r="E17" s="149"/>
      <c r="F17" s="149"/>
      <c r="G17" s="157"/>
      <c r="H17" s="143" t="s">
        <v>4605</v>
      </c>
      <c r="I17" s="2546" t="s">
        <v>4616</v>
      </c>
      <c r="J17" s="2548" t="s">
        <v>4617</v>
      </c>
      <c r="K17" s="143" t="s">
        <v>4605</v>
      </c>
      <c r="L17" s="149"/>
      <c r="M17" s="149"/>
      <c r="N17" s="149"/>
      <c r="O17" s="157"/>
      <c r="P17" s="143" t="s">
        <v>569</v>
      </c>
      <c r="Q17" s="143" t="s">
        <v>4592</v>
      </c>
      <c r="R17" s="2558" t="s">
        <v>4618</v>
      </c>
    </row>
    <row r="18" spans="1:18" ht="17.399999999999999" x14ac:dyDescent="0.25">
      <c r="A18" s="258" t="s">
        <v>4619</v>
      </c>
      <c r="B18" s="143" t="s">
        <v>4582</v>
      </c>
      <c r="C18" s="284" t="s">
        <v>4583</v>
      </c>
      <c r="D18" s="157"/>
      <c r="E18" s="2551">
        <v>1.7</v>
      </c>
      <c r="F18" s="157"/>
      <c r="G18" s="157"/>
      <c r="H18" s="143" t="s">
        <v>4605</v>
      </c>
      <c r="I18" s="2546" t="s">
        <v>4620</v>
      </c>
      <c r="J18" s="2548" t="s">
        <v>4621</v>
      </c>
      <c r="K18" s="143" t="s">
        <v>4605</v>
      </c>
      <c r="L18" s="157"/>
      <c r="M18" s="157"/>
      <c r="N18" s="157"/>
      <c r="O18" s="157"/>
      <c r="P18" s="143" t="s">
        <v>569</v>
      </c>
      <c r="Q18" s="143" t="s">
        <v>4592</v>
      </c>
      <c r="R18" s="2558" t="s">
        <v>4622</v>
      </c>
    </row>
    <row r="19" spans="1:18" ht="17.399999999999999" x14ac:dyDescent="0.25">
      <c r="A19" s="258" t="s">
        <v>4623</v>
      </c>
      <c r="B19" s="143" t="s">
        <v>4582</v>
      </c>
      <c r="C19" s="284" t="s">
        <v>4583</v>
      </c>
      <c r="D19" s="157"/>
      <c r="E19" s="157"/>
      <c r="F19" s="2551">
        <v>2.6</v>
      </c>
      <c r="G19" s="157"/>
      <c r="H19" s="143" t="s">
        <v>4605</v>
      </c>
      <c r="I19" s="2546" t="s">
        <v>4620</v>
      </c>
      <c r="J19" s="2548" t="s">
        <v>4621</v>
      </c>
      <c r="K19" s="143" t="s">
        <v>4605</v>
      </c>
      <c r="L19" s="157"/>
      <c r="M19" s="157"/>
      <c r="N19" s="157"/>
      <c r="O19" s="157"/>
      <c r="P19" s="143" t="s">
        <v>569</v>
      </c>
      <c r="Q19" s="143" t="s">
        <v>4592</v>
      </c>
      <c r="R19" s="2558" t="s">
        <v>4624</v>
      </c>
    </row>
    <row r="20" spans="1:18" x14ac:dyDescent="0.25">
      <c r="K20" s="506" t="s">
        <v>4625</v>
      </c>
      <c r="L20" s="131">
        <f>SUM(D8:D19,L8:L19)</f>
        <v>3.1</v>
      </c>
      <c r="M20" s="131">
        <f>SUM(E8:E19,M8:M19)</f>
        <v>2.9</v>
      </c>
      <c r="N20" s="131">
        <f>SUM(F8:F19,N8:N19)</f>
        <v>7.8000000000000007</v>
      </c>
    </row>
    <row r="25" spans="1:18" x14ac:dyDescent="0.25">
      <c r="I25" s="3544" t="s">
        <v>4568</v>
      </c>
      <c r="J25" s="3545"/>
    </row>
    <row r="26" spans="1:18" x14ac:dyDescent="0.25">
      <c r="A26" s="53" t="s">
        <v>4626</v>
      </c>
    </row>
    <row r="28" spans="1:18" ht="21.6" x14ac:dyDescent="0.25">
      <c r="K28" s="1448" t="s">
        <v>4570</v>
      </c>
      <c r="L28" s="1445">
        <v>2.2999999999999998</v>
      </c>
      <c r="M28" s="1446">
        <v>2.2000000000000002</v>
      </c>
      <c r="N28" s="1447">
        <v>7.3</v>
      </c>
      <c r="O28" s="510" t="s">
        <v>4571</v>
      </c>
    </row>
    <row r="29" spans="1:18" x14ac:dyDescent="0.25">
      <c r="A29" s="134" t="s">
        <v>4572</v>
      </c>
      <c r="B29" s="135" t="s">
        <v>4573</v>
      </c>
      <c r="C29" s="136" t="s">
        <v>4574</v>
      </c>
      <c r="D29" s="135" t="s">
        <v>4575</v>
      </c>
      <c r="E29" s="135" t="s">
        <v>4576</v>
      </c>
      <c r="F29" s="135" t="s">
        <v>4577</v>
      </c>
      <c r="G29" s="135" t="s">
        <v>4578</v>
      </c>
      <c r="H29" s="135" t="s">
        <v>4579</v>
      </c>
      <c r="I29" s="138" t="s">
        <v>4580</v>
      </c>
      <c r="J29" s="139" t="s">
        <v>4580</v>
      </c>
      <c r="K29" s="135" t="s">
        <v>4579</v>
      </c>
      <c r="L29" s="135" t="s">
        <v>4575</v>
      </c>
      <c r="M29" s="135" t="s">
        <v>4576</v>
      </c>
      <c r="N29" s="135" t="s">
        <v>4577</v>
      </c>
      <c r="O29" s="135" t="s">
        <v>4578</v>
      </c>
      <c r="P29" s="135" t="s">
        <v>4573</v>
      </c>
      <c r="Q29" s="136" t="s">
        <v>4574</v>
      </c>
      <c r="R29" s="140" t="s">
        <v>4572</v>
      </c>
    </row>
    <row r="30" spans="1:18" ht="17.399999999999999" x14ac:dyDescent="0.25">
      <c r="A30" s="2552" t="s">
        <v>4627</v>
      </c>
      <c r="B30" s="142" t="s">
        <v>4582</v>
      </c>
      <c r="C30" s="284" t="s">
        <v>4583</v>
      </c>
      <c r="D30" s="2549">
        <v>0.3</v>
      </c>
      <c r="E30" s="2549">
        <v>0.3</v>
      </c>
      <c r="F30" s="2549">
        <v>0.3</v>
      </c>
      <c r="G30" s="2549">
        <v>0.1</v>
      </c>
      <c r="H30" s="142" t="s">
        <v>4628</v>
      </c>
      <c r="I30" s="2544" t="s">
        <v>4585</v>
      </c>
      <c r="J30" s="2545" t="s">
        <v>4586</v>
      </c>
      <c r="K30" s="142" t="s">
        <v>4628</v>
      </c>
      <c r="L30" s="2549">
        <v>2.6</v>
      </c>
      <c r="M30" s="2549">
        <v>2.6</v>
      </c>
      <c r="N30" s="2549">
        <v>2.7</v>
      </c>
      <c r="O30" s="2549">
        <v>0.1</v>
      </c>
      <c r="P30" s="142" t="s">
        <v>4587</v>
      </c>
      <c r="Q30" s="284" t="s">
        <v>4583</v>
      </c>
      <c r="R30" s="2555" t="s">
        <v>4629</v>
      </c>
    </row>
    <row r="31" spans="1:18" ht="17.399999999999999" x14ac:dyDescent="0.25">
      <c r="A31" s="2553" t="s">
        <v>4630</v>
      </c>
      <c r="B31" s="143" t="s">
        <v>4582</v>
      </c>
      <c r="C31" s="284" t="s">
        <v>4583</v>
      </c>
      <c r="D31" s="2550">
        <v>0.2</v>
      </c>
      <c r="E31" s="149"/>
      <c r="F31" s="149"/>
      <c r="G31" s="149"/>
      <c r="H31" s="143" t="s">
        <v>4584</v>
      </c>
      <c r="I31" s="2546" t="s">
        <v>4590</v>
      </c>
      <c r="J31" s="2547" t="s">
        <v>4591</v>
      </c>
      <c r="K31" s="143" t="s">
        <v>4584</v>
      </c>
      <c r="L31" s="149"/>
      <c r="M31" s="149"/>
      <c r="N31" s="149"/>
      <c r="O31" s="149"/>
      <c r="P31" s="143" t="s">
        <v>4598</v>
      </c>
      <c r="Q31" s="143" t="s">
        <v>4599</v>
      </c>
      <c r="R31" s="2556"/>
    </row>
    <row r="32" spans="1:18" ht="17.399999999999999" x14ac:dyDescent="0.25">
      <c r="A32" s="2553" t="s">
        <v>4631</v>
      </c>
      <c r="B32" s="143" t="s">
        <v>4582</v>
      </c>
      <c r="C32" s="284" t="s">
        <v>4583</v>
      </c>
      <c r="D32" s="157"/>
      <c r="E32" s="2551">
        <v>0</v>
      </c>
      <c r="F32" s="157"/>
      <c r="G32" s="157"/>
      <c r="H32" s="143" t="s">
        <v>4584</v>
      </c>
      <c r="I32" s="2546" t="s">
        <v>4595</v>
      </c>
      <c r="J32" s="2547" t="s">
        <v>4596</v>
      </c>
      <c r="K32" s="143" t="s">
        <v>4584</v>
      </c>
      <c r="L32" s="157"/>
      <c r="M32" s="2551">
        <v>0.3</v>
      </c>
      <c r="N32" s="157"/>
      <c r="O32" s="157"/>
      <c r="P32" s="143" t="s">
        <v>4587</v>
      </c>
      <c r="Q32" s="284" t="s">
        <v>4583</v>
      </c>
      <c r="R32" s="2556" t="s">
        <v>4632</v>
      </c>
    </row>
    <row r="33" spans="1:18" ht="17.399999999999999" x14ac:dyDescent="0.25">
      <c r="A33" s="2554"/>
      <c r="B33" s="143" t="s">
        <v>4598</v>
      </c>
      <c r="C33" s="143" t="s">
        <v>4599</v>
      </c>
      <c r="D33" s="157"/>
      <c r="E33" s="157"/>
      <c r="F33" s="157"/>
      <c r="G33" s="157"/>
      <c r="H33" s="143" t="s">
        <v>4584</v>
      </c>
      <c r="I33" s="2546" t="s">
        <v>4600</v>
      </c>
      <c r="J33" s="2547" t="s">
        <v>4601</v>
      </c>
      <c r="K33" s="143" t="s">
        <v>4584</v>
      </c>
      <c r="L33" s="157"/>
      <c r="M33" s="157"/>
      <c r="N33" s="2551">
        <v>5.4</v>
      </c>
      <c r="O33" s="157"/>
      <c r="P33" s="143" t="s">
        <v>4582</v>
      </c>
      <c r="Q33" s="284" t="s">
        <v>4583</v>
      </c>
      <c r="R33" s="2556" t="s">
        <v>4633</v>
      </c>
    </row>
    <row r="34" spans="1:18" x14ac:dyDescent="0.25">
      <c r="K34" s="506" t="s">
        <v>4625</v>
      </c>
      <c r="L34" s="131">
        <f>SUM(D30:D33,L30:L33)</f>
        <v>3.1</v>
      </c>
      <c r="M34" s="131">
        <f>SUM(E30:E33,M30:M33)</f>
        <v>3.1999999999999997</v>
      </c>
      <c r="N34" s="131">
        <f>SUM(F30:F33,N30:N33)</f>
        <v>8.4</v>
      </c>
    </row>
  </sheetData>
  <mergeCells count="2">
    <mergeCell ref="I3:J3"/>
    <mergeCell ref="I25:J25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CA4A-67B7-497D-A8FB-140E41D92970}">
  <sheetPr>
    <tabColor rgb="FFFF0000"/>
  </sheetPr>
  <dimension ref="A1:U175"/>
  <sheetViews>
    <sheetView view="pageBreakPreview" zoomScale="85" zoomScaleNormal="70" zoomScaleSheetLayoutView="85" workbookViewId="0"/>
  </sheetViews>
  <sheetFormatPr defaultRowHeight="14.4" x14ac:dyDescent="0.25"/>
  <cols>
    <col min="1" max="1" width="18.296875" style="513" customWidth="1"/>
    <col min="2" max="3" width="6.796875" customWidth="1"/>
    <col min="4" max="7" width="7.69921875" customWidth="1"/>
    <col min="8" max="8" width="9.296875" style="513" customWidth="1"/>
    <col min="9" max="9" width="4.3984375" bestFit="1" customWidth="1"/>
    <col min="10" max="10" width="17.59765625" bestFit="1" customWidth="1"/>
    <col min="11" max="11" width="17.59765625" style="513" bestFit="1" customWidth="1"/>
    <col min="12" max="12" width="4.3984375" bestFit="1" customWidth="1"/>
    <col min="13" max="13" width="9.296875" style="513" customWidth="1"/>
    <col min="14" max="17" width="7.69921875" customWidth="1"/>
    <col min="18" max="19" width="6.796875" customWidth="1"/>
    <col min="20" max="20" width="18.296875" style="513" customWidth="1"/>
  </cols>
  <sheetData>
    <row r="1" spans="1:21" x14ac:dyDescent="0.25">
      <c r="A1" s="2974" t="s">
        <v>9279</v>
      </c>
    </row>
    <row r="2" spans="1:21" ht="15" thickBot="1" x14ac:dyDescent="0.3">
      <c r="A2" s="497"/>
      <c r="D2" s="125"/>
      <c r="E2" s="125"/>
      <c r="F2" s="125"/>
      <c r="G2" s="125"/>
      <c r="H2" s="497"/>
      <c r="I2" s="124"/>
      <c r="J2" s="124"/>
      <c r="K2" s="497"/>
      <c r="L2" s="124"/>
      <c r="M2" s="497"/>
      <c r="N2" s="125"/>
      <c r="O2" s="125"/>
      <c r="P2" s="125"/>
      <c r="Q2" s="125"/>
      <c r="R2" s="125"/>
      <c r="S2" s="125"/>
      <c r="U2" s="2253"/>
    </row>
    <row r="3" spans="1:21" ht="15.6" thickTop="1" thickBot="1" x14ac:dyDescent="0.3">
      <c r="A3" s="53" t="s">
        <v>7027</v>
      </c>
      <c r="D3" s="3546" t="s">
        <v>9112</v>
      </c>
      <c r="E3" s="3546"/>
      <c r="F3" s="3546"/>
      <c r="G3" s="3546"/>
      <c r="H3" s="497"/>
      <c r="I3" s="124"/>
      <c r="J3" s="3547" t="s">
        <v>4635</v>
      </c>
      <c r="K3" s="3548"/>
      <c r="L3" s="488"/>
      <c r="M3" s="497"/>
      <c r="N3" s="126"/>
      <c r="O3" s="126"/>
      <c r="P3" s="126"/>
      <c r="Q3" s="126"/>
      <c r="R3" s="126"/>
      <c r="S3" s="126"/>
    </row>
    <row r="4" spans="1:21" ht="30" customHeight="1" thickTop="1" thickBot="1" x14ac:dyDescent="0.3">
      <c r="A4" s="498"/>
      <c r="B4" s="128"/>
      <c r="C4" s="128"/>
      <c r="D4" s="129"/>
      <c r="E4" s="130"/>
      <c r="F4" s="130"/>
      <c r="G4" s="130"/>
      <c r="H4" s="517"/>
      <c r="I4" s="131"/>
      <c r="J4" s="128"/>
      <c r="K4" s="518"/>
      <c r="L4" s="132"/>
      <c r="M4" s="1448" t="s">
        <v>4570</v>
      </c>
      <c r="N4" s="1445">
        <v>26</v>
      </c>
      <c r="O4" s="1446">
        <v>14</v>
      </c>
      <c r="P4" s="1447">
        <v>21.8</v>
      </c>
      <c r="Q4" s="510" t="s">
        <v>4571</v>
      </c>
      <c r="R4" s="133"/>
      <c r="S4" s="128"/>
      <c r="T4" s="530"/>
    </row>
    <row r="5" spans="1:21" ht="20.100000000000001" customHeight="1" thickTop="1" thickBot="1" x14ac:dyDescent="0.3">
      <c r="A5" s="499" t="s">
        <v>4636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541" t="s">
        <v>4579</v>
      </c>
      <c r="I5" s="481"/>
      <c r="J5" s="138" t="s">
        <v>4580</v>
      </c>
      <c r="K5" s="519" t="s">
        <v>4580</v>
      </c>
      <c r="L5" s="481"/>
      <c r="M5" s="541" t="s">
        <v>4579</v>
      </c>
      <c r="N5" s="135" t="s">
        <v>4575</v>
      </c>
      <c r="O5" s="135" t="s">
        <v>4576</v>
      </c>
      <c r="P5" s="135" t="s">
        <v>4577</v>
      </c>
      <c r="Q5" s="135" t="s">
        <v>4578</v>
      </c>
      <c r="R5" s="135" t="s">
        <v>4573</v>
      </c>
      <c r="S5" s="136" t="s">
        <v>4574</v>
      </c>
      <c r="T5" s="531" t="s">
        <v>4636</v>
      </c>
    </row>
    <row r="6" spans="1:21" ht="27" thickTop="1" x14ac:dyDescent="0.25">
      <c r="A6" s="500" t="s">
        <v>4637</v>
      </c>
      <c r="B6" s="142" t="s">
        <v>4638</v>
      </c>
      <c r="C6" s="152" t="s">
        <v>4583</v>
      </c>
      <c r="D6" s="2921">
        <v>0</v>
      </c>
      <c r="E6" s="144"/>
      <c r="F6" s="144"/>
      <c r="G6" s="144"/>
      <c r="H6" s="542" t="s">
        <v>4639</v>
      </c>
      <c r="I6" s="482" t="s">
        <v>4640</v>
      </c>
      <c r="J6" s="145" t="s">
        <v>4641</v>
      </c>
      <c r="K6" s="520"/>
      <c r="L6" s="482" t="s">
        <v>4586</v>
      </c>
      <c r="M6" s="542" t="s">
        <v>4584</v>
      </c>
      <c r="N6" s="2921">
        <v>0</v>
      </c>
      <c r="O6" s="144"/>
      <c r="P6" s="144"/>
      <c r="Q6" s="144"/>
      <c r="R6" s="144" t="s">
        <v>4642</v>
      </c>
      <c r="S6" s="164" t="s">
        <v>4583</v>
      </c>
      <c r="T6" s="532" t="s">
        <v>4643</v>
      </c>
    </row>
    <row r="7" spans="1:21" ht="24.75" customHeight="1" x14ac:dyDescent="0.25">
      <c r="A7" s="501" t="s">
        <v>4644</v>
      </c>
      <c r="B7" s="143" t="s">
        <v>4638</v>
      </c>
      <c r="C7" s="164" t="s">
        <v>4583</v>
      </c>
      <c r="D7" s="149"/>
      <c r="E7" s="2922">
        <v>0</v>
      </c>
      <c r="F7" s="149"/>
      <c r="G7" s="149"/>
      <c r="H7" s="543" t="s">
        <v>4639</v>
      </c>
      <c r="I7" s="483" t="s">
        <v>4645</v>
      </c>
      <c r="J7" s="150" t="s">
        <v>4641</v>
      </c>
      <c r="K7" s="654" t="s">
        <v>4646</v>
      </c>
      <c r="L7" s="483" t="s">
        <v>4591</v>
      </c>
      <c r="M7" s="543" t="s">
        <v>4584</v>
      </c>
      <c r="N7" s="149"/>
      <c r="O7" s="2922">
        <v>0</v>
      </c>
      <c r="P7" s="149"/>
      <c r="Q7" s="149"/>
      <c r="R7" s="149" t="s">
        <v>4642</v>
      </c>
      <c r="S7" s="164" t="s">
        <v>4583</v>
      </c>
      <c r="T7" s="533" t="s">
        <v>4647</v>
      </c>
    </row>
    <row r="8" spans="1:21" ht="24.75" customHeight="1" x14ac:dyDescent="0.25">
      <c r="A8" s="502" t="s">
        <v>4644</v>
      </c>
      <c r="B8" s="143" t="s">
        <v>4638</v>
      </c>
      <c r="C8" s="164" t="s">
        <v>4583</v>
      </c>
      <c r="D8" s="157"/>
      <c r="E8" s="157"/>
      <c r="F8" s="2923">
        <v>0</v>
      </c>
      <c r="G8" s="157"/>
      <c r="H8" s="543" t="s">
        <v>4639</v>
      </c>
      <c r="I8" s="483" t="s">
        <v>4648</v>
      </c>
      <c r="J8" s="150" t="s">
        <v>4641</v>
      </c>
      <c r="K8" s="654" t="s">
        <v>4646</v>
      </c>
      <c r="L8" s="483" t="s">
        <v>4596</v>
      </c>
      <c r="M8" s="543" t="s">
        <v>4584</v>
      </c>
      <c r="N8" s="157"/>
      <c r="O8" s="157"/>
      <c r="P8" s="2923">
        <v>0</v>
      </c>
      <c r="Q8" s="157"/>
      <c r="R8" s="157" t="s">
        <v>4642</v>
      </c>
      <c r="S8" s="143" t="s">
        <v>4649</v>
      </c>
      <c r="T8" s="533" t="s">
        <v>4650</v>
      </c>
    </row>
    <row r="9" spans="1:21" ht="24.75" customHeight="1" x14ac:dyDescent="0.25">
      <c r="A9" s="503" t="s">
        <v>4651</v>
      </c>
      <c r="B9" s="143" t="s">
        <v>4638</v>
      </c>
      <c r="C9" s="164" t="s">
        <v>4583</v>
      </c>
      <c r="D9" s="2923">
        <v>0</v>
      </c>
      <c r="E9" s="157"/>
      <c r="F9" s="157"/>
      <c r="G9" s="157"/>
      <c r="H9" s="543" t="s">
        <v>4639</v>
      </c>
      <c r="I9" s="483" t="s">
        <v>4652</v>
      </c>
      <c r="J9" s="150" t="s">
        <v>4641</v>
      </c>
      <c r="K9" s="521" t="s">
        <v>4641</v>
      </c>
      <c r="L9" s="483" t="s">
        <v>4601</v>
      </c>
      <c r="M9" s="543" t="s">
        <v>4584</v>
      </c>
      <c r="N9" s="2923">
        <v>2.5099999999999998</v>
      </c>
      <c r="O9" s="157"/>
      <c r="P9" s="157"/>
      <c r="Q9" s="157"/>
      <c r="R9" s="157" t="s">
        <v>4642</v>
      </c>
      <c r="S9" s="164" t="s">
        <v>4583</v>
      </c>
      <c r="T9" s="533" t="s">
        <v>4653</v>
      </c>
    </row>
    <row r="10" spans="1:21" ht="24.75" customHeight="1" x14ac:dyDescent="0.25">
      <c r="A10" s="502" t="s">
        <v>4654</v>
      </c>
      <c r="B10" s="143" t="s">
        <v>4598</v>
      </c>
      <c r="C10" s="143" t="s">
        <v>4649</v>
      </c>
      <c r="D10" s="157"/>
      <c r="E10" s="2923">
        <v>2.68</v>
      </c>
      <c r="F10" s="157"/>
      <c r="G10" s="157"/>
      <c r="H10" s="543" t="s">
        <v>4639</v>
      </c>
      <c r="I10" s="483" t="s">
        <v>4655</v>
      </c>
      <c r="J10" s="150" t="s">
        <v>4656</v>
      </c>
      <c r="K10" s="521" t="s">
        <v>4641</v>
      </c>
      <c r="L10" s="483" t="s">
        <v>4604</v>
      </c>
      <c r="M10" s="543" t="s">
        <v>4605</v>
      </c>
      <c r="N10" s="157"/>
      <c r="O10" s="2923">
        <v>1.69</v>
      </c>
      <c r="P10" s="157"/>
      <c r="Q10" s="157"/>
      <c r="R10" s="157" t="s">
        <v>4642</v>
      </c>
      <c r="S10" s="164" t="s">
        <v>4583</v>
      </c>
      <c r="T10" s="533" t="s">
        <v>4657</v>
      </c>
    </row>
    <row r="11" spans="1:21" ht="24.75" customHeight="1" x14ac:dyDescent="0.25">
      <c r="A11" s="502" t="s">
        <v>4658</v>
      </c>
      <c r="B11" s="143" t="s">
        <v>4638</v>
      </c>
      <c r="C11" s="164" t="s">
        <v>4659</v>
      </c>
      <c r="D11" s="157"/>
      <c r="E11" s="157"/>
      <c r="F11" s="2923">
        <v>0</v>
      </c>
      <c r="G11" s="157"/>
      <c r="H11" s="543" t="s">
        <v>4639</v>
      </c>
      <c r="I11" s="483" t="s">
        <v>4660</v>
      </c>
      <c r="J11" s="150" t="s">
        <v>4661</v>
      </c>
      <c r="K11" s="521" t="s">
        <v>4641</v>
      </c>
      <c r="L11" s="483" t="s">
        <v>4607</v>
      </c>
      <c r="M11" s="543" t="s">
        <v>4605</v>
      </c>
      <c r="N11" s="157"/>
      <c r="O11" s="157"/>
      <c r="P11" s="2923">
        <v>5.48</v>
      </c>
      <c r="Q11" s="157"/>
      <c r="R11" s="157" t="s">
        <v>4642</v>
      </c>
      <c r="S11" s="164" t="s">
        <v>4583</v>
      </c>
      <c r="T11" s="533" t="s">
        <v>4662</v>
      </c>
    </row>
    <row r="12" spans="1:21" ht="24.75" customHeight="1" x14ac:dyDescent="0.25">
      <c r="A12" s="502" t="s">
        <v>4663</v>
      </c>
      <c r="B12" s="143" t="s">
        <v>4638</v>
      </c>
      <c r="C12" s="164" t="s">
        <v>4659</v>
      </c>
      <c r="D12" s="2923">
        <v>1.53</v>
      </c>
      <c r="E12" s="157"/>
      <c r="F12" s="157"/>
      <c r="G12" s="157"/>
      <c r="H12" s="543" t="s">
        <v>4639</v>
      </c>
      <c r="I12" s="483" t="s">
        <v>4664</v>
      </c>
      <c r="J12" s="150" t="s">
        <v>4641</v>
      </c>
      <c r="K12" s="654" t="s">
        <v>4665</v>
      </c>
      <c r="L12" s="483" t="s">
        <v>4609</v>
      </c>
      <c r="M12" s="543" t="s">
        <v>4605</v>
      </c>
      <c r="N12" s="2923">
        <v>7.19</v>
      </c>
      <c r="O12" s="157"/>
      <c r="P12" s="157"/>
      <c r="Q12" s="157"/>
      <c r="R12" s="157" t="s">
        <v>4642</v>
      </c>
      <c r="S12" s="164" t="s">
        <v>4583</v>
      </c>
      <c r="T12" s="533" t="s">
        <v>4666</v>
      </c>
    </row>
    <row r="13" spans="1:21" ht="24.75" customHeight="1" x14ac:dyDescent="0.25">
      <c r="A13" s="502" t="s">
        <v>4667</v>
      </c>
      <c r="B13" s="143" t="s">
        <v>4598</v>
      </c>
      <c r="C13" s="164" t="s">
        <v>4583</v>
      </c>
      <c r="D13" s="157"/>
      <c r="E13" s="2923">
        <v>4.8100000000000005</v>
      </c>
      <c r="F13" s="157"/>
      <c r="G13" s="157"/>
      <c r="H13" s="543" t="s">
        <v>4639</v>
      </c>
      <c r="I13" s="483" t="s">
        <v>4668</v>
      </c>
      <c r="J13" s="150" t="s">
        <v>4656</v>
      </c>
      <c r="K13" s="654" t="s">
        <v>4669</v>
      </c>
      <c r="L13" s="483" t="s">
        <v>4611</v>
      </c>
      <c r="M13" s="543" t="s">
        <v>4605</v>
      </c>
      <c r="N13" s="157"/>
      <c r="O13" s="2923">
        <v>6.38</v>
      </c>
      <c r="P13" s="157"/>
      <c r="Q13" s="157"/>
      <c r="R13" s="157" t="s">
        <v>4642</v>
      </c>
      <c r="S13" s="164" t="s">
        <v>4583</v>
      </c>
      <c r="T13" s="533" t="s">
        <v>4670</v>
      </c>
    </row>
    <row r="14" spans="1:21" ht="24.75" customHeight="1" x14ac:dyDescent="0.25">
      <c r="A14" s="502" t="s">
        <v>4671</v>
      </c>
      <c r="B14" s="143" t="s">
        <v>4638</v>
      </c>
      <c r="C14" s="164" t="s">
        <v>4583</v>
      </c>
      <c r="D14" s="157"/>
      <c r="E14" s="157"/>
      <c r="F14" s="2924">
        <v>0</v>
      </c>
      <c r="G14" s="157"/>
      <c r="H14" s="543" t="s">
        <v>4639</v>
      </c>
      <c r="I14" s="483" t="s">
        <v>4672</v>
      </c>
      <c r="J14" s="150" t="s">
        <v>4673</v>
      </c>
      <c r="K14" s="2576" t="s">
        <v>4674</v>
      </c>
      <c r="L14" s="483" t="s">
        <v>4613</v>
      </c>
      <c r="M14" s="543" t="s">
        <v>4605</v>
      </c>
      <c r="N14" s="157"/>
      <c r="O14" s="157"/>
      <c r="P14" s="2923">
        <v>2.1800000000000002</v>
      </c>
      <c r="Q14" s="157"/>
      <c r="R14" s="157" t="s">
        <v>4642</v>
      </c>
      <c r="S14" s="164" t="s">
        <v>4583</v>
      </c>
      <c r="T14" s="533" t="s">
        <v>4675</v>
      </c>
    </row>
    <row r="15" spans="1:21" ht="24.75" customHeight="1" x14ac:dyDescent="0.25">
      <c r="A15" s="502" t="s">
        <v>4676</v>
      </c>
      <c r="B15" s="143" t="s">
        <v>4638</v>
      </c>
      <c r="C15" s="164" t="s">
        <v>4583</v>
      </c>
      <c r="D15" s="2923">
        <v>5.38</v>
      </c>
      <c r="E15" s="157"/>
      <c r="F15" s="157"/>
      <c r="G15" s="157"/>
      <c r="H15" s="543" t="s">
        <v>4639</v>
      </c>
      <c r="I15" s="483" t="s">
        <v>4677</v>
      </c>
      <c r="J15" s="655" t="s">
        <v>4678</v>
      </c>
      <c r="K15" s="521" t="s">
        <v>4656</v>
      </c>
      <c r="L15" s="483" t="s">
        <v>4617</v>
      </c>
      <c r="M15" s="543" t="s">
        <v>4605</v>
      </c>
      <c r="N15" s="2923">
        <v>1.52</v>
      </c>
      <c r="O15" s="157"/>
      <c r="P15" s="157"/>
      <c r="Q15" s="157"/>
      <c r="R15" s="157" t="s">
        <v>4642</v>
      </c>
      <c r="S15" s="164" t="s">
        <v>4583</v>
      </c>
      <c r="T15" s="533" t="s">
        <v>4679</v>
      </c>
    </row>
    <row r="16" spans="1:21" ht="24.75" customHeight="1" x14ac:dyDescent="0.25">
      <c r="A16" s="502" t="s">
        <v>4680</v>
      </c>
      <c r="B16" s="143" t="s">
        <v>4598</v>
      </c>
      <c r="C16" s="143" t="s">
        <v>4649</v>
      </c>
      <c r="D16" s="157"/>
      <c r="E16" s="2923">
        <v>0</v>
      </c>
      <c r="F16" s="157"/>
      <c r="G16" s="157"/>
      <c r="H16" s="543" t="s">
        <v>4639</v>
      </c>
      <c r="I16" s="483" t="s">
        <v>4681</v>
      </c>
      <c r="J16" s="150"/>
      <c r="K16" s="521" t="s">
        <v>4682</v>
      </c>
      <c r="L16" s="483" t="s">
        <v>4621</v>
      </c>
      <c r="M16" s="543" t="s">
        <v>4605</v>
      </c>
      <c r="N16" s="157"/>
      <c r="O16" s="2923">
        <v>0</v>
      </c>
      <c r="P16" s="157"/>
      <c r="Q16" s="157"/>
      <c r="R16" s="157" t="s">
        <v>4642</v>
      </c>
      <c r="S16" s="164" t="s">
        <v>4583</v>
      </c>
      <c r="T16" s="533" t="s">
        <v>4683</v>
      </c>
    </row>
    <row r="17" spans="1:21" ht="24.75" customHeight="1" x14ac:dyDescent="0.25">
      <c r="A17" s="502" t="s">
        <v>4684</v>
      </c>
      <c r="B17" s="143" t="s">
        <v>4638</v>
      </c>
      <c r="C17" s="164" t="s">
        <v>4583</v>
      </c>
      <c r="D17" s="157"/>
      <c r="E17" s="157"/>
      <c r="F17" s="2923">
        <v>1.5</v>
      </c>
      <c r="G17" s="157"/>
      <c r="H17" s="543" t="s">
        <v>4639</v>
      </c>
      <c r="I17" s="483" t="s">
        <v>4685</v>
      </c>
      <c r="J17" s="656" t="s">
        <v>4686</v>
      </c>
      <c r="K17" s="521" t="s">
        <v>4682</v>
      </c>
      <c r="L17" s="483" t="s">
        <v>4687</v>
      </c>
      <c r="M17" s="543" t="s">
        <v>4605</v>
      </c>
      <c r="N17" s="157"/>
      <c r="O17" s="157"/>
      <c r="P17" s="2923">
        <v>2.29</v>
      </c>
      <c r="Q17" s="157"/>
      <c r="R17" s="157" t="s">
        <v>4642</v>
      </c>
      <c r="S17" s="164" t="s">
        <v>4583</v>
      </c>
      <c r="T17" s="533" t="s">
        <v>4688</v>
      </c>
    </row>
    <row r="18" spans="1:21" ht="24.75" customHeight="1" x14ac:dyDescent="0.25">
      <c r="A18" s="504" t="s">
        <v>4689</v>
      </c>
      <c r="B18" s="143" t="s">
        <v>4638</v>
      </c>
      <c r="C18" s="164" t="s">
        <v>4583</v>
      </c>
      <c r="D18" s="2923">
        <v>1.69</v>
      </c>
      <c r="E18" s="157"/>
      <c r="F18" s="157"/>
      <c r="G18" s="157"/>
      <c r="H18" s="543" t="s">
        <v>4639</v>
      </c>
      <c r="I18" s="483" t="s">
        <v>4690</v>
      </c>
      <c r="J18" s="150" t="s">
        <v>4656</v>
      </c>
      <c r="K18" s="657" t="s">
        <v>4691</v>
      </c>
      <c r="L18" s="483" t="s">
        <v>4692</v>
      </c>
      <c r="M18" s="543" t="s">
        <v>4605</v>
      </c>
      <c r="N18" s="2923">
        <v>5.08</v>
      </c>
      <c r="O18" s="157"/>
      <c r="P18" s="157"/>
      <c r="Q18" s="157"/>
      <c r="R18" s="157" t="s">
        <v>4642</v>
      </c>
      <c r="S18" s="164" t="s">
        <v>4583</v>
      </c>
      <c r="T18" s="533" t="s">
        <v>4693</v>
      </c>
    </row>
    <row r="19" spans="1:21" ht="24.75" customHeight="1" x14ac:dyDescent="0.25">
      <c r="A19" s="502" t="s">
        <v>4694</v>
      </c>
      <c r="B19" s="143" t="s">
        <v>4638</v>
      </c>
      <c r="C19" s="164" t="s">
        <v>4583</v>
      </c>
      <c r="D19" s="157"/>
      <c r="E19" s="2923">
        <v>7.12</v>
      </c>
      <c r="F19" s="157"/>
      <c r="G19" s="157"/>
      <c r="H19" s="543" t="s">
        <v>4639</v>
      </c>
      <c r="I19" s="483" t="s">
        <v>4695</v>
      </c>
      <c r="J19" s="150" t="s">
        <v>4641</v>
      </c>
      <c r="K19" s="521" t="s">
        <v>4673</v>
      </c>
      <c r="L19" s="483" t="s">
        <v>4696</v>
      </c>
      <c r="M19" s="543" t="s">
        <v>4605</v>
      </c>
      <c r="N19" s="157"/>
      <c r="O19" s="2923">
        <v>4.4800000000000004</v>
      </c>
      <c r="P19" s="157"/>
      <c r="Q19" s="157"/>
      <c r="R19" s="157" t="s">
        <v>4642</v>
      </c>
      <c r="S19" s="164" t="s">
        <v>4583</v>
      </c>
      <c r="T19" s="533" t="s">
        <v>1237</v>
      </c>
    </row>
    <row r="20" spans="1:21" ht="24.75" customHeight="1" x14ac:dyDescent="0.25">
      <c r="A20" s="503" t="s">
        <v>4697</v>
      </c>
      <c r="B20" s="156" t="s">
        <v>4638</v>
      </c>
      <c r="C20" s="189" t="s">
        <v>4583</v>
      </c>
      <c r="D20" s="179"/>
      <c r="E20" s="179"/>
      <c r="F20" s="2925">
        <v>4.8100000000000005</v>
      </c>
      <c r="G20" s="179"/>
      <c r="H20" s="544" t="s">
        <v>4639</v>
      </c>
      <c r="I20" s="484" t="s">
        <v>4698</v>
      </c>
      <c r="J20" s="193" t="s">
        <v>4641</v>
      </c>
      <c r="K20" s="522" t="s">
        <v>4673</v>
      </c>
      <c r="L20" s="484" t="s">
        <v>4699</v>
      </c>
      <c r="M20" s="544" t="s">
        <v>4605</v>
      </c>
      <c r="N20" s="179"/>
      <c r="O20" s="179"/>
      <c r="P20" s="2925">
        <v>5.98</v>
      </c>
      <c r="Q20" s="179"/>
      <c r="R20" s="179" t="s">
        <v>4642</v>
      </c>
      <c r="S20" s="189" t="s">
        <v>4583</v>
      </c>
      <c r="T20" s="534" t="s">
        <v>1243</v>
      </c>
    </row>
    <row r="21" spans="1:21" ht="24.75" customHeight="1" x14ac:dyDescent="0.25">
      <c r="A21" s="107" t="s">
        <v>4644</v>
      </c>
      <c r="B21" s="143" t="s">
        <v>4638</v>
      </c>
      <c r="C21" s="164" t="s">
        <v>4583</v>
      </c>
      <c r="D21" s="2923">
        <v>6.45</v>
      </c>
      <c r="E21" s="157"/>
      <c r="F21" s="157"/>
      <c r="G21" s="157"/>
      <c r="H21" s="543" t="s">
        <v>4639</v>
      </c>
      <c r="I21" s="483" t="s">
        <v>4700</v>
      </c>
      <c r="J21" s="150" t="s">
        <v>4641</v>
      </c>
      <c r="K21" s="521" t="s">
        <v>4641</v>
      </c>
      <c r="L21" s="483" t="s">
        <v>4701</v>
      </c>
      <c r="M21" s="543" t="s">
        <v>4605</v>
      </c>
      <c r="N21" s="2923">
        <v>0</v>
      </c>
      <c r="O21" s="157"/>
      <c r="P21" s="157"/>
      <c r="Q21" s="157"/>
      <c r="R21" s="157" t="s">
        <v>4642</v>
      </c>
      <c r="S21" s="164" t="s">
        <v>4583</v>
      </c>
      <c r="T21" s="719" t="s">
        <v>4702</v>
      </c>
    </row>
    <row r="22" spans="1:21" ht="24.75" customHeight="1" x14ac:dyDescent="0.25">
      <c r="A22" s="502" t="s">
        <v>4703</v>
      </c>
      <c r="B22" s="143" t="s">
        <v>4638</v>
      </c>
      <c r="C22" s="164" t="s">
        <v>4583</v>
      </c>
      <c r="D22" s="157"/>
      <c r="E22" s="2923">
        <v>0</v>
      </c>
      <c r="F22" s="157"/>
      <c r="G22" s="157"/>
      <c r="H22" s="543" t="s">
        <v>4639</v>
      </c>
      <c r="I22" s="483" t="s">
        <v>4704</v>
      </c>
      <c r="J22" s="150" t="s">
        <v>4682</v>
      </c>
      <c r="K22" s="521" t="s">
        <v>4661</v>
      </c>
      <c r="L22" s="483" t="s">
        <v>4705</v>
      </c>
      <c r="M22" s="543" t="s">
        <v>4605</v>
      </c>
      <c r="N22" s="157"/>
      <c r="O22" s="2923">
        <v>4.2</v>
      </c>
      <c r="P22" s="157"/>
      <c r="Q22" s="157"/>
      <c r="R22" s="157" t="s">
        <v>4642</v>
      </c>
      <c r="S22" s="143" t="s">
        <v>4592</v>
      </c>
      <c r="T22" s="533" t="s">
        <v>4706</v>
      </c>
    </row>
    <row r="23" spans="1:21" ht="24.75" customHeight="1" x14ac:dyDescent="0.25">
      <c r="A23" s="502" t="s">
        <v>4707</v>
      </c>
      <c r="B23" s="143" t="s">
        <v>4638</v>
      </c>
      <c r="C23" s="164" t="s">
        <v>4583</v>
      </c>
      <c r="D23" s="157"/>
      <c r="E23" s="157"/>
      <c r="F23" s="2923">
        <v>9.68</v>
      </c>
      <c r="G23" s="157"/>
      <c r="H23" s="543" t="s">
        <v>4639</v>
      </c>
      <c r="I23" s="483" t="s">
        <v>4708</v>
      </c>
      <c r="J23" s="150"/>
      <c r="K23" s="654" t="s">
        <v>4709</v>
      </c>
      <c r="L23" s="483" t="s">
        <v>4710</v>
      </c>
      <c r="M23" s="543" t="s">
        <v>4605</v>
      </c>
      <c r="N23" s="157"/>
      <c r="O23" s="157"/>
      <c r="P23" s="2923">
        <v>4.25</v>
      </c>
      <c r="Q23" s="157"/>
      <c r="R23" s="157" t="s">
        <v>4642</v>
      </c>
      <c r="S23" s="164" t="s">
        <v>4583</v>
      </c>
      <c r="T23" s="533" t="s">
        <v>4711</v>
      </c>
    </row>
    <row r="24" spans="1:21" ht="24.75" customHeight="1" x14ac:dyDescent="0.25">
      <c r="A24" s="502" t="s">
        <v>4712</v>
      </c>
      <c r="B24" s="143" t="s">
        <v>4638</v>
      </c>
      <c r="C24" s="164" t="s">
        <v>4583</v>
      </c>
      <c r="D24" s="2923">
        <v>5.39</v>
      </c>
      <c r="E24" s="157"/>
      <c r="F24" s="157"/>
      <c r="G24" s="157"/>
      <c r="H24" s="543" t="s">
        <v>4639</v>
      </c>
      <c r="I24" s="483" t="s">
        <v>4713</v>
      </c>
      <c r="J24" s="655" t="s">
        <v>4686</v>
      </c>
      <c r="K24" s="521" t="s">
        <v>4661</v>
      </c>
      <c r="L24" s="483" t="s">
        <v>4714</v>
      </c>
      <c r="M24" s="543" t="s">
        <v>4605</v>
      </c>
      <c r="N24" s="2923">
        <v>3.99</v>
      </c>
      <c r="O24" s="157"/>
      <c r="P24" s="157"/>
      <c r="Q24" s="157"/>
      <c r="R24" s="157" t="s">
        <v>4642</v>
      </c>
      <c r="S24" s="164" t="s">
        <v>4583</v>
      </c>
      <c r="T24" s="533" t="s">
        <v>4715</v>
      </c>
    </row>
    <row r="25" spans="1:21" ht="24.75" customHeight="1" thickBot="1" x14ac:dyDescent="0.3">
      <c r="A25" s="505" t="s">
        <v>4716</v>
      </c>
      <c r="B25" s="166" t="s">
        <v>4638</v>
      </c>
      <c r="C25" s="184" t="s">
        <v>4583</v>
      </c>
      <c r="D25" s="167"/>
      <c r="E25" s="2926">
        <v>2.31</v>
      </c>
      <c r="F25" s="167"/>
      <c r="G25" s="167"/>
      <c r="H25" s="545" t="s">
        <v>4639</v>
      </c>
      <c r="I25" s="485" t="s">
        <v>4717</v>
      </c>
      <c r="J25" s="194"/>
      <c r="K25" s="523" t="s">
        <v>4656</v>
      </c>
      <c r="L25" s="485" t="s">
        <v>4718</v>
      </c>
      <c r="M25" s="545" t="s">
        <v>4605</v>
      </c>
      <c r="N25" s="167"/>
      <c r="O25" s="2926">
        <v>4.99</v>
      </c>
      <c r="P25" s="167"/>
      <c r="Q25" s="167"/>
      <c r="R25" s="167" t="s">
        <v>4642</v>
      </c>
      <c r="S25" s="184" t="s">
        <v>4583</v>
      </c>
      <c r="T25" s="535" t="s">
        <v>4719</v>
      </c>
    </row>
    <row r="26" spans="1:21" ht="18" thickTop="1" x14ac:dyDescent="0.25">
      <c r="A26" s="506"/>
      <c r="B26" s="133"/>
      <c r="C26" s="133"/>
      <c r="D26" s="131"/>
      <c r="E26" s="131"/>
      <c r="F26" s="131"/>
      <c r="G26" s="131"/>
      <c r="H26" s="506"/>
      <c r="I26" s="133"/>
      <c r="J26" s="172"/>
      <c r="K26" s="524"/>
      <c r="L26" s="172"/>
      <c r="M26" s="506" t="s">
        <v>4720</v>
      </c>
      <c r="N26" s="131">
        <f>SUM(D6:D25,N6:N25)</f>
        <v>40.730000000000004</v>
      </c>
      <c r="O26" s="131">
        <f>SUM(E6:E25,O6:O25)</f>
        <v>38.660000000000004</v>
      </c>
      <c r="P26" s="131">
        <f>SUM(F6:F25,P6:P25)</f>
        <v>36.17</v>
      </c>
      <c r="Q26" s="131"/>
      <c r="R26" s="131"/>
      <c r="S26" s="196"/>
      <c r="T26" s="517"/>
    </row>
    <row r="27" spans="1:21" ht="17.399999999999999" x14ac:dyDescent="0.25">
      <c r="A27" s="506"/>
      <c r="B27" s="133"/>
      <c r="C27" s="133"/>
      <c r="D27" s="131"/>
      <c r="E27" s="131"/>
      <c r="F27" s="131"/>
      <c r="G27" s="131"/>
      <c r="H27" s="506"/>
      <c r="I27" s="133"/>
      <c r="J27" s="172"/>
      <c r="K27" s="524"/>
      <c r="L27" s="172"/>
      <c r="M27" s="506"/>
      <c r="N27" s="131"/>
      <c r="O27" s="131"/>
      <c r="P27" s="131"/>
      <c r="Q27" s="131"/>
      <c r="R27" s="131"/>
      <c r="S27" s="196"/>
      <c r="T27" s="517"/>
    </row>
    <row r="28" spans="1:21" ht="20.100000000000001" customHeight="1" thickBot="1" x14ac:dyDescent="0.3">
      <c r="A28" s="507" t="s">
        <v>7028</v>
      </c>
      <c r="B28" s="128"/>
      <c r="C28" s="128"/>
      <c r="D28" s="3546" t="s">
        <v>9113</v>
      </c>
      <c r="E28" s="3546"/>
      <c r="F28" s="3546"/>
      <c r="G28" s="3546"/>
      <c r="H28" s="506"/>
      <c r="I28" s="133"/>
      <c r="J28" s="3549" t="s">
        <v>4722</v>
      </c>
      <c r="K28" s="3550"/>
      <c r="L28" s="489"/>
      <c r="M28" s="506"/>
      <c r="N28" s="173"/>
      <c r="O28" s="173"/>
      <c r="P28" s="173"/>
      <c r="Q28" s="173"/>
      <c r="R28" s="173"/>
      <c r="S28" s="173"/>
      <c r="T28" s="510"/>
    </row>
    <row r="29" spans="1:21" ht="20.100000000000001" customHeight="1" thickTop="1" thickBot="1" x14ac:dyDescent="0.3">
      <c r="A29" s="498"/>
      <c r="B29" s="128"/>
      <c r="C29" s="128"/>
      <c r="D29" s="129"/>
      <c r="E29" s="130"/>
      <c r="F29" s="130"/>
      <c r="G29" s="130"/>
      <c r="H29" s="517"/>
      <c r="I29" s="131"/>
      <c r="J29" s="128"/>
      <c r="K29" s="518"/>
      <c r="L29" s="132"/>
      <c r="M29" s="1448" t="s">
        <v>4570</v>
      </c>
      <c r="N29" s="1445">
        <v>30.2</v>
      </c>
      <c r="O29" s="1446">
        <v>45.2</v>
      </c>
      <c r="P29" s="1447">
        <v>46.3</v>
      </c>
      <c r="Q29" s="510" t="s">
        <v>4571</v>
      </c>
      <c r="R29" s="133"/>
      <c r="S29" s="128"/>
      <c r="T29" s="530"/>
    </row>
    <row r="30" spans="1:21" ht="20.100000000000001" customHeight="1" thickTop="1" thickBot="1" x14ac:dyDescent="0.3">
      <c r="A30" s="499" t="s">
        <v>4636</v>
      </c>
      <c r="B30" s="135" t="s">
        <v>4573</v>
      </c>
      <c r="C30" s="136" t="s">
        <v>4574</v>
      </c>
      <c r="D30" s="135" t="s">
        <v>4575</v>
      </c>
      <c r="E30" s="135" t="s">
        <v>4576</v>
      </c>
      <c r="F30" s="135" t="s">
        <v>4577</v>
      </c>
      <c r="G30" s="135" t="s">
        <v>4578</v>
      </c>
      <c r="H30" s="541" t="s">
        <v>4579</v>
      </c>
      <c r="I30" s="481"/>
      <c r="J30" s="138" t="s">
        <v>4580</v>
      </c>
      <c r="K30" s="519" t="s">
        <v>4580</v>
      </c>
      <c r="L30" s="481"/>
      <c r="M30" s="541" t="s">
        <v>4579</v>
      </c>
      <c r="N30" s="135" t="s">
        <v>4575</v>
      </c>
      <c r="O30" s="135" t="s">
        <v>4576</v>
      </c>
      <c r="P30" s="135" t="s">
        <v>4577</v>
      </c>
      <c r="Q30" s="135" t="s">
        <v>4578</v>
      </c>
      <c r="R30" s="135" t="s">
        <v>4573</v>
      </c>
      <c r="S30" s="136" t="s">
        <v>4574</v>
      </c>
      <c r="T30" s="531" t="s">
        <v>4636</v>
      </c>
    </row>
    <row r="31" spans="1:21" ht="20.100000000000001" customHeight="1" thickTop="1" x14ac:dyDescent="0.25">
      <c r="A31" s="500" t="s">
        <v>4723</v>
      </c>
      <c r="B31" s="142" t="s">
        <v>4638</v>
      </c>
      <c r="C31" s="152" t="s">
        <v>4583</v>
      </c>
      <c r="D31" s="144"/>
      <c r="E31" s="2921">
        <v>0</v>
      </c>
      <c r="F31" s="144"/>
      <c r="G31" s="144"/>
      <c r="H31" s="542" t="s">
        <v>4584</v>
      </c>
      <c r="I31" s="482" t="s">
        <v>4640</v>
      </c>
      <c r="J31" s="145" t="s">
        <v>4682</v>
      </c>
      <c r="K31" s="520" t="s">
        <v>4724</v>
      </c>
      <c r="L31" s="482" t="s">
        <v>4586</v>
      </c>
      <c r="M31" s="542" t="s">
        <v>4584</v>
      </c>
      <c r="N31" s="144"/>
      <c r="O31" s="2921">
        <v>5.89</v>
      </c>
      <c r="P31" s="144"/>
      <c r="Q31" s="144"/>
      <c r="R31" s="144" t="s">
        <v>4638</v>
      </c>
      <c r="S31" s="152" t="s">
        <v>4583</v>
      </c>
      <c r="T31" s="536" t="s">
        <v>4725</v>
      </c>
      <c r="U31" t="s">
        <v>4726</v>
      </c>
    </row>
    <row r="32" spans="1:21" ht="20.100000000000001" customHeight="1" x14ac:dyDescent="0.25">
      <c r="A32" s="501" t="s">
        <v>4727</v>
      </c>
      <c r="B32" s="156" t="s">
        <v>4638</v>
      </c>
      <c r="C32" s="189" t="s">
        <v>4583</v>
      </c>
      <c r="D32" s="348"/>
      <c r="E32" s="348"/>
      <c r="F32" s="2927">
        <v>6.13</v>
      </c>
      <c r="G32" s="348"/>
      <c r="H32" s="544" t="s">
        <v>4584</v>
      </c>
      <c r="I32" s="484" t="s">
        <v>4645</v>
      </c>
      <c r="J32" s="655" t="s">
        <v>4728</v>
      </c>
      <c r="K32" s="521"/>
      <c r="L32" s="483" t="s">
        <v>4591</v>
      </c>
      <c r="M32" s="543" t="s">
        <v>4584</v>
      </c>
      <c r="N32" s="149"/>
      <c r="O32" s="149"/>
      <c r="P32" s="2922">
        <v>5.78</v>
      </c>
      <c r="Q32" s="149"/>
      <c r="R32" s="149" t="s">
        <v>4638</v>
      </c>
      <c r="S32" s="164" t="s">
        <v>4583</v>
      </c>
      <c r="T32" s="533" t="s">
        <v>4729</v>
      </c>
    </row>
    <row r="33" spans="1:20" ht="20.100000000000001" customHeight="1" x14ac:dyDescent="0.25">
      <c r="A33" s="502"/>
      <c r="B33" s="143" t="s">
        <v>4598</v>
      </c>
      <c r="C33" s="143" t="s">
        <v>4730</v>
      </c>
      <c r="D33" s="2923">
        <v>6.05</v>
      </c>
      <c r="E33" s="157"/>
      <c r="F33" s="157"/>
      <c r="G33" s="157"/>
      <c r="H33" s="543" t="s">
        <v>4584</v>
      </c>
      <c r="I33" s="483" t="s">
        <v>4648</v>
      </c>
      <c r="J33" s="154"/>
      <c r="K33" s="521" t="s">
        <v>4731</v>
      </c>
      <c r="L33" s="483" t="s">
        <v>4596</v>
      </c>
      <c r="M33" s="543" t="s">
        <v>4584</v>
      </c>
      <c r="N33" s="2923">
        <v>5.72</v>
      </c>
      <c r="O33" s="157"/>
      <c r="P33" s="157"/>
      <c r="Q33" s="157"/>
      <c r="R33" s="157" t="s">
        <v>4638</v>
      </c>
      <c r="S33" s="164" t="s">
        <v>4583</v>
      </c>
      <c r="T33" s="533" t="s">
        <v>4732</v>
      </c>
    </row>
    <row r="34" spans="1:20" ht="20.100000000000001" customHeight="1" x14ac:dyDescent="0.25">
      <c r="A34" s="503" t="s">
        <v>4733</v>
      </c>
      <c r="B34" s="157" t="s">
        <v>4638</v>
      </c>
      <c r="C34" s="164" t="s">
        <v>4583</v>
      </c>
      <c r="D34" s="157"/>
      <c r="E34" s="2923">
        <v>5.78</v>
      </c>
      <c r="F34" s="157"/>
      <c r="G34" s="157"/>
      <c r="H34" s="543" t="s">
        <v>4584</v>
      </c>
      <c r="I34" s="483" t="s">
        <v>4652</v>
      </c>
      <c r="J34" s="154"/>
      <c r="K34" s="525" t="s">
        <v>4734</v>
      </c>
      <c r="L34" s="490" t="s">
        <v>4601</v>
      </c>
      <c r="M34" s="543" t="s">
        <v>4584</v>
      </c>
      <c r="N34" s="157"/>
      <c r="O34" s="2923">
        <v>1.0900000000000001</v>
      </c>
      <c r="P34" s="157"/>
      <c r="Q34" s="157"/>
      <c r="R34" s="157" t="s">
        <v>4638</v>
      </c>
      <c r="S34" s="284" t="s">
        <v>4583</v>
      </c>
      <c r="T34" s="533" t="s">
        <v>4735</v>
      </c>
    </row>
    <row r="35" spans="1:20" ht="20.100000000000001" customHeight="1" x14ac:dyDescent="0.25">
      <c r="A35" s="502" t="s">
        <v>4736</v>
      </c>
      <c r="B35" s="157" t="s">
        <v>4638</v>
      </c>
      <c r="C35" s="284" t="s">
        <v>4583</v>
      </c>
      <c r="D35" s="157"/>
      <c r="E35" s="157"/>
      <c r="F35" s="2923">
        <v>6.04</v>
      </c>
      <c r="G35" s="157"/>
      <c r="H35" s="543" t="s">
        <v>4584</v>
      </c>
      <c r="I35" s="483" t="s">
        <v>4655</v>
      </c>
      <c r="J35" s="154"/>
      <c r="K35" s="525"/>
      <c r="L35" s="490" t="s">
        <v>4604</v>
      </c>
      <c r="M35" s="543" t="s">
        <v>4605</v>
      </c>
      <c r="N35" s="157"/>
      <c r="O35" s="157"/>
      <c r="P35" s="2923">
        <v>9.39</v>
      </c>
      <c r="Q35" s="157"/>
      <c r="R35" s="157" t="s">
        <v>4638</v>
      </c>
      <c r="S35" s="284" t="s">
        <v>4583</v>
      </c>
      <c r="T35" s="533" t="s">
        <v>4737</v>
      </c>
    </row>
    <row r="36" spans="1:20" ht="20.100000000000001" customHeight="1" x14ac:dyDescent="0.25">
      <c r="A36" s="720" t="s">
        <v>4738</v>
      </c>
      <c r="B36" s="157" t="s">
        <v>4638</v>
      </c>
      <c r="C36" s="164" t="s">
        <v>4583</v>
      </c>
      <c r="D36" s="2923">
        <v>5.71</v>
      </c>
      <c r="E36" s="157"/>
      <c r="F36" s="157"/>
      <c r="G36" s="157"/>
      <c r="H36" s="543" t="s">
        <v>4584</v>
      </c>
      <c r="I36" s="483" t="s">
        <v>4660</v>
      </c>
      <c r="J36" s="154"/>
      <c r="K36" s="658" t="s">
        <v>4686</v>
      </c>
      <c r="L36" s="490" t="s">
        <v>4607</v>
      </c>
      <c r="M36" s="543" t="s">
        <v>4605</v>
      </c>
      <c r="N36" s="2923">
        <v>3.22</v>
      </c>
      <c r="O36" s="157"/>
      <c r="P36" s="157"/>
      <c r="Q36" s="157"/>
      <c r="R36" s="157" t="s">
        <v>4638</v>
      </c>
      <c r="S36" s="284" t="s">
        <v>4583</v>
      </c>
      <c r="T36" s="533" t="s">
        <v>4739</v>
      </c>
    </row>
    <row r="37" spans="1:20" ht="20.100000000000001" customHeight="1" x14ac:dyDescent="0.25">
      <c r="A37" s="721" t="s">
        <v>4740</v>
      </c>
      <c r="B37" s="157" t="s">
        <v>4638</v>
      </c>
      <c r="C37" s="284" t="s">
        <v>4583</v>
      </c>
      <c r="D37" s="157"/>
      <c r="E37" s="2923">
        <v>5.26</v>
      </c>
      <c r="F37" s="157"/>
      <c r="G37" s="157"/>
      <c r="H37" s="543" t="s">
        <v>4605</v>
      </c>
      <c r="I37" s="483" t="s">
        <v>4664</v>
      </c>
      <c r="J37" s="154"/>
      <c r="K37" s="525" t="s">
        <v>4741</v>
      </c>
      <c r="L37" s="490" t="s">
        <v>4609</v>
      </c>
      <c r="M37" s="543" t="s">
        <v>4605</v>
      </c>
      <c r="N37" s="157"/>
      <c r="O37" s="2923">
        <v>4.1900000000000004</v>
      </c>
      <c r="P37" s="157"/>
      <c r="Q37" s="157"/>
      <c r="R37" s="157" t="s">
        <v>4638</v>
      </c>
      <c r="S37" s="284" t="s">
        <v>4583</v>
      </c>
      <c r="T37" s="533" t="s">
        <v>4742</v>
      </c>
    </row>
    <row r="38" spans="1:20" ht="20.100000000000001" customHeight="1" x14ac:dyDescent="0.25">
      <c r="A38" s="502" t="s">
        <v>4743</v>
      </c>
      <c r="B38" s="157" t="s">
        <v>4638</v>
      </c>
      <c r="C38" s="284" t="s">
        <v>4583</v>
      </c>
      <c r="D38" s="157"/>
      <c r="E38" s="157"/>
      <c r="F38" s="2923">
        <v>2.4900000000000002</v>
      </c>
      <c r="G38" s="157"/>
      <c r="H38" s="543" t="s">
        <v>4605</v>
      </c>
      <c r="I38" s="483" t="s">
        <v>4668</v>
      </c>
      <c r="J38" s="154" t="s">
        <v>4744</v>
      </c>
      <c r="K38" s="525" t="s">
        <v>4741</v>
      </c>
      <c r="L38" s="490" t="s">
        <v>4611</v>
      </c>
      <c r="M38" s="543" t="s">
        <v>4605</v>
      </c>
      <c r="N38" s="157"/>
      <c r="O38" s="157"/>
      <c r="P38" s="2923">
        <v>3.77</v>
      </c>
      <c r="Q38" s="157"/>
      <c r="R38" s="157" t="s">
        <v>4638</v>
      </c>
      <c r="S38" s="284" t="s">
        <v>4583</v>
      </c>
      <c r="T38" s="533" t="s">
        <v>4745</v>
      </c>
    </row>
    <row r="39" spans="1:20" ht="20.100000000000001" customHeight="1" x14ac:dyDescent="0.25">
      <c r="A39" s="502" t="s">
        <v>4746</v>
      </c>
      <c r="B39" s="157" t="s">
        <v>4638</v>
      </c>
      <c r="C39" s="164" t="s">
        <v>4583</v>
      </c>
      <c r="D39" s="2923">
        <v>8.5299999999999994</v>
      </c>
      <c r="E39" s="157"/>
      <c r="F39" s="157"/>
      <c r="G39" s="157"/>
      <c r="H39" s="543" t="s">
        <v>4605</v>
      </c>
      <c r="I39" s="483" t="s">
        <v>4672</v>
      </c>
      <c r="J39" s="154"/>
      <c r="K39" s="1296" t="s">
        <v>4747</v>
      </c>
      <c r="L39" s="490" t="s">
        <v>4613</v>
      </c>
      <c r="M39" s="543" t="s">
        <v>4605</v>
      </c>
      <c r="N39" s="2923">
        <v>6.82</v>
      </c>
      <c r="O39" s="157"/>
      <c r="P39" s="157"/>
      <c r="Q39" s="157"/>
      <c r="R39" s="157" t="s">
        <v>4638</v>
      </c>
      <c r="S39" s="164" t="s">
        <v>4583</v>
      </c>
      <c r="T39" s="1298" t="s">
        <v>4748</v>
      </c>
    </row>
    <row r="40" spans="1:20" ht="20.100000000000001" customHeight="1" x14ac:dyDescent="0.25">
      <c r="A40" s="502" t="s">
        <v>4749</v>
      </c>
      <c r="B40" s="157" t="s">
        <v>4638</v>
      </c>
      <c r="C40" s="284" t="s">
        <v>4583</v>
      </c>
      <c r="D40" s="157"/>
      <c r="E40" s="2923">
        <v>9.2200000000000006</v>
      </c>
      <c r="F40" s="157"/>
      <c r="G40" s="157"/>
      <c r="H40" s="543" t="s">
        <v>4605</v>
      </c>
      <c r="I40" s="483" t="s">
        <v>4677</v>
      </c>
      <c r="J40" s="154"/>
      <c r="K40" s="1296" t="s">
        <v>4750</v>
      </c>
      <c r="L40" s="490" t="s">
        <v>4617</v>
      </c>
      <c r="M40" s="543" t="s">
        <v>4605</v>
      </c>
      <c r="N40" s="157"/>
      <c r="O40" s="2923">
        <v>3.06</v>
      </c>
      <c r="P40" s="157"/>
      <c r="Q40" s="157"/>
      <c r="R40" s="157" t="s">
        <v>4638</v>
      </c>
      <c r="S40" s="284" t="s">
        <v>4583</v>
      </c>
      <c r="T40" s="1298" t="s">
        <v>4751</v>
      </c>
    </row>
    <row r="41" spans="1:20" ht="20.100000000000001" customHeight="1" x14ac:dyDescent="0.25">
      <c r="A41" s="502" t="s">
        <v>4752</v>
      </c>
      <c r="B41" s="157" t="s">
        <v>4638</v>
      </c>
      <c r="C41" s="284" t="s">
        <v>4583</v>
      </c>
      <c r="D41" s="157"/>
      <c r="E41" s="157"/>
      <c r="F41" s="2923">
        <v>4.6500000000000004</v>
      </c>
      <c r="G41" s="157"/>
      <c r="H41" s="543" t="s">
        <v>4605</v>
      </c>
      <c r="I41" s="483" t="s">
        <v>4681</v>
      </c>
      <c r="J41" s="154"/>
      <c r="K41" s="1296" t="s">
        <v>4753</v>
      </c>
      <c r="L41" s="490" t="s">
        <v>4621</v>
      </c>
      <c r="M41" s="543" t="s">
        <v>4605</v>
      </c>
      <c r="N41" s="157"/>
      <c r="O41" s="157"/>
      <c r="P41" s="2923">
        <v>1.99</v>
      </c>
      <c r="Q41" s="157"/>
      <c r="R41" s="157" t="s">
        <v>4638</v>
      </c>
      <c r="S41" s="284" t="s">
        <v>4583</v>
      </c>
      <c r="T41" s="1298" t="s">
        <v>4754</v>
      </c>
    </row>
    <row r="42" spans="1:20" ht="20.100000000000001" customHeight="1" x14ac:dyDescent="0.25">
      <c r="A42" s="502" t="s">
        <v>4755</v>
      </c>
      <c r="B42" s="157" t="s">
        <v>4638</v>
      </c>
      <c r="C42" s="284" t="s">
        <v>4583</v>
      </c>
      <c r="D42" s="2923">
        <v>3.7</v>
      </c>
      <c r="E42" s="157"/>
      <c r="F42" s="157"/>
      <c r="G42" s="157"/>
      <c r="H42" s="543" t="s">
        <v>4605</v>
      </c>
      <c r="I42" s="483" t="s">
        <v>4685</v>
      </c>
      <c r="J42" s="154"/>
      <c r="K42" s="1296" t="s">
        <v>4756</v>
      </c>
      <c r="L42" s="490" t="s">
        <v>4687</v>
      </c>
      <c r="M42" s="543" t="s">
        <v>4605</v>
      </c>
      <c r="N42" s="2923">
        <v>2.41</v>
      </c>
      <c r="O42" s="157"/>
      <c r="P42" s="157"/>
      <c r="Q42" s="157"/>
      <c r="R42" s="157" t="s">
        <v>4638</v>
      </c>
      <c r="S42" s="284" t="s">
        <v>4583</v>
      </c>
      <c r="T42" s="1298" t="s">
        <v>4757</v>
      </c>
    </row>
    <row r="43" spans="1:20" ht="20.100000000000001" customHeight="1" x14ac:dyDescent="0.25">
      <c r="A43" s="502" t="s">
        <v>4758</v>
      </c>
      <c r="B43" s="157" t="s">
        <v>4638</v>
      </c>
      <c r="C43" s="284" t="s">
        <v>4583</v>
      </c>
      <c r="D43" s="157"/>
      <c r="E43" s="2923">
        <v>2.35</v>
      </c>
      <c r="F43" s="157"/>
      <c r="G43" s="157"/>
      <c r="H43" s="543" t="s">
        <v>4605</v>
      </c>
      <c r="I43" s="483" t="s">
        <v>4690</v>
      </c>
      <c r="J43" s="154"/>
      <c r="K43" s="1296" t="s">
        <v>4759</v>
      </c>
      <c r="L43" s="490" t="s">
        <v>4692</v>
      </c>
      <c r="M43" s="543" t="s">
        <v>4605</v>
      </c>
      <c r="N43" s="157"/>
      <c r="O43" s="2923">
        <v>3.65</v>
      </c>
      <c r="P43" s="157"/>
      <c r="Q43" s="157"/>
      <c r="R43" s="157" t="s">
        <v>4638</v>
      </c>
      <c r="S43" s="284" t="s">
        <v>4583</v>
      </c>
      <c r="T43" s="1298" t="s">
        <v>4760</v>
      </c>
    </row>
    <row r="44" spans="1:20" ht="20.100000000000001" customHeight="1" thickBot="1" x14ac:dyDescent="0.3">
      <c r="A44" s="508" t="s">
        <v>4761</v>
      </c>
      <c r="B44" s="177" t="s">
        <v>4638</v>
      </c>
      <c r="C44" s="478" t="s">
        <v>4583</v>
      </c>
      <c r="D44" s="177"/>
      <c r="E44" s="177"/>
      <c r="F44" s="2928">
        <v>4.2300000000000004</v>
      </c>
      <c r="G44" s="177"/>
      <c r="H44" s="546" t="s">
        <v>4605</v>
      </c>
      <c r="I44" s="486" t="s">
        <v>4695</v>
      </c>
      <c r="J44" s="178"/>
      <c r="K44" s="1297" t="s">
        <v>4762</v>
      </c>
      <c r="L44" s="491" t="s">
        <v>4696</v>
      </c>
      <c r="M44" s="546" t="s">
        <v>4605</v>
      </c>
      <c r="N44" s="177"/>
      <c r="O44" s="177"/>
      <c r="P44" s="2928">
        <v>5.87</v>
      </c>
      <c r="Q44" s="177"/>
      <c r="R44" s="177" t="s">
        <v>4638</v>
      </c>
      <c r="S44" s="478" t="s">
        <v>4583</v>
      </c>
      <c r="T44" s="1299" t="s">
        <v>4763</v>
      </c>
    </row>
    <row r="45" spans="1:20" ht="20.100000000000001" customHeight="1" thickTop="1" x14ac:dyDescent="0.25">
      <c r="A45" s="503" t="s">
        <v>4764</v>
      </c>
      <c r="B45" s="157" t="s">
        <v>4638</v>
      </c>
      <c r="C45" s="2574" t="s">
        <v>4583</v>
      </c>
      <c r="D45" s="2923">
        <v>2.4900000000000002</v>
      </c>
      <c r="E45" s="179"/>
      <c r="F45" s="179"/>
      <c r="G45" s="179"/>
      <c r="H45" s="544" t="s">
        <v>4605</v>
      </c>
      <c r="I45" s="484" t="s">
        <v>4698</v>
      </c>
      <c r="J45" s="2575" t="s">
        <v>4674</v>
      </c>
      <c r="K45" s="526" t="s">
        <v>4765</v>
      </c>
      <c r="L45" s="492" t="s">
        <v>4699</v>
      </c>
      <c r="M45" s="544" t="s">
        <v>4605</v>
      </c>
      <c r="N45" s="2923">
        <v>0.68</v>
      </c>
      <c r="O45" s="179"/>
      <c r="P45" s="179"/>
      <c r="Q45" s="179"/>
      <c r="R45" s="157" t="s">
        <v>4638</v>
      </c>
      <c r="S45" s="284" t="s">
        <v>4583</v>
      </c>
      <c r="T45" s="1455" t="s">
        <v>4766</v>
      </c>
    </row>
    <row r="46" spans="1:20" ht="20.100000000000001" customHeight="1" x14ac:dyDescent="0.25">
      <c r="A46" s="504" t="s">
        <v>4767</v>
      </c>
      <c r="B46" s="157" t="s">
        <v>4638</v>
      </c>
      <c r="C46" s="284" t="s">
        <v>4583</v>
      </c>
      <c r="D46" s="157"/>
      <c r="E46" s="2923">
        <v>3.76</v>
      </c>
      <c r="F46" s="157"/>
      <c r="G46" s="157"/>
      <c r="H46" s="543" t="s">
        <v>4605</v>
      </c>
      <c r="I46" s="483" t="s">
        <v>4700</v>
      </c>
      <c r="J46" s="659" t="s">
        <v>4768</v>
      </c>
      <c r="K46" s="525" t="s">
        <v>4769</v>
      </c>
      <c r="L46" s="490" t="s">
        <v>4701</v>
      </c>
      <c r="M46" s="543" t="s">
        <v>4605</v>
      </c>
      <c r="N46" s="157"/>
      <c r="O46" s="2923">
        <v>3.54</v>
      </c>
      <c r="P46" s="157"/>
      <c r="Q46" s="157"/>
      <c r="R46" s="157" t="s">
        <v>4638</v>
      </c>
      <c r="S46" s="284" t="s">
        <v>4583</v>
      </c>
      <c r="T46" s="533" t="s">
        <v>4770</v>
      </c>
    </row>
    <row r="47" spans="1:20" ht="20.100000000000001" customHeight="1" x14ac:dyDescent="0.25">
      <c r="A47" s="502" t="s">
        <v>4771</v>
      </c>
      <c r="B47" s="157" t="s">
        <v>4772</v>
      </c>
      <c r="C47" s="284" t="s">
        <v>4583</v>
      </c>
      <c r="D47" s="157"/>
      <c r="E47" s="157"/>
      <c r="F47" s="2923">
        <v>8.58</v>
      </c>
      <c r="G47" s="157"/>
      <c r="H47" s="543" t="s">
        <v>4605</v>
      </c>
      <c r="I47" s="483" t="s">
        <v>4704</v>
      </c>
      <c r="J47" s="659" t="s">
        <v>4768</v>
      </c>
      <c r="K47" s="1480" t="s">
        <v>4773</v>
      </c>
      <c r="L47" s="490" t="s">
        <v>4705</v>
      </c>
      <c r="M47" s="543" t="s">
        <v>4605</v>
      </c>
      <c r="N47" s="157"/>
      <c r="O47" s="157"/>
      <c r="P47" s="2923">
        <v>3.22</v>
      </c>
      <c r="Q47" s="157"/>
      <c r="R47" s="157" t="s">
        <v>4638</v>
      </c>
      <c r="S47" s="284" t="s">
        <v>4583</v>
      </c>
      <c r="T47" s="533" t="s">
        <v>4774</v>
      </c>
    </row>
    <row r="48" spans="1:20" ht="20.100000000000001" customHeight="1" x14ac:dyDescent="0.25">
      <c r="A48" s="502" t="s">
        <v>4775</v>
      </c>
      <c r="B48" s="157" t="s">
        <v>4772</v>
      </c>
      <c r="C48" s="284" t="s">
        <v>4583</v>
      </c>
      <c r="D48" s="2923">
        <v>6.8100000000000005</v>
      </c>
      <c r="E48" s="157"/>
      <c r="F48" s="157"/>
      <c r="G48" s="157"/>
      <c r="H48" s="543" t="s">
        <v>4605</v>
      </c>
      <c r="I48" s="483" t="s">
        <v>4708</v>
      </c>
      <c r="J48" s="659" t="s">
        <v>4768</v>
      </c>
      <c r="K48" s="525"/>
      <c r="L48" s="490" t="s">
        <v>4710</v>
      </c>
      <c r="M48" s="543" t="s">
        <v>4605</v>
      </c>
      <c r="N48" s="2923">
        <v>1.77</v>
      </c>
      <c r="O48" s="157"/>
      <c r="P48" s="157"/>
      <c r="Q48" s="157"/>
      <c r="R48" s="157" t="s">
        <v>4638</v>
      </c>
      <c r="S48" s="284" t="s">
        <v>4583</v>
      </c>
      <c r="T48" s="533" t="s">
        <v>4776</v>
      </c>
    </row>
    <row r="49" spans="1:21" ht="20.100000000000001" customHeight="1" x14ac:dyDescent="0.25">
      <c r="A49" s="504" t="s">
        <v>4777</v>
      </c>
      <c r="B49" s="157" t="s">
        <v>4772</v>
      </c>
      <c r="C49" s="284" t="s">
        <v>4583</v>
      </c>
      <c r="D49" s="157"/>
      <c r="E49" s="2923">
        <v>3.04</v>
      </c>
      <c r="F49" s="157"/>
      <c r="G49" s="157"/>
      <c r="H49" s="543" t="s">
        <v>4605</v>
      </c>
      <c r="I49" s="483" t="s">
        <v>4713</v>
      </c>
      <c r="J49" s="154"/>
      <c r="K49" s="525"/>
      <c r="L49" s="490" t="s">
        <v>4714</v>
      </c>
      <c r="M49" s="543" t="s">
        <v>4605</v>
      </c>
      <c r="N49" s="157"/>
      <c r="O49" s="2923">
        <v>4.1100000000000003</v>
      </c>
      <c r="P49" s="157"/>
      <c r="Q49" s="157"/>
      <c r="R49" s="157" t="s">
        <v>4638</v>
      </c>
      <c r="S49" s="284" t="s">
        <v>4583</v>
      </c>
      <c r="T49" s="533" t="s">
        <v>4778</v>
      </c>
    </row>
    <row r="50" spans="1:21" ht="20.100000000000001" customHeight="1" x14ac:dyDescent="0.25">
      <c r="A50" s="502" t="s">
        <v>4779</v>
      </c>
      <c r="B50" s="157" t="s">
        <v>4772</v>
      </c>
      <c r="C50" s="284" t="s">
        <v>4583</v>
      </c>
      <c r="D50" s="157"/>
      <c r="E50" s="157"/>
      <c r="F50" s="2923">
        <v>2.4</v>
      </c>
      <c r="G50" s="157"/>
      <c r="H50" s="543" t="s">
        <v>4605</v>
      </c>
      <c r="I50" s="483" t="s">
        <v>4717</v>
      </c>
      <c r="J50" s="154"/>
      <c r="K50" s="525"/>
      <c r="L50" s="490" t="s">
        <v>4718</v>
      </c>
      <c r="M50" s="543" t="s">
        <v>4605</v>
      </c>
      <c r="N50" s="157"/>
      <c r="O50" s="157"/>
      <c r="P50" s="2923">
        <v>3.65</v>
      </c>
      <c r="Q50" s="157"/>
      <c r="R50" s="157" t="s">
        <v>4638</v>
      </c>
      <c r="S50" s="284" t="s">
        <v>4583</v>
      </c>
      <c r="T50" s="533" t="s">
        <v>4780</v>
      </c>
    </row>
    <row r="51" spans="1:21" ht="20.100000000000001" customHeight="1" x14ac:dyDescent="0.25">
      <c r="A51" s="502" t="s">
        <v>4781</v>
      </c>
      <c r="B51" s="157" t="s">
        <v>4772</v>
      </c>
      <c r="C51" s="284" t="s">
        <v>4583</v>
      </c>
      <c r="D51" s="2923">
        <v>5.87</v>
      </c>
      <c r="E51" s="157"/>
      <c r="F51" s="157"/>
      <c r="G51" s="157"/>
      <c r="H51" s="543" t="s">
        <v>4605</v>
      </c>
      <c r="I51" s="483" t="s">
        <v>4782</v>
      </c>
      <c r="J51" s="154" t="s">
        <v>1692</v>
      </c>
      <c r="K51" s="525"/>
      <c r="L51" s="490" t="s">
        <v>4783</v>
      </c>
      <c r="M51" s="543" t="s">
        <v>4605</v>
      </c>
      <c r="N51" s="2923">
        <v>5.21</v>
      </c>
      <c r="O51" s="157"/>
      <c r="P51" s="157"/>
      <c r="Q51" s="157"/>
      <c r="R51" s="157" t="s">
        <v>4772</v>
      </c>
      <c r="S51" s="284" t="s">
        <v>4583</v>
      </c>
      <c r="T51" s="533" t="s">
        <v>4784</v>
      </c>
    </row>
    <row r="52" spans="1:21" ht="20.100000000000001" customHeight="1" x14ac:dyDescent="0.25">
      <c r="A52" s="502"/>
      <c r="B52" s="143" t="s">
        <v>4598</v>
      </c>
      <c r="C52" s="143" t="s">
        <v>4730</v>
      </c>
      <c r="D52" s="157"/>
      <c r="E52" s="2923">
        <v>1.9100000000000001</v>
      </c>
      <c r="F52" s="157"/>
      <c r="G52" s="157"/>
      <c r="H52" s="543" t="s">
        <v>4605</v>
      </c>
      <c r="I52" s="483" t="s">
        <v>4785</v>
      </c>
      <c r="J52" s="154"/>
      <c r="K52" s="525" t="s">
        <v>4786</v>
      </c>
      <c r="L52" s="490" t="s">
        <v>4787</v>
      </c>
      <c r="M52" s="543" t="s">
        <v>4605</v>
      </c>
      <c r="N52" s="157"/>
      <c r="O52" s="2923">
        <v>3.32</v>
      </c>
      <c r="P52" s="157"/>
      <c r="Q52" s="157"/>
      <c r="R52" s="157" t="s">
        <v>4772</v>
      </c>
      <c r="S52" s="284" t="s">
        <v>4583</v>
      </c>
      <c r="T52" s="533" t="s">
        <v>817</v>
      </c>
      <c r="U52" s="2440" t="s">
        <v>4788</v>
      </c>
    </row>
    <row r="53" spans="1:21" ht="20.100000000000001" customHeight="1" x14ac:dyDescent="0.25">
      <c r="A53" s="502"/>
      <c r="B53" s="143" t="s">
        <v>4598</v>
      </c>
      <c r="C53" s="143" t="s">
        <v>4730</v>
      </c>
      <c r="D53" s="157"/>
      <c r="E53" s="157"/>
      <c r="F53" s="2923">
        <v>0</v>
      </c>
      <c r="G53" s="157"/>
      <c r="H53" s="543" t="s">
        <v>4605</v>
      </c>
      <c r="I53" s="483" t="s">
        <v>4789</v>
      </c>
      <c r="J53" s="154"/>
      <c r="K53" s="525" t="s">
        <v>4724</v>
      </c>
      <c r="L53" s="490" t="s">
        <v>4790</v>
      </c>
      <c r="M53" s="543" t="s">
        <v>4605</v>
      </c>
      <c r="N53" s="157"/>
      <c r="O53" s="157"/>
      <c r="P53" s="2923">
        <v>4.03</v>
      </c>
      <c r="Q53" s="157"/>
      <c r="R53" s="157" t="s">
        <v>4772</v>
      </c>
      <c r="S53" s="284" t="s">
        <v>4583</v>
      </c>
      <c r="T53" s="533" t="s">
        <v>830</v>
      </c>
      <c r="U53" t="s">
        <v>4791</v>
      </c>
    </row>
    <row r="54" spans="1:21" ht="20.100000000000001" customHeight="1" x14ac:dyDescent="0.25">
      <c r="A54" s="502"/>
      <c r="B54" s="143" t="s">
        <v>4598</v>
      </c>
      <c r="C54" s="143" t="s">
        <v>4730</v>
      </c>
      <c r="D54" s="2923">
        <v>3.25</v>
      </c>
      <c r="E54" s="157"/>
      <c r="F54" s="157"/>
      <c r="G54" s="157"/>
      <c r="H54" s="543" t="s">
        <v>4605</v>
      </c>
      <c r="I54" s="483" t="s">
        <v>4792</v>
      </c>
      <c r="J54" s="154"/>
      <c r="K54" s="525"/>
      <c r="L54" s="490" t="s">
        <v>4793</v>
      </c>
      <c r="M54" s="543" t="s">
        <v>4605</v>
      </c>
      <c r="N54" s="2923">
        <v>5.27</v>
      </c>
      <c r="O54" s="157"/>
      <c r="P54" s="157"/>
      <c r="Q54" s="157"/>
      <c r="R54" s="157" t="s">
        <v>4598</v>
      </c>
      <c r="S54" s="143" t="s">
        <v>4649</v>
      </c>
      <c r="T54" s="533"/>
    </row>
    <row r="55" spans="1:21" ht="20.100000000000001" customHeight="1" x14ac:dyDescent="0.25">
      <c r="A55" s="2456" t="s">
        <v>1203</v>
      </c>
      <c r="B55" s="157" t="s">
        <v>4587</v>
      </c>
      <c r="C55" s="284" t="s">
        <v>4583</v>
      </c>
      <c r="D55" s="157"/>
      <c r="E55" s="2923">
        <v>3.26</v>
      </c>
      <c r="F55" s="157"/>
      <c r="G55" s="157"/>
      <c r="H55" s="543" t="s">
        <v>4605</v>
      </c>
      <c r="I55" s="483" t="s">
        <v>4794</v>
      </c>
      <c r="J55" s="2457" t="s">
        <v>4795</v>
      </c>
      <c r="K55" s="525"/>
      <c r="L55" s="490" t="s">
        <v>4796</v>
      </c>
      <c r="M55" s="543" t="s">
        <v>4605</v>
      </c>
      <c r="N55" s="157"/>
      <c r="O55" s="2922">
        <v>4.01</v>
      </c>
      <c r="P55" s="157"/>
      <c r="Q55" s="157"/>
      <c r="R55" s="157" t="s">
        <v>4638</v>
      </c>
      <c r="S55" s="284" t="s">
        <v>4583</v>
      </c>
      <c r="T55" s="533" t="s">
        <v>4797</v>
      </c>
    </row>
    <row r="56" spans="1:21" ht="20.100000000000001" customHeight="1" x14ac:dyDescent="0.25">
      <c r="A56" s="2456" t="s">
        <v>1205</v>
      </c>
      <c r="B56" s="157" t="s">
        <v>4587</v>
      </c>
      <c r="C56" s="284" t="s">
        <v>4583</v>
      </c>
      <c r="D56" s="157"/>
      <c r="E56" s="157"/>
      <c r="F56" s="2923">
        <v>1.94</v>
      </c>
      <c r="G56" s="157"/>
      <c r="H56" s="543" t="s">
        <v>4605</v>
      </c>
      <c r="I56" s="483" t="s">
        <v>4798</v>
      </c>
      <c r="J56" s="2457" t="s">
        <v>4799</v>
      </c>
      <c r="K56" s="525"/>
      <c r="L56" s="490" t="s">
        <v>4800</v>
      </c>
      <c r="M56" s="543" t="s">
        <v>4605</v>
      </c>
      <c r="N56" s="157"/>
      <c r="O56" s="157"/>
      <c r="P56" s="2922">
        <v>3.8</v>
      </c>
      <c r="Q56" s="157"/>
      <c r="R56" s="157" t="s">
        <v>4638</v>
      </c>
      <c r="S56" s="284" t="s">
        <v>4583</v>
      </c>
      <c r="T56" s="533" t="s">
        <v>4801</v>
      </c>
    </row>
    <row r="57" spans="1:21" ht="20.100000000000001" customHeight="1" thickBot="1" x14ac:dyDescent="0.3">
      <c r="A57" s="509" t="s">
        <v>4802</v>
      </c>
      <c r="B57" s="166" t="s">
        <v>4638</v>
      </c>
      <c r="C57" s="184" t="s">
        <v>4583</v>
      </c>
      <c r="D57" s="2926">
        <v>0.24</v>
      </c>
      <c r="E57" s="167"/>
      <c r="F57" s="167"/>
      <c r="G57" s="167"/>
      <c r="H57" s="545" t="s">
        <v>4605</v>
      </c>
      <c r="I57" s="485" t="s">
        <v>4803</v>
      </c>
      <c r="J57" s="168" t="s">
        <v>4686</v>
      </c>
      <c r="K57" s="527"/>
      <c r="L57" s="493" t="s">
        <v>4804</v>
      </c>
      <c r="M57" s="545" t="s">
        <v>4605</v>
      </c>
      <c r="N57" s="2926">
        <v>0</v>
      </c>
      <c r="O57" s="167"/>
      <c r="P57" s="167"/>
      <c r="Q57" s="167"/>
      <c r="R57" s="166" t="s">
        <v>4638</v>
      </c>
      <c r="S57" s="184" t="s">
        <v>4583</v>
      </c>
      <c r="T57" s="535" t="s">
        <v>4805</v>
      </c>
    </row>
    <row r="58" spans="1:21" ht="20.100000000000001" customHeight="1" thickTop="1" x14ac:dyDescent="0.25">
      <c r="A58" s="506"/>
      <c r="B58" s="133"/>
      <c r="C58" s="133"/>
      <c r="D58" s="131"/>
      <c r="E58" s="131"/>
      <c r="F58" s="131"/>
      <c r="G58" s="131"/>
      <c r="H58" s="506"/>
      <c r="I58" s="133"/>
      <c r="J58" s="172"/>
      <c r="K58" s="524"/>
      <c r="L58" s="172"/>
      <c r="M58" s="506" t="s">
        <v>4720</v>
      </c>
      <c r="N58" s="131">
        <f>SUM(D31:D57,N31:N57)</f>
        <v>73.749999999999986</v>
      </c>
      <c r="O58" s="131">
        <f>SUM(E31:E57,O31:O57)</f>
        <v>67.44</v>
      </c>
      <c r="P58" s="131">
        <f>SUM(P31:P57,F31:F57)</f>
        <v>77.960000000000008</v>
      </c>
      <c r="Q58" s="131">
        <f>SUM(Q31:Q57,Y31:Y57)</f>
        <v>0</v>
      </c>
      <c r="R58" s="128"/>
      <c r="S58" s="128"/>
      <c r="T58" s="517"/>
    </row>
    <row r="59" spans="1:21" ht="20.100000000000001" customHeight="1" x14ac:dyDescent="0.25">
      <c r="A59" s="510"/>
      <c r="B59" s="128"/>
      <c r="C59" s="128"/>
      <c r="D59" s="128"/>
      <c r="E59" s="128"/>
      <c r="F59" s="128"/>
      <c r="G59" s="128"/>
      <c r="H59" s="510"/>
      <c r="I59" s="128"/>
      <c r="J59" s="128"/>
      <c r="K59" s="510"/>
      <c r="L59" s="128"/>
      <c r="M59" s="510"/>
      <c r="N59" s="128"/>
      <c r="O59" s="128"/>
      <c r="P59" s="128"/>
      <c r="Q59" s="128"/>
      <c r="R59" s="128"/>
      <c r="S59" s="128"/>
      <c r="T59" s="510"/>
    </row>
    <row r="60" spans="1:21" ht="20.100000000000001" customHeight="1" thickBot="1" x14ac:dyDescent="0.3">
      <c r="A60" s="507" t="s">
        <v>7029</v>
      </c>
      <c r="B60" s="128"/>
      <c r="C60" s="128"/>
      <c r="D60" s="3546" t="s">
        <v>9114</v>
      </c>
      <c r="E60" s="3546"/>
      <c r="F60" s="3546"/>
      <c r="G60" s="3546"/>
      <c r="H60" s="506"/>
      <c r="I60" s="133"/>
      <c r="J60" s="3549" t="s">
        <v>4722</v>
      </c>
      <c r="K60" s="3550"/>
      <c r="L60" s="489"/>
      <c r="M60" s="506"/>
      <c r="N60" s="173"/>
      <c r="O60" s="173"/>
      <c r="P60" s="173"/>
      <c r="Q60" s="173"/>
      <c r="R60" s="173"/>
      <c r="S60" s="173"/>
      <c r="T60" s="510"/>
    </row>
    <row r="61" spans="1:21" ht="20.100000000000001" customHeight="1" thickTop="1" thickBot="1" x14ac:dyDescent="0.3">
      <c r="A61" s="498"/>
      <c r="B61" s="128"/>
      <c r="C61" s="128"/>
      <c r="D61" s="129"/>
      <c r="E61" s="130"/>
      <c r="F61" s="130"/>
      <c r="G61" s="130"/>
      <c r="H61" s="517"/>
      <c r="I61" s="131"/>
      <c r="J61" s="128"/>
      <c r="K61" s="518"/>
      <c r="L61" s="132"/>
      <c r="M61" s="1448" t="s">
        <v>4570</v>
      </c>
      <c r="N61" s="1445">
        <v>33.4</v>
      </c>
      <c r="O61" s="1446">
        <v>43.4</v>
      </c>
      <c r="P61" s="1447">
        <v>40.1</v>
      </c>
      <c r="Q61" s="510" t="s">
        <v>4571</v>
      </c>
      <c r="R61" s="133"/>
      <c r="S61" s="128"/>
      <c r="T61" s="530"/>
    </row>
    <row r="62" spans="1:21" ht="20.100000000000001" customHeight="1" thickTop="1" thickBot="1" x14ac:dyDescent="0.3">
      <c r="A62" s="499" t="s">
        <v>4636</v>
      </c>
      <c r="B62" s="135" t="s">
        <v>4573</v>
      </c>
      <c r="C62" s="136" t="s">
        <v>4574</v>
      </c>
      <c r="D62" s="135" t="s">
        <v>4575</v>
      </c>
      <c r="E62" s="135" t="s">
        <v>4576</v>
      </c>
      <c r="F62" s="135" t="s">
        <v>4577</v>
      </c>
      <c r="G62" s="135" t="s">
        <v>4578</v>
      </c>
      <c r="H62" s="541" t="s">
        <v>4579</v>
      </c>
      <c r="I62" s="481"/>
      <c r="J62" s="138" t="s">
        <v>4580</v>
      </c>
      <c r="K62" s="519" t="s">
        <v>4580</v>
      </c>
      <c r="L62" s="481"/>
      <c r="M62" s="541" t="s">
        <v>4579</v>
      </c>
      <c r="N62" s="135" t="s">
        <v>4575</v>
      </c>
      <c r="O62" s="135" t="s">
        <v>4576</v>
      </c>
      <c r="P62" s="135" t="s">
        <v>4577</v>
      </c>
      <c r="Q62" s="135" t="s">
        <v>4578</v>
      </c>
      <c r="R62" s="135" t="s">
        <v>4573</v>
      </c>
      <c r="S62" s="136" t="s">
        <v>4574</v>
      </c>
      <c r="T62" s="531" t="s">
        <v>4636</v>
      </c>
    </row>
    <row r="63" spans="1:21" ht="18" thickTop="1" x14ac:dyDescent="0.25">
      <c r="A63" s="500" t="s">
        <v>4807</v>
      </c>
      <c r="B63" s="142" t="s">
        <v>4638</v>
      </c>
      <c r="C63" s="152" t="s">
        <v>4583</v>
      </c>
      <c r="D63" s="144"/>
      <c r="E63" s="2921">
        <v>0</v>
      </c>
      <c r="F63" s="144"/>
      <c r="G63" s="144"/>
      <c r="H63" s="542" t="s">
        <v>4584</v>
      </c>
      <c r="I63" s="482" t="s">
        <v>4640</v>
      </c>
      <c r="J63" s="145" t="s">
        <v>4682</v>
      </c>
      <c r="K63" s="525" t="s">
        <v>4786</v>
      </c>
      <c r="L63" s="482" t="s">
        <v>4586</v>
      </c>
      <c r="M63" s="542" t="s">
        <v>4584</v>
      </c>
      <c r="N63" s="144"/>
      <c r="O63" s="2921">
        <v>2.5300000000000002</v>
      </c>
      <c r="P63" s="144"/>
      <c r="Q63" s="144"/>
      <c r="R63" s="144" t="s">
        <v>4638</v>
      </c>
      <c r="S63" s="152" t="s">
        <v>4583</v>
      </c>
      <c r="T63" s="536" t="s">
        <v>4808</v>
      </c>
      <c r="U63" t="s">
        <v>4791</v>
      </c>
    </row>
    <row r="64" spans="1:21" ht="17.25" customHeight="1" x14ac:dyDescent="0.25">
      <c r="A64" s="501" t="s">
        <v>4809</v>
      </c>
      <c r="B64" s="143" t="s">
        <v>4638</v>
      </c>
      <c r="C64" s="164" t="s">
        <v>4583</v>
      </c>
      <c r="D64" s="149"/>
      <c r="E64" s="149"/>
      <c r="F64" s="2922">
        <v>5.08</v>
      </c>
      <c r="G64" s="149"/>
      <c r="H64" s="543" t="s">
        <v>4584</v>
      </c>
      <c r="I64" s="483" t="s">
        <v>4645</v>
      </c>
      <c r="J64" s="655" t="s">
        <v>4810</v>
      </c>
      <c r="K64" s="521"/>
      <c r="L64" s="483" t="s">
        <v>4591</v>
      </c>
      <c r="M64" s="543" t="s">
        <v>4584</v>
      </c>
      <c r="N64" s="149"/>
      <c r="O64" s="149"/>
      <c r="P64" s="2922">
        <v>6.02</v>
      </c>
      <c r="Q64" s="149"/>
      <c r="R64" s="149" t="s">
        <v>4638</v>
      </c>
      <c r="S64" s="164" t="s">
        <v>4583</v>
      </c>
      <c r="T64" s="533" t="s">
        <v>4811</v>
      </c>
    </row>
    <row r="65" spans="1:20" ht="17.25" customHeight="1" x14ac:dyDescent="0.25">
      <c r="A65" s="502" t="s">
        <v>4812</v>
      </c>
      <c r="B65" s="143" t="s">
        <v>4638</v>
      </c>
      <c r="C65" s="164" t="s">
        <v>4583</v>
      </c>
      <c r="D65" s="2923">
        <v>7.44</v>
      </c>
      <c r="E65" s="157"/>
      <c r="F65" s="157"/>
      <c r="G65" s="157"/>
      <c r="H65" s="543" t="s">
        <v>4584</v>
      </c>
      <c r="I65" s="483" t="s">
        <v>4648</v>
      </c>
      <c r="J65" s="656" t="s">
        <v>4813</v>
      </c>
      <c r="K65" s="521" t="s">
        <v>4731</v>
      </c>
      <c r="L65" s="483" t="s">
        <v>4596</v>
      </c>
      <c r="M65" s="543" t="s">
        <v>4584</v>
      </c>
      <c r="N65" s="2923">
        <v>6.86</v>
      </c>
      <c r="O65" s="157"/>
      <c r="P65" s="157"/>
      <c r="Q65" s="157"/>
      <c r="R65" s="157" t="s">
        <v>4638</v>
      </c>
      <c r="S65" s="164" t="s">
        <v>4583</v>
      </c>
      <c r="T65" s="533" t="s">
        <v>4814</v>
      </c>
    </row>
    <row r="66" spans="1:20" ht="17.25" customHeight="1" x14ac:dyDescent="0.25">
      <c r="A66" s="503" t="s">
        <v>4815</v>
      </c>
      <c r="B66" s="143" t="s">
        <v>4638</v>
      </c>
      <c r="C66" s="164" t="s">
        <v>4583</v>
      </c>
      <c r="D66" s="157"/>
      <c r="E66" s="2923">
        <v>6.67</v>
      </c>
      <c r="F66" s="157"/>
      <c r="G66" s="157"/>
      <c r="H66" s="543" t="s">
        <v>4584</v>
      </c>
      <c r="I66" s="483" t="s">
        <v>4652</v>
      </c>
      <c r="J66" s="154"/>
      <c r="K66" s="525"/>
      <c r="L66" s="490" t="s">
        <v>4601</v>
      </c>
      <c r="M66" s="543" t="s">
        <v>4584</v>
      </c>
      <c r="N66" s="157"/>
      <c r="O66" s="2923">
        <v>2.2800000000000002</v>
      </c>
      <c r="P66" s="157"/>
      <c r="Q66" s="157"/>
      <c r="R66" s="157" t="s">
        <v>4638</v>
      </c>
      <c r="S66" s="284" t="s">
        <v>4583</v>
      </c>
      <c r="T66" s="533" t="s">
        <v>4816</v>
      </c>
    </row>
    <row r="67" spans="1:20" ht="17.25" customHeight="1" x14ac:dyDescent="0.25">
      <c r="A67" s="503" t="s">
        <v>4817</v>
      </c>
      <c r="B67" s="143" t="s">
        <v>4638</v>
      </c>
      <c r="C67" s="164" t="s">
        <v>4583</v>
      </c>
      <c r="D67" s="157"/>
      <c r="E67" s="157"/>
      <c r="F67" s="2923">
        <v>7.46</v>
      </c>
      <c r="G67" s="157"/>
      <c r="H67" s="543" t="s">
        <v>4584</v>
      </c>
      <c r="I67" s="483" t="s">
        <v>4655</v>
      </c>
      <c r="J67" s="154"/>
      <c r="K67" s="525"/>
      <c r="L67" s="490" t="s">
        <v>4604</v>
      </c>
      <c r="M67" s="543" t="s">
        <v>4605</v>
      </c>
      <c r="N67" s="157"/>
      <c r="O67" s="157"/>
      <c r="P67" s="2923">
        <v>4.1100000000000003</v>
      </c>
      <c r="Q67" s="157"/>
      <c r="R67" s="157" t="s">
        <v>4638</v>
      </c>
      <c r="S67" s="284" t="s">
        <v>4583</v>
      </c>
      <c r="T67" s="533" t="s">
        <v>4818</v>
      </c>
    </row>
    <row r="68" spans="1:20" ht="17.25" customHeight="1" x14ac:dyDescent="0.25">
      <c r="A68" s="720" t="s">
        <v>4819</v>
      </c>
      <c r="B68" s="157" t="s">
        <v>4638</v>
      </c>
      <c r="C68" s="164" t="s">
        <v>4583</v>
      </c>
      <c r="D68" s="2923">
        <v>6.88</v>
      </c>
      <c r="E68" s="157"/>
      <c r="F68" s="157"/>
      <c r="G68" s="157"/>
      <c r="H68" s="543" t="s">
        <v>4584</v>
      </c>
      <c r="I68" s="483" t="s">
        <v>4660</v>
      </c>
      <c r="J68" s="656" t="s">
        <v>4813</v>
      </c>
      <c r="K68" s="658" t="s">
        <v>4686</v>
      </c>
      <c r="L68" s="490" t="s">
        <v>4607</v>
      </c>
      <c r="M68" s="543" t="s">
        <v>4605</v>
      </c>
      <c r="N68" s="2923">
        <v>2.4699999999999998</v>
      </c>
      <c r="O68" s="157"/>
      <c r="P68" s="157"/>
      <c r="Q68" s="157"/>
      <c r="R68" s="157" t="s">
        <v>4638</v>
      </c>
      <c r="S68" s="284" t="s">
        <v>4583</v>
      </c>
      <c r="T68" s="533" t="s">
        <v>4820</v>
      </c>
    </row>
    <row r="69" spans="1:20" ht="17.25" customHeight="1" x14ac:dyDescent="0.25">
      <c r="A69" s="721" t="s">
        <v>4821</v>
      </c>
      <c r="B69" s="157" t="s">
        <v>4638</v>
      </c>
      <c r="C69" s="284" t="s">
        <v>4583</v>
      </c>
      <c r="D69" s="157"/>
      <c r="E69" s="2923">
        <v>6.6899999999999995</v>
      </c>
      <c r="F69" s="157"/>
      <c r="G69" s="157"/>
      <c r="H69" s="543" t="s">
        <v>4605</v>
      </c>
      <c r="I69" s="483" t="s">
        <v>4664</v>
      </c>
      <c r="J69" s="656" t="s">
        <v>4813</v>
      </c>
      <c r="K69" s="525" t="s">
        <v>4741</v>
      </c>
      <c r="L69" s="490" t="s">
        <v>4609</v>
      </c>
      <c r="M69" s="543" t="s">
        <v>4605</v>
      </c>
      <c r="N69" s="157"/>
      <c r="O69" s="2923">
        <v>4.57</v>
      </c>
      <c r="P69" s="157"/>
      <c r="Q69" s="157"/>
      <c r="R69" s="157" t="s">
        <v>4638</v>
      </c>
      <c r="S69" s="284" t="s">
        <v>4583</v>
      </c>
      <c r="T69" s="533" t="s">
        <v>4742</v>
      </c>
    </row>
    <row r="70" spans="1:20" ht="17.25" customHeight="1" x14ac:dyDescent="0.25">
      <c r="A70" s="502" t="s">
        <v>4822</v>
      </c>
      <c r="B70" s="157" t="s">
        <v>4638</v>
      </c>
      <c r="C70" s="284" t="s">
        <v>4583</v>
      </c>
      <c r="D70" s="157"/>
      <c r="E70" s="157"/>
      <c r="F70" s="2923">
        <v>0.79</v>
      </c>
      <c r="G70" s="157"/>
      <c r="H70" s="543" t="s">
        <v>4605</v>
      </c>
      <c r="I70" s="483" t="s">
        <v>4668</v>
      </c>
      <c r="J70" s="154" t="s">
        <v>4744</v>
      </c>
      <c r="K70" s="525" t="s">
        <v>4741</v>
      </c>
      <c r="L70" s="490" t="s">
        <v>4611</v>
      </c>
      <c r="M70" s="543" t="s">
        <v>4605</v>
      </c>
      <c r="N70" s="157"/>
      <c r="O70" s="157"/>
      <c r="P70" s="2923">
        <v>4.58</v>
      </c>
      <c r="Q70" s="157"/>
      <c r="R70" s="157" t="s">
        <v>4638</v>
      </c>
      <c r="S70" s="284" t="s">
        <v>4583</v>
      </c>
      <c r="T70" s="533" t="s">
        <v>4745</v>
      </c>
    </row>
    <row r="71" spans="1:20" ht="17.25" customHeight="1" x14ac:dyDescent="0.25">
      <c r="A71" s="502" t="s">
        <v>4823</v>
      </c>
      <c r="B71" s="157" t="s">
        <v>4638</v>
      </c>
      <c r="C71" s="284" t="s">
        <v>4583</v>
      </c>
      <c r="D71" s="2923">
        <v>8.94</v>
      </c>
      <c r="E71" s="157"/>
      <c r="F71" s="157"/>
      <c r="G71" s="157"/>
      <c r="H71" s="543" t="s">
        <v>4605</v>
      </c>
      <c r="I71" s="483" t="s">
        <v>4672</v>
      </c>
      <c r="J71" s="154" t="s">
        <v>4728</v>
      </c>
      <c r="K71" s="1296" t="s">
        <v>4747</v>
      </c>
      <c r="L71" s="490" t="s">
        <v>4613</v>
      </c>
      <c r="M71" s="543" t="s">
        <v>4605</v>
      </c>
      <c r="N71" s="2923">
        <v>7.17</v>
      </c>
      <c r="O71" s="157"/>
      <c r="P71" s="157"/>
      <c r="Q71" s="157"/>
      <c r="R71" s="157" t="s">
        <v>4638</v>
      </c>
      <c r="S71" s="164" t="s">
        <v>4583</v>
      </c>
      <c r="T71" s="1298" t="s">
        <v>4824</v>
      </c>
    </row>
    <row r="72" spans="1:20" ht="17.25" customHeight="1" x14ac:dyDescent="0.25">
      <c r="A72" s="502" t="s">
        <v>4825</v>
      </c>
      <c r="B72" s="157" t="s">
        <v>4638</v>
      </c>
      <c r="C72" s="284" t="s">
        <v>4583</v>
      </c>
      <c r="D72" s="157"/>
      <c r="E72" s="2923">
        <v>4.17</v>
      </c>
      <c r="F72" s="157"/>
      <c r="G72" s="157"/>
      <c r="H72" s="543" t="s">
        <v>4605</v>
      </c>
      <c r="I72" s="483" t="s">
        <v>4677</v>
      </c>
      <c r="J72" s="154" t="s">
        <v>4728</v>
      </c>
      <c r="K72" s="1296" t="s">
        <v>4750</v>
      </c>
      <c r="L72" s="490" t="s">
        <v>4617</v>
      </c>
      <c r="M72" s="543" t="s">
        <v>4605</v>
      </c>
      <c r="N72" s="157"/>
      <c r="O72" s="2923">
        <v>1.8900000000000001</v>
      </c>
      <c r="P72" s="157"/>
      <c r="Q72" s="157"/>
      <c r="R72" s="157" t="s">
        <v>4638</v>
      </c>
      <c r="S72" s="284" t="s">
        <v>4583</v>
      </c>
      <c r="T72" s="1298" t="s">
        <v>4826</v>
      </c>
    </row>
    <row r="73" spans="1:20" ht="17.25" customHeight="1" x14ac:dyDescent="0.25">
      <c r="A73" s="502" t="s">
        <v>4827</v>
      </c>
      <c r="B73" s="157" t="s">
        <v>4638</v>
      </c>
      <c r="C73" s="284" t="s">
        <v>4583</v>
      </c>
      <c r="D73" s="157"/>
      <c r="E73" s="157"/>
      <c r="F73" s="2923">
        <v>4.4400000000000004</v>
      </c>
      <c r="G73" s="157"/>
      <c r="H73" s="543" t="s">
        <v>4605</v>
      </c>
      <c r="I73" s="483" t="s">
        <v>4681</v>
      </c>
      <c r="J73" s="154" t="s">
        <v>4728</v>
      </c>
      <c r="K73" s="1296" t="s">
        <v>4753</v>
      </c>
      <c r="L73" s="490" t="s">
        <v>4621</v>
      </c>
      <c r="M73" s="543" t="s">
        <v>4605</v>
      </c>
      <c r="N73" s="157"/>
      <c r="O73" s="157"/>
      <c r="P73" s="2923">
        <v>1.77</v>
      </c>
      <c r="Q73" s="157"/>
      <c r="R73" s="157" t="s">
        <v>4638</v>
      </c>
      <c r="S73" s="284" t="s">
        <v>4583</v>
      </c>
      <c r="T73" s="1298" t="s">
        <v>4828</v>
      </c>
    </row>
    <row r="74" spans="1:20" ht="17.25" customHeight="1" x14ac:dyDescent="0.25">
      <c r="A74" s="502" t="s">
        <v>4829</v>
      </c>
      <c r="B74" s="157" t="s">
        <v>4638</v>
      </c>
      <c r="C74" s="284" t="s">
        <v>4583</v>
      </c>
      <c r="D74" s="2923">
        <v>2.4300000000000002</v>
      </c>
      <c r="E74" s="157"/>
      <c r="F74" s="157"/>
      <c r="G74" s="157"/>
      <c r="H74" s="543" t="s">
        <v>4605</v>
      </c>
      <c r="I74" s="483" t="s">
        <v>4685</v>
      </c>
      <c r="J74" s="154" t="s">
        <v>4728</v>
      </c>
      <c r="K74" s="1296" t="s">
        <v>4756</v>
      </c>
      <c r="L74" s="490" t="s">
        <v>4687</v>
      </c>
      <c r="M74" s="543" t="s">
        <v>4605</v>
      </c>
      <c r="N74" s="2923">
        <v>2.83</v>
      </c>
      <c r="O74" s="157"/>
      <c r="P74" s="157"/>
      <c r="Q74" s="157"/>
      <c r="R74" s="157" t="s">
        <v>4638</v>
      </c>
      <c r="S74" s="284" t="s">
        <v>4583</v>
      </c>
      <c r="T74" s="1298" t="s">
        <v>4830</v>
      </c>
    </row>
    <row r="75" spans="1:20" ht="17.25" customHeight="1" x14ac:dyDescent="0.25">
      <c r="A75" s="502" t="s">
        <v>4831</v>
      </c>
      <c r="B75" s="157" t="s">
        <v>4638</v>
      </c>
      <c r="C75" s="284" t="s">
        <v>4583</v>
      </c>
      <c r="D75" s="157"/>
      <c r="E75" s="2923">
        <v>2.2400000000000002</v>
      </c>
      <c r="F75" s="157"/>
      <c r="G75" s="157"/>
      <c r="H75" s="543" t="s">
        <v>4605</v>
      </c>
      <c r="I75" s="483" t="s">
        <v>4690</v>
      </c>
      <c r="J75" s="656" t="s">
        <v>4813</v>
      </c>
      <c r="K75" s="1296" t="s">
        <v>4759</v>
      </c>
      <c r="L75" s="490" t="s">
        <v>4692</v>
      </c>
      <c r="M75" s="543" t="s">
        <v>4605</v>
      </c>
      <c r="N75" s="157"/>
      <c r="O75" s="2923">
        <v>3.85</v>
      </c>
      <c r="P75" s="157"/>
      <c r="Q75" s="157"/>
      <c r="R75" s="157" t="s">
        <v>4638</v>
      </c>
      <c r="S75" s="284" t="s">
        <v>4583</v>
      </c>
      <c r="T75" s="1298" t="s">
        <v>4832</v>
      </c>
    </row>
    <row r="76" spans="1:20" ht="17.25" customHeight="1" thickBot="1" x14ac:dyDescent="0.3">
      <c r="A76" s="508" t="s">
        <v>4833</v>
      </c>
      <c r="B76" s="177" t="s">
        <v>4638</v>
      </c>
      <c r="C76" s="478" t="s">
        <v>4583</v>
      </c>
      <c r="D76" s="177"/>
      <c r="E76" s="177"/>
      <c r="F76" s="2928">
        <v>3.49</v>
      </c>
      <c r="G76" s="177"/>
      <c r="H76" s="546" t="s">
        <v>4605</v>
      </c>
      <c r="I76" s="486" t="s">
        <v>4695</v>
      </c>
      <c r="J76" s="178" t="s">
        <v>4728</v>
      </c>
      <c r="K76" s="1297" t="s">
        <v>4762</v>
      </c>
      <c r="L76" s="491" t="s">
        <v>4696</v>
      </c>
      <c r="M76" s="546" t="s">
        <v>4605</v>
      </c>
      <c r="N76" s="177"/>
      <c r="O76" s="177"/>
      <c r="P76" s="2928">
        <v>6.38</v>
      </c>
      <c r="Q76" s="177"/>
      <c r="R76" s="177" t="s">
        <v>4638</v>
      </c>
      <c r="S76" s="478" t="s">
        <v>4583</v>
      </c>
      <c r="T76" s="1299" t="s">
        <v>4834</v>
      </c>
    </row>
    <row r="77" spans="1:20" ht="17.25" customHeight="1" thickTop="1" x14ac:dyDescent="0.25">
      <c r="A77" s="503" t="s">
        <v>4835</v>
      </c>
      <c r="B77" s="142" t="s">
        <v>4638</v>
      </c>
      <c r="C77" s="152" t="s">
        <v>4583</v>
      </c>
      <c r="D77" s="2923">
        <v>0.38</v>
      </c>
      <c r="E77" s="179"/>
      <c r="F77" s="179"/>
      <c r="G77" s="179"/>
      <c r="H77" s="544" t="s">
        <v>4605</v>
      </c>
      <c r="I77" s="484" t="s">
        <v>4698</v>
      </c>
      <c r="J77" s="180" t="s">
        <v>4836</v>
      </c>
      <c r="K77" s="526" t="s">
        <v>4765</v>
      </c>
      <c r="L77" s="492" t="s">
        <v>4699</v>
      </c>
      <c r="M77" s="544" t="s">
        <v>4605</v>
      </c>
      <c r="N77" s="2923">
        <v>0.35</v>
      </c>
      <c r="O77" s="179"/>
      <c r="P77" s="179"/>
      <c r="Q77" s="179"/>
      <c r="R77" s="157" t="s">
        <v>4638</v>
      </c>
      <c r="S77" s="284" t="s">
        <v>4583</v>
      </c>
      <c r="T77" s="1455" t="s">
        <v>4837</v>
      </c>
    </row>
    <row r="78" spans="1:20" ht="17.25" customHeight="1" x14ac:dyDescent="0.25">
      <c r="A78" s="504" t="s">
        <v>4838</v>
      </c>
      <c r="B78" s="157" t="s">
        <v>4638</v>
      </c>
      <c r="C78" s="284" t="s">
        <v>4583</v>
      </c>
      <c r="D78" s="157"/>
      <c r="E78" s="2923">
        <v>4.59</v>
      </c>
      <c r="F78" s="157"/>
      <c r="G78" s="157"/>
      <c r="H78" s="543" t="s">
        <v>4605</v>
      </c>
      <c r="I78" s="483" t="s">
        <v>4700</v>
      </c>
      <c r="J78" s="659" t="s">
        <v>4768</v>
      </c>
      <c r="K78" s="525" t="s">
        <v>4769</v>
      </c>
      <c r="L78" s="490" t="s">
        <v>4701</v>
      </c>
      <c r="M78" s="543" t="s">
        <v>4605</v>
      </c>
      <c r="N78" s="157"/>
      <c r="O78" s="2923">
        <v>2.85</v>
      </c>
      <c r="P78" s="157"/>
      <c r="Q78" s="157"/>
      <c r="R78" s="157" t="s">
        <v>4638</v>
      </c>
      <c r="S78" s="284" t="s">
        <v>4583</v>
      </c>
      <c r="T78" s="533" t="s">
        <v>4839</v>
      </c>
    </row>
    <row r="79" spans="1:20" ht="17.25" customHeight="1" x14ac:dyDescent="0.25">
      <c r="A79" s="502" t="s">
        <v>4840</v>
      </c>
      <c r="B79" s="157" t="s">
        <v>4638</v>
      </c>
      <c r="C79" s="284" t="s">
        <v>4583</v>
      </c>
      <c r="D79" s="157"/>
      <c r="E79" s="157"/>
      <c r="F79" s="2923">
        <v>8.8800000000000008</v>
      </c>
      <c r="G79" s="157"/>
      <c r="H79" s="543" t="s">
        <v>4605</v>
      </c>
      <c r="I79" s="483" t="s">
        <v>4704</v>
      </c>
      <c r="J79" s="659" t="s">
        <v>4768</v>
      </c>
      <c r="K79" s="1480" t="s">
        <v>4773</v>
      </c>
      <c r="L79" s="490" t="s">
        <v>4705</v>
      </c>
      <c r="M79" s="543" t="s">
        <v>4605</v>
      </c>
      <c r="N79" s="157"/>
      <c r="O79" s="157"/>
      <c r="P79" s="2923">
        <v>4.58</v>
      </c>
      <c r="Q79" s="157"/>
      <c r="R79" s="157" t="s">
        <v>4638</v>
      </c>
      <c r="S79" s="284" t="s">
        <v>4583</v>
      </c>
      <c r="T79" s="533" t="s">
        <v>4841</v>
      </c>
    </row>
    <row r="80" spans="1:20" ht="17.25" customHeight="1" x14ac:dyDescent="0.25">
      <c r="A80" s="502" t="s">
        <v>4842</v>
      </c>
      <c r="B80" s="157" t="s">
        <v>4638</v>
      </c>
      <c r="C80" s="284" t="s">
        <v>4583</v>
      </c>
      <c r="D80" s="2923">
        <v>7.16</v>
      </c>
      <c r="E80" s="157"/>
      <c r="F80" s="157"/>
      <c r="G80" s="157"/>
      <c r="H80" s="543" t="s">
        <v>4605</v>
      </c>
      <c r="I80" s="483" t="s">
        <v>4708</v>
      </c>
      <c r="J80" s="659" t="s">
        <v>4768</v>
      </c>
      <c r="K80" s="525"/>
      <c r="L80" s="490" t="s">
        <v>4710</v>
      </c>
      <c r="M80" s="543" t="s">
        <v>4605</v>
      </c>
      <c r="N80" s="2923">
        <v>1.78</v>
      </c>
      <c r="O80" s="157"/>
      <c r="P80" s="157"/>
      <c r="Q80" s="157"/>
      <c r="R80" s="157" t="s">
        <v>4638</v>
      </c>
      <c r="S80" s="284" t="s">
        <v>4583</v>
      </c>
      <c r="T80" s="533" t="s">
        <v>4843</v>
      </c>
    </row>
    <row r="81" spans="1:21" ht="17.25" customHeight="1" x14ac:dyDescent="0.25">
      <c r="A81" s="504" t="s">
        <v>4844</v>
      </c>
      <c r="B81" s="157" t="s">
        <v>4638</v>
      </c>
      <c r="C81" s="284" t="s">
        <v>4583</v>
      </c>
      <c r="D81" s="157"/>
      <c r="E81" s="2923">
        <v>1.8900000000000001</v>
      </c>
      <c r="F81" s="157"/>
      <c r="G81" s="157"/>
      <c r="H81" s="543" t="s">
        <v>4605</v>
      </c>
      <c r="I81" s="483" t="s">
        <v>4713</v>
      </c>
      <c r="J81" s="660"/>
      <c r="K81" s="525"/>
      <c r="L81" s="490" t="s">
        <v>4714</v>
      </c>
      <c r="M81" s="543" t="s">
        <v>4605</v>
      </c>
      <c r="N81" s="157"/>
      <c r="O81" s="2923">
        <v>3.05</v>
      </c>
      <c r="P81" s="157"/>
      <c r="Q81" s="157"/>
      <c r="R81" s="157" t="s">
        <v>4638</v>
      </c>
      <c r="S81" s="284" t="s">
        <v>4583</v>
      </c>
      <c r="T81" s="533" t="s">
        <v>4845</v>
      </c>
    </row>
    <row r="82" spans="1:21" ht="17.25" customHeight="1" x14ac:dyDescent="0.25">
      <c r="A82" s="502" t="s">
        <v>4846</v>
      </c>
      <c r="B82" s="157" t="s">
        <v>4772</v>
      </c>
      <c r="C82" s="284" t="s">
        <v>4583</v>
      </c>
      <c r="D82" s="157"/>
      <c r="E82" s="157"/>
      <c r="F82" s="2923">
        <v>2.7800000000000002</v>
      </c>
      <c r="G82" s="157"/>
      <c r="H82" s="543" t="s">
        <v>4605</v>
      </c>
      <c r="I82" s="483" t="s">
        <v>4717</v>
      </c>
      <c r="J82" s="154"/>
      <c r="K82" s="525"/>
      <c r="L82" s="490" t="s">
        <v>4718</v>
      </c>
      <c r="M82" s="543" t="s">
        <v>4605</v>
      </c>
      <c r="N82" s="157"/>
      <c r="O82" s="157"/>
      <c r="P82" s="2923">
        <v>3.56</v>
      </c>
      <c r="Q82" s="157"/>
      <c r="R82" s="157" t="s">
        <v>4638</v>
      </c>
      <c r="S82" s="284" t="s">
        <v>4583</v>
      </c>
      <c r="T82" s="533" t="s">
        <v>4847</v>
      </c>
    </row>
    <row r="83" spans="1:21" ht="17.25" customHeight="1" x14ac:dyDescent="0.25">
      <c r="A83" s="502" t="s">
        <v>4848</v>
      </c>
      <c r="B83" s="157" t="s">
        <v>4587</v>
      </c>
      <c r="C83" s="284" t="s">
        <v>4583</v>
      </c>
      <c r="D83" s="2923">
        <v>5.61</v>
      </c>
      <c r="E83" s="157"/>
      <c r="F83" s="157"/>
      <c r="G83" s="157"/>
      <c r="H83" s="543" t="s">
        <v>4605</v>
      </c>
      <c r="I83" s="483" t="s">
        <v>4849</v>
      </c>
      <c r="J83" s="154" t="s">
        <v>1692</v>
      </c>
      <c r="K83" s="525"/>
      <c r="L83" s="490" t="s">
        <v>4850</v>
      </c>
      <c r="M83" s="543" t="s">
        <v>4605</v>
      </c>
      <c r="N83" s="2923">
        <v>3.64</v>
      </c>
      <c r="O83" s="157"/>
      <c r="P83" s="157"/>
      <c r="Q83" s="157"/>
      <c r="R83" s="157" t="s">
        <v>4772</v>
      </c>
      <c r="S83" s="284" t="s">
        <v>4583</v>
      </c>
      <c r="T83" s="533" t="s">
        <v>4851</v>
      </c>
    </row>
    <row r="84" spans="1:21" ht="17.25" customHeight="1" x14ac:dyDescent="0.25">
      <c r="A84" s="502"/>
      <c r="B84" s="143" t="s">
        <v>4598</v>
      </c>
      <c r="C84" s="143" t="s">
        <v>4730</v>
      </c>
      <c r="D84" s="157"/>
      <c r="E84" s="2923">
        <v>2.1800000000000002</v>
      </c>
      <c r="F84" s="157"/>
      <c r="G84" s="157"/>
      <c r="H84" s="543" t="s">
        <v>4605</v>
      </c>
      <c r="I84" s="483" t="s">
        <v>4852</v>
      </c>
      <c r="J84" s="154"/>
      <c r="K84" s="525" t="s">
        <v>4786</v>
      </c>
      <c r="L84" s="490" t="s">
        <v>4853</v>
      </c>
      <c r="M84" s="543" t="s">
        <v>4605</v>
      </c>
      <c r="N84" s="157"/>
      <c r="O84" s="2923">
        <v>6.82</v>
      </c>
      <c r="P84" s="157"/>
      <c r="Q84" s="157"/>
      <c r="R84" s="157" t="s">
        <v>4772</v>
      </c>
      <c r="S84" s="284" t="s">
        <v>4583</v>
      </c>
      <c r="T84" s="533" t="s">
        <v>817</v>
      </c>
      <c r="U84" s="2440" t="s">
        <v>4788</v>
      </c>
    </row>
    <row r="85" spans="1:21" ht="17.25" customHeight="1" x14ac:dyDescent="0.25">
      <c r="A85" s="502"/>
      <c r="B85" s="143" t="s">
        <v>4598</v>
      </c>
      <c r="C85" s="143" t="s">
        <v>4730</v>
      </c>
      <c r="D85" s="157"/>
      <c r="E85" s="157"/>
      <c r="F85" s="2923">
        <v>0</v>
      </c>
      <c r="G85" s="157"/>
      <c r="H85" s="543" t="s">
        <v>4605</v>
      </c>
      <c r="I85" s="483" t="s">
        <v>4854</v>
      </c>
      <c r="J85" s="154"/>
      <c r="K85" s="525" t="s">
        <v>4786</v>
      </c>
      <c r="L85" s="490" t="s">
        <v>4855</v>
      </c>
      <c r="M85" s="543" t="s">
        <v>4605</v>
      </c>
      <c r="N85" s="157"/>
      <c r="O85" s="157"/>
      <c r="P85" s="2923">
        <v>2.95</v>
      </c>
      <c r="Q85" s="157"/>
      <c r="R85" s="157" t="s">
        <v>4772</v>
      </c>
      <c r="S85" s="284" t="s">
        <v>4583</v>
      </c>
      <c r="T85" s="533" t="s">
        <v>830</v>
      </c>
      <c r="U85" t="s">
        <v>4791</v>
      </c>
    </row>
    <row r="86" spans="1:21" ht="17.25" customHeight="1" x14ac:dyDescent="0.25">
      <c r="A86" s="502"/>
      <c r="B86" s="143" t="s">
        <v>4598</v>
      </c>
      <c r="C86" s="143" t="s">
        <v>4730</v>
      </c>
      <c r="D86" s="2923">
        <v>3.45</v>
      </c>
      <c r="E86" s="157"/>
      <c r="F86" s="157"/>
      <c r="G86" s="157"/>
      <c r="H86" s="543" t="s">
        <v>4605</v>
      </c>
      <c r="I86" s="483" t="s">
        <v>4856</v>
      </c>
      <c r="J86" s="154"/>
      <c r="K86" s="525"/>
      <c r="L86" s="490" t="s">
        <v>4857</v>
      </c>
      <c r="M86" s="543" t="s">
        <v>4605</v>
      </c>
      <c r="N86" s="2923">
        <v>3.63</v>
      </c>
      <c r="O86" s="157"/>
      <c r="P86" s="157"/>
      <c r="Q86" s="157"/>
      <c r="R86" s="157" t="s">
        <v>4598</v>
      </c>
      <c r="S86" s="143" t="s">
        <v>4649</v>
      </c>
      <c r="T86" s="533"/>
    </row>
    <row r="87" spans="1:21" ht="17.25" customHeight="1" x14ac:dyDescent="0.25">
      <c r="A87" s="502"/>
      <c r="B87" s="143" t="s">
        <v>4598</v>
      </c>
      <c r="C87" s="143" t="s">
        <v>4730</v>
      </c>
      <c r="D87" s="157"/>
      <c r="E87" s="2922">
        <v>6.66</v>
      </c>
      <c r="F87" s="157"/>
      <c r="G87" s="157"/>
      <c r="H87" s="543" t="s">
        <v>4605</v>
      </c>
      <c r="I87" s="483" t="s">
        <v>4858</v>
      </c>
      <c r="J87" s="154"/>
      <c r="K87" s="525"/>
      <c r="L87" s="490" t="s">
        <v>4859</v>
      </c>
      <c r="M87" s="543" t="s">
        <v>4605</v>
      </c>
      <c r="N87" s="157"/>
      <c r="O87" s="2922">
        <v>0</v>
      </c>
      <c r="P87" s="157"/>
      <c r="Q87" s="157"/>
      <c r="R87" s="157" t="s">
        <v>4598</v>
      </c>
      <c r="S87" s="143" t="s">
        <v>4649</v>
      </c>
      <c r="T87" s="533"/>
    </row>
    <row r="88" spans="1:21" ht="17.25" customHeight="1" x14ac:dyDescent="0.25">
      <c r="A88" s="502"/>
      <c r="B88" s="143" t="s">
        <v>4598</v>
      </c>
      <c r="C88" s="143" t="s">
        <v>4730</v>
      </c>
      <c r="D88" s="157"/>
      <c r="E88" s="157"/>
      <c r="F88" s="2922">
        <v>1.74</v>
      </c>
      <c r="G88" s="157"/>
      <c r="H88" s="543" t="s">
        <v>4605</v>
      </c>
      <c r="I88" s="483" t="s">
        <v>4860</v>
      </c>
      <c r="J88" s="154"/>
      <c r="K88" s="525"/>
      <c r="L88" s="490" t="s">
        <v>4861</v>
      </c>
      <c r="M88" s="543" t="s">
        <v>4605</v>
      </c>
      <c r="N88" s="157"/>
      <c r="O88" s="157"/>
      <c r="P88" s="2922">
        <v>4.0599999999999996</v>
      </c>
      <c r="Q88" s="157"/>
      <c r="R88" s="157" t="s">
        <v>4638</v>
      </c>
      <c r="S88" s="164" t="s">
        <v>4583</v>
      </c>
      <c r="T88" s="533" t="s">
        <v>4862</v>
      </c>
    </row>
    <row r="89" spans="1:21" ht="17.25" customHeight="1" thickBot="1" x14ac:dyDescent="0.3">
      <c r="A89" s="509"/>
      <c r="B89" s="166" t="s">
        <v>4598</v>
      </c>
      <c r="C89" s="166" t="s">
        <v>4649</v>
      </c>
      <c r="D89" s="2926">
        <v>0</v>
      </c>
      <c r="E89" s="167"/>
      <c r="F89" s="167"/>
      <c r="G89" s="167"/>
      <c r="H89" s="545" t="s">
        <v>4605</v>
      </c>
      <c r="I89" s="485" t="s">
        <v>4863</v>
      </c>
      <c r="J89" s="168"/>
      <c r="K89" s="528" t="s">
        <v>4731</v>
      </c>
      <c r="L89" s="494" t="s">
        <v>4864</v>
      </c>
      <c r="M89" s="545" t="s">
        <v>4605</v>
      </c>
      <c r="N89" s="2926">
        <v>0.35</v>
      </c>
      <c r="O89" s="167"/>
      <c r="P89" s="167"/>
      <c r="Q89" s="167"/>
      <c r="R89" s="166" t="s">
        <v>4638</v>
      </c>
      <c r="S89" s="184" t="s">
        <v>4583</v>
      </c>
      <c r="T89" s="535" t="s">
        <v>4865</v>
      </c>
    </row>
    <row r="90" spans="1:21" ht="15" thickTop="1" x14ac:dyDescent="0.25">
      <c r="A90" s="506"/>
      <c r="B90" s="133"/>
      <c r="C90" s="133"/>
      <c r="D90" s="131"/>
      <c r="E90" s="131"/>
      <c r="F90" s="131"/>
      <c r="G90" s="131"/>
      <c r="H90" s="510"/>
      <c r="I90" s="128"/>
      <c r="J90" s="128"/>
      <c r="K90" s="510"/>
      <c r="L90" s="128"/>
      <c r="M90" s="506" t="s">
        <v>4720</v>
      </c>
      <c r="N90" s="131">
        <f>SUM(D63:D89,N63:N89)</f>
        <v>71.36999999999999</v>
      </c>
      <c r="O90" s="131">
        <f>SUM(E63:E89,O63:O89)</f>
        <v>62.930000000000007</v>
      </c>
      <c r="P90" s="131">
        <f>SUM(F63:F89,P63:P89)</f>
        <v>72.670000000000016</v>
      </c>
      <c r="Q90" s="131">
        <f>SUM(Q63:Q89,Y63:Y89)</f>
        <v>0</v>
      </c>
      <c r="R90" s="128"/>
      <c r="S90" s="128"/>
      <c r="T90" s="510"/>
    </row>
    <row r="91" spans="1:21" ht="15" thickBot="1" x14ac:dyDescent="0.3">
      <c r="A91" s="510"/>
      <c r="B91" s="128"/>
      <c r="C91" s="128"/>
      <c r="D91" s="128"/>
      <c r="E91" s="128"/>
      <c r="F91" s="128"/>
      <c r="G91" s="128"/>
      <c r="H91" s="510"/>
      <c r="I91" s="128"/>
      <c r="J91" s="128"/>
      <c r="K91" s="510"/>
      <c r="L91" s="128"/>
      <c r="M91" s="510"/>
      <c r="N91" s="128"/>
      <c r="O91" s="128"/>
      <c r="P91" s="128"/>
      <c r="Q91" s="128"/>
      <c r="R91" s="128"/>
      <c r="S91" s="128"/>
      <c r="T91" s="510"/>
    </row>
    <row r="92" spans="1:21" ht="15.6" thickTop="1" thickBot="1" x14ac:dyDescent="0.3">
      <c r="A92" s="53" t="s">
        <v>7023</v>
      </c>
      <c r="D92" s="3546" t="s">
        <v>9115</v>
      </c>
      <c r="E92" s="3546"/>
      <c r="F92" s="3546"/>
      <c r="G92" s="3546"/>
      <c r="H92" s="497"/>
      <c r="I92" s="124"/>
      <c r="J92" s="3547" t="s">
        <v>4635</v>
      </c>
      <c r="K92" s="3548"/>
      <c r="L92" s="488"/>
      <c r="M92" s="497"/>
      <c r="N92" s="126"/>
      <c r="O92" s="126"/>
      <c r="P92" s="126"/>
      <c r="Q92" s="126"/>
      <c r="R92" s="126"/>
      <c r="S92" s="126"/>
    </row>
    <row r="93" spans="1:21" ht="22.8" thickTop="1" thickBot="1" x14ac:dyDescent="0.3">
      <c r="A93" s="498"/>
      <c r="B93" s="128"/>
      <c r="C93" s="128"/>
      <c r="D93" s="129"/>
      <c r="E93" s="130"/>
      <c r="F93" s="130"/>
      <c r="G93" s="130"/>
      <c r="H93" s="517"/>
      <c r="I93" s="131"/>
      <c r="J93" s="128"/>
      <c r="K93" s="518"/>
      <c r="L93" s="132"/>
      <c r="M93" s="1448" t="s">
        <v>4570</v>
      </c>
      <c r="N93" s="1445">
        <v>39</v>
      </c>
      <c r="O93" s="1446">
        <v>12.5</v>
      </c>
      <c r="P93" s="1447">
        <v>20.5</v>
      </c>
      <c r="Q93" s="510" t="s">
        <v>4571</v>
      </c>
      <c r="R93" s="133"/>
      <c r="S93" s="128"/>
      <c r="T93" s="530"/>
    </row>
    <row r="94" spans="1:21" ht="15.6" thickTop="1" thickBot="1" x14ac:dyDescent="0.3">
      <c r="A94" s="499" t="s">
        <v>4636</v>
      </c>
      <c r="B94" s="135" t="s">
        <v>4573</v>
      </c>
      <c r="C94" s="136" t="s">
        <v>4574</v>
      </c>
      <c r="D94" s="135" t="s">
        <v>4575</v>
      </c>
      <c r="E94" s="135" t="s">
        <v>4576</v>
      </c>
      <c r="F94" s="135" t="s">
        <v>4577</v>
      </c>
      <c r="G94" s="135" t="s">
        <v>4578</v>
      </c>
      <c r="H94" s="541" t="s">
        <v>4579</v>
      </c>
      <c r="I94" s="481" t="s">
        <v>4867</v>
      </c>
      <c r="J94" s="138" t="s">
        <v>4580</v>
      </c>
      <c r="K94" s="519" t="s">
        <v>4580</v>
      </c>
      <c r="L94" s="481" t="s">
        <v>4868</v>
      </c>
      <c r="M94" s="541" t="s">
        <v>4579</v>
      </c>
      <c r="N94" s="135" t="s">
        <v>4575</v>
      </c>
      <c r="O94" s="135" t="s">
        <v>4576</v>
      </c>
      <c r="P94" s="135" t="s">
        <v>4577</v>
      </c>
      <c r="Q94" s="135" t="s">
        <v>4578</v>
      </c>
      <c r="R94" s="135" t="s">
        <v>4573</v>
      </c>
      <c r="S94" s="136" t="s">
        <v>4574</v>
      </c>
      <c r="T94" s="531" t="s">
        <v>4636</v>
      </c>
    </row>
    <row r="95" spans="1:21" ht="18" thickTop="1" x14ac:dyDescent="0.25">
      <c r="A95" s="500" t="s">
        <v>4869</v>
      </c>
      <c r="B95" s="142" t="s">
        <v>4638</v>
      </c>
      <c r="C95" s="152" t="s">
        <v>4583</v>
      </c>
      <c r="D95" s="2921">
        <v>0</v>
      </c>
      <c r="E95" s="144"/>
      <c r="F95" s="144"/>
      <c r="G95" s="144"/>
      <c r="H95" s="542" t="s">
        <v>4639</v>
      </c>
      <c r="I95" s="482" t="s">
        <v>4585</v>
      </c>
      <c r="J95" s="145" t="s">
        <v>4673</v>
      </c>
      <c r="K95" s="520" t="s">
        <v>4673</v>
      </c>
      <c r="L95" s="482" t="s">
        <v>4870</v>
      </c>
      <c r="M95" s="542" t="s">
        <v>4584</v>
      </c>
      <c r="N95" s="2921">
        <v>3.02</v>
      </c>
      <c r="O95" s="144"/>
      <c r="P95" s="144"/>
      <c r="Q95" s="144"/>
      <c r="R95" s="144" t="s">
        <v>4638</v>
      </c>
      <c r="S95" s="152" t="s">
        <v>4583</v>
      </c>
      <c r="T95" s="532" t="s">
        <v>4871</v>
      </c>
    </row>
    <row r="96" spans="1:21" ht="17.25" customHeight="1" x14ac:dyDescent="0.25">
      <c r="A96" s="501" t="s">
        <v>4644</v>
      </c>
      <c r="B96" s="143" t="s">
        <v>4638</v>
      </c>
      <c r="C96" s="164" t="s">
        <v>4583</v>
      </c>
      <c r="D96" s="149"/>
      <c r="E96" s="2922">
        <v>0.56000000000000005</v>
      </c>
      <c r="F96" s="149"/>
      <c r="G96" s="149"/>
      <c r="H96" s="543" t="s">
        <v>4639</v>
      </c>
      <c r="I96" s="483" t="s">
        <v>4590</v>
      </c>
      <c r="J96" s="150" t="s">
        <v>4673</v>
      </c>
      <c r="K96" s="521"/>
      <c r="L96" s="483" t="s">
        <v>4872</v>
      </c>
      <c r="M96" s="543" t="s">
        <v>4584</v>
      </c>
      <c r="N96" s="149"/>
      <c r="O96" s="2922">
        <v>1.1299999999999999</v>
      </c>
      <c r="P96" s="149"/>
      <c r="Q96" s="149"/>
      <c r="R96" s="149" t="s">
        <v>4598</v>
      </c>
      <c r="S96" s="143" t="s">
        <v>4649</v>
      </c>
      <c r="T96" s="533" t="s">
        <v>4873</v>
      </c>
    </row>
    <row r="97" spans="1:20" ht="17.25" customHeight="1" x14ac:dyDescent="0.25">
      <c r="A97" s="502" t="s">
        <v>4874</v>
      </c>
      <c r="B97" s="143" t="s">
        <v>4638</v>
      </c>
      <c r="C97" s="143" t="s">
        <v>4730</v>
      </c>
      <c r="D97" s="157"/>
      <c r="E97" s="157"/>
      <c r="F97" s="2923">
        <v>1.8399999999999999</v>
      </c>
      <c r="G97" s="157"/>
      <c r="H97" s="543" t="s">
        <v>4639</v>
      </c>
      <c r="I97" s="483" t="s">
        <v>4595</v>
      </c>
      <c r="J97" s="150" t="s">
        <v>4641</v>
      </c>
      <c r="K97" s="521" t="s">
        <v>4641</v>
      </c>
      <c r="L97" s="483" t="s">
        <v>4875</v>
      </c>
      <c r="M97" s="543" t="s">
        <v>4584</v>
      </c>
      <c r="N97" s="157"/>
      <c r="O97" s="157"/>
      <c r="P97" s="2923">
        <v>0</v>
      </c>
      <c r="Q97" s="157"/>
      <c r="R97" s="157" t="s">
        <v>4638</v>
      </c>
      <c r="S97" s="164" t="s">
        <v>4583</v>
      </c>
      <c r="T97" s="533" t="s">
        <v>4876</v>
      </c>
    </row>
    <row r="98" spans="1:20" ht="17.25" customHeight="1" x14ac:dyDescent="0.25">
      <c r="A98" s="511" t="s">
        <v>4877</v>
      </c>
      <c r="B98" s="143" t="s">
        <v>4638</v>
      </c>
      <c r="C98" s="164" t="s">
        <v>4583</v>
      </c>
      <c r="D98" s="2923">
        <v>2.86</v>
      </c>
      <c r="E98" s="157"/>
      <c r="F98" s="157"/>
      <c r="G98" s="157"/>
      <c r="H98" s="543" t="s">
        <v>4639</v>
      </c>
      <c r="I98" s="483" t="s">
        <v>4600</v>
      </c>
      <c r="J98" s="150" t="s">
        <v>4641</v>
      </c>
      <c r="K98" s="654" t="s">
        <v>4682</v>
      </c>
      <c r="L98" s="483" t="s">
        <v>4878</v>
      </c>
      <c r="M98" s="543" t="s">
        <v>4584</v>
      </c>
      <c r="N98" s="2923">
        <v>4.75</v>
      </c>
      <c r="O98" s="157"/>
      <c r="P98" s="157"/>
      <c r="Q98" s="157"/>
      <c r="R98" s="157" t="s">
        <v>4638</v>
      </c>
      <c r="S98" s="164" t="s">
        <v>4583</v>
      </c>
      <c r="T98" s="533" t="s">
        <v>4879</v>
      </c>
    </row>
    <row r="99" spans="1:20" ht="17.25" customHeight="1" x14ac:dyDescent="0.25">
      <c r="A99" s="504" t="s">
        <v>4816</v>
      </c>
      <c r="B99" s="143" t="s">
        <v>4638</v>
      </c>
      <c r="C99" s="164" t="s">
        <v>4583</v>
      </c>
      <c r="D99" s="157"/>
      <c r="E99" s="2923">
        <v>4.5</v>
      </c>
      <c r="F99" s="157"/>
      <c r="G99" s="157"/>
      <c r="H99" s="543" t="s">
        <v>4639</v>
      </c>
      <c r="I99" s="483" t="s">
        <v>4603</v>
      </c>
      <c r="J99" s="150" t="s">
        <v>4641</v>
      </c>
      <c r="K99" s="654" t="s">
        <v>4880</v>
      </c>
      <c r="L99" s="483" t="s">
        <v>4881</v>
      </c>
      <c r="M99" s="543" t="s">
        <v>4605</v>
      </c>
      <c r="N99" s="157"/>
      <c r="O99" s="2923">
        <v>0.72</v>
      </c>
      <c r="P99" s="157"/>
      <c r="Q99" s="157"/>
      <c r="R99" s="157" t="s">
        <v>4638</v>
      </c>
      <c r="S99" s="164" t="s">
        <v>4583</v>
      </c>
      <c r="T99" s="537" t="s">
        <v>4882</v>
      </c>
    </row>
    <row r="100" spans="1:20" ht="17.25" customHeight="1" x14ac:dyDescent="0.25">
      <c r="A100" s="502" t="s">
        <v>1225</v>
      </c>
      <c r="B100" s="143" t="s">
        <v>4638</v>
      </c>
      <c r="C100" s="164" t="s">
        <v>4583</v>
      </c>
      <c r="D100" s="157"/>
      <c r="E100" s="157"/>
      <c r="F100" s="2923">
        <v>0</v>
      </c>
      <c r="G100" s="157"/>
      <c r="H100" s="543" t="s">
        <v>4639</v>
      </c>
      <c r="I100" s="483" t="s">
        <v>4606</v>
      </c>
      <c r="J100" s="150" t="s">
        <v>4641</v>
      </c>
      <c r="K100" s="654" t="s">
        <v>4682</v>
      </c>
      <c r="L100" s="483" t="s">
        <v>4883</v>
      </c>
      <c r="M100" s="543" t="s">
        <v>4605</v>
      </c>
      <c r="N100" s="157"/>
      <c r="O100" s="157"/>
      <c r="P100" s="2923">
        <v>4.72</v>
      </c>
      <c r="Q100" s="157"/>
      <c r="R100" s="157" t="s">
        <v>4638</v>
      </c>
      <c r="S100" s="164" t="s">
        <v>4583</v>
      </c>
      <c r="T100" s="538" t="s">
        <v>4884</v>
      </c>
    </row>
    <row r="101" spans="1:20" ht="17.25" customHeight="1" x14ac:dyDescent="0.25">
      <c r="A101" s="502" t="s">
        <v>4885</v>
      </c>
      <c r="B101" s="143" t="s">
        <v>4638</v>
      </c>
      <c r="C101" s="164" t="s">
        <v>4583</v>
      </c>
      <c r="D101" s="2923">
        <v>2.86</v>
      </c>
      <c r="E101" s="157"/>
      <c r="F101" s="157"/>
      <c r="G101" s="157"/>
      <c r="H101" s="543" t="s">
        <v>4639</v>
      </c>
      <c r="I101" s="483" t="s">
        <v>4608</v>
      </c>
      <c r="J101" s="150" t="s">
        <v>4641</v>
      </c>
      <c r="K101" s="521" t="s">
        <v>4886</v>
      </c>
      <c r="L101" s="483" t="s">
        <v>4887</v>
      </c>
      <c r="M101" s="543" t="s">
        <v>4605</v>
      </c>
      <c r="N101" s="2923">
        <v>15.79</v>
      </c>
      <c r="O101" s="157"/>
      <c r="P101" s="157"/>
      <c r="Q101" s="157"/>
      <c r="R101" s="157" t="s">
        <v>4638</v>
      </c>
      <c r="S101" s="164" t="s">
        <v>4583</v>
      </c>
      <c r="T101" s="537" t="s">
        <v>4888</v>
      </c>
    </row>
    <row r="102" spans="1:20" ht="17.25" customHeight="1" x14ac:dyDescent="0.25">
      <c r="A102" s="502" t="s">
        <v>4889</v>
      </c>
      <c r="B102" s="143" t="s">
        <v>4638</v>
      </c>
      <c r="C102" s="164" t="s">
        <v>4583</v>
      </c>
      <c r="D102" s="157"/>
      <c r="E102" s="2923">
        <v>1.78</v>
      </c>
      <c r="F102" s="157"/>
      <c r="G102" s="157"/>
      <c r="H102" s="543" t="s">
        <v>4639</v>
      </c>
      <c r="I102" s="483" t="s">
        <v>4610</v>
      </c>
      <c r="J102" s="150" t="s">
        <v>4641</v>
      </c>
      <c r="K102" s="521" t="s">
        <v>4731</v>
      </c>
      <c r="L102" s="483" t="s">
        <v>4890</v>
      </c>
      <c r="M102" s="543" t="s">
        <v>4605</v>
      </c>
      <c r="N102" s="157"/>
      <c r="O102" s="2923">
        <v>0</v>
      </c>
      <c r="P102" s="157"/>
      <c r="Q102" s="157"/>
      <c r="R102" s="157" t="s">
        <v>4638</v>
      </c>
      <c r="S102" s="164" t="s">
        <v>4583</v>
      </c>
      <c r="T102" s="537" t="s">
        <v>4891</v>
      </c>
    </row>
    <row r="103" spans="1:20" ht="17.25" customHeight="1" x14ac:dyDescent="0.25">
      <c r="A103" s="502" t="s">
        <v>4892</v>
      </c>
      <c r="B103" s="143" t="s">
        <v>4638</v>
      </c>
      <c r="C103" s="164" t="s">
        <v>4583</v>
      </c>
      <c r="D103" s="157"/>
      <c r="E103" s="157"/>
      <c r="F103" s="2923">
        <v>4.5199999999999996</v>
      </c>
      <c r="G103" s="157"/>
      <c r="H103" s="543" t="s">
        <v>4639</v>
      </c>
      <c r="I103" s="483" t="s">
        <v>4612</v>
      </c>
      <c r="J103" s="150" t="s">
        <v>4641</v>
      </c>
      <c r="K103" s="654" t="s">
        <v>4686</v>
      </c>
      <c r="L103" s="483" t="s">
        <v>4893</v>
      </c>
      <c r="M103" s="543" t="s">
        <v>4605</v>
      </c>
      <c r="N103" s="157"/>
      <c r="O103" s="157"/>
      <c r="P103" s="2923">
        <v>2.91</v>
      </c>
      <c r="Q103" s="157"/>
      <c r="R103" s="157" t="s">
        <v>4638</v>
      </c>
      <c r="S103" s="164" t="s">
        <v>4583</v>
      </c>
      <c r="T103" s="537" t="s">
        <v>4894</v>
      </c>
    </row>
    <row r="104" spans="1:20" ht="17.25" customHeight="1" x14ac:dyDescent="0.25">
      <c r="A104" s="504" t="s">
        <v>4895</v>
      </c>
      <c r="B104" s="143" t="s">
        <v>4638</v>
      </c>
      <c r="C104" s="164" t="s">
        <v>4583</v>
      </c>
      <c r="D104" s="2923">
        <v>6.61</v>
      </c>
      <c r="E104" s="157"/>
      <c r="F104" s="157"/>
      <c r="G104" s="157"/>
      <c r="H104" s="543" t="s">
        <v>4639</v>
      </c>
      <c r="I104" s="483" t="s">
        <v>4616</v>
      </c>
      <c r="J104" s="150"/>
      <c r="K104" s="657" t="s">
        <v>4691</v>
      </c>
      <c r="L104" s="483" t="s">
        <v>4896</v>
      </c>
      <c r="M104" s="543" t="s">
        <v>4605</v>
      </c>
      <c r="N104" s="2923">
        <v>8.08</v>
      </c>
      <c r="O104" s="157"/>
      <c r="P104" s="157"/>
      <c r="Q104" s="157"/>
      <c r="R104" s="157" t="s">
        <v>4638</v>
      </c>
      <c r="S104" s="164" t="s">
        <v>4583</v>
      </c>
      <c r="T104" s="537" t="s">
        <v>4897</v>
      </c>
    </row>
    <row r="105" spans="1:20" ht="17.25" customHeight="1" x14ac:dyDescent="0.25">
      <c r="A105" s="504" t="s">
        <v>4898</v>
      </c>
      <c r="B105" s="143" t="s">
        <v>4598</v>
      </c>
      <c r="C105" s="143" t="s">
        <v>4730</v>
      </c>
      <c r="D105" s="157"/>
      <c r="E105" s="2923">
        <v>2.4500000000000002</v>
      </c>
      <c r="F105" s="157"/>
      <c r="G105" s="157"/>
      <c r="H105" s="543" t="s">
        <v>4639</v>
      </c>
      <c r="I105" s="483" t="s">
        <v>4620</v>
      </c>
      <c r="J105" s="150" t="s">
        <v>4899</v>
      </c>
      <c r="K105" s="521" t="s">
        <v>4673</v>
      </c>
      <c r="L105" s="483" t="s">
        <v>4900</v>
      </c>
      <c r="M105" s="543" t="s">
        <v>4605</v>
      </c>
      <c r="N105" s="157"/>
      <c r="O105" s="2923">
        <v>0</v>
      </c>
      <c r="P105" s="157"/>
      <c r="Q105" s="157"/>
      <c r="R105" s="157" t="s">
        <v>4638</v>
      </c>
      <c r="S105" s="164" t="s">
        <v>4583</v>
      </c>
      <c r="T105" s="538" t="s">
        <v>4901</v>
      </c>
    </row>
    <row r="106" spans="1:20" ht="17.25" customHeight="1" x14ac:dyDescent="0.25">
      <c r="A106" s="504" t="s">
        <v>4902</v>
      </c>
      <c r="B106" s="143" t="s">
        <v>4638</v>
      </c>
      <c r="C106" s="164" t="s">
        <v>4583</v>
      </c>
      <c r="D106" s="157"/>
      <c r="E106" s="157"/>
      <c r="F106" s="2923">
        <v>0</v>
      </c>
      <c r="G106" s="157"/>
      <c r="H106" s="543" t="s">
        <v>4639</v>
      </c>
      <c r="I106" s="483" t="s">
        <v>4903</v>
      </c>
      <c r="J106" s="150"/>
      <c r="K106" s="521" t="s">
        <v>4673</v>
      </c>
      <c r="L106" s="483" t="s">
        <v>4904</v>
      </c>
      <c r="M106" s="543" t="s">
        <v>4605</v>
      </c>
      <c r="N106" s="157"/>
      <c r="O106" s="157"/>
      <c r="P106" s="2923">
        <v>4.78</v>
      </c>
      <c r="Q106" s="157"/>
      <c r="R106" s="157" t="s">
        <v>4638</v>
      </c>
      <c r="S106" s="164" t="s">
        <v>4583</v>
      </c>
      <c r="T106" s="537" t="s">
        <v>4905</v>
      </c>
    </row>
    <row r="107" spans="1:20" ht="17.25" customHeight="1" x14ac:dyDescent="0.25">
      <c r="A107" s="504" t="s">
        <v>4906</v>
      </c>
      <c r="B107" s="143" t="s">
        <v>4638</v>
      </c>
      <c r="C107" s="164" t="s">
        <v>4583</v>
      </c>
      <c r="D107" s="2923">
        <v>0.72</v>
      </c>
      <c r="E107" s="157"/>
      <c r="F107" s="157"/>
      <c r="G107" s="157"/>
      <c r="H107" s="543" t="s">
        <v>4639</v>
      </c>
      <c r="I107" s="483" t="s">
        <v>4907</v>
      </c>
      <c r="J107" s="150"/>
      <c r="K107" s="521" t="s">
        <v>4641</v>
      </c>
      <c r="L107" s="483" t="s">
        <v>4908</v>
      </c>
      <c r="M107" s="543" t="s">
        <v>4605</v>
      </c>
      <c r="N107" s="2923">
        <v>6.8</v>
      </c>
      <c r="O107" s="157"/>
      <c r="P107" s="157"/>
      <c r="Q107" s="157"/>
      <c r="R107" s="157" t="s">
        <v>4638</v>
      </c>
      <c r="S107" s="164" t="s">
        <v>4583</v>
      </c>
      <c r="T107" s="533" t="s">
        <v>4909</v>
      </c>
    </row>
    <row r="108" spans="1:20" ht="17.25" customHeight="1" x14ac:dyDescent="0.25">
      <c r="A108" s="502" t="s">
        <v>4910</v>
      </c>
      <c r="B108" s="143" t="s">
        <v>4638</v>
      </c>
      <c r="C108" s="164" t="s">
        <v>4583</v>
      </c>
      <c r="D108" s="157"/>
      <c r="E108" s="2923">
        <v>15.17</v>
      </c>
      <c r="F108" s="157"/>
      <c r="G108" s="157"/>
      <c r="H108" s="543" t="s">
        <v>4639</v>
      </c>
      <c r="I108" s="483" t="s">
        <v>4911</v>
      </c>
      <c r="J108" s="655" t="s">
        <v>4912</v>
      </c>
      <c r="K108" s="521" t="s">
        <v>4661</v>
      </c>
      <c r="L108" s="483" t="s">
        <v>4913</v>
      </c>
      <c r="M108" s="543" t="s">
        <v>4605</v>
      </c>
      <c r="N108" s="157"/>
      <c r="O108" s="2923">
        <v>0</v>
      </c>
      <c r="P108" s="157"/>
      <c r="Q108" s="157"/>
      <c r="R108" s="157" t="s">
        <v>4638</v>
      </c>
      <c r="S108" s="143" t="s">
        <v>4730</v>
      </c>
      <c r="T108" s="533" t="s">
        <v>4914</v>
      </c>
    </row>
    <row r="109" spans="1:20" ht="17.25" customHeight="1" x14ac:dyDescent="0.25">
      <c r="A109" s="503" t="s">
        <v>4915</v>
      </c>
      <c r="B109" s="156" t="s">
        <v>4638</v>
      </c>
      <c r="C109" s="189" t="s">
        <v>4583</v>
      </c>
      <c r="D109" s="179"/>
      <c r="E109" s="179"/>
      <c r="F109" s="2925">
        <v>0</v>
      </c>
      <c r="G109" s="179"/>
      <c r="H109" s="544" t="s">
        <v>4639</v>
      </c>
      <c r="I109" s="484" t="s">
        <v>4916</v>
      </c>
      <c r="J109" s="193" t="s">
        <v>4731</v>
      </c>
      <c r="K109" s="661" t="s">
        <v>4917</v>
      </c>
      <c r="L109" s="484" t="s">
        <v>4918</v>
      </c>
      <c r="M109" s="544" t="s">
        <v>4605</v>
      </c>
      <c r="N109" s="179"/>
      <c r="O109" s="179"/>
      <c r="P109" s="2925">
        <v>2.67</v>
      </c>
      <c r="Q109" s="179"/>
      <c r="R109" s="179" t="s">
        <v>4638</v>
      </c>
      <c r="S109" s="189" t="s">
        <v>4583</v>
      </c>
      <c r="T109" s="533" t="s">
        <v>4919</v>
      </c>
    </row>
    <row r="110" spans="1:20" ht="17.25" customHeight="1" x14ac:dyDescent="0.25">
      <c r="A110" s="512" t="s">
        <v>4920</v>
      </c>
      <c r="B110" s="143" t="s">
        <v>4598</v>
      </c>
      <c r="C110" s="143" t="s">
        <v>4730</v>
      </c>
      <c r="D110" s="2923">
        <v>0</v>
      </c>
      <c r="E110" s="157"/>
      <c r="F110" s="157"/>
      <c r="G110" s="157"/>
      <c r="H110" s="543" t="s">
        <v>4639</v>
      </c>
      <c r="I110" s="483" t="s">
        <v>4921</v>
      </c>
      <c r="J110" s="150" t="s">
        <v>4656</v>
      </c>
      <c r="K110" s="521" t="s">
        <v>4661</v>
      </c>
      <c r="L110" s="483" t="s">
        <v>4922</v>
      </c>
      <c r="M110" s="543" t="s">
        <v>4605</v>
      </c>
      <c r="N110" s="2923">
        <v>4.18</v>
      </c>
      <c r="O110" s="157"/>
      <c r="P110" s="157"/>
      <c r="Q110" s="157"/>
      <c r="R110" s="157" t="s">
        <v>4638</v>
      </c>
      <c r="S110" s="164" t="s">
        <v>4583</v>
      </c>
      <c r="T110" s="533" t="s">
        <v>4923</v>
      </c>
    </row>
    <row r="111" spans="1:20" ht="17.25" customHeight="1" x14ac:dyDescent="0.25">
      <c r="A111" s="502" t="s">
        <v>4924</v>
      </c>
      <c r="B111" s="143" t="s">
        <v>4598</v>
      </c>
      <c r="C111" s="143" t="s">
        <v>4730</v>
      </c>
      <c r="D111" s="157"/>
      <c r="E111" s="2923">
        <v>0.48</v>
      </c>
      <c r="F111" s="157"/>
      <c r="G111" s="157"/>
      <c r="H111" s="543" t="s">
        <v>4639</v>
      </c>
      <c r="I111" s="483" t="s">
        <v>4925</v>
      </c>
      <c r="J111" s="150" t="s">
        <v>4656</v>
      </c>
      <c r="K111" s="521"/>
      <c r="L111" s="483" t="s">
        <v>4926</v>
      </c>
      <c r="M111" s="543" t="s">
        <v>4605</v>
      </c>
      <c r="N111" s="157"/>
      <c r="O111" s="2923">
        <v>0</v>
      </c>
      <c r="P111" s="157"/>
      <c r="Q111" s="157"/>
      <c r="R111" s="157" t="s">
        <v>4638</v>
      </c>
      <c r="S111" s="164" t="s">
        <v>4583</v>
      </c>
      <c r="T111" s="534" t="s">
        <v>4927</v>
      </c>
    </row>
    <row r="112" spans="1:20" ht="17.25" customHeight="1" x14ac:dyDescent="0.25">
      <c r="A112" s="502" t="s">
        <v>4928</v>
      </c>
      <c r="B112" s="143" t="s">
        <v>4638</v>
      </c>
      <c r="C112" s="164" t="s">
        <v>4583</v>
      </c>
      <c r="D112" s="157"/>
      <c r="E112" s="157"/>
      <c r="F112" s="2923">
        <v>3</v>
      </c>
      <c r="G112" s="157"/>
      <c r="H112" s="543" t="s">
        <v>4639</v>
      </c>
      <c r="I112" s="483" t="s">
        <v>4929</v>
      </c>
      <c r="J112" s="150" t="s">
        <v>4641</v>
      </c>
      <c r="K112" s="521" t="s">
        <v>4930</v>
      </c>
      <c r="L112" s="483" t="s">
        <v>4931</v>
      </c>
      <c r="M112" s="543" t="s">
        <v>4605</v>
      </c>
      <c r="N112" s="157"/>
      <c r="O112" s="157"/>
      <c r="P112" s="2923">
        <v>8.0299999999999994</v>
      </c>
      <c r="Q112" s="157"/>
      <c r="R112" s="157" t="s">
        <v>4638</v>
      </c>
      <c r="S112" s="164" t="s">
        <v>4583</v>
      </c>
      <c r="T112" s="533" t="s">
        <v>4932</v>
      </c>
    </row>
    <row r="113" spans="1:20" ht="17.25" customHeight="1" x14ac:dyDescent="0.25">
      <c r="A113" s="502" t="s">
        <v>4933</v>
      </c>
      <c r="B113" s="143" t="s">
        <v>4638</v>
      </c>
      <c r="C113" s="164" t="s">
        <v>4583</v>
      </c>
      <c r="D113" s="2923">
        <v>6.77</v>
      </c>
      <c r="E113" s="157"/>
      <c r="F113" s="157"/>
      <c r="G113" s="157"/>
      <c r="H113" s="543" t="s">
        <v>4639</v>
      </c>
      <c r="I113" s="483" t="s">
        <v>4934</v>
      </c>
      <c r="J113" s="150" t="s">
        <v>4641</v>
      </c>
      <c r="K113" s="521" t="s">
        <v>4656</v>
      </c>
      <c r="L113" s="483" t="s">
        <v>4935</v>
      </c>
      <c r="M113" s="543" t="s">
        <v>4605</v>
      </c>
      <c r="N113" s="2923">
        <v>7.9399999999999995</v>
      </c>
      <c r="O113" s="157"/>
      <c r="P113" s="157"/>
      <c r="Q113" s="157"/>
      <c r="R113" s="157" t="s">
        <v>4638</v>
      </c>
      <c r="S113" s="164" t="s">
        <v>4583</v>
      </c>
      <c r="T113" s="533" t="s">
        <v>4936</v>
      </c>
    </row>
    <row r="114" spans="1:20" ht="17.25" customHeight="1" thickBot="1" x14ac:dyDescent="0.3">
      <c r="A114" s="505" t="s">
        <v>4937</v>
      </c>
      <c r="B114" s="166" t="s">
        <v>4638</v>
      </c>
      <c r="C114" s="184" t="s">
        <v>4583</v>
      </c>
      <c r="D114" s="167"/>
      <c r="E114" s="2926">
        <v>8.07</v>
      </c>
      <c r="F114" s="167"/>
      <c r="G114" s="167"/>
      <c r="H114" s="545" t="s">
        <v>4639</v>
      </c>
      <c r="I114" s="485" t="s">
        <v>4938</v>
      </c>
      <c r="J114" s="194" t="s">
        <v>4641</v>
      </c>
      <c r="K114" s="523"/>
      <c r="L114" s="485" t="s">
        <v>4939</v>
      </c>
      <c r="M114" s="545" t="s">
        <v>4605</v>
      </c>
      <c r="N114" s="167"/>
      <c r="O114" s="2926">
        <v>0</v>
      </c>
      <c r="P114" s="167"/>
      <c r="Q114" s="167"/>
      <c r="R114" s="167" t="s">
        <v>4638</v>
      </c>
      <c r="S114" s="184" t="s">
        <v>4583</v>
      </c>
      <c r="T114" s="535" t="s">
        <v>4940</v>
      </c>
    </row>
    <row r="115" spans="1:20" ht="15" thickTop="1" x14ac:dyDescent="0.25">
      <c r="A115" s="506"/>
      <c r="B115" s="133"/>
      <c r="C115" s="133"/>
      <c r="D115" s="131"/>
      <c r="E115" s="131"/>
      <c r="F115" s="131"/>
      <c r="G115" s="131"/>
      <c r="M115" s="506" t="s">
        <v>4720</v>
      </c>
      <c r="N115" s="128">
        <f>SUM(D95:D114,N95:N114)</f>
        <v>70.38</v>
      </c>
      <c r="O115" s="128">
        <f>SUM(E95:E114,O95:O114)</f>
        <v>34.860000000000007</v>
      </c>
      <c r="P115" s="128">
        <f>SUM(F95:F114,P95:P114)</f>
        <v>32.47</v>
      </c>
    </row>
    <row r="116" spans="1:20" ht="15" thickBot="1" x14ac:dyDescent="0.3"/>
    <row r="117" spans="1:20" ht="15.6" thickTop="1" thickBot="1" x14ac:dyDescent="0.3">
      <c r="A117" s="53" t="s">
        <v>7026</v>
      </c>
      <c r="D117" s="3546" t="s">
        <v>9116</v>
      </c>
      <c r="E117" s="3546"/>
      <c r="F117" s="3546"/>
      <c r="G117" s="3546"/>
      <c r="H117" s="497"/>
      <c r="I117" s="124"/>
      <c r="J117" s="3547" t="s">
        <v>4941</v>
      </c>
      <c r="K117" s="3548"/>
      <c r="L117" s="488"/>
      <c r="M117" s="497"/>
      <c r="N117" s="126"/>
      <c r="O117" s="126"/>
      <c r="P117" s="126"/>
      <c r="Q117" s="126"/>
      <c r="R117" s="126"/>
      <c r="S117" s="126"/>
    </row>
    <row r="118" spans="1:20" ht="22.8" thickTop="1" thickBot="1" x14ac:dyDescent="0.3">
      <c r="A118" s="498"/>
      <c r="B118" s="128"/>
      <c r="C118" s="128"/>
      <c r="D118" s="129"/>
      <c r="E118" s="130"/>
      <c r="F118" s="130"/>
      <c r="G118" s="130"/>
      <c r="H118" s="517"/>
      <c r="I118" s="131"/>
      <c r="J118" s="128"/>
      <c r="K118" s="518"/>
      <c r="L118" s="132"/>
      <c r="M118" s="1448" t="s">
        <v>4570</v>
      </c>
      <c r="N118" s="1445">
        <v>6.8</v>
      </c>
      <c r="O118" s="1446">
        <v>8</v>
      </c>
      <c r="P118" s="1447">
        <v>5</v>
      </c>
      <c r="Q118" s="510" t="s">
        <v>4571</v>
      </c>
      <c r="R118" s="133"/>
      <c r="S118" s="128"/>
      <c r="T118" s="530"/>
    </row>
    <row r="119" spans="1:20" ht="15.6" thickTop="1" thickBot="1" x14ac:dyDescent="0.3">
      <c r="A119" s="499" t="s">
        <v>4636</v>
      </c>
      <c r="B119" s="135" t="s">
        <v>4573</v>
      </c>
      <c r="C119" s="136" t="s">
        <v>4574</v>
      </c>
      <c r="D119" s="135" t="s">
        <v>4575</v>
      </c>
      <c r="E119" s="135" t="s">
        <v>4576</v>
      </c>
      <c r="F119" s="135" t="s">
        <v>4577</v>
      </c>
      <c r="G119" s="135" t="s">
        <v>4578</v>
      </c>
      <c r="H119" s="541" t="s">
        <v>4579</v>
      </c>
      <c r="I119" s="481"/>
      <c r="J119" s="138" t="s">
        <v>4580</v>
      </c>
      <c r="K119" s="519" t="s">
        <v>4580</v>
      </c>
      <c r="L119" s="481"/>
      <c r="M119" s="541" t="s">
        <v>4579</v>
      </c>
      <c r="N119" s="135" t="s">
        <v>4575</v>
      </c>
      <c r="O119" s="135" t="s">
        <v>4576</v>
      </c>
      <c r="P119" s="135" t="s">
        <v>4577</v>
      </c>
      <c r="Q119" s="135" t="s">
        <v>4578</v>
      </c>
      <c r="R119" s="135" t="s">
        <v>4573</v>
      </c>
      <c r="S119" s="136" t="s">
        <v>4574</v>
      </c>
      <c r="T119" s="531" t="s">
        <v>4636</v>
      </c>
    </row>
    <row r="120" spans="1:20" ht="18" thickTop="1" x14ac:dyDescent="0.25">
      <c r="A120" s="500" t="s">
        <v>4942</v>
      </c>
      <c r="B120" s="142" t="s">
        <v>4638</v>
      </c>
      <c r="C120" s="152" t="s">
        <v>4583</v>
      </c>
      <c r="D120" s="2921">
        <v>1.2</v>
      </c>
      <c r="E120" s="144"/>
      <c r="F120" s="144"/>
      <c r="G120" s="144"/>
      <c r="H120" s="542" t="s">
        <v>4943</v>
      </c>
      <c r="I120" s="484" t="s">
        <v>4640</v>
      </c>
      <c r="J120" s="150" t="s">
        <v>4944</v>
      </c>
      <c r="K120" s="520" t="s">
        <v>4731</v>
      </c>
      <c r="L120" s="482" t="s">
        <v>4586</v>
      </c>
      <c r="M120" s="542" t="s">
        <v>4943</v>
      </c>
      <c r="N120" s="2921">
        <v>2.88</v>
      </c>
      <c r="O120" s="144"/>
      <c r="P120" s="144"/>
      <c r="Q120" s="144"/>
      <c r="R120" s="144" t="s">
        <v>4638</v>
      </c>
      <c r="S120" s="152" t="s">
        <v>4583</v>
      </c>
      <c r="T120" s="532" t="s">
        <v>4945</v>
      </c>
    </row>
    <row r="121" spans="1:20" ht="17.25" customHeight="1" x14ac:dyDescent="0.25">
      <c r="A121" s="501" t="s">
        <v>4946</v>
      </c>
      <c r="B121" s="143" t="s">
        <v>4638</v>
      </c>
      <c r="C121" s="164" t="s">
        <v>4583</v>
      </c>
      <c r="D121" s="149"/>
      <c r="E121" s="2922">
        <v>3.49</v>
      </c>
      <c r="F121" s="149"/>
      <c r="G121" s="149"/>
      <c r="H121" s="543" t="s">
        <v>4943</v>
      </c>
      <c r="I121" s="483" t="s">
        <v>4645</v>
      </c>
      <c r="J121" s="150" t="s">
        <v>4944</v>
      </c>
      <c r="K121" s="521" t="s">
        <v>4731</v>
      </c>
      <c r="L121" s="483" t="s">
        <v>4591</v>
      </c>
      <c r="M121" s="543" t="s">
        <v>4943</v>
      </c>
      <c r="N121" s="149"/>
      <c r="O121" s="2922">
        <v>2.63</v>
      </c>
      <c r="P121" s="149"/>
      <c r="Q121" s="149"/>
      <c r="R121" s="143" t="s">
        <v>4947</v>
      </c>
      <c r="S121" s="143" t="s">
        <v>4730</v>
      </c>
      <c r="T121" s="533" t="s">
        <v>4948</v>
      </c>
    </row>
    <row r="122" spans="1:20" ht="17.25" customHeight="1" x14ac:dyDescent="0.25">
      <c r="A122" s="502" t="s">
        <v>4949</v>
      </c>
      <c r="B122" s="143" t="s">
        <v>4638</v>
      </c>
      <c r="C122" s="164" t="s">
        <v>4583</v>
      </c>
      <c r="D122" s="157"/>
      <c r="E122" s="157"/>
      <c r="F122" s="2923">
        <v>3.5</v>
      </c>
      <c r="G122" s="157"/>
      <c r="H122" s="543" t="s">
        <v>4943</v>
      </c>
      <c r="I122" s="483" t="s">
        <v>4648</v>
      </c>
      <c r="J122" s="150" t="s">
        <v>4944</v>
      </c>
      <c r="K122" s="529" t="s">
        <v>4944</v>
      </c>
      <c r="L122" s="495" t="s">
        <v>4596</v>
      </c>
      <c r="M122" s="547" t="s">
        <v>4943</v>
      </c>
      <c r="N122" s="157"/>
      <c r="O122" s="157"/>
      <c r="P122" s="2923">
        <v>1.77</v>
      </c>
      <c r="Q122" s="157"/>
      <c r="R122" s="157" t="s">
        <v>4638</v>
      </c>
      <c r="S122" s="164" t="s">
        <v>4583</v>
      </c>
      <c r="T122" s="533" t="s">
        <v>4950</v>
      </c>
    </row>
    <row r="123" spans="1:20" ht="17.25" customHeight="1" x14ac:dyDescent="0.25">
      <c r="A123" s="511" t="s">
        <v>4951</v>
      </c>
      <c r="B123" s="143" t="s">
        <v>4638</v>
      </c>
      <c r="C123" s="164" t="s">
        <v>4583</v>
      </c>
      <c r="D123" s="2923">
        <v>2.64</v>
      </c>
      <c r="E123" s="157"/>
      <c r="F123" s="157"/>
      <c r="G123" s="157"/>
      <c r="H123" s="543" t="s">
        <v>4943</v>
      </c>
      <c r="I123" s="483" t="s">
        <v>4652</v>
      </c>
      <c r="J123" s="150" t="s">
        <v>4944</v>
      </c>
      <c r="K123" s="529" t="s">
        <v>4944</v>
      </c>
      <c r="L123" s="495" t="s">
        <v>4601</v>
      </c>
      <c r="M123" s="547" t="s">
        <v>4943</v>
      </c>
      <c r="N123" s="2923">
        <v>2.16</v>
      </c>
      <c r="O123" s="157"/>
      <c r="P123" s="157"/>
      <c r="Q123" s="157"/>
      <c r="R123" s="157" t="s">
        <v>4638</v>
      </c>
      <c r="S123" s="164" t="s">
        <v>4583</v>
      </c>
      <c r="T123" s="533" t="s">
        <v>4952</v>
      </c>
    </row>
    <row r="124" spans="1:20" ht="17.25" customHeight="1" x14ac:dyDescent="0.25">
      <c r="A124" s="504" t="s">
        <v>4953</v>
      </c>
      <c r="B124" s="143" t="s">
        <v>4638</v>
      </c>
      <c r="C124" s="164" t="s">
        <v>4583</v>
      </c>
      <c r="D124" s="157"/>
      <c r="E124" s="2923">
        <v>2.99</v>
      </c>
      <c r="F124" s="157"/>
      <c r="G124" s="157"/>
      <c r="H124" s="543" t="s">
        <v>4943</v>
      </c>
      <c r="I124" s="483" t="s">
        <v>4655</v>
      </c>
      <c r="J124" s="150" t="s">
        <v>4944</v>
      </c>
      <c r="K124" s="529" t="s">
        <v>4944</v>
      </c>
      <c r="L124" s="495" t="s">
        <v>4604</v>
      </c>
      <c r="M124" s="547" t="s">
        <v>4943</v>
      </c>
      <c r="N124" s="157"/>
      <c r="O124" s="2923">
        <v>2.79</v>
      </c>
      <c r="P124" s="157"/>
      <c r="Q124" s="157"/>
      <c r="R124" s="157" t="s">
        <v>4638</v>
      </c>
      <c r="S124" s="164" t="s">
        <v>4583</v>
      </c>
      <c r="T124" s="537" t="s">
        <v>4954</v>
      </c>
    </row>
    <row r="125" spans="1:20" ht="17.399999999999999" x14ac:dyDescent="0.25">
      <c r="A125" s="514"/>
      <c r="B125" s="133"/>
      <c r="C125" s="196"/>
      <c r="D125" s="131"/>
      <c r="E125" s="131"/>
      <c r="F125" s="131"/>
      <c r="G125" s="131"/>
      <c r="H125" s="506"/>
      <c r="I125" s="133"/>
      <c r="J125" s="172"/>
      <c r="K125" s="524"/>
      <c r="L125" s="172"/>
      <c r="M125" s="506" t="s">
        <v>4720</v>
      </c>
      <c r="N125" s="131">
        <f>SUM(D120:D124,N120:N124)</f>
        <v>8.879999999999999</v>
      </c>
      <c r="O125" s="131">
        <f>SUM(E120:E124,O120:O124)</f>
        <v>11.899999999999999</v>
      </c>
      <c r="P125" s="131">
        <f>SUM(F120:F124,P120:P124)</f>
        <v>5.27</v>
      </c>
      <c r="Q125" s="131"/>
      <c r="R125" s="131"/>
      <c r="S125" s="196"/>
      <c r="T125" s="539"/>
    </row>
    <row r="126" spans="1:20" ht="18" thickBot="1" x14ac:dyDescent="0.3">
      <c r="A126" s="2701" t="s">
        <v>7024</v>
      </c>
      <c r="B126" s="133"/>
      <c r="C126" s="196"/>
      <c r="D126" s="3546" t="s">
        <v>9119</v>
      </c>
      <c r="E126" s="3546"/>
      <c r="F126" s="3546"/>
      <c r="G126" s="3546"/>
      <c r="H126" s="506"/>
      <c r="I126" s="133"/>
      <c r="J126" s="172"/>
      <c r="K126" s="524"/>
      <c r="L126" s="172"/>
      <c r="M126" s="506"/>
      <c r="N126" s="131"/>
      <c r="O126" s="131"/>
      <c r="P126" s="131"/>
      <c r="Q126" s="131"/>
      <c r="R126" s="131"/>
      <c r="S126" s="196"/>
      <c r="T126" s="539"/>
    </row>
    <row r="127" spans="1:20" ht="22.8" thickTop="1" thickBot="1" x14ac:dyDescent="0.3">
      <c r="A127" s="515"/>
      <c r="F127" s="124"/>
      <c r="H127" s="497" t="s">
        <v>4955</v>
      </c>
      <c r="I127" s="124"/>
      <c r="J127" s="3547" t="s">
        <v>4941</v>
      </c>
      <c r="K127" s="3548"/>
      <c r="L127" s="488"/>
      <c r="M127" s="1448" t="s">
        <v>4570</v>
      </c>
      <c r="N127" s="1445">
        <v>8.6</v>
      </c>
      <c r="O127" s="1446">
        <v>7.6</v>
      </c>
      <c r="P127" s="1447">
        <v>5.7</v>
      </c>
      <c r="Q127" s="510" t="s">
        <v>4571</v>
      </c>
      <c r="R127" s="133"/>
      <c r="S127" s="128"/>
      <c r="T127" s="530"/>
    </row>
    <row r="128" spans="1:20" ht="18" thickTop="1" x14ac:dyDescent="0.25">
      <c r="A128" s="500" t="s">
        <v>4956</v>
      </c>
      <c r="B128" s="142" t="s">
        <v>4638</v>
      </c>
      <c r="C128" s="152" t="s">
        <v>4583</v>
      </c>
      <c r="D128" s="2921">
        <v>1.19</v>
      </c>
      <c r="E128" s="144"/>
      <c r="F128" s="144"/>
      <c r="G128" s="144"/>
      <c r="H128" s="542" t="s">
        <v>4943</v>
      </c>
      <c r="I128" s="484" t="s">
        <v>4640</v>
      </c>
      <c r="J128" s="150" t="s">
        <v>4944</v>
      </c>
      <c r="K128" s="520" t="s">
        <v>4731</v>
      </c>
      <c r="L128" s="482" t="s">
        <v>4586</v>
      </c>
      <c r="M128" s="542" t="s">
        <v>4943</v>
      </c>
      <c r="N128" s="2921">
        <v>3.39</v>
      </c>
      <c r="O128" s="144"/>
      <c r="P128" s="144"/>
      <c r="Q128" s="144"/>
      <c r="R128" s="144" t="s">
        <v>4638</v>
      </c>
      <c r="S128" s="152" t="s">
        <v>4583</v>
      </c>
      <c r="T128" s="532" t="s">
        <v>4957</v>
      </c>
    </row>
    <row r="129" spans="1:20" ht="17.25" customHeight="1" x14ac:dyDescent="0.25">
      <c r="A129" s="501" t="s">
        <v>4958</v>
      </c>
      <c r="B129" s="143" t="s">
        <v>4638</v>
      </c>
      <c r="C129" s="164" t="s">
        <v>4583</v>
      </c>
      <c r="D129" s="149"/>
      <c r="E129" s="2922">
        <v>4.54</v>
      </c>
      <c r="F129" s="149"/>
      <c r="G129" s="149"/>
      <c r="H129" s="543" t="s">
        <v>4943</v>
      </c>
      <c r="I129" s="483" t="s">
        <v>4645</v>
      </c>
      <c r="J129" s="150" t="s">
        <v>4944</v>
      </c>
      <c r="K129" s="521" t="s">
        <v>4731</v>
      </c>
      <c r="L129" s="483" t="s">
        <v>4591</v>
      </c>
      <c r="M129" s="543" t="s">
        <v>4943</v>
      </c>
      <c r="N129" s="149"/>
      <c r="O129" s="2922">
        <v>5.55</v>
      </c>
      <c r="P129" s="149"/>
      <c r="Q129" s="149"/>
      <c r="R129" s="143" t="s">
        <v>4947</v>
      </c>
      <c r="S129" s="143" t="s">
        <v>4730</v>
      </c>
      <c r="T129" s="533" t="s">
        <v>4959</v>
      </c>
    </row>
    <row r="130" spans="1:20" ht="17.25" customHeight="1" x14ac:dyDescent="0.25">
      <c r="A130" s="502" t="s">
        <v>4960</v>
      </c>
      <c r="B130" s="143" t="s">
        <v>4638</v>
      </c>
      <c r="C130" s="164" t="s">
        <v>4583</v>
      </c>
      <c r="D130" s="157"/>
      <c r="E130" s="157"/>
      <c r="F130" s="2923">
        <v>4.5600000000000005</v>
      </c>
      <c r="G130" s="157"/>
      <c r="H130" s="543" t="s">
        <v>4943</v>
      </c>
      <c r="I130" s="483" t="s">
        <v>4648</v>
      </c>
      <c r="J130" s="150" t="s">
        <v>4944</v>
      </c>
      <c r="K130" s="529" t="s">
        <v>4944</v>
      </c>
      <c r="L130" s="495" t="s">
        <v>4596</v>
      </c>
      <c r="M130" s="547" t="s">
        <v>4943</v>
      </c>
      <c r="N130" s="157"/>
      <c r="O130" s="157"/>
      <c r="P130" s="2923">
        <v>1.8399999999999999</v>
      </c>
      <c r="Q130" s="157"/>
      <c r="R130" s="157" t="s">
        <v>4638</v>
      </c>
      <c r="S130" s="164" t="s">
        <v>4583</v>
      </c>
      <c r="T130" s="533" t="s">
        <v>4961</v>
      </c>
    </row>
    <row r="131" spans="1:20" ht="17.25" customHeight="1" x14ac:dyDescent="0.25">
      <c r="A131" s="511" t="s">
        <v>4962</v>
      </c>
      <c r="B131" s="143" t="s">
        <v>4638</v>
      </c>
      <c r="C131" s="164" t="s">
        <v>4583</v>
      </c>
      <c r="D131" s="2923">
        <v>5.52</v>
      </c>
      <c r="E131" s="157"/>
      <c r="F131" s="157"/>
      <c r="G131" s="157"/>
      <c r="H131" s="543" t="s">
        <v>4943</v>
      </c>
      <c r="I131" s="483" t="s">
        <v>4652</v>
      </c>
      <c r="J131" s="150" t="s">
        <v>4944</v>
      </c>
      <c r="K131" s="529" t="s">
        <v>4944</v>
      </c>
      <c r="L131" s="495" t="s">
        <v>4601</v>
      </c>
      <c r="M131" s="547" t="s">
        <v>4943</v>
      </c>
      <c r="N131" s="2923">
        <v>2.16</v>
      </c>
      <c r="O131" s="157"/>
      <c r="P131" s="157"/>
      <c r="Q131" s="157"/>
      <c r="R131" s="157" t="s">
        <v>4638</v>
      </c>
      <c r="S131" s="164" t="s">
        <v>4583</v>
      </c>
      <c r="T131" s="533" t="s">
        <v>4963</v>
      </c>
    </row>
    <row r="132" spans="1:20" ht="17.25" customHeight="1" thickBot="1" x14ac:dyDescent="0.3">
      <c r="A132" s="516" t="s">
        <v>4964</v>
      </c>
      <c r="B132" s="166" t="s">
        <v>4638</v>
      </c>
      <c r="C132" s="184" t="s">
        <v>4583</v>
      </c>
      <c r="D132" s="157"/>
      <c r="E132" s="2923">
        <v>2.16</v>
      </c>
      <c r="F132" s="157"/>
      <c r="G132" s="167"/>
      <c r="H132" s="545" t="s">
        <v>4943</v>
      </c>
      <c r="I132" s="487" t="s">
        <v>4655</v>
      </c>
      <c r="J132" s="290" t="s">
        <v>4944</v>
      </c>
      <c r="K132" s="528" t="s">
        <v>4944</v>
      </c>
      <c r="L132" s="495" t="s">
        <v>4604</v>
      </c>
      <c r="M132" s="548" t="s">
        <v>4943</v>
      </c>
      <c r="N132" s="157"/>
      <c r="O132" s="2923">
        <v>3.01</v>
      </c>
      <c r="P132" s="157"/>
      <c r="Q132" s="167"/>
      <c r="R132" s="167" t="s">
        <v>4638</v>
      </c>
      <c r="S132" s="184" t="s">
        <v>4583</v>
      </c>
      <c r="T132" s="540" t="s">
        <v>4965</v>
      </c>
    </row>
    <row r="133" spans="1:20" ht="15" thickTop="1" x14ac:dyDescent="0.25">
      <c r="M133" s="506" t="s">
        <v>4720</v>
      </c>
      <c r="N133" s="128">
        <f>SUM(D128:D132,N128:N132)</f>
        <v>12.26</v>
      </c>
      <c r="O133" s="128">
        <f>SUM(E128:E132,O128:O132)</f>
        <v>15.26</v>
      </c>
      <c r="P133" s="128">
        <f>SUM(F128:F132,P128:P132)</f>
        <v>6.4</v>
      </c>
    </row>
    <row r="134" spans="1:20" ht="15" thickBot="1" x14ac:dyDescent="0.3"/>
    <row r="135" spans="1:20" ht="15.6" thickTop="1" thickBot="1" x14ac:dyDescent="0.3">
      <c r="A135" s="53" t="s">
        <v>7025</v>
      </c>
      <c r="D135" s="3546" t="s">
        <v>9117</v>
      </c>
      <c r="E135" s="3546"/>
      <c r="F135" s="3546"/>
      <c r="G135" s="3546"/>
      <c r="H135" s="497"/>
      <c r="I135" s="124"/>
      <c r="J135" s="3547" t="s">
        <v>4635</v>
      </c>
      <c r="K135" s="3548"/>
      <c r="L135" s="488"/>
      <c r="M135" s="497"/>
      <c r="N135" s="126"/>
      <c r="O135" s="126"/>
      <c r="P135" s="126"/>
      <c r="Q135" s="126"/>
      <c r="R135" s="126"/>
      <c r="S135" s="126"/>
    </row>
    <row r="136" spans="1:20" ht="22.8" thickTop="1" thickBot="1" x14ac:dyDescent="0.3">
      <c r="A136" s="498"/>
      <c r="B136" s="128"/>
      <c r="C136" s="128"/>
      <c r="D136" s="129"/>
      <c r="E136" s="130"/>
      <c r="F136" s="130"/>
      <c r="G136" s="130"/>
      <c r="H136" s="517"/>
      <c r="I136" s="131"/>
      <c r="J136" s="128"/>
      <c r="K136" s="518"/>
      <c r="L136" s="132"/>
      <c r="M136" s="1448" t="s">
        <v>4570</v>
      </c>
      <c r="N136" s="1445">
        <v>82.2</v>
      </c>
      <c r="O136" s="1446">
        <v>71.2</v>
      </c>
      <c r="P136" s="1447">
        <v>81.599999999999994</v>
      </c>
      <c r="Q136" s="510" t="s">
        <v>4571</v>
      </c>
      <c r="R136" s="133"/>
      <c r="S136" s="128"/>
      <c r="T136" s="530"/>
    </row>
    <row r="137" spans="1:20" ht="15.6" thickTop="1" thickBot="1" x14ac:dyDescent="0.3">
      <c r="A137" s="499" t="s">
        <v>4636</v>
      </c>
      <c r="B137" s="135" t="s">
        <v>4573</v>
      </c>
      <c r="C137" s="136" t="s">
        <v>4574</v>
      </c>
      <c r="D137" s="135" t="s">
        <v>4575</v>
      </c>
      <c r="E137" s="135" t="s">
        <v>4576</v>
      </c>
      <c r="F137" s="135" t="s">
        <v>4577</v>
      </c>
      <c r="G137" s="135" t="s">
        <v>4578</v>
      </c>
      <c r="H137" s="541" t="s">
        <v>4579</v>
      </c>
      <c r="I137" s="481"/>
      <c r="J137" s="138" t="s">
        <v>4580</v>
      </c>
      <c r="K137" s="519" t="s">
        <v>4580</v>
      </c>
      <c r="L137" s="481"/>
      <c r="M137" s="541" t="s">
        <v>4579</v>
      </c>
      <c r="N137" s="135" t="s">
        <v>4575</v>
      </c>
      <c r="O137" s="135" t="s">
        <v>4576</v>
      </c>
      <c r="P137" s="135" t="s">
        <v>4577</v>
      </c>
      <c r="Q137" s="135" t="s">
        <v>4578</v>
      </c>
      <c r="R137" s="135" t="s">
        <v>4573</v>
      </c>
      <c r="S137" s="136" t="s">
        <v>4574</v>
      </c>
      <c r="T137" s="531" t="s">
        <v>4636</v>
      </c>
    </row>
    <row r="138" spans="1:20" ht="18" thickTop="1" x14ac:dyDescent="0.25">
      <c r="A138" s="500" t="s">
        <v>7030</v>
      </c>
      <c r="B138" s="142" t="s">
        <v>4638</v>
      </c>
      <c r="C138" s="152" t="s">
        <v>4583</v>
      </c>
      <c r="D138" s="2929">
        <v>47.16</v>
      </c>
      <c r="E138" s="2929">
        <v>47.56</v>
      </c>
      <c r="F138" s="2929">
        <v>50.14</v>
      </c>
      <c r="G138" s="355"/>
      <c r="H138" s="542" t="s">
        <v>4967</v>
      </c>
      <c r="I138" s="482" t="s">
        <v>4640</v>
      </c>
      <c r="J138" s="145" t="s">
        <v>4968</v>
      </c>
      <c r="K138" s="520"/>
      <c r="L138" s="482" t="s">
        <v>4586</v>
      </c>
      <c r="M138" s="542" t="s">
        <v>4967</v>
      </c>
      <c r="N138" s="2929">
        <v>43.78</v>
      </c>
      <c r="O138" s="2929">
        <v>17.88</v>
      </c>
      <c r="P138" s="2929">
        <v>24.36</v>
      </c>
      <c r="Q138" s="355"/>
      <c r="R138" s="142" t="s">
        <v>4587</v>
      </c>
      <c r="S138" s="152" t="s">
        <v>4583</v>
      </c>
      <c r="T138" s="532" t="s">
        <v>1207</v>
      </c>
    </row>
    <row r="139" spans="1:20" ht="17.25" customHeight="1" x14ac:dyDescent="0.25">
      <c r="A139" s="501" t="s">
        <v>7026</v>
      </c>
      <c r="B139" s="143" t="s">
        <v>4638</v>
      </c>
      <c r="C139" s="164" t="s">
        <v>4583</v>
      </c>
      <c r="D139" s="2922">
        <v>0</v>
      </c>
      <c r="E139" s="2922">
        <v>0</v>
      </c>
      <c r="F139" s="2922">
        <v>0</v>
      </c>
      <c r="G139" s="346"/>
      <c r="H139" s="543" t="s">
        <v>4967</v>
      </c>
      <c r="I139" s="483" t="s">
        <v>4645</v>
      </c>
      <c r="J139" s="150" t="s">
        <v>4968</v>
      </c>
      <c r="K139" s="521"/>
      <c r="L139" s="483" t="s">
        <v>4591</v>
      </c>
      <c r="M139" s="543" t="s">
        <v>4967</v>
      </c>
      <c r="N139" s="2922">
        <v>10.47</v>
      </c>
      <c r="O139" s="2930">
        <v>7.93</v>
      </c>
      <c r="P139" s="2930">
        <v>5.85</v>
      </c>
      <c r="Q139" s="149"/>
      <c r="R139" s="143" t="s">
        <v>4598</v>
      </c>
      <c r="S139" s="143" t="s">
        <v>4730</v>
      </c>
      <c r="T139" s="533"/>
    </row>
    <row r="140" spans="1:20" ht="17.25" customHeight="1" x14ac:dyDescent="0.25">
      <c r="A140" s="502"/>
      <c r="B140" s="143" t="s">
        <v>4598</v>
      </c>
      <c r="C140" s="143" t="s">
        <v>4730</v>
      </c>
      <c r="D140" s="2923">
        <v>0</v>
      </c>
      <c r="E140" s="2923">
        <v>0</v>
      </c>
      <c r="F140" s="2923">
        <v>0</v>
      </c>
      <c r="G140" s="157"/>
      <c r="H140" s="543" t="s">
        <v>4967</v>
      </c>
      <c r="I140" s="483" t="s">
        <v>4648</v>
      </c>
      <c r="J140" s="154"/>
      <c r="K140" s="525"/>
      <c r="L140" s="490" t="s">
        <v>4596</v>
      </c>
      <c r="M140" s="543" t="s">
        <v>4967</v>
      </c>
      <c r="N140" s="2931">
        <v>38.99</v>
      </c>
      <c r="O140" s="2931">
        <v>17.760000000000002</v>
      </c>
      <c r="P140" s="2931">
        <v>23.97</v>
      </c>
      <c r="Q140" s="1062"/>
      <c r="R140" s="143" t="s">
        <v>4638</v>
      </c>
      <c r="S140" s="164" t="s">
        <v>4583</v>
      </c>
      <c r="T140" s="533" t="s">
        <v>4969</v>
      </c>
    </row>
    <row r="141" spans="1:20" ht="17.25" customHeight="1" x14ac:dyDescent="0.25">
      <c r="A141" s="511"/>
      <c r="B141" s="143" t="s">
        <v>4598</v>
      </c>
      <c r="C141" s="143" t="s">
        <v>4730</v>
      </c>
      <c r="D141" s="2923">
        <v>10.51</v>
      </c>
      <c r="E141" s="2923">
        <v>7.83</v>
      </c>
      <c r="F141" s="2923">
        <v>5.84</v>
      </c>
      <c r="G141" s="157"/>
      <c r="H141" s="543" t="s">
        <v>4967</v>
      </c>
      <c r="I141" s="483" t="s">
        <v>4652</v>
      </c>
      <c r="J141" s="154"/>
      <c r="K141" s="525"/>
      <c r="L141" s="490" t="s">
        <v>4601</v>
      </c>
      <c r="M141" s="543" t="s">
        <v>4967</v>
      </c>
      <c r="N141" s="2923">
        <v>0</v>
      </c>
      <c r="O141" s="2923">
        <v>0</v>
      </c>
      <c r="P141" s="2923">
        <v>0</v>
      </c>
      <c r="Q141" s="157"/>
      <c r="R141" s="157" t="s">
        <v>4598</v>
      </c>
      <c r="S141" s="143" t="s">
        <v>4730</v>
      </c>
      <c r="T141" s="533"/>
    </row>
    <row r="142" spans="1:20" ht="17.25" customHeight="1" thickBot="1" x14ac:dyDescent="0.3">
      <c r="A142" s="504"/>
      <c r="B142" s="143" t="s">
        <v>4598</v>
      </c>
      <c r="C142" s="143" t="s">
        <v>4730</v>
      </c>
      <c r="D142" s="2923">
        <v>0</v>
      </c>
      <c r="E142" s="2923">
        <v>0</v>
      </c>
      <c r="F142" s="2923">
        <v>0</v>
      </c>
      <c r="G142" s="157"/>
      <c r="H142" s="543" t="s">
        <v>4967</v>
      </c>
      <c r="I142" s="483" t="s">
        <v>4655</v>
      </c>
      <c r="J142" s="154"/>
      <c r="K142" s="525"/>
      <c r="L142" s="490" t="s">
        <v>4604</v>
      </c>
      <c r="M142" s="543" t="s">
        <v>4967</v>
      </c>
      <c r="N142" s="2923">
        <v>0</v>
      </c>
      <c r="O142" s="2923">
        <v>0</v>
      </c>
      <c r="P142" s="2923">
        <v>0</v>
      </c>
      <c r="Q142" s="157"/>
      <c r="R142" s="157" t="s">
        <v>4598</v>
      </c>
      <c r="S142" s="143" t="s">
        <v>4730</v>
      </c>
      <c r="T142" s="537"/>
    </row>
    <row r="143" spans="1:20" ht="15" thickTop="1" x14ac:dyDescent="0.25">
      <c r="A143" s="500"/>
      <c r="B143" s="142" t="s">
        <v>4598</v>
      </c>
      <c r="C143" s="142" t="s">
        <v>4730</v>
      </c>
      <c r="D143" s="144"/>
      <c r="E143" s="144"/>
      <c r="F143" s="144"/>
      <c r="G143" s="144"/>
      <c r="H143" s="542" t="s">
        <v>4970</v>
      </c>
      <c r="I143" s="482" t="s">
        <v>4660</v>
      </c>
      <c r="J143" s="145"/>
      <c r="K143" s="520"/>
      <c r="L143" s="482" t="s">
        <v>4607</v>
      </c>
      <c r="M143" s="542" t="s">
        <v>4970</v>
      </c>
      <c r="N143" s="144"/>
      <c r="O143" s="144"/>
      <c r="P143" s="144"/>
      <c r="Q143" s="144"/>
      <c r="R143" s="144" t="s">
        <v>4598</v>
      </c>
      <c r="S143" s="142" t="s">
        <v>4730</v>
      </c>
      <c r="T143" s="532"/>
    </row>
    <row r="144" spans="1:20" x14ac:dyDescent="0.25">
      <c r="A144" s="501"/>
      <c r="B144" s="143" t="s">
        <v>4598</v>
      </c>
      <c r="C144" s="143" t="s">
        <v>4730</v>
      </c>
      <c r="D144" s="149"/>
      <c r="E144" s="149"/>
      <c r="F144" s="149"/>
      <c r="G144" s="149"/>
      <c r="H144" s="543" t="s">
        <v>4970</v>
      </c>
      <c r="I144" s="483" t="s">
        <v>4664</v>
      </c>
      <c r="J144" s="150"/>
      <c r="K144" s="521"/>
      <c r="L144" s="483" t="s">
        <v>4609</v>
      </c>
      <c r="M144" s="543" t="s">
        <v>4970</v>
      </c>
      <c r="N144" s="149"/>
      <c r="O144" s="149"/>
      <c r="P144" s="149"/>
      <c r="Q144" s="149"/>
      <c r="R144" s="149" t="s">
        <v>4598</v>
      </c>
      <c r="S144" s="143" t="s">
        <v>4730</v>
      </c>
      <c r="T144" s="533"/>
    </row>
    <row r="145" spans="1:20" x14ac:dyDescent="0.25">
      <c r="A145" s="502"/>
      <c r="B145" s="143" t="s">
        <v>4598</v>
      </c>
      <c r="C145" s="143" t="s">
        <v>4730</v>
      </c>
      <c r="D145" s="157"/>
      <c r="E145" s="157"/>
      <c r="F145" s="157"/>
      <c r="G145" s="157"/>
      <c r="H145" s="543" t="s">
        <v>4970</v>
      </c>
      <c r="I145" s="483" t="s">
        <v>4668</v>
      </c>
      <c r="J145" s="154"/>
      <c r="K145" s="525"/>
      <c r="L145" s="490" t="s">
        <v>4611</v>
      </c>
      <c r="M145" s="543" t="s">
        <v>4970</v>
      </c>
      <c r="N145" s="157"/>
      <c r="O145" s="157"/>
      <c r="P145" s="157"/>
      <c r="Q145" s="157"/>
      <c r="R145" s="157" t="s">
        <v>4598</v>
      </c>
      <c r="S145" s="143" t="s">
        <v>4730</v>
      </c>
      <c r="T145" s="533"/>
    </row>
    <row r="146" spans="1:20" x14ac:dyDescent="0.25">
      <c r="A146" s="511"/>
      <c r="B146" s="143" t="s">
        <v>4598</v>
      </c>
      <c r="C146" s="143" t="s">
        <v>4730</v>
      </c>
      <c r="D146" s="157"/>
      <c r="E146" s="157"/>
      <c r="F146" s="157"/>
      <c r="G146" s="157"/>
      <c r="H146" s="543" t="s">
        <v>4970</v>
      </c>
      <c r="I146" s="483" t="s">
        <v>4672</v>
      </c>
      <c r="J146" s="154"/>
      <c r="K146" s="525"/>
      <c r="L146" s="490" t="s">
        <v>4613</v>
      </c>
      <c r="M146" s="543" t="s">
        <v>4970</v>
      </c>
      <c r="N146" s="157"/>
      <c r="O146" s="157"/>
      <c r="P146" s="157"/>
      <c r="Q146" s="157"/>
      <c r="R146" s="157" t="s">
        <v>4598</v>
      </c>
      <c r="S146" s="143" t="s">
        <v>4730</v>
      </c>
      <c r="T146" s="533"/>
    </row>
    <row r="147" spans="1:20" ht="15" thickBot="1" x14ac:dyDescent="0.3">
      <c r="A147" s="516"/>
      <c r="B147" s="166" t="s">
        <v>4598</v>
      </c>
      <c r="C147" s="166" t="s">
        <v>4730</v>
      </c>
      <c r="D147" s="167"/>
      <c r="E147" s="167"/>
      <c r="F147" s="167"/>
      <c r="G147" s="167"/>
      <c r="H147" s="1247" t="s">
        <v>4971</v>
      </c>
      <c r="I147" s="485" t="s">
        <v>4677</v>
      </c>
      <c r="J147" s="168"/>
      <c r="K147" s="527"/>
      <c r="L147" s="493" t="s">
        <v>4617</v>
      </c>
      <c r="M147" s="1247" t="s">
        <v>4971</v>
      </c>
      <c r="N147" s="167"/>
      <c r="O147" s="167"/>
      <c r="P147" s="167"/>
      <c r="Q147" s="167"/>
      <c r="R147" s="167" t="s">
        <v>4598</v>
      </c>
      <c r="S147" s="166" t="s">
        <v>4730</v>
      </c>
      <c r="T147" s="540"/>
    </row>
    <row r="148" spans="1:20" ht="15" thickTop="1" x14ac:dyDescent="0.25">
      <c r="M148" s="506" t="s">
        <v>4720</v>
      </c>
      <c r="N148" s="128">
        <f>SUM(D138:D147,N138:N147)</f>
        <v>150.91</v>
      </c>
      <c r="O148" s="128">
        <f>SUM(E138:E147,O138:O147)</f>
        <v>98.96</v>
      </c>
      <c r="P148" s="128">
        <f>SUM(F138:F147,P138:P147)</f>
        <v>110.16</v>
      </c>
    </row>
    <row r="149" spans="1:20" ht="15" thickBot="1" x14ac:dyDescent="0.3"/>
    <row r="150" spans="1:20" ht="15.6" thickTop="1" thickBot="1" x14ac:dyDescent="0.3">
      <c r="A150" s="53" t="s">
        <v>7022</v>
      </c>
      <c r="D150" s="3546" t="s">
        <v>9118</v>
      </c>
      <c r="E150" s="3546"/>
      <c r="F150" s="3546"/>
      <c r="G150" s="3546"/>
      <c r="H150" s="497"/>
      <c r="I150" s="124"/>
      <c r="J150" s="3547" t="s">
        <v>4635</v>
      </c>
      <c r="K150" s="3548"/>
      <c r="L150" s="488"/>
      <c r="M150" s="497"/>
      <c r="N150" s="126"/>
      <c r="O150" s="126"/>
      <c r="P150" s="126"/>
      <c r="Q150" s="126"/>
      <c r="R150" s="126"/>
      <c r="S150" s="126"/>
    </row>
    <row r="151" spans="1:20" ht="22.8" thickTop="1" thickBot="1" x14ac:dyDescent="0.3">
      <c r="A151" s="498"/>
      <c r="B151" s="128"/>
      <c r="C151" s="128"/>
      <c r="D151" s="129"/>
      <c r="E151" s="130"/>
      <c r="F151" s="130"/>
      <c r="G151" s="130"/>
      <c r="H151" s="517"/>
      <c r="I151" s="131"/>
      <c r="J151" s="128"/>
      <c r="K151" s="518"/>
      <c r="L151" s="132"/>
      <c r="M151" s="1448" t="s">
        <v>4570</v>
      </c>
      <c r="N151" s="1445">
        <v>88.3</v>
      </c>
      <c r="O151" s="1446">
        <v>66</v>
      </c>
      <c r="P151" s="1447">
        <v>69.5</v>
      </c>
      <c r="Q151" s="510" t="s">
        <v>4571</v>
      </c>
      <c r="R151" s="133"/>
      <c r="S151" s="128"/>
      <c r="T151" s="530"/>
    </row>
    <row r="152" spans="1:20" ht="15.6" thickTop="1" thickBot="1" x14ac:dyDescent="0.3">
      <c r="A152" s="499" t="s">
        <v>4636</v>
      </c>
      <c r="B152" s="135" t="s">
        <v>4573</v>
      </c>
      <c r="C152" s="136" t="s">
        <v>4574</v>
      </c>
      <c r="D152" s="135" t="s">
        <v>4575</v>
      </c>
      <c r="E152" s="135" t="s">
        <v>4576</v>
      </c>
      <c r="F152" s="135" t="s">
        <v>4577</v>
      </c>
      <c r="G152" s="135" t="s">
        <v>4578</v>
      </c>
      <c r="H152" s="541" t="s">
        <v>4579</v>
      </c>
      <c r="I152" s="481"/>
      <c r="J152" s="138" t="s">
        <v>4580</v>
      </c>
      <c r="K152" s="519" t="s">
        <v>4580</v>
      </c>
      <c r="L152" s="481"/>
      <c r="M152" s="541" t="s">
        <v>4579</v>
      </c>
      <c r="N152" s="135" t="s">
        <v>4575</v>
      </c>
      <c r="O152" s="135" t="s">
        <v>4576</v>
      </c>
      <c r="P152" s="135" t="s">
        <v>4577</v>
      </c>
      <c r="Q152" s="135" t="s">
        <v>4578</v>
      </c>
      <c r="R152" s="135" t="s">
        <v>4573</v>
      </c>
      <c r="S152" s="136" t="s">
        <v>4574</v>
      </c>
      <c r="T152" s="531" t="s">
        <v>4636</v>
      </c>
    </row>
    <row r="153" spans="1:20" ht="18" thickTop="1" x14ac:dyDescent="0.25">
      <c r="A153" s="500" t="s">
        <v>4973</v>
      </c>
      <c r="B153" s="142" t="s">
        <v>4638</v>
      </c>
      <c r="C153" s="152" t="s">
        <v>4583</v>
      </c>
      <c r="D153" s="2921">
        <v>47.16</v>
      </c>
      <c r="E153" s="2921">
        <v>47.56</v>
      </c>
      <c r="F153" s="2921">
        <v>50.14</v>
      </c>
      <c r="G153" s="144"/>
      <c r="H153" s="542" t="s">
        <v>4974</v>
      </c>
      <c r="I153" s="482" t="s">
        <v>4640</v>
      </c>
      <c r="J153" s="145"/>
      <c r="K153" s="520" t="s">
        <v>4968</v>
      </c>
      <c r="L153" s="482" t="s">
        <v>4586</v>
      </c>
      <c r="M153" s="542" t="s">
        <v>4974</v>
      </c>
      <c r="N153" s="2929">
        <v>43.78</v>
      </c>
      <c r="O153" s="2929">
        <v>17.88</v>
      </c>
      <c r="P153" s="2929">
        <v>24.36</v>
      </c>
      <c r="Q153" s="354"/>
      <c r="R153" s="144" t="s">
        <v>4638</v>
      </c>
      <c r="S153" s="152" t="s">
        <v>4583</v>
      </c>
      <c r="T153" s="532" t="s">
        <v>7023</v>
      </c>
    </row>
    <row r="154" spans="1:20" ht="17.25" customHeight="1" x14ac:dyDescent="0.25">
      <c r="A154" s="501"/>
      <c r="B154" s="143" t="s">
        <v>4598</v>
      </c>
      <c r="C154" s="143" t="s">
        <v>4730</v>
      </c>
      <c r="D154" s="2930">
        <v>0</v>
      </c>
      <c r="E154" s="2930">
        <v>0</v>
      </c>
      <c r="F154" s="2930">
        <v>0</v>
      </c>
      <c r="G154" s="149"/>
      <c r="H154" s="543" t="s">
        <v>4974</v>
      </c>
      <c r="I154" s="483" t="s">
        <v>4645</v>
      </c>
      <c r="J154" s="150" t="s">
        <v>4968</v>
      </c>
      <c r="K154" s="521" t="s">
        <v>4968</v>
      </c>
      <c r="L154" s="483" t="s">
        <v>4591</v>
      </c>
      <c r="M154" s="543" t="s">
        <v>4974</v>
      </c>
      <c r="N154" s="2930">
        <v>10.47</v>
      </c>
      <c r="O154" s="2930">
        <v>7.93</v>
      </c>
      <c r="P154" s="2922">
        <v>5.85</v>
      </c>
      <c r="Q154" s="346"/>
      <c r="R154" s="149" t="s">
        <v>4638</v>
      </c>
      <c r="S154" s="164" t="s">
        <v>4583</v>
      </c>
      <c r="T154" s="533" t="s">
        <v>7024</v>
      </c>
    </row>
    <row r="155" spans="1:20" ht="17.25" customHeight="1" x14ac:dyDescent="0.25">
      <c r="A155" s="502"/>
      <c r="B155" s="143" t="s">
        <v>4598</v>
      </c>
      <c r="C155" s="143" t="s">
        <v>4730</v>
      </c>
      <c r="D155" s="2930">
        <v>0</v>
      </c>
      <c r="E155" s="2930">
        <v>0</v>
      </c>
      <c r="F155" s="2930">
        <v>0</v>
      </c>
      <c r="G155" s="157"/>
      <c r="H155" s="543" t="s">
        <v>4974</v>
      </c>
      <c r="I155" s="483" t="s">
        <v>4648</v>
      </c>
      <c r="J155" s="150" t="s">
        <v>4968</v>
      </c>
      <c r="K155" s="525"/>
      <c r="L155" s="490" t="s">
        <v>4596</v>
      </c>
      <c r="M155" s="543" t="s">
        <v>4974</v>
      </c>
      <c r="N155" s="2923">
        <v>38.99</v>
      </c>
      <c r="O155" s="2923">
        <v>17.760000000000002</v>
      </c>
      <c r="P155" s="2923">
        <v>23.97</v>
      </c>
      <c r="Q155" s="157"/>
      <c r="R155" s="157" t="s">
        <v>4598</v>
      </c>
      <c r="S155" s="143" t="s">
        <v>4730</v>
      </c>
      <c r="T155" s="533"/>
    </row>
    <row r="156" spans="1:20" ht="17.25" customHeight="1" x14ac:dyDescent="0.25">
      <c r="A156" s="511"/>
      <c r="B156" s="143" t="s">
        <v>4598</v>
      </c>
      <c r="C156" s="143" t="s">
        <v>4730</v>
      </c>
      <c r="D156" s="2923">
        <v>10.51</v>
      </c>
      <c r="E156" s="2923">
        <v>7.83</v>
      </c>
      <c r="F156" s="2923">
        <v>5.84</v>
      </c>
      <c r="G156" s="157"/>
      <c r="H156" s="543" t="s">
        <v>4974</v>
      </c>
      <c r="I156" s="483" t="s">
        <v>4652</v>
      </c>
      <c r="J156" s="154"/>
      <c r="K156" s="525"/>
      <c r="L156" s="490" t="s">
        <v>4601</v>
      </c>
      <c r="M156" s="543" t="s">
        <v>4974</v>
      </c>
      <c r="N156" s="2923">
        <v>0</v>
      </c>
      <c r="O156" s="2923">
        <v>0</v>
      </c>
      <c r="P156" s="2923">
        <v>0</v>
      </c>
      <c r="Q156" s="157"/>
      <c r="R156" s="157" t="s">
        <v>4598</v>
      </c>
      <c r="S156" s="143" t="s">
        <v>4730</v>
      </c>
      <c r="T156" s="533"/>
    </row>
    <row r="157" spans="1:20" ht="17.25" customHeight="1" thickBot="1" x14ac:dyDescent="0.3">
      <c r="A157" s="504"/>
      <c r="B157" s="143" t="s">
        <v>4598</v>
      </c>
      <c r="C157" s="143" t="s">
        <v>4730</v>
      </c>
      <c r="D157" s="2923">
        <v>0</v>
      </c>
      <c r="E157" s="2923">
        <v>0</v>
      </c>
      <c r="F157" s="2923">
        <v>0</v>
      </c>
      <c r="G157" s="157"/>
      <c r="H157" s="543" t="s">
        <v>4974</v>
      </c>
      <c r="I157" s="483" t="s">
        <v>4655</v>
      </c>
      <c r="J157" s="154"/>
      <c r="K157" s="525"/>
      <c r="L157" s="490" t="s">
        <v>4604</v>
      </c>
      <c r="M157" s="543" t="s">
        <v>4974</v>
      </c>
      <c r="N157" s="2923">
        <v>0</v>
      </c>
      <c r="O157" s="2923">
        <v>0</v>
      </c>
      <c r="P157" s="2923">
        <v>0</v>
      </c>
      <c r="Q157" s="157"/>
      <c r="R157" s="157" t="s">
        <v>4598</v>
      </c>
      <c r="S157" s="143" t="s">
        <v>4730</v>
      </c>
      <c r="T157" s="537"/>
    </row>
    <row r="158" spans="1:20" ht="15" thickTop="1" x14ac:dyDescent="0.25">
      <c r="A158" s="500"/>
      <c r="B158" s="142" t="s">
        <v>4598</v>
      </c>
      <c r="C158" s="142" t="s">
        <v>4730</v>
      </c>
      <c r="D158" s="144"/>
      <c r="E158" s="144"/>
      <c r="F158" s="144"/>
      <c r="G158" s="144"/>
      <c r="H158" s="542" t="s">
        <v>4970</v>
      </c>
      <c r="I158" s="482" t="s">
        <v>4660</v>
      </c>
      <c r="J158" s="145"/>
      <c r="K158" s="520"/>
      <c r="L158" s="482" t="s">
        <v>4607</v>
      </c>
      <c r="M158" s="542" t="s">
        <v>4970</v>
      </c>
      <c r="N158" s="144"/>
      <c r="O158" s="144"/>
      <c r="P158" s="144"/>
      <c r="Q158" s="144"/>
      <c r="R158" s="144" t="s">
        <v>4598</v>
      </c>
      <c r="S158" s="142" t="s">
        <v>4730</v>
      </c>
      <c r="T158" s="532"/>
    </row>
    <row r="159" spans="1:20" x14ac:dyDescent="0.25">
      <c r="A159" s="501"/>
      <c r="B159" s="143" t="s">
        <v>4598</v>
      </c>
      <c r="C159" s="143" t="s">
        <v>4730</v>
      </c>
      <c r="D159" s="149"/>
      <c r="E159" s="149"/>
      <c r="F159" s="149"/>
      <c r="G159" s="149"/>
      <c r="H159" s="543" t="s">
        <v>4970</v>
      </c>
      <c r="I159" s="483" t="s">
        <v>4664</v>
      </c>
      <c r="J159" s="150"/>
      <c r="K159" s="521"/>
      <c r="L159" s="483" t="s">
        <v>4609</v>
      </c>
      <c r="M159" s="543" t="s">
        <v>4970</v>
      </c>
      <c r="N159" s="149"/>
      <c r="O159" s="149"/>
      <c r="P159" s="149"/>
      <c r="Q159" s="149"/>
      <c r="R159" s="149" t="s">
        <v>4598</v>
      </c>
      <c r="S159" s="143" t="s">
        <v>4730</v>
      </c>
      <c r="T159" s="533"/>
    </row>
    <row r="160" spans="1:20" x14ac:dyDescent="0.25">
      <c r="A160" s="502"/>
      <c r="B160" s="143" t="s">
        <v>4598</v>
      </c>
      <c r="C160" s="143" t="s">
        <v>4730</v>
      </c>
      <c r="D160" s="157"/>
      <c r="E160" s="157"/>
      <c r="F160" s="157"/>
      <c r="G160" s="157"/>
      <c r="H160" s="543" t="s">
        <v>4970</v>
      </c>
      <c r="I160" s="483" t="s">
        <v>4668</v>
      </c>
      <c r="J160" s="154"/>
      <c r="K160" s="525"/>
      <c r="L160" s="490" t="s">
        <v>4611</v>
      </c>
      <c r="M160" s="543" t="s">
        <v>4970</v>
      </c>
      <c r="N160" s="157"/>
      <c r="O160" s="157"/>
      <c r="P160" s="157"/>
      <c r="Q160" s="157"/>
      <c r="R160" s="157" t="s">
        <v>4598</v>
      </c>
      <c r="S160" s="143" t="s">
        <v>4730</v>
      </c>
      <c r="T160" s="533"/>
    </row>
    <row r="161" spans="1:20" x14ac:dyDescent="0.25">
      <c r="A161" s="511"/>
      <c r="B161" s="143" t="s">
        <v>4598</v>
      </c>
      <c r="C161" s="143" t="s">
        <v>4730</v>
      </c>
      <c r="D161" s="157"/>
      <c r="E161" s="157"/>
      <c r="F161" s="157"/>
      <c r="G161" s="157"/>
      <c r="H161" s="543" t="s">
        <v>4970</v>
      </c>
      <c r="I161" s="483" t="s">
        <v>4672</v>
      </c>
      <c r="J161" s="154"/>
      <c r="K161" s="525"/>
      <c r="L161" s="490" t="s">
        <v>4613</v>
      </c>
      <c r="M161" s="543" t="s">
        <v>4970</v>
      </c>
      <c r="N161" s="157"/>
      <c r="O161" s="157"/>
      <c r="P161" s="157"/>
      <c r="Q161" s="157"/>
      <c r="R161" s="157" t="s">
        <v>4598</v>
      </c>
      <c r="S161" s="143" t="s">
        <v>4730</v>
      </c>
      <c r="T161" s="533"/>
    </row>
    <row r="162" spans="1:20" ht="15" thickBot="1" x14ac:dyDescent="0.3">
      <c r="A162" s="516"/>
      <c r="B162" s="166" t="s">
        <v>4638</v>
      </c>
      <c r="C162" s="166" t="s">
        <v>4730</v>
      </c>
      <c r="D162" s="167"/>
      <c r="E162" s="167"/>
      <c r="F162" s="167"/>
      <c r="G162" s="167"/>
      <c r="H162" s="545" t="s">
        <v>4975</v>
      </c>
      <c r="I162" s="485" t="s">
        <v>4677</v>
      </c>
      <c r="J162" s="168"/>
      <c r="K162" s="527"/>
      <c r="L162" s="493" t="s">
        <v>4617</v>
      </c>
      <c r="M162" s="545" t="s">
        <v>4975</v>
      </c>
      <c r="N162" s="167"/>
      <c r="O162" s="167"/>
      <c r="P162" s="167"/>
      <c r="Q162" s="167"/>
      <c r="R162" s="331" t="s">
        <v>4638</v>
      </c>
      <c r="S162" s="166" t="s">
        <v>4730</v>
      </c>
      <c r="T162" s="540"/>
    </row>
    <row r="163" spans="1:20" ht="18" thickTop="1" x14ac:dyDescent="0.25">
      <c r="A163" s="517"/>
      <c r="B163" s="133"/>
      <c r="C163" s="133"/>
      <c r="D163" s="131"/>
      <c r="E163" s="131"/>
      <c r="F163" s="131"/>
      <c r="G163" s="131"/>
      <c r="H163" s="506"/>
      <c r="I163" s="133"/>
      <c r="J163" s="172"/>
      <c r="K163" s="524"/>
      <c r="L163" s="172"/>
      <c r="M163" s="506" t="s">
        <v>4720</v>
      </c>
      <c r="N163" s="128">
        <f>SUM(D153:D162,N153:N162)</f>
        <v>150.91</v>
      </c>
      <c r="O163" s="128">
        <f>SUM(E153:E162,O153:O162)</f>
        <v>98.96</v>
      </c>
      <c r="P163" s="128">
        <f>SUM(F153:F162,P153:P162)</f>
        <v>110.16</v>
      </c>
      <c r="Q163" s="131"/>
      <c r="R163" s="131"/>
      <c r="S163" s="196"/>
      <c r="T163" s="517"/>
    </row>
    <row r="164" spans="1:20" x14ac:dyDescent="0.25">
      <c r="D164" s="128" t="s">
        <v>4976</v>
      </c>
      <c r="E164" s="128" t="s">
        <v>4977</v>
      </c>
    </row>
    <row r="165" spans="1:20" x14ac:dyDescent="0.25">
      <c r="A165" s="252" t="s">
        <v>4978</v>
      </c>
      <c r="B165" s="50" t="s">
        <v>4656</v>
      </c>
      <c r="C165" s="50" t="s">
        <v>4979</v>
      </c>
      <c r="D165" s="2425">
        <f>N173-SUM(D166:D170)</f>
        <v>447.12000000000012</v>
      </c>
      <c r="E165" s="51">
        <f t="shared" ref="E165:E171" si="0">D165/$D$171</f>
        <v>0.42543959808175386</v>
      </c>
      <c r="M165" s="513" t="s">
        <v>4980</v>
      </c>
      <c r="N165" s="128">
        <f>N26</f>
        <v>40.730000000000004</v>
      </c>
      <c r="O165" s="128">
        <f>O26</f>
        <v>38.660000000000004</v>
      </c>
      <c r="P165" s="128">
        <f>P26</f>
        <v>36.17</v>
      </c>
    </row>
    <row r="166" spans="1:20" x14ac:dyDescent="0.25">
      <c r="B166" s="50" t="s">
        <v>4981</v>
      </c>
      <c r="C166" s="50" t="s">
        <v>4982</v>
      </c>
      <c r="D166" s="2426">
        <f>SUM(D18:F18,N15:P15,N25:P25,D32:F32,D34:F37,D39:F44,D46:F48,D50:F50,N46:P46,D65:F69,D71:F76,D78:F80,D82:F82,N78:P78,N113:P113)</f>
        <v>189.94</v>
      </c>
      <c r="E166" s="51">
        <f t="shared" si="0"/>
        <v>0.18072999923879116</v>
      </c>
      <c r="M166" s="513" t="s">
        <v>4983</v>
      </c>
      <c r="N166" s="128">
        <f>N115</f>
        <v>70.38</v>
      </c>
      <c r="O166" s="128">
        <f>O115</f>
        <v>34.860000000000007</v>
      </c>
      <c r="P166" s="128">
        <f>P115</f>
        <v>32.47</v>
      </c>
    </row>
    <row r="167" spans="1:20" x14ac:dyDescent="0.25">
      <c r="B167" s="50" t="s">
        <v>4641</v>
      </c>
      <c r="C167" s="50" t="s">
        <v>4641</v>
      </c>
      <c r="D167" s="2427">
        <f>SUM(D6:F9,D12:F12,D19:F21,N9:P11,N21:P21,N34:P34,D49:F49,N45:P45,N66:P66,N77:P77,D77:F77,D81:F81,D98:F103,D112:F114,N95:P95,N97:P97,N107:P107)</f>
        <v>83.47999999999999</v>
      </c>
      <c r="E167" s="51">
        <f t="shared" si="0"/>
        <v>7.9432138235517979E-2</v>
      </c>
      <c r="M167" s="513" t="s">
        <v>4984</v>
      </c>
      <c r="N167" s="128">
        <f>N125</f>
        <v>8.879999999999999</v>
      </c>
      <c r="O167" s="128">
        <f>O125</f>
        <v>11.899999999999999</v>
      </c>
      <c r="P167" s="128">
        <f>P125</f>
        <v>5.27</v>
      </c>
    </row>
    <row r="168" spans="1:20" x14ac:dyDescent="0.25">
      <c r="B168" s="50" t="s">
        <v>4641</v>
      </c>
      <c r="C168" s="50" t="s">
        <v>4985</v>
      </c>
      <c r="D168" s="2428">
        <f>SUM(,N140:P140,D153:F153)</f>
        <v>225.57999999999998</v>
      </c>
      <c r="E168" s="51">
        <f t="shared" si="0"/>
        <v>0.21464185125980048</v>
      </c>
      <c r="G168" s="128"/>
      <c r="M168" s="513" t="s">
        <v>4986</v>
      </c>
      <c r="N168" s="128">
        <f>N133</f>
        <v>12.26</v>
      </c>
      <c r="O168" s="128">
        <f>O133</f>
        <v>15.26</v>
      </c>
      <c r="P168" s="128">
        <f>P133</f>
        <v>6.4</v>
      </c>
    </row>
    <row r="169" spans="1:20" x14ac:dyDescent="0.25">
      <c r="B169" s="1054" t="s">
        <v>4987</v>
      </c>
      <c r="C169" s="50" t="s">
        <v>4988</v>
      </c>
      <c r="D169" s="2429">
        <f>SUM(D14:F14,N19:P20,D95:F96,N95:P95,N97:P97,N105:P106)</f>
        <v>18.82</v>
      </c>
      <c r="E169" s="51">
        <f t="shared" si="0"/>
        <v>1.7907437009971831E-2</v>
      </c>
      <c r="M169" s="513" t="s">
        <v>4989</v>
      </c>
      <c r="N169" s="128">
        <f>N90</f>
        <v>71.36999999999999</v>
      </c>
      <c r="O169" s="128">
        <f>O90</f>
        <v>62.930000000000007</v>
      </c>
      <c r="P169" s="128">
        <f>P90</f>
        <v>72.670000000000016</v>
      </c>
    </row>
    <row r="170" spans="1:20" x14ac:dyDescent="0.25">
      <c r="B170" s="1054" t="s">
        <v>4990</v>
      </c>
      <c r="C170" s="50"/>
      <c r="D170" s="2429">
        <f>SUM(N138:P138)</f>
        <v>86.02</v>
      </c>
      <c r="E170" s="51">
        <f t="shared" si="0"/>
        <v>8.1848976174164548E-2</v>
      </c>
      <c r="M170" s="513" t="s">
        <v>4991</v>
      </c>
      <c r="N170" s="128">
        <f>N58</f>
        <v>73.749999999999986</v>
      </c>
      <c r="O170" s="128">
        <f>O58</f>
        <v>67.44</v>
      </c>
      <c r="P170" s="128">
        <f>P58</f>
        <v>77.960000000000008</v>
      </c>
    </row>
    <row r="171" spans="1:20" x14ac:dyDescent="0.25">
      <c r="B171" s="50"/>
      <c r="C171" s="50" t="s">
        <v>4992</v>
      </c>
      <c r="D171" s="2612">
        <f>SUM(D165:D170)</f>
        <v>1050.9600000000003</v>
      </c>
      <c r="E171" s="2611">
        <f t="shared" si="0"/>
        <v>1</v>
      </c>
      <c r="M171" s="513" t="s">
        <v>4993</v>
      </c>
      <c r="N171" s="128">
        <f>D153+N140</f>
        <v>86.15</v>
      </c>
      <c r="O171" s="128">
        <f t="shared" ref="O171:P171" si="1">E153+O140</f>
        <v>65.320000000000007</v>
      </c>
      <c r="P171" s="128">
        <f t="shared" si="1"/>
        <v>74.11</v>
      </c>
    </row>
    <row r="172" spans="1:20" x14ac:dyDescent="0.25">
      <c r="D172" s="128"/>
      <c r="M172" s="513" t="s">
        <v>4994</v>
      </c>
      <c r="N172" s="128">
        <f>N138</f>
        <v>43.78</v>
      </c>
      <c r="O172" s="128">
        <f t="shared" ref="O172:P172" si="2">O138</f>
        <v>17.88</v>
      </c>
      <c r="P172" s="128">
        <f t="shared" si="2"/>
        <v>24.36</v>
      </c>
    </row>
    <row r="173" spans="1:20" x14ac:dyDescent="0.25">
      <c r="M173" s="513" t="s">
        <v>4995</v>
      </c>
      <c r="N173" s="2612">
        <f>SUM(N165:P172)</f>
        <v>1050.96</v>
      </c>
    </row>
    <row r="175" spans="1:20" x14ac:dyDescent="0.25">
      <c r="N175">
        <f>N173*220/1000</f>
        <v>231.21120000000002</v>
      </c>
    </row>
  </sheetData>
  <mergeCells count="16">
    <mergeCell ref="D135:G135"/>
    <mergeCell ref="J135:K135"/>
    <mergeCell ref="D150:G150"/>
    <mergeCell ref="J150:K150"/>
    <mergeCell ref="D92:G92"/>
    <mergeCell ref="J92:K92"/>
    <mergeCell ref="D117:G117"/>
    <mergeCell ref="J117:K117"/>
    <mergeCell ref="D126:G126"/>
    <mergeCell ref="J127:K127"/>
    <mergeCell ref="D3:G3"/>
    <mergeCell ref="J3:K3"/>
    <mergeCell ref="D28:G28"/>
    <mergeCell ref="J28:K28"/>
    <mergeCell ref="D60:G60"/>
    <mergeCell ref="J60:K60"/>
  </mergeCells>
  <phoneticPr fontId="10" type="noConversion"/>
  <pageMargins left="0.70866141732283472" right="0.36" top="0.74803149606299213" bottom="0.74803149606299213" header="0.31496062992125984" footer="0.31496062992125984"/>
  <pageSetup paperSize="9" scale="41" orientation="portrait" r:id="rId1"/>
  <headerFooter>
    <oddFooter>&amp;L&amp;A&amp;C&amp;P/&amp;N</oddFooter>
  </headerFooter>
  <rowBreaks count="1" manualBreakCount="1">
    <brk id="90" max="19" man="1"/>
  </row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8E54-ADB7-401D-A211-2C456919BECD}">
  <sheetPr>
    <tabColor rgb="FFFFFF00"/>
  </sheetPr>
  <dimension ref="A1:U175"/>
  <sheetViews>
    <sheetView tabSelected="1" view="pageBreakPreview" zoomScale="85" zoomScaleNormal="70" zoomScaleSheetLayoutView="85" workbookViewId="0">
      <selection activeCell="W8" sqref="W8"/>
    </sheetView>
  </sheetViews>
  <sheetFormatPr defaultRowHeight="14.4" x14ac:dyDescent="0.25"/>
  <cols>
    <col min="1" max="1" width="31.09765625" style="513" bestFit="1" customWidth="1"/>
    <col min="2" max="3" width="6.796875" customWidth="1"/>
    <col min="4" max="7" width="7.69921875" customWidth="1"/>
    <col min="8" max="8" width="9.296875" style="513" customWidth="1"/>
    <col min="9" max="9" width="4.3984375" bestFit="1" customWidth="1"/>
    <col min="10" max="10" width="17.59765625" bestFit="1" customWidth="1"/>
    <col min="11" max="11" width="31" style="513" bestFit="1" customWidth="1"/>
    <col min="12" max="12" width="4.3984375" bestFit="1" customWidth="1"/>
    <col min="13" max="13" width="9.296875" style="513" customWidth="1"/>
    <col min="14" max="14" width="12.59765625" bestFit="1" customWidth="1"/>
    <col min="15" max="15" width="9.19921875" bestFit="1" customWidth="1"/>
    <col min="16" max="16" width="9.09765625" bestFit="1" customWidth="1"/>
    <col min="17" max="17" width="7.69921875" customWidth="1"/>
    <col min="18" max="18" width="9.3984375" bestFit="1" customWidth="1"/>
    <col min="19" max="19" width="6.796875" customWidth="1"/>
    <col min="20" max="20" width="18.296875" style="513" customWidth="1"/>
  </cols>
  <sheetData>
    <row r="1" spans="1:21" x14ac:dyDescent="0.25">
      <c r="A1" s="2974" t="s">
        <v>9279</v>
      </c>
    </row>
    <row r="2" spans="1:21" ht="15" thickBot="1" x14ac:dyDescent="0.3">
      <c r="A2" s="497"/>
      <c r="D2" s="125"/>
      <c r="E2" s="125"/>
      <c r="F2" s="125"/>
      <c r="G2" s="125"/>
      <c r="H2" s="497"/>
      <c r="I2" s="124"/>
      <c r="J2" s="124"/>
      <c r="K2" s="497"/>
      <c r="L2" s="124"/>
      <c r="M2" s="497"/>
      <c r="N2" s="125"/>
      <c r="O2" s="125"/>
      <c r="P2" s="125"/>
      <c r="Q2" s="125"/>
      <c r="R2" s="125"/>
      <c r="S2" s="125"/>
      <c r="U2" s="2253"/>
    </row>
    <row r="3" spans="1:21" ht="15.6" thickTop="1" thickBot="1" x14ac:dyDescent="0.3">
      <c r="A3" s="53" t="s">
        <v>7027</v>
      </c>
      <c r="D3" s="3546" t="s">
        <v>9112</v>
      </c>
      <c r="E3" s="3546"/>
      <c r="F3" s="3546"/>
      <c r="G3" s="3546"/>
      <c r="H3" s="497"/>
      <c r="I3" s="124"/>
      <c r="J3" s="3547" t="s">
        <v>4635</v>
      </c>
      <c r="K3" s="3548"/>
      <c r="L3" s="488"/>
      <c r="M3" s="497"/>
      <c r="N3" s="126"/>
      <c r="O3" s="126"/>
      <c r="P3" s="126"/>
      <c r="Q3" s="126"/>
      <c r="R3" s="126"/>
      <c r="S3" s="126"/>
    </row>
    <row r="4" spans="1:21" ht="30" customHeight="1" thickTop="1" thickBot="1" x14ac:dyDescent="0.3">
      <c r="A4" s="498"/>
      <c r="B4" s="128"/>
      <c r="C4" s="128"/>
      <c r="D4" s="129"/>
      <c r="E4" s="130"/>
      <c r="F4" s="130"/>
      <c r="G4" s="130"/>
      <c r="H4" s="517"/>
      <c r="I4" s="131"/>
      <c r="J4" s="128"/>
      <c r="K4" s="518"/>
      <c r="L4" s="132"/>
      <c r="M4" s="1448" t="s">
        <v>4570</v>
      </c>
      <c r="N4" s="1445">
        <v>26</v>
      </c>
      <c r="O4" s="1446">
        <v>14</v>
      </c>
      <c r="P4" s="1447">
        <v>21.8</v>
      </c>
      <c r="Q4" s="510" t="s">
        <v>4571</v>
      </c>
      <c r="R4" s="133"/>
      <c r="S4" s="128"/>
      <c r="T4" s="530"/>
    </row>
    <row r="5" spans="1:21" ht="20.100000000000001" customHeight="1" thickTop="1" thickBot="1" x14ac:dyDescent="0.3">
      <c r="A5" s="499" t="s">
        <v>4636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541" t="s">
        <v>4579</v>
      </c>
      <c r="I5" s="481"/>
      <c r="J5" s="138" t="s">
        <v>4580</v>
      </c>
      <c r="K5" s="519" t="s">
        <v>4580</v>
      </c>
      <c r="L5" s="481"/>
      <c r="M5" s="541" t="s">
        <v>4579</v>
      </c>
      <c r="N5" s="135" t="s">
        <v>4575</v>
      </c>
      <c r="O5" s="135" t="s">
        <v>4576</v>
      </c>
      <c r="P5" s="135" t="s">
        <v>4577</v>
      </c>
      <c r="Q5" s="135" t="s">
        <v>4578</v>
      </c>
      <c r="R5" s="135" t="s">
        <v>4573</v>
      </c>
      <c r="S5" s="136" t="s">
        <v>4574</v>
      </c>
      <c r="T5" s="531" t="s">
        <v>4636</v>
      </c>
    </row>
    <row r="6" spans="1:21" ht="27" thickTop="1" x14ac:dyDescent="0.25">
      <c r="A6" s="500" t="s">
        <v>4637</v>
      </c>
      <c r="B6" s="142" t="s">
        <v>4638</v>
      </c>
      <c r="C6" s="152" t="s">
        <v>4583</v>
      </c>
      <c r="D6" s="2921">
        <v>0</v>
      </c>
      <c r="E6" s="144"/>
      <c r="F6" s="144"/>
      <c r="G6" s="144"/>
      <c r="H6" s="542" t="s">
        <v>4639</v>
      </c>
      <c r="I6" s="2932" t="s">
        <v>4640</v>
      </c>
      <c r="J6" s="145" t="s">
        <v>4641</v>
      </c>
      <c r="K6" s="520"/>
      <c r="L6" s="2932" t="s">
        <v>4586</v>
      </c>
      <c r="M6" s="542" t="s">
        <v>4584</v>
      </c>
      <c r="N6" s="2921">
        <v>0</v>
      </c>
      <c r="O6" s="144"/>
      <c r="P6" s="144"/>
      <c r="Q6" s="144"/>
      <c r="R6" s="144" t="s">
        <v>4642</v>
      </c>
      <c r="S6" s="164" t="s">
        <v>4583</v>
      </c>
      <c r="T6" s="532" t="s">
        <v>4643</v>
      </c>
    </row>
    <row r="7" spans="1:21" ht="24.75" customHeight="1" x14ac:dyDescent="0.25">
      <c r="A7" s="501" t="s">
        <v>4644</v>
      </c>
      <c r="B7" s="143" t="s">
        <v>4638</v>
      </c>
      <c r="C7" s="164" t="s">
        <v>4583</v>
      </c>
      <c r="D7" s="149"/>
      <c r="E7" s="2922">
        <v>0</v>
      </c>
      <c r="F7" s="149"/>
      <c r="G7" s="149"/>
      <c r="H7" s="543" t="s">
        <v>4639</v>
      </c>
      <c r="I7" s="2933" t="s">
        <v>4645</v>
      </c>
      <c r="J7" s="150" t="s">
        <v>4641</v>
      </c>
      <c r="K7" s="654" t="s">
        <v>4646</v>
      </c>
      <c r="L7" s="2933" t="s">
        <v>4591</v>
      </c>
      <c r="M7" s="543" t="s">
        <v>4584</v>
      </c>
      <c r="N7" s="149"/>
      <c r="O7" s="2922">
        <v>0</v>
      </c>
      <c r="P7" s="149"/>
      <c r="Q7" s="149"/>
      <c r="R7" s="149" t="s">
        <v>4642</v>
      </c>
      <c r="S7" s="164" t="s">
        <v>4583</v>
      </c>
      <c r="T7" s="533" t="s">
        <v>4647</v>
      </c>
    </row>
    <row r="8" spans="1:21" ht="24.75" customHeight="1" x14ac:dyDescent="0.25">
      <c r="A8" s="502" t="s">
        <v>4644</v>
      </c>
      <c r="B8" s="143" t="s">
        <v>4638</v>
      </c>
      <c r="C8" s="164" t="s">
        <v>4583</v>
      </c>
      <c r="D8" s="157"/>
      <c r="E8" s="157"/>
      <c r="F8" s="2923">
        <v>0</v>
      </c>
      <c r="G8" s="157"/>
      <c r="H8" s="543" t="s">
        <v>4639</v>
      </c>
      <c r="I8" s="2933" t="s">
        <v>4648</v>
      </c>
      <c r="J8" s="150" t="s">
        <v>4641</v>
      </c>
      <c r="K8" s="654" t="s">
        <v>4646</v>
      </c>
      <c r="L8" s="2933" t="s">
        <v>4596</v>
      </c>
      <c r="M8" s="543" t="s">
        <v>4584</v>
      </c>
      <c r="N8" s="157"/>
      <c r="O8" s="157"/>
      <c r="P8" s="2923">
        <v>0</v>
      </c>
      <c r="Q8" s="157"/>
      <c r="R8" s="157" t="s">
        <v>4642</v>
      </c>
      <c r="S8" s="143" t="s">
        <v>4649</v>
      </c>
      <c r="T8" s="533" t="s">
        <v>4650</v>
      </c>
    </row>
    <row r="9" spans="1:21" ht="24.75" customHeight="1" x14ac:dyDescent="0.25">
      <c r="A9" s="503" t="s">
        <v>4651</v>
      </c>
      <c r="B9" s="143" t="s">
        <v>4638</v>
      </c>
      <c r="C9" s="164" t="s">
        <v>4583</v>
      </c>
      <c r="D9" s="2923">
        <v>0</v>
      </c>
      <c r="E9" s="157"/>
      <c r="F9" s="157"/>
      <c r="G9" s="157"/>
      <c r="H9" s="543" t="s">
        <v>4639</v>
      </c>
      <c r="I9" s="2933" t="s">
        <v>4652</v>
      </c>
      <c r="J9" s="150" t="s">
        <v>4641</v>
      </c>
      <c r="K9" s="521" t="s">
        <v>4641</v>
      </c>
      <c r="L9" s="2933" t="s">
        <v>4601</v>
      </c>
      <c r="M9" s="543" t="s">
        <v>4584</v>
      </c>
      <c r="N9" s="2923">
        <v>1.9124755670125653</v>
      </c>
      <c r="O9" s="157"/>
      <c r="P9" s="157"/>
      <c r="Q9" s="157"/>
      <c r="R9" s="157" t="s">
        <v>4642</v>
      </c>
      <c r="S9" s="164" t="s">
        <v>4583</v>
      </c>
      <c r="T9" s="533" t="s">
        <v>4653</v>
      </c>
    </row>
    <row r="10" spans="1:21" ht="24.75" customHeight="1" x14ac:dyDescent="0.25">
      <c r="A10" s="502" t="s">
        <v>4654</v>
      </c>
      <c r="B10" s="143" t="s">
        <v>4598</v>
      </c>
      <c r="C10" s="143" t="s">
        <v>4649</v>
      </c>
      <c r="D10" s="157"/>
      <c r="E10" s="2923">
        <v>0.48363448493389105</v>
      </c>
      <c r="F10" s="157"/>
      <c r="G10" s="157"/>
      <c r="H10" s="543" t="s">
        <v>4639</v>
      </c>
      <c r="I10" s="2933" t="s">
        <v>4655</v>
      </c>
      <c r="J10" s="150" t="s">
        <v>4656</v>
      </c>
      <c r="K10" s="521" t="s">
        <v>4641</v>
      </c>
      <c r="L10" s="2933" t="s">
        <v>4604</v>
      </c>
      <c r="M10" s="543" t="s">
        <v>4605</v>
      </c>
      <c r="N10" s="157"/>
      <c r="O10" s="2923">
        <v>1.5543268481938066</v>
      </c>
      <c r="P10" s="157"/>
      <c r="Q10" s="157"/>
      <c r="R10" s="157" t="s">
        <v>4642</v>
      </c>
      <c r="S10" s="164" t="s">
        <v>4583</v>
      </c>
      <c r="T10" s="533" t="s">
        <v>4657</v>
      </c>
    </row>
    <row r="11" spans="1:21" ht="24.75" customHeight="1" x14ac:dyDescent="0.25">
      <c r="A11" s="502" t="s">
        <v>4658</v>
      </c>
      <c r="B11" s="143" t="s">
        <v>4638</v>
      </c>
      <c r="C11" s="164" t="s">
        <v>4659</v>
      </c>
      <c r="D11" s="157"/>
      <c r="E11" s="157"/>
      <c r="F11" s="2923">
        <v>0</v>
      </c>
      <c r="G11" s="157"/>
      <c r="H11" s="543" t="s">
        <v>4639</v>
      </c>
      <c r="I11" s="2933" t="s">
        <v>4660</v>
      </c>
      <c r="J11" s="150" t="s">
        <v>4661</v>
      </c>
      <c r="K11" s="521" t="s">
        <v>4641</v>
      </c>
      <c r="L11" s="2933" t="s">
        <v>4607</v>
      </c>
      <c r="M11" s="543" t="s">
        <v>4605</v>
      </c>
      <c r="N11" s="157"/>
      <c r="O11" s="157"/>
      <c r="P11" s="2923">
        <v>3.5738968881687865</v>
      </c>
      <c r="Q11" s="157"/>
      <c r="R11" s="157" t="s">
        <v>4642</v>
      </c>
      <c r="S11" s="164" t="s">
        <v>4583</v>
      </c>
      <c r="T11" s="533" t="s">
        <v>4662</v>
      </c>
    </row>
    <row r="12" spans="1:21" ht="24.75" customHeight="1" x14ac:dyDescent="0.25">
      <c r="A12" s="502" t="s">
        <v>4663</v>
      </c>
      <c r="B12" s="143" t="s">
        <v>4638</v>
      </c>
      <c r="C12" s="164" t="s">
        <v>4659</v>
      </c>
      <c r="D12" s="2923">
        <v>0.28272785267400408</v>
      </c>
      <c r="E12" s="157"/>
      <c r="F12" s="157"/>
      <c r="G12" s="157"/>
      <c r="H12" s="543" t="s">
        <v>4639</v>
      </c>
      <c r="I12" s="2933" t="s">
        <v>4664</v>
      </c>
      <c r="J12" s="150" t="s">
        <v>4641</v>
      </c>
      <c r="K12" s="654" t="s">
        <v>4665</v>
      </c>
      <c r="L12" s="2933" t="s">
        <v>4609</v>
      </c>
      <c r="M12" s="543" t="s">
        <v>4605</v>
      </c>
      <c r="N12" s="2923">
        <v>5.845521273869462</v>
      </c>
      <c r="O12" s="157"/>
      <c r="P12" s="157"/>
      <c r="Q12" s="157"/>
      <c r="R12" s="157" t="s">
        <v>4642</v>
      </c>
      <c r="S12" s="164" t="s">
        <v>4583</v>
      </c>
      <c r="T12" s="533" t="s">
        <v>4666</v>
      </c>
    </row>
    <row r="13" spans="1:21" ht="24.75" customHeight="1" x14ac:dyDescent="0.25">
      <c r="A13" s="502" t="s">
        <v>4667</v>
      </c>
      <c r="B13" s="143" t="s">
        <v>4598</v>
      </c>
      <c r="C13" s="164" t="s">
        <v>4583</v>
      </c>
      <c r="D13" s="157"/>
      <c r="E13" s="2923">
        <v>0.81872754935921066</v>
      </c>
      <c r="F13" s="157"/>
      <c r="G13" s="157"/>
      <c r="H13" s="543" t="s">
        <v>4639</v>
      </c>
      <c r="I13" s="2933" t="s">
        <v>4668</v>
      </c>
      <c r="J13" s="150" t="s">
        <v>4656</v>
      </c>
      <c r="K13" s="654" t="s">
        <v>4669</v>
      </c>
      <c r="L13" s="2933" t="s">
        <v>4611</v>
      </c>
      <c r="M13" s="543" t="s">
        <v>4605</v>
      </c>
      <c r="N13" s="157"/>
      <c r="O13" s="2923">
        <v>3.2013668360150058</v>
      </c>
      <c r="P13" s="157"/>
      <c r="Q13" s="157"/>
      <c r="R13" s="157" t="s">
        <v>4642</v>
      </c>
      <c r="S13" s="164" t="s">
        <v>4583</v>
      </c>
      <c r="T13" s="533" t="s">
        <v>4670</v>
      </c>
    </row>
    <row r="14" spans="1:21" ht="24.75" customHeight="1" x14ac:dyDescent="0.25">
      <c r="A14" s="502" t="s">
        <v>4671</v>
      </c>
      <c r="B14" s="143" t="s">
        <v>4638</v>
      </c>
      <c r="C14" s="164" t="s">
        <v>4583</v>
      </c>
      <c r="D14" s="157"/>
      <c r="E14" s="157"/>
      <c r="F14" s="2924">
        <v>0</v>
      </c>
      <c r="G14" s="157"/>
      <c r="H14" s="543" t="s">
        <v>4639</v>
      </c>
      <c r="I14" s="2933" t="s">
        <v>4672</v>
      </c>
      <c r="J14" s="150" t="s">
        <v>4673</v>
      </c>
      <c r="K14" s="2576" t="s">
        <v>4674</v>
      </c>
      <c r="L14" s="2933" t="s">
        <v>4613</v>
      </c>
      <c r="M14" s="543" t="s">
        <v>4605</v>
      </c>
      <c r="N14" s="157"/>
      <c r="O14" s="157"/>
      <c r="P14" s="2923">
        <v>1.2221033239646319</v>
      </c>
      <c r="Q14" s="157"/>
      <c r="R14" s="157" t="s">
        <v>4642</v>
      </c>
      <c r="S14" s="164" t="s">
        <v>4583</v>
      </c>
      <c r="T14" s="533" t="s">
        <v>4675</v>
      </c>
    </row>
    <row r="15" spans="1:21" ht="24.75" customHeight="1" x14ac:dyDescent="0.25">
      <c r="A15" s="502" t="s">
        <v>4676</v>
      </c>
      <c r="B15" s="143" t="s">
        <v>4638</v>
      </c>
      <c r="C15" s="164" t="s">
        <v>4583</v>
      </c>
      <c r="D15" s="2923">
        <v>1.7131975900517076</v>
      </c>
      <c r="E15" s="157"/>
      <c r="F15" s="157"/>
      <c r="G15" s="157"/>
      <c r="H15" s="543" t="s">
        <v>4639</v>
      </c>
      <c r="I15" s="2933" t="s">
        <v>4677</v>
      </c>
      <c r="J15" s="655" t="s">
        <v>4678</v>
      </c>
      <c r="K15" s="521" t="s">
        <v>4656</v>
      </c>
      <c r="L15" s="2933" t="s">
        <v>4617</v>
      </c>
      <c r="M15" s="543" t="s">
        <v>4605</v>
      </c>
      <c r="N15" s="2923">
        <v>1.220576780916599</v>
      </c>
      <c r="O15" s="157"/>
      <c r="P15" s="157"/>
      <c r="Q15" s="157"/>
      <c r="R15" s="157" t="s">
        <v>4642</v>
      </c>
      <c r="S15" s="164" t="s">
        <v>4583</v>
      </c>
      <c r="T15" s="533" t="s">
        <v>4679</v>
      </c>
    </row>
    <row r="16" spans="1:21" ht="24.75" customHeight="1" x14ac:dyDescent="0.25">
      <c r="A16" s="502" t="s">
        <v>4680</v>
      </c>
      <c r="B16" s="143" t="s">
        <v>4598</v>
      </c>
      <c r="C16" s="143" t="s">
        <v>4649</v>
      </c>
      <c r="D16" s="157"/>
      <c r="E16" s="2923">
        <v>0</v>
      </c>
      <c r="F16" s="157"/>
      <c r="G16" s="157"/>
      <c r="H16" s="543" t="s">
        <v>4639</v>
      </c>
      <c r="I16" s="2933" t="s">
        <v>4681</v>
      </c>
      <c r="J16" s="150"/>
      <c r="K16" s="521" t="s">
        <v>4682</v>
      </c>
      <c r="L16" s="2933" t="s">
        <v>4621</v>
      </c>
      <c r="M16" s="543" t="s">
        <v>4605</v>
      </c>
      <c r="N16" s="157"/>
      <c r="O16" s="2923">
        <v>0</v>
      </c>
      <c r="P16" s="157"/>
      <c r="Q16" s="157"/>
      <c r="R16" s="157" t="s">
        <v>4642</v>
      </c>
      <c r="S16" s="164" t="s">
        <v>4583</v>
      </c>
      <c r="T16" s="533" t="s">
        <v>4683</v>
      </c>
    </row>
    <row r="17" spans="1:21" ht="24.75" customHeight="1" x14ac:dyDescent="0.25">
      <c r="A17" s="502" t="s">
        <v>4684</v>
      </c>
      <c r="B17" s="143" t="s">
        <v>4638</v>
      </c>
      <c r="C17" s="164" t="s">
        <v>4583</v>
      </c>
      <c r="D17" s="157"/>
      <c r="E17" s="157"/>
      <c r="F17" s="2923">
        <v>1.1831582896885739</v>
      </c>
      <c r="G17" s="157"/>
      <c r="H17" s="543" t="s">
        <v>4639</v>
      </c>
      <c r="I17" s="2933" t="s">
        <v>4685</v>
      </c>
      <c r="J17" s="656" t="s">
        <v>4686</v>
      </c>
      <c r="K17" s="521" t="s">
        <v>4682</v>
      </c>
      <c r="L17" s="2933" t="s">
        <v>4687</v>
      </c>
      <c r="M17" s="543" t="s">
        <v>4605</v>
      </c>
      <c r="N17" s="157"/>
      <c r="O17" s="157"/>
      <c r="P17" s="2923">
        <v>0.42687728235066874</v>
      </c>
      <c r="Q17" s="157"/>
      <c r="R17" s="157" t="s">
        <v>4642</v>
      </c>
      <c r="S17" s="164" t="s">
        <v>4583</v>
      </c>
      <c r="T17" s="533" t="s">
        <v>4688</v>
      </c>
    </row>
    <row r="18" spans="1:21" ht="24.75" customHeight="1" x14ac:dyDescent="0.25">
      <c r="A18" s="504" t="s">
        <v>4689</v>
      </c>
      <c r="B18" s="143" t="s">
        <v>4638</v>
      </c>
      <c r="C18" s="164" t="s">
        <v>4583</v>
      </c>
      <c r="D18" s="2923">
        <v>1.5434871791960851</v>
      </c>
      <c r="E18" s="157"/>
      <c r="F18" s="157"/>
      <c r="G18" s="157"/>
      <c r="H18" s="543" t="s">
        <v>4639</v>
      </c>
      <c r="I18" s="2933" t="s">
        <v>4690</v>
      </c>
      <c r="J18" s="150" t="s">
        <v>4656</v>
      </c>
      <c r="K18" s="657" t="s">
        <v>4691</v>
      </c>
      <c r="L18" s="2933" t="s">
        <v>4692</v>
      </c>
      <c r="M18" s="543" t="s">
        <v>4605</v>
      </c>
      <c r="N18" s="2923">
        <v>2.1369531227674723</v>
      </c>
      <c r="O18" s="157"/>
      <c r="P18" s="157"/>
      <c r="Q18" s="157"/>
      <c r="R18" s="157" t="s">
        <v>4642</v>
      </c>
      <c r="S18" s="164" t="s">
        <v>4583</v>
      </c>
      <c r="T18" s="533" t="s">
        <v>4693</v>
      </c>
    </row>
    <row r="19" spans="1:21" ht="24.75" customHeight="1" x14ac:dyDescent="0.25">
      <c r="A19" s="502" t="s">
        <v>4694</v>
      </c>
      <c r="B19" s="143" t="s">
        <v>4638</v>
      </c>
      <c r="C19" s="164" t="s">
        <v>4583</v>
      </c>
      <c r="D19" s="157"/>
      <c r="E19" s="2923">
        <v>3.8386583922989179</v>
      </c>
      <c r="F19" s="157"/>
      <c r="G19" s="157"/>
      <c r="H19" s="543" t="s">
        <v>4639</v>
      </c>
      <c r="I19" s="2933" t="s">
        <v>4695</v>
      </c>
      <c r="J19" s="150" t="s">
        <v>4641</v>
      </c>
      <c r="K19" s="521" t="s">
        <v>4673</v>
      </c>
      <c r="L19" s="2933" t="s">
        <v>4696</v>
      </c>
      <c r="M19" s="543" t="s">
        <v>4605</v>
      </c>
      <c r="N19" s="157"/>
      <c r="O19" s="2923">
        <v>1.8009421539281132</v>
      </c>
      <c r="P19" s="157"/>
      <c r="Q19" s="157"/>
      <c r="R19" s="157" t="s">
        <v>4642</v>
      </c>
      <c r="S19" s="164" t="s">
        <v>4583</v>
      </c>
      <c r="T19" s="533" t="s">
        <v>1237</v>
      </c>
    </row>
    <row r="20" spans="1:21" ht="24.75" customHeight="1" x14ac:dyDescent="0.25">
      <c r="A20" s="503" t="s">
        <v>4697</v>
      </c>
      <c r="B20" s="156" t="s">
        <v>4638</v>
      </c>
      <c r="C20" s="189" t="s">
        <v>4583</v>
      </c>
      <c r="D20" s="179"/>
      <c r="E20" s="179"/>
      <c r="F20" s="2925">
        <v>3.7843492903132017</v>
      </c>
      <c r="G20" s="179"/>
      <c r="H20" s="544" t="s">
        <v>4639</v>
      </c>
      <c r="I20" s="2934" t="s">
        <v>4698</v>
      </c>
      <c r="J20" s="193" t="s">
        <v>4641</v>
      </c>
      <c r="K20" s="522" t="s">
        <v>4673</v>
      </c>
      <c r="L20" s="2934" t="s">
        <v>4699</v>
      </c>
      <c r="M20" s="544" t="s">
        <v>4605</v>
      </c>
      <c r="N20" s="179"/>
      <c r="O20" s="179"/>
      <c r="P20" s="2925">
        <v>3.8631536555869679</v>
      </c>
      <c r="Q20" s="179"/>
      <c r="R20" s="179" t="s">
        <v>4642</v>
      </c>
      <c r="S20" s="189" t="s">
        <v>4583</v>
      </c>
      <c r="T20" s="534" t="s">
        <v>1243</v>
      </c>
    </row>
    <row r="21" spans="1:21" ht="24.75" customHeight="1" x14ac:dyDescent="0.25">
      <c r="A21" s="107" t="s">
        <v>4644</v>
      </c>
      <c r="B21" s="143" t="s">
        <v>4638</v>
      </c>
      <c r="C21" s="164" t="s">
        <v>4583</v>
      </c>
      <c r="D21" s="2923">
        <v>4.6726229158992227</v>
      </c>
      <c r="E21" s="157"/>
      <c r="F21" s="157"/>
      <c r="G21" s="157"/>
      <c r="H21" s="543" t="s">
        <v>4639</v>
      </c>
      <c r="I21" s="2933" t="s">
        <v>4700</v>
      </c>
      <c r="J21" s="150" t="s">
        <v>4641</v>
      </c>
      <c r="K21" s="521" t="s">
        <v>4641</v>
      </c>
      <c r="L21" s="2933" t="s">
        <v>4701</v>
      </c>
      <c r="M21" s="543" t="s">
        <v>4605</v>
      </c>
      <c r="N21" s="2923">
        <v>0</v>
      </c>
      <c r="O21" s="157"/>
      <c r="P21" s="157"/>
      <c r="Q21" s="157"/>
      <c r="R21" s="157" t="s">
        <v>4642</v>
      </c>
      <c r="S21" s="164" t="s">
        <v>4583</v>
      </c>
      <c r="T21" s="719" t="s">
        <v>4702</v>
      </c>
    </row>
    <row r="22" spans="1:21" ht="24.75" customHeight="1" x14ac:dyDescent="0.25">
      <c r="A22" s="502" t="s">
        <v>4703</v>
      </c>
      <c r="B22" s="143" t="s">
        <v>4638</v>
      </c>
      <c r="C22" s="164" t="s">
        <v>4583</v>
      </c>
      <c r="D22" s="157"/>
      <c r="E22" s="2923">
        <v>0</v>
      </c>
      <c r="F22" s="157"/>
      <c r="G22" s="157"/>
      <c r="H22" s="543" t="s">
        <v>4639</v>
      </c>
      <c r="I22" s="2933" t="s">
        <v>4704</v>
      </c>
      <c r="J22" s="150" t="s">
        <v>4682</v>
      </c>
      <c r="K22" s="521" t="s">
        <v>4661</v>
      </c>
      <c r="L22" s="2933" t="s">
        <v>4705</v>
      </c>
      <c r="M22" s="543" t="s">
        <v>4605</v>
      </c>
      <c r="N22" s="157"/>
      <c r="O22" s="2923">
        <v>0.28496432080837691</v>
      </c>
      <c r="P22" s="157"/>
      <c r="Q22" s="157"/>
      <c r="R22" s="157" t="s">
        <v>4642</v>
      </c>
      <c r="S22" s="143" t="s">
        <v>4592</v>
      </c>
      <c r="T22" s="533" t="s">
        <v>4706</v>
      </c>
    </row>
    <row r="23" spans="1:21" ht="24.75" customHeight="1" x14ac:dyDescent="0.25">
      <c r="A23" s="502" t="s">
        <v>4707</v>
      </c>
      <c r="B23" s="143" t="s">
        <v>4638</v>
      </c>
      <c r="C23" s="164" t="s">
        <v>4583</v>
      </c>
      <c r="D23" s="157"/>
      <c r="E23" s="157"/>
      <c r="F23" s="2923">
        <v>0.81177464514854814</v>
      </c>
      <c r="G23" s="157"/>
      <c r="H23" s="543" t="s">
        <v>4639</v>
      </c>
      <c r="I23" s="2933" t="s">
        <v>4708</v>
      </c>
      <c r="J23" s="150"/>
      <c r="K23" s="654" t="s">
        <v>4709</v>
      </c>
      <c r="L23" s="2933" t="s">
        <v>4710</v>
      </c>
      <c r="M23" s="543" t="s">
        <v>4605</v>
      </c>
      <c r="N23" s="157"/>
      <c r="O23" s="157"/>
      <c r="P23" s="2923">
        <v>2.8543160703477861</v>
      </c>
      <c r="Q23" s="157"/>
      <c r="R23" s="157" t="s">
        <v>4642</v>
      </c>
      <c r="S23" s="164" t="s">
        <v>4583</v>
      </c>
      <c r="T23" s="533" t="s">
        <v>4711</v>
      </c>
    </row>
    <row r="24" spans="1:21" ht="24.75" customHeight="1" x14ac:dyDescent="0.25">
      <c r="A24" s="502" t="s">
        <v>4712</v>
      </c>
      <c r="B24" s="143" t="s">
        <v>4638</v>
      </c>
      <c r="C24" s="164" t="s">
        <v>4583</v>
      </c>
      <c r="D24" s="2923">
        <v>3.8658610610118789</v>
      </c>
      <c r="E24" s="157"/>
      <c r="F24" s="157"/>
      <c r="G24" s="157"/>
      <c r="H24" s="543" t="s">
        <v>4639</v>
      </c>
      <c r="I24" s="2933" t="s">
        <v>4713</v>
      </c>
      <c r="J24" s="655" t="s">
        <v>4686</v>
      </c>
      <c r="K24" s="521" t="s">
        <v>4661</v>
      </c>
      <c r="L24" s="2933" t="s">
        <v>4714</v>
      </c>
      <c r="M24" s="543" t="s">
        <v>4605</v>
      </c>
      <c r="N24" s="2923">
        <v>2.4541570758661657</v>
      </c>
      <c r="O24" s="157"/>
      <c r="P24" s="157"/>
      <c r="Q24" s="157"/>
      <c r="R24" s="157" t="s">
        <v>4642</v>
      </c>
      <c r="S24" s="164" t="s">
        <v>4583</v>
      </c>
      <c r="T24" s="533" t="s">
        <v>4715</v>
      </c>
    </row>
    <row r="25" spans="1:21" ht="24.75" customHeight="1" thickBot="1" x14ac:dyDescent="0.3">
      <c r="A25" s="505" t="s">
        <v>4716</v>
      </c>
      <c r="B25" s="166" t="s">
        <v>4638</v>
      </c>
      <c r="C25" s="184" t="s">
        <v>4583</v>
      </c>
      <c r="D25" s="167"/>
      <c r="E25" s="2926">
        <v>0.41665803140155649</v>
      </c>
      <c r="F25" s="167"/>
      <c r="G25" s="167"/>
      <c r="H25" s="545" t="s">
        <v>4639</v>
      </c>
      <c r="I25" s="2935" t="s">
        <v>4717</v>
      </c>
      <c r="J25" s="194"/>
      <c r="K25" s="523" t="s">
        <v>4656</v>
      </c>
      <c r="L25" s="2935" t="s">
        <v>4718</v>
      </c>
      <c r="M25" s="545" t="s">
        <v>4605</v>
      </c>
      <c r="N25" s="167"/>
      <c r="O25" s="2926">
        <v>4.8317093531411359</v>
      </c>
      <c r="P25" s="167"/>
      <c r="Q25" s="167"/>
      <c r="R25" s="167" t="s">
        <v>4642</v>
      </c>
      <c r="S25" s="184" t="s">
        <v>4583</v>
      </c>
      <c r="T25" s="535" t="s">
        <v>4719</v>
      </c>
    </row>
    <row r="26" spans="1:21" ht="18" thickTop="1" x14ac:dyDescent="0.25">
      <c r="A26" s="506"/>
      <c r="B26" s="133"/>
      <c r="C26" s="133"/>
      <c r="D26" s="131"/>
      <c r="E26" s="131"/>
      <c r="F26" s="131"/>
      <c r="G26" s="131"/>
      <c r="H26" s="506"/>
      <c r="I26" s="133"/>
      <c r="J26" s="172"/>
      <c r="K26" s="524"/>
      <c r="L26" s="172"/>
      <c r="M26" s="506" t="s">
        <v>4720</v>
      </c>
      <c r="N26" s="131">
        <f>SUM(D6:D25,N6:N25)</f>
        <v>25.647580419265164</v>
      </c>
      <c r="O26" s="131">
        <f>SUM(E6:E25,O6:O25)</f>
        <v>17.230987970080015</v>
      </c>
      <c r="P26" s="131">
        <f>SUM(F6:F25,P6:P25)</f>
        <v>17.719629445569165</v>
      </c>
      <c r="Q26" s="131"/>
      <c r="R26" s="131"/>
      <c r="S26" s="196"/>
      <c r="T26" s="517"/>
    </row>
    <row r="27" spans="1:21" ht="17.399999999999999" x14ac:dyDescent="0.25">
      <c r="A27" s="506"/>
      <c r="B27" s="133"/>
      <c r="C27" s="133"/>
      <c r="D27" s="131"/>
      <c r="E27" s="131"/>
      <c r="F27" s="131"/>
      <c r="G27" s="131"/>
      <c r="H27" s="506"/>
      <c r="I27" s="133"/>
      <c r="J27" s="172"/>
      <c r="K27" s="524"/>
      <c r="L27" s="172"/>
      <c r="M27" s="506"/>
      <c r="N27" s="131"/>
      <c r="O27" s="131"/>
      <c r="P27" s="131"/>
      <c r="Q27" s="131"/>
      <c r="R27" s="131"/>
      <c r="S27" s="196"/>
      <c r="T27" s="517"/>
    </row>
    <row r="28" spans="1:21" ht="20.100000000000001" customHeight="1" thickBot="1" x14ac:dyDescent="0.3">
      <c r="A28" s="507" t="s">
        <v>7028</v>
      </c>
      <c r="B28" s="128"/>
      <c r="C28" s="128"/>
      <c r="D28" s="3546" t="s">
        <v>9113</v>
      </c>
      <c r="E28" s="3546"/>
      <c r="F28" s="3546"/>
      <c r="G28" s="3546"/>
      <c r="H28" s="506"/>
      <c r="I28" s="133"/>
      <c r="J28" s="3549" t="s">
        <v>4722</v>
      </c>
      <c r="K28" s="3550"/>
      <c r="L28" s="489"/>
      <c r="M28" s="506"/>
      <c r="N28" s="173"/>
      <c r="O28" s="173"/>
      <c r="P28" s="173"/>
      <c r="Q28" s="173"/>
      <c r="R28" s="173"/>
      <c r="S28" s="173"/>
      <c r="T28" s="510"/>
    </row>
    <row r="29" spans="1:21" ht="20.100000000000001" customHeight="1" thickTop="1" thickBot="1" x14ac:dyDescent="0.3">
      <c r="A29" s="498"/>
      <c r="B29" s="128"/>
      <c r="C29" s="128"/>
      <c r="D29" s="129"/>
      <c r="E29" s="130"/>
      <c r="F29" s="130"/>
      <c r="G29" s="130"/>
      <c r="H29" s="517"/>
      <c r="I29" s="131"/>
      <c r="J29" s="128"/>
      <c r="K29" s="518"/>
      <c r="L29" s="132"/>
      <c r="M29" s="1448" t="s">
        <v>4570</v>
      </c>
      <c r="N29" s="1445">
        <v>30.2</v>
      </c>
      <c r="O29" s="1446">
        <v>45.2</v>
      </c>
      <c r="P29" s="1447">
        <v>46.3</v>
      </c>
      <c r="Q29" s="510" t="s">
        <v>4571</v>
      </c>
      <c r="R29" s="133"/>
      <c r="S29" s="128"/>
      <c r="T29" s="530"/>
    </row>
    <row r="30" spans="1:21" ht="20.100000000000001" customHeight="1" thickTop="1" thickBot="1" x14ac:dyDescent="0.3">
      <c r="A30" s="499" t="s">
        <v>4636</v>
      </c>
      <c r="B30" s="135" t="s">
        <v>4573</v>
      </c>
      <c r="C30" s="136" t="s">
        <v>4574</v>
      </c>
      <c r="D30" s="135" t="s">
        <v>4575</v>
      </c>
      <c r="E30" s="135" t="s">
        <v>4576</v>
      </c>
      <c r="F30" s="135" t="s">
        <v>4577</v>
      </c>
      <c r="G30" s="135" t="s">
        <v>4578</v>
      </c>
      <c r="H30" s="541" t="s">
        <v>4579</v>
      </c>
      <c r="I30" s="481"/>
      <c r="J30" s="138" t="s">
        <v>4580</v>
      </c>
      <c r="K30" s="519" t="s">
        <v>4580</v>
      </c>
      <c r="L30" s="481"/>
      <c r="M30" s="541" t="s">
        <v>4579</v>
      </c>
      <c r="N30" s="135" t="s">
        <v>4575</v>
      </c>
      <c r="O30" s="135" t="s">
        <v>4576</v>
      </c>
      <c r="P30" s="135" t="s">
        <v>4577</v>
      </c>
      <c r="Q30" s="135" t="s">
        <v>4578</v>
      </c>
      <c r="R30" s="135" t="s">
        <v>4573</v>
      </c>
      <c r="S30" s="136" t="s">
        <v>4574</v>
      </c>
      <c r="T30" s="531" t="s">
        <v>4636</v>
      </c>
    </row>
    <row r="31" spans="1:21" ht="20.100000000000001" customHeight="1" thickTop="1" x14ac:dyDescent="0.25">
      <c r="A31" s="500" t="s">
        <v>4723</v>
      </c>
      <c r="B31" s="142" t="s">
        <v>4638</v>
      </c>
      <c r="C31" s="152" t="s">
        <v>4583</v>
      </c>
      <c r="D31" s="144"/>
      <c r="E31" s="2921">
        <v>0</v>
      </c>
      <c r="F31" s="144"/>
      <c r="G31" s="144"/>
      <c r="H31" s="542" t="s">
        <v>4584</v>
      </c>
      <c r="I31" s="2932" t="s">
        <v>4640</v>
      </c>
      <c r="J31" s="145" t="s">
        <v>4682</v>
      </c>
      <c r="K31" s="520" t="s">
        <v>4724</v>
      </c>
      <c r="L31" s="2932" t="s">
        <v>4586</v>
      </c>
      <c r="M31" s="542" t="s">
        <v>4584</v>
      </c>
      <c r="N31" s="144"/>
      <c r="O31" s="2921">
        <v>1.09656035227417</v>
      </c>
      <c r="P31" s="144"/>
      <c r="Q31" s="144"/>
      <c r="R31" s="144" t="s">
        <v>4638</v>
      </c>
      <c r="S31" s="152" t="s">
        <v>4583</v>
      </c>
      <c r="T31" s="536" t="s">
        <v>4725</v>
      </c>
      <c r="U31" t="s">
        <v>4726</v>
      </c>
    </row>
    <row r="32" spans="1:21" ht="20.100000000000001" customHeight="1" x14ac:dyDescent="0.25">
      <c r="A32" s="501" t="s">
        <v>4727</v>
      </c>
      <c r="B32" s="156" t="s">
        <v>4638</v>
      </c>
      <c r="C32" s="189" t="s">
        <v>4583</v>
      </c>
      <c r="D32" s="348"/>
      <c r="E32" s="348"/>
      <c r="F32" s="2927">
        <v>4.6101393166858786</v>
      </c>
      <c r="G32" s="348"/>
      <c r="H32" s="544" t="s">
        <v>4584</v>
      </c>
      <c r="I32" s="2934" t="s">
        <v>4645</v>
      </c>
      <c r="J32" s="655" t="s">
        <v>4728</v>
      </c>
      <c r="K32" s="521"/>
      <c r="L32" s="2933" t="s">
        <v>4591</v>
      </c>
      <c r="M32" s="543" t="s">
        <v>4584</v>
      </c>
      <c r="N32" s="149"/>
      <c r="O32" s="149"/>
      <c r="P32" s="2922">
        <v>1.075774178567054</v>
      </c>
      <c r="Q32" s="149"/>
      <c r="R32" s="149" t="s">
        <v>4638</v>
      </c>
      <c r="S32" s="164" t="s">
        <v>4583</v>
      </c>
      <c r="T32" s="533" t="s">
        <v>4729</v>
      </c>
    </row>
    <row r="33" spans="1:20" ht="20.100000000000001" customHeight="1" x14ac:dyDescent="0.25">
      <c r="A33" s="502"/>
      <c r="B33" s="143" t="s">
        <v>4598</v>
      </c>
      <c r="C33" s="143" t="s">
        <v>4730</v>
      </c>
      <c r="D33" s="2923">
        <v>1.1080164054107711</v>
      </c>
      <c r="E33" s="157"/>
      <c r="F33" s="157"/>
      <c r="G33" s="157"/>
      <c r="H33" s="543" t="s">
        <v>4584</v>
      </c>
      <c r="I33" s="2933" t="s">
        <v>4648</v>
      </c>
      <c r="J33" s="154"/>
      <c r="K33" s="521" t="s">
        <v>4731</v>
      </c>
      <c r="L33" s="2933" t="s">
        <v>4596</v>
      </c>
      <c r="M33" s="543" t="s">
        <v>4584</v>
      </c>
      <c r="N33" s="2923">
        <v>1.0646835172659266</v>
      </c>
      <c r="O33" s="157"/>
      <c r="P33" s="157"/>
      <c r="Q33" s="157"/>
      <c r="R33" s="157" t="s">
        <v>4638</v>
      </c>
      <c r="S33" s="164" t="s">
        <v>4583</v>
      </c>
      <c r="T33" s="533" t="s">
        <v>4732</v>
      </c>
    </row>
    <row r="34" spans="1:20" ht="20.100000000000001" customHeight="1" x14ac:dyDescent="0.25">
      <c r="A34" s="503" t="s">
        <v>4733</v>
      </c>
      <c r="B34" s="157" t="s">
        <v>4638</v>
      </c>
      <c r="C34" s="164" t="s">
        <v>4583</v>
      </c>
      <c r="D34" s="157"/>
      <c r="E34" s="2923">
        <v>5.6450512257009757</v>
      </c>
      <c r="F34" s="157"/>
      <c r="G34" s="157"/>
      <c r="H34" s="543" t="s">
        <v>4584</v>
      </c>
      <c r="I34" s="2933" t="s">
        <v>4652</v>
      </c>
      <c r="J34" s="154"/>
      <c r="K34" s="525" t="s">
        <v>4734</v>
      </c>
      <c r="L34" s="2938" t="s">
        <v>4601</v>
      </c>
      <c r="M34" s="543" t="s">
        <v>4584</v>
      </c>
      <c r="N34" s="157"/>
      <c r="O34" s="2923">
        <v>0.20219199213252967</v>
      </c>
      <c r="P34" s="157"/>
      <c r="Q34" s="157"/>
      <c r="R34" s="157" t="s">
        <v>4638</v>
      </c>
      <c r="S34" s="284" t="s">
        <v>4583</v>
      </c>
      <c r="T34" s="533" t="s">
        <v>4735</v>
      </c>
    </row>
    <row r="35" spans="1:20" ht="20.100000000000001" customHeight="1" x14ac:dyDescent="0.25">
      <c r="A35" s="502" t="s">
        <v>4736</v>
      </c>
      <c r="B35" s="157" t="s">
        <v>4638</v>
      </c>
      <c r="C35" s="284" t="s">
        <v>4583</v>
      </c>
      <c r="D35" s="157"/>
      <c r="E35" s="157"/>
      <c r="F35" s="2923">
        <v>5.1451620725949301</v>
      </c>
      <c r="G35" s="157"/>
      <c r="H35" s="543" t="s">
        <v>4584</v>
      </c>
      <c r="I35" s="2933" t="s">
        <v>4655</v>
      </c>
      <c r="J35" s="154"/>
      <c r="K35" s="525"/>
      <c r="L35" s="2938" t="s">
        <v>4604</v>
      </c>
      <c r="M35" s="543" t="s">
        <v>4605</v>
      </c>
      <c r="N35" s="157"/>
      <c r="O35" s="157"/>
      <c r="P35" s="2923">
        <v>4.3618005535968356</v>
      </c>
      <c r="Q35" s="157"/>
      <c r="R35" s="157" t="s">
        <v>4638</v>
      </c>
      <c r="S35" s="284" t="s">
        <v>4583</v>
      </c>
      <c r="T35" s="533" t="s">
        <v>4737</v>
      </c>
    </row>
    <row r="36" spans="1:20" ht="20.100000000000001" customHeight="1" x14ac:dyDescent="0.25">
      <c r="A36" s="720" t="s">
        <v>4738</v>
      </c>
      <c r="B36" s="157" t="s">
        <v>4638</v>
      </c>
      <c r="C36" s="164" t="s">
        <v>4583</v>
      </c>
      <c r="D36" s="2923">
        <v>5.4275234872112161</v>
      </c>
      <c r="E36" s="157"/>
      <c r="F36" s="157"/>
      <c r="G36" s="157"/>
      <c r="H36" s="543" t="s">
        <v>4584</v>
      </c>
      <c r="I36" s="2933" t="s">
        <v>4660</v>
      </c>
      <c r="J36" s="154"/>
      <c r="K36" s="658" t="s">
        <v>4686</v>
      </c>
      <c r="L36" s="2938" t="s">
        <v>4607</v>
      </c>
      <c r="M36" s="543" t="s">
        <v>4605</v>
      </c>
      <c r="N36" s="2923">
        <v>0.53546242287993517</v>
      </c>
      <c r="O36" s="157"/>
      <c r="P36" s="157"/>
      <c r="Q36" s="157"/>
      <c r="R36" s="157" t="s">
        <v>4638</v>
      </c>
      <c r="S36" s="284" t="s">
        <v>4583</v>
      </c>
      <c r="T36" s="533" t="s">
        <v>4739</v>
      </c>
    </row>
    <row r="37" spans="1:20" ht="20.100000000000001" customHeight="1" x14ac:dyDescent="0.25">
      <c r="A37" s="721" t="s">
        <v>4740</v>
      </c>
      <c r="B37" s="157" t="s">
        <v>4638</v>
      </c>
      <c r="C37" s="284" t="s">
        <v>4583</v>
      </c>
      <c r="D37" s="157"/>
      <c r="E37" s="2923">
        <v>4.6923402457878831</v>
      </c>
      <c r="F37" s="157"/>
      <c r="G37" s="157"/>
      <c r="H37" s="543" t="s">
        <v>4605</v>
      </c>
      <c r="I37" s="2933" t="s">
        <v>4664</v>
      </c>
      <c r="J37" s="154"/>
      <c r="K37" s="525" t="s">
        <v>4741</v>
      </c>
      <c r="L37" s="2938" t="s">
        <v>4609</v>
      </c>
      <c r="M37" s="543" t="s">
        <v>4605</v>
      </c>
      <c r="N37" s="157"/>
      <c r="O37" s="2923">
        <v>3.2195770704372162</v>
      </c>
      <c r="P37" s="157"/>
      <c r="Q37" s="157"/>
      <c r="R37" s="157" t="s">
        <v>4638</v>
      </c>
      <c r="S37" s="284" t="s">
        <v>4583</v>
      </c>
      <c r="T37" s="533" t="s">
        <v>4742</v>
      </c>
    </row>
    <row r="38" spans="1:20" ht="20.100000000000001" customHeight="1" x14ac:dyDescent="0.25">
      <c r="A38" s="502" t="s">
        <v>4743</v>
      </c>
      <c r="B38" s="157" t="s">
        <v>4638</v>
      </c>
      <c r="C38" s="284" t="s">
        <v>4583</v>
      </c>
      <c r="D38" s="157"/>
      <c r="E38" s="157"/>
      <c r="F38" s="2923">
        <v>1.1918898085915388</v>
      </c>
      <c r="G38" s="157"/>
      <c r="H38" s="543" t="s">
        <v>4605</v>
      </c>
      <c r="I38" s="2933" t="s">
        <v>4668</v>
      </c>
      <c r="J38" s="154" t="s">
        <v>4744</v>
      </c>
      <c r="K38" s="525" t="s">
        <v>4741</v>
      </c>
      <c r="L38" s="2938" t="s">
        <v>4611</v>
      </c>
      <c r="M38" s="543" t="s">
        <v>4605</v>
      </c>
      <c r="N38" s="157"/>
      <c r="O38" s="157"/>
      <c r="P38" s="2923">
        <v>3.0964540289736746</v>
      </c>
      <c r="Q38" s="157"/>
      <c r="R38" s="157" t="s">
        <v>4638</v>
      </c>
      <c r="S38" s="284" t="s">
        <v>4583</v>
      </c>
      <c r="T38" s="533" t="s">
        <v>4745</v>
      </c>
    </row>
    <row r="39" spans="1:20" ht="20.100000000000001" customHeight="1" x14ac:dyDescent="0.25">
      <c r="A39" s="502" t="s">
        <v>4746</v>
      </c>
      <c r="B39" s="157" t="s">
        <v>4638</v>
      </c>
      <c r="C39" s="164" t="s">
        <v>4583</v>
      </c>
      <c r="D39" s="2923">
        <v>4.2886802044360168</v>
      </c>
      <c r="E39" s="157"/>
      <c r="F39" s="157"/>
      <c r="G39" s="157"/>
      <c r="H39" s="543" t="s">
        <v>4605</v>
      </c>
      <c r="I39" s="2933" t="s">
        <v>4672</v>
      </c>
      <c r="J39" s="154"/>
      <c r="K39" s="1296" t="s">
        <v>4747</v>
      </c>
      <c r="L39" s="2938" t="s">
        <v>4613</v>
      </c>
      <c r="M39" s="543" t="s">
        <v>4605</v>
      </c>
      <c r="N39" s="2923">
        <v>2.6466568456024162</v>
      </c>
      <c r="O39" s="157"/>
      <c r="P39" s="157"/>
      <c r="Q39" s="157"/>
      <c r="R39" s="157" t="s">
        <v>4638</v>
      </c>
      <c r="S39" s="164" t="s">
        <v>4583</v>
      </c>
      <c r="T39" s="1298" t="s">
        <v>4748</v>
      </c>
    </row>
    <row r="40" spans="1:20" ht="20.100000000000001" customHeight="1" x14ac:dyDescent="0.25">
      <c r="A40" s="502" t="s">
        <v>4749</v>
      </c>
      <c r="B40" s="157" t="s">
        <v>4638</v>
      </c>
      <c r="C40" s="284" t="s">
        <v>4583</v>
      </c>
      <c r="D40" s="157"/>
      <c r="E40" s="2923">
        <v>7.1706411506330827</v>
      </c>
      <c r="F40" s="157"/>
      <c r="G40" s="157"/>
      <c r="H40" s="543" t="s">
        <v>4605</v>
      </c>
      <c r="I40" s="2933" t="s">
        <v>4677</v>
      </c>
      <c r="J40" s="154"/>
      <c r="K40" s="1296" t="s">
        <v>4750</v>
      </c>
      <c r="L40" s="2938" t="s">
        <v>4617</v>
      </c>
      <c r="M40" s="543" t="s">
        <v>4605</v>
      </c>
      <c r="N40" s="157"/>
      <c r="O40" s="2923">
        <v>1.9609136692230669</v>
      </c>
      <c r="P40" s="157"/>
      <c r="Q40" s="157"/>
      <c r="R40" s="157" t="s">
        <v>4638</v>
      </c>
      <c r="S40" s="284" t="s">
        <v>4583</v>
      </c>
      <c r="T40" s="1298" t="s">
        <v>4751</v>
      </c>
    </row>
    <row r="41" spans="1:20" ht="20.100000000000001" customHeight="1" x14ac:dyDescent="0.25">
      <c r="A41" s="502" t="s">
        <v>4752</v>
      </c>
      <c r="B41" s="157" t="s">
        <v>4638</v>
      </c>
      <c r="C41" s="284" t="s">
        <v>4583</v>
      </c>
      <c r="D41" s="157"/>
      <c r="E41" s="157"/>
      <c r="F41" s="2923">
        <v>3.3594114500886603</v>
      </c>
      <c r="G41" s="157"/>
      <c r="H41" s="543" t="s">
        <v>4605</v>
      </c>
      <c r="I41" s="2933" t="s">
        <v>4681</v>
      </c>
      <c r="J41" s="154"/>
      <c r="K41" s="1296" t="s">
        <v>4753</v>
      </c>
      <c r="L41" s="2938" t="s">
        <v>4621</v>
      </c>
      <c r="M41" s="543" t="s">
        <v>4605</v>
      </c>
      <c r="N41" s="157"/>
      <c r="O41" s="157"/>
      <c r="P41" s="2923">
        <v>1.5981449846328841</v>
      </c>
      <c r="Q41" s="157"/>
      <c r="R41" s="157" t="s">
        <v>4638</v>
      </c>
      <c r="S41" s="284" t="s">
        <v>4583</v>
      </c>
      <c r="T41" s="1298" t="s">
        <v>4754</v>
      </c>
    </row>
    <row r="42" spans="1:20" ht="20.100000000000001" customHeight="1" x14ac:dyDescent="0.25">
      <c r="A42" s="502" t="s">
        <v>4755</v>
      </c>
      <c r="B42" s="157" t="s">
        <v>4638</v>
      </c>
      <c r="C42" s="284" t="s">
        <v>4583</v>
      </c>
      <c r="D42" s="2923">
        <v>2.1865237889355615</v>
      </c>
      <c r="E42" s="157"/>
      <c r="F42" s="157"/>
      <c r="G42" s="157"/>
      <c r="H42" s="543" t="s">
        <v>4605</v>
      </c>
      <c r="I42" s="2933" t="s">
        <v>4685</v>
      </c>
      <c r="J42" s="154"/>
      <c r="K42" s="1296" t="s">
        <v>4756</v>
      </c>
      <c r="L42" s="2938" t="s">
        <v>4687</v>
      </c>
      <c r="M42" s="543" t="s">
        <v>4605</v>
      </c>
      <c r="N42" s="2923">
        <v>1.8422492369528738</v>
      </c>
      <c r="O42" s="157"/>
      <c r="P42" s="157"/>
      <c r="Q42" s="157"/>
      <c r="R42" s="157" t="s">
        <v>4638</v>
      </c>
      <c r="S42" s="284" t="s">
        <v>4583</v>
      </c>
      <c r="T42" s="1298" t="s">
        <v>4757</v>
      </c>
    </row>
    <row r="43" spans="1:20" ht="20.100000000000001" customHeight="1" x14ac:dyDescent="0.25">
      <c r="A43" s="502" t="s">
        <v>4758</v>
      </c>
      <c r="B43" s="157" t="s">
        <v>4638</v>
      </c>
      <c r="C43" s="284" t="s">
        <v>4583</v>
      </c>
      <c r="D43" s="157"/>
      <c r="E43" s="2923">
        <v>2.0639808639304387</v>
      </c>
      <c r="F43" s="157"/>
      <c r="G43" s="157"/>
      <c r="H43" s="543" t="s">
        <v>4605</v>
      </c>
      <c r="I43" s="2933" t="s">
        <v>4690</v>
      </c>
      <c r="J43" s="154"/>
      <c r="K43" s="1296" t="s">
        <v>4759</v>
      </c>
      <c r="L43" s="2938" t="s">
        <v>4692</v>
      </c>
      <c r="M43" s="543" t="s">
        <v>4605</v>
      </c>
      <c r="N43" s="157"/>
      <c r="O43" s="2923">
        <v>3.043373083280092</v>
      </c>
      <c r="P43" s="157"/>
      <c r="Q43" s="157"/>
      <c r="R43" s="157" t="s">
        <v>4638</v>
      </c>
      <c r="S43" s="284" t="s">
        <v>4583</v>
      </c>
      <c r="T43" s="1298" t="s">
        <v>4760</v>
      </c>
    </row>
    <row r="44" spans="1:20" ht="20.100000000000001" customHeight="1" thickBot="1" x14ac:dyDescent="0.3">
      <c r="A44" s="508" t="s">
        <v>4761</v>
      </c>
      <c r="B44" s="177" t="s">
        <v>4638</v>
      </c>
      <c r="C44" s="478" t="s">
        <v>4583</v>
      </c>
      <c r="D44" s="177"/>
      <c r="E44" s="177"/>
      <c r="F44" s="2928">
        <v>3.1066111154870919</v>
      </c>
      <c r="G44" s="177"/>
      <c r="H44" s="546" t="s">
        <v>4605</v>
      </c>
      <c r="I44" s="2936" t="s">
        <v>4695</v>
      </c>
      <c r="J44" s="178"/>
      <c r="K44" s="1297" t="s">
        <v>4762</v>
      </c>
      <c r="L44" s="2939" t="s">
        <v>4696</v>
      </c>
      <c r="M44" s="546" t="s">
        <v>4605</v>
      </c>
      <c r="N44" s="177"/>
      <c r="O44" s="177"/>
      <c r="P44" s="2928">
        <v>4.7184085033230225</v>
      </c>
      <c r="Q44" s="177"/>
      <c r="R44" s="177" t="s">
        <v>4638</v>
      </c>
      <c r="S44" s="478" t="s">
        <v>4583</v>
      </c>
      <c r="T44" s="1299" t="s">
        <v>4763</v>
      </c>
    </row>
    <row r="45" spans="1:20" ht="20.100000000000001" customHeight="1" thickTop="1" x14ac:dyDescent="0.25">
      <c r="A45" s="503" t="s">
        <v>4764</v>
      </c>
      <c r="B45" s="157" t="s">
        <v>4638</v>
      </c>
      <c r="C45" s="2574" t="s">
        <v>4583</v>
      </c>
      <c r="D45" s="2923">
        <v>1.5143568355726922</v>
      </c>
      <c r="E45" s="179"/>
      <c r="F45" s="179"/>
      <c r="G45" s="179"/>
      <c r="H45" s="544" t="s">
        <v>4605</v>
      </c>
      <c r="I45" s="2934" t="s">
        <v>4698</v>
      </c>
      <c r="J45" s="2575" t="s">
        <v>4674</v>
      </c>
      <c r="K45" s="526" t="s">
        <v>4765</v>
      </c>
      <c r="L45" s="2940" t="s">
        <v>4699</v>
      </c>
      <c r="M45" s="544" t="s">
        <v>4605</v>
      </c>
      <c r="N45" s="2923">
        <v>0.46550048100289382</v>
      </c>
      <c r="O45" s="179"/>
      <c r="P45" s="179"/>
      <c r="Q45" s="179"/>
      <c r="R45" s="157" t="s">
        <v>4638</v>
      </c>
      <c r="S45" s="284" t="s">
        <v>4583</v>
      </c>
      <c r="T45" s="1455" t="s">
        <v>4766</v>
      </c>
    </row>
    <row r="46" spans="1:20" ht="20.100000000000001" customHeight="1" x14ac:dyDescent="0.25">
      <c r="A46" s="504" t="s">
        <v>4767</v>
      </c>
      <c r="B46" s="157" t="s">
        <v>4638</v>
      </c>
      <c r="C46" s="284" t="s">
        <v>4583</v>
      </c>
      <c r="D46" s="157"/>
      <c r="E46" s="2923">
        <v>3.0305892490077446</v>
      </c>
      <c r="F46" s="157"/>
      <c r="G46" s="157"/>
      <c r="H46" s="543" t="s">
        <v>4605</v>
      </c>
      <c r="I46" s="2933" t="s">
        <v>4700</v>
      </c>
      <c r="J46" s="659" t="s">
        <v>4768</v>
      </c>
      <c r="K46" s="525" t="s">
        <v>4769</v>
      </c>
      <c r="L46" s="2938" t="s">
        <v>4701</v>
      </c>
      <c r="M46" s="543" t="s">
        <v>4605</v>
      </c>
      <c r="N46" s="157"/>
      <c r="O46" s="2923">
        <v>2.1670946093726235</v>
      </c>
      <c r="P46" s="157"/>
      <c r="Q46" s="157"/>
      <c r="R46" s="157" t="s">
        <v>4638</v>
      </c>
      <c r="S46" s="284" t="s">
        <v>4583</v>
      </c>
      <c r="T46" s="533" t="s">
        <v>4770</v>
      </c>
    </row>
    <row r="47" spans="1:20" ht="20.100000000000001" customHeight="1" x14ac:dyDescent="0.25">
      <c r="A47" s="502" t="s">
        <v>4771</v>
      </c>
      <c r="B47" s="157" t="s">
        <v>4772</v>
      </c>
      <c r="C47" s="284" t="s">
        <v>4583</v>
      </c>
      <c r="D47" s="157"/>
      <c r="E47" s="157"/>
      <c r="F47" s="2923">
        <v>6.7854384790699189</v>
      </c>
      <c r="G47" s="157"/>
      <c r="H47" s="543" t="s">
        <v>4605</v>
      </c>
      <c r="I47" s="2933" t="s">
        <v>4704</v>
      </c>
      <c r="J47" s="659" t="s">
        <v>4768</v>
      </c>
      <c r="K47" s="1480" t="s">
        <v>4773</v>
      </c>
      <c r="L47" s="2938" t="s">
        <v>4705</v>
      </c>
      <c r="M47" s="543" t="s">
        <v>4605</v>
      </c>
      <c r="N47" s="157"/>
      <c r="O47" s="157"/>
      <c r="P47" s="2923">
        <v>0.57821488197135584</v>
      </c>
      <c r="Q47" s="157"/>
      <c r="R47" s="157" t="s">
        <v>4638</v>
      </c>
      <c r="S47" s="284" t="s">
        <v>4583</v>
      </c>
      <c r="T47" s="533" t="s">
        <v>4774</v>
      </c>
    </row>
    <row r="48" spans="1:20" ht="20.100000000000001" customHeight="1" x14ac:dyDescent="0.25">
      <c r="A48" s="502" t="s">
        <v>4775</v>
      </c>
      <c r="B48" s="157" t="s">
        <v>4772</v>
      </c>
      <c r="C48" s="284" t="s">
        <v>4583</v>
      </c>
      <c r="D48" s="2923">
        <v>5.8439319216896646</v>
      </c>
      <c r="E48" s="157"/>
      <c r="F48" s="157"/>
      <c r="G48" s="157"/>
      <c r="H48" s="543" t="s">
        <v>4605</v>
      </c>
      <c r="I48" s="2933" t="s">
        <v>4708</v>
      </c>
      <c r="J48" s="659" t="s">
        <v>4768</v>
      </c>
      <c r="K48" s="525"/>
      <c r="L48" s="2938" t="s">
        <v>4710</v>
      </c>
      <c r="M48" s="543" t="s">
        <v>4605</v>
      </c>
      <c r="N48" s="2923">
        <v>0.3290183559489544</v>
      </c>
      <c r="O48" s="157"/>
      <c r="P48" s="157"/>
      <c r="Q48" s="157"/>
      <c r="R48" s="157" t="s">
        <v>4638</v>
      </c>
      <c r="S48" s="284" t="s">
        <v>4583</v>
      </c>
      <c r="T48" s="533" t="s">
        <v>4776</v>
      </c>
    </row>
    <row r="49" spans="1:21" ht="20.100000000000001" customHeight="1" x14ac:dyDescent="0.25">
      <c r="A49" s="504" t="s">
        <v>4777</v>
      </c>
      <c r="B49" s="157" t="s">
        <v>4772</v>
      </c>
      <c r="C49" s="284" t="s">
        <v>4583</v>
      </c>
      <c r="D49" s="157"/>
      <c r="E49" s="2923">
        <v>0.37116290417091036</v>
      </c>
      <c r="F49" s="157"/>
      <c r="G49" s="157"/>
      <c r="H49" s="543" t="s">
        <v>4605</v>
      </c>
      <c r="I49" s="2933" t="s">
        <v>4713</v>
      </c>
      <c r="J49" s="154"/>
      <c r="K49" s="525"/>
      <c r="L49" s="2938" t="s">
        <v>4714</v>
      </c>
      <c r="M49" s="543" t="s">
        <v>4605</v>
      </c>
      <c r="N49" s="157"/>
      <c r="O49" s="2923">
        <v>3.5213654308183888</v>
      </c>
      <c r="P49" s="157"/>
      <c r="Q49" s="157"/>
      <c r="R49" s="157" t="s">
        <v>4638</v>
      </c>
      <c r="S49" s="284" t="s">
        <v>4583</v>
      </c>
      <c r="T49" s="533" t="s">
        <v>4778</v>
      </c>
    </row>
    <row r="50" spans="1:21" ht="20.100000000000001" customHeight="1" x14ac:dyDescent="0.25">
      <c r="A50" s="502" t="s">
        <v>4779</v>
      </c>
      <c r="B50" s="157" t="s">
        <v>4772</v>
      </c>
      <c r="C50" s="284" t="s">
        <v>4583</v>
      </c>
      <c r="D50" s="157"/>
      <c r="E50" s="157"/>
      <c r="F50" s="2923">
        <v>1.933699706231524</v>
      </c>
      <c r="G50" s="157"/>
      <c r="H50" s="543" t="s">
        <v>4605</v>
      </c>
      <c r="I50" s="2933" t="s">
        <v>4717</v>
      </c>
      <c r="J50" s="154"/>
      <c r="K50" s="525"/>
      <c r="L50" s="2938" t="s">
        <v>4718</v>
      </c>
      <c r="M50" s="543" t="s">
        <v>4605</v>
      </c>
      <c r="N50" s="157"/>
      <c r="O50" s="157"/>
      <c r="P50" s="2923">
        <v>3.097088929113518</v>
      </c>
      <c r="Q50" s="157"/>
      <c r="R50" s="157" t="s">
        <v>4638</v>
      </c>
      <c r="S50" s="284" t="s">
        <v>4583</v>
      </c>
      <c r="T50" s="533" t="s">
        <v>4780</v>
      </c>
    </row>
    <row r="51" spans="1:21" ht="20.100000000000001" customHeight="1" x14ac:dyDescent="0.25">
      <c r="A51" s="502" t="s">
        <v>4781</v>
      </c>
      <c r="B51" s="157" t="s">
        <v>4772</v>
      </c>
      <c r="C51" s="284" t="s">
        <v>4583</v>
      </c>
      <c r="D51" s="2923">
        <v>1.0916343582110599</v>
      </c>
      <c r="E51" s="157"/>
      <c r="F51" s="157"/>
      <c r="G51" s="157"/>
      <c r="H51" s="543" t="s">
        <v>4605</v>
      </c>
      <c r="I51" s="2933" t="s">
        <v>4782</v>
      </c>
      <c r="J51" s="154" t="s">
        <v>1692</v>
      </c>
      <c r="K51" s="525"/>
      <c r="L51" s="2938" t="s">
        <v>4783</v>
      </c>
      <c r="M51" s="543" t="s">
        <v>4605</v>
      </c>
      <c r="N51" s="2923">
        <v>3.9345923951322033</v>
      </c>
      <c r="O51" s="157"/>
      <c r="P51" s="157"/>
      <c r="Q51" s="157"/>
      <c r="R51" s="157" t="s">
        <v>4772</v>
      </c>
      <c r="S51" s="284" t="s">
        <v>4583</v>
      </c>
      <c r="T51" s="533" t="s">
        <v>4784</v>
      </c>
    </row>
    <row r="52" spans="1:21" ht="20.100000000000001" customHeight="1" x14ac:dyDescent="0.25">
      <c r="A52" s="502"/>
      <c r="B52" s="143" t="s">
        <v>4598</v>
      </c>
      <c r="C52" s="143" t="s">
        <v>4730</v>
      </c>
      <c r="D52" s="157"/>
      <c r="E52" s="2923">
        <v>0.35547513021089472</v>
      </c>
      <c r="F52" s="157"/>
      <c r="G52" s="157"/>
      <c r="H52" s="543" t="s">
        <v>4605</v>
      </c>
      <c r="I52" s="2933" t="s">
        <v>4785</v>
      </c>
      <c r="J52" s="154"/>
      <c r="K52" s="525" t="s">
        <v>4786</v>
      </c>
      <c r="L52" s="2938" t="s">
        <v>4787</v>
      </c>
      <c r="M52" s="543" t="s">
        <v>4605</v>
      </c>
      <c r="N52" s="157"/>
      <c r="O52" s="2923">
        <v>1.5128445866207938</v>
      </c>
      <c r="P52" s="157"/>
      <c r="Q52" s="157"/>
      <c r="R52" s="157" t="s">
        <v>4772</v>
      </c>
      <c r="S52" s="284" t="s">
        <v>4583</v>
      </c>
      <c r="T52" s="533" t="s">
        <v>817</v>
      </c>
      <c r="U52" s="2440" t="s">
        <v>4788</v>
      </c>
    </row>
    <row r="53" spans="1:21" ht="20.100000000000001" customHeight="1" x14ac:dyDescent="0.25">
      <c r="A53" s="502"/>
      <c r="B53" s="143" t="s">
        <v>4598</v>
      </c>
      <c r="C53" s="143" t="s">
        <v>4730</v>
      </c>
      <c r="D53" s="157"/>
      <c r="E53" s="157"/>
      <c r="F53" s="2923">
        <v>0</v>
      </c>
      <c r="G53" s="157"/>
      <c r="H53" s="543" t="s">
        <v>4605</v>
      </c>
      <c r="I53" s="2933" t="s">
        <v>4789</v>
      </c>
      <c r="J53" s="154"/>
      <c r="K53" s="525" t="s">
        <v>4724</v>
      </c>
      <c r="L53" s="2938" t="s">
        <v>4790</v>
      </c>
      <c r="M53" s="543" t="s">
        <v>4605</v>
      </c>
      <c r="N53" s="157"/>
      <c r="O53" s="157"/>
      <c r="P53" s="2923">
        <v>0.72329547265052185</v>
      </c>
      <c r="Q53" s="157"/>
      <c r="R53" s="157" t="s">
        <v>4772</v>
      </c>
      <c r="S53" s="284" t="s">
        <v>4583</v>
      </c>
      <c r="T53" s="533" t="s">
        <v>830</v>
      </c>
      <c r="U53" t="s">
        <v>4791</v>
      </c>
    </row>
    <row r="54" spans="1:21" ht="20.100000000000001" customHeight="1" x14ac:dyDescent="0.25">
      <c r="A54" s="502"/>
      <c r="B54" s="143" t="s">
        <v>4598</v>
      </c>
      <c r="C54" s="143" t="s">
        <v>4730</v>
      </c>
      <c r="D54" s="2923">
        <v>0.55983009817054963</v>
      </c>
      <c r="E54" s="157"/>
      <c r="F54" s="157"/>
      <c r="G54" s="157"/>
      <c r="H54" s="543" t="s">
        <v>4605</v>
      </c>
      <c r="I54" s="2933" t="s">
        <v>4792</v>
      </c>
      <c r="J54" s="154"/>
      <c r="K54" s="525"/>
      <c r="L54" s="2938" t="s">
        <v>4793</v>
      </c>
      <c r="M54" s="543" t="s">
        <v>4605</v>
      </c>
      <c r="N54" s="2923">
        <v>2.4513385603466631</v>
      </c>
      <c r="O54" s="157"/>
      <c r="P54" s="157"/>
      <c r="Q54" s="157"/>
      <c r="R54" s="157" t="s">
        <v>4598</v>
      </c>
      <c r="S54" s="143" t="s">
        <v>4649</v>
      </c>
      <c r="T54" s="533"/>
    </row>
    <row r="55" spans="1:21" ht="20.100000000000001" customHeight="1" x14ac:dyDescent="0.25">
      <c r="A55" s="2456" t="s">
        <v>1203</v>
      </c>
      <c r="B55" s="157" t="s">
        <v>4587</v>
      </c>
      <c r="C55" s="284" t="s">
        <v>4583</v>
      </c>
      <c r="D55" s="157"/>
      <c r="E55" s="2923">
        <v>1.0809544928812485</v>
      </c>
      <c r="F55" s="157"/>
      <c r="G55" s="157"/>
      <c r="H55" s="543" t="s">
        <v>4605</v>
      </c>
      <c r="I55" s="2933" t="s">
        <v>4794</v>
      </c>
      <c r="J55" s="2457" t="s">
        <v>4795</v>
      </c>
      <c r="K55" s="525"/>
      <c r="L55" s="2938" t="s">
        <v>4796</v>
      </c>
      <c r="M55" s="543" t="s">
        <v>4605</v>
      </c>
      <c r="N55" s="157"/>
      <c r="O55" s="2922">
        <v>2.8554148202734684</v>
      </c>
      <c r="P55" s="157"/>
      <c r="Q55" s="157"/>
      <c r="R55" s="157" t="s">
        <v>4638</v>
      </c>
      <c r="S55" s="284" t="s">
        <v>4583</v>
      </c>
      <c r="T55" s="533" t="s">
        <v>4797</v>
      </c>
    </row>
    <row r="56" spans="1:21" ht="20.100000000000001" customHeight="1" x14ac:dyDescent="0.25">
      <c r="A56" s="2456" t="s">
        <v>1205</v>
      </c>
      <c r="B56" s="157" t="s">
        <v>4587</v>
      </c>
      <c r="C56" s="284" t="s">
        <v>4583</v>
      </c>
      <c r="D56" s="157"/>
      <c r="E56" s="157"/>
      <c r="F56" s="2923">
        <v>0.81051995921654663</v>
      </c>
      <c r="G56" s="157"/>
      <c r="H56" s="543" t="s">
        <v>4605</v>
      </c>
      <c r="I56" s="2933" t="s">
        <v>4798</v>
      </c>
      <c r="J56" s="2457" t="s">
        <v>4799</v>
      </c>
      <c r="K56" s="525"/>
      <c r="L56" s="2938" t="s">
        <v>4800</v>
      </c>
      <c r="M56" s="543" t="s">
        <v>4605</v>
      </c>
      <c r="N56" s="157"/>
      <c r="O56" s="157"/>
      <c r="P56" s="2922">
        <v>0.65651239595288879</v>
      </c>
      <c r="Q56" s="157"/>
      <c r="R56" s="157" t="s">
        <v>4638</v>
      </c>
      <c r="S56" s="284" t="s">
        <v>4583</v>
      </c>
      <c r="T56" s="533" t="s">
        <v>4801</v>
      </c>
    </row>
    <row r="57" spans="1:21" ht="20.100000000000001" customHeight="1" thickBot="1" x14ac:dyDescent="0.3">
      <c r="A57" s="509" t="s">
        <v>4802</v>
      </c>
      <c r="B57" s="166" t="s">
        <v>4638</v>
      </c>
      <c r="C57" s="184" t="s">
        <v>4583</v>
      </c>
      <c r="D57" s="2926">
        <v>0.18721534859016981</v>
      </c>
      <c r="E57" s="167"/>
      <c r="F57" s="167"/>
      <c r="G57" s="167"/>
      <c r="H57" s="545" t="s">
        <v>4605</v>
      </c>
      <c r="I57" s="2935" t="s">
        <v>4803</v>
      </c>
      <c r="J57" s="168" t="s">
        <v>4686</v>
      </c>
      <c r="K57" s="527"/>
      <c r="L57" s="2941" t="s">
        <v>4804</v>
      </c>
      <c r="M57" s="545" t="s">
        <v>4605</v>
      </c>
      <c r="N57" s="2926">
        <v>0</v>
      </c>
      <c r="O57" s="167"/>
      <c r="P57" s="167"/>
      <c r="Q57" s="167"/>
      <c r="R57" s="166" t="s">
        <v>4638</v>
      </c>
      <c r="S57" s="184" t="s">
        <v>4583</v>
      </c>
      <c r="T57" s="535" t="s">
        <v>4805</v>
      </c>
    </row>
    <row r="58" spans="1:21" ht="20.100000000000001" customHeight="1" thickTop="1" x14ac:dyDescent="0.25">
      <c r="A58" s="506"/>
      <c r="B58" s="133"/>
      <c r="C58" s="133"/>
      <c r="D58" s="131"/>
      <c r="E58" s="131"/>
      <c r="F58" s="131"/>
      <c r="G58" s="131"/>
      <c r="H58" s="506"/>
      <c r="I58" s="133"/>
      <c r="J58" s="172"/>
      <c r="K58" s="524"/>
      <c r="L58" s="172"/>
      <c r="M58" s="506" t="s">
        <v>4720</v>
      </c>
      <c r="N58" s="131">
        <f>SUM(D31:D57,N31:N57)</f>
        <v>35.477214263359564</v>
      </c>
      <c r="O58" s="131">
        <f>SUM(E31:E57,O31:O57)</f>
        <v>43.989530876755531</v>
      </c>
      <c r="P58" s="131">
        <f>SUM(P31:P57,F31:F57)</f>
        <v>46.848565836747838</v>
      </c>
      <c r="Q58" s="131">
        <f>SUM(Q31:Q57,Y31:Y57)</f>
        <v>0</v>
      </c>
      <c r="R58" s="128"/>
      <c r="S58" s="128"/>
      <c r="T58" s="517"/>
    </row>
    <row r="59" spans="1:21" ht="20.100000000000001" customHeight="1" x14ac:dyDescent="0.25">
      <c r="A59" s="510"/>
      <c r="B59" s="128"/>
      <c r="C59" s="128"/>
      <c r="D59" s="128"/>
      <c r="E59" s="128"/>
      <c r="F59" s="128"/>
      <c r="G59" s="128"/>
      <c r="H59" s="510"/>
      <c r="I59" s="128"/>
      <c r="J59" s="128"/>
      <c r="K59" s="510"/>
      <c r="L59" s="128"/>
      <c r="M59" s="510"/>
      <c r="N59" s="128"/>
      <c r="O59" s="128"/>
      <c r="P59" s="128"/>
      <c r="Q59" s="128"/>
      <c r="R59" s="128"/>
      <c r="S59" s="128"/>
      <c r="T59" s="510"/>
    </row>
    <row r="60" spans="1:21" ht="20.100000000000001" customHeight="1" thickBot="1" x14ac:dyDescent="0.3">
      <c r="A60" s="507" t="s">
        <v>7029</v>
      </c>
      <c r="B60" s="128"/>
      <c r="C60" s="128"/>
      <c r="D60" s="3546" t="s">
        <v>9114</v>
      </c>
      <c r="E60" s="3546"/>
      <c r="F60" s="3546"/>
      <c r="G60" s="3546"/>
      <c r="H60" s="506"/>
      <c r="I60" s="133"/>
      <c r="J60" s="3549" t="s">
        <v>4722</v>
      </c>
      <c r="K60" s="3550"/>
      <c r="L60" s="489"/>
      <c r="M60" s="506"/>
      <c r="N60" s="173"/>
      <c r="O60" s="173"/>
      <c r="P60" s="173"/>
      <c r="Q60" s="173"/>
      <c r="R60" s="173"/>
      <c r="S60" s="173"/>
      <c r="T60" s="510"/>
    </row>
    <row r="61" spans="1:21" ht="20.100000000000001" customHeight="1" thickTop="1" thickBot="1" x14ac:dyDescent="0.3">
      <c r="A61" s="498"/>
      <c r="B61" s="128"/>
      <c r="C61" s="128"/>
      <c r="D61" s="129"/>
      <c r="E61" s="130"/>
      <c r="F61" s="130"/>
      <c r="G61" s="130"/>
      <c r="H61" s="517"/>
      <c r="I61" s="131"/>
      <c r="J61" s="128"/>
      <c r="K61" s="518"/>
      <c r="L61" s="132"/>
      <c r="M61" s="1448" t="s">
        <v>4570</v>
      </c>
      <c r="N61" s="1445">
        <v>33.4</v>
      </c>
      <c r="O61" s="1446">
        <v>43.4</v>
      </c>
      <c r="P61" s="1447">
        <v>40.1</v>
      </c>
      <c r="Q61" s="510" t="s">
        <v>4571</v>
      </c>
      <c r="R61" s="133"/>
      <c r="S61" s="128"/>
      <c r="T61" s="530"/>
    </row>
    <row r="62" spans="1:21" ht="20.100000000000001" customHeight="1" thickTop="1" thickBot="1" x14ac:dyDescent="0.3">
      <c r="A62" s="499" t="s">
        <v>4636</v>
      </c>
      <c r="B62" s="135" t="s">
        <v>4573</v>
      </c>
      <c r="C62" s="136" t="s">
        <v>4574</v>
      </c>
      <c r="D62" s="135" t="s">
        <v>4575</v>
      </c>
      <c r="E62" s="135" t="s">
        <v>4576</v>
      </c>
      <c r="F62" s="135" t="s">
        <v>4577</v>
      </c>
      <c r="G62" s="135" t="s">
        <v>4578</v>
      </c>
      <c r="H62" s="541" t="s">
        <v>4579</v>
      </c>
      <c r="I62" s="481"/>
      <c r="J62" s="138" t="s">
        <v>4580</v>
      </c>
      <c r="K62" s="519" t="s">
        <v>4580</v>
      </c>
      <c r="L62" s="481"/>
      <c r="M62" s="541" t="s">
        <v>4579</v>
      </c>
      <c r="N62" s="135" t="s">
        <v>4575</v>
      </c>
      <c r="O62" s="135" t="s">
        <v>4576</v>
      </c>
      <c r="P62" s="135" t="s">
        <v>4577</v>
      </c>
      <c r="Q62" s="135" t="s">
        <v>4578</v>
      </c>
      <c r="R62" s="135" t="s">
        <v>4573</v>
      </c>
      <c r="S62" s="136" t="s">
        <v>4574</v>
      </c>
      <c r="T62" s="531" t="s">
        <v>4636</v>
      </c>
    </row>
    <row r="63" spans="1:21" ht="18" thickTop="1" x14ac:dyDescent="0.25">
      <c r="A63" s="500" t="s">
        <v>4807</v>
      </c>
      <c r="B63" s="142" t="s">
        <v>4638</v>
      </c>
      <c r="C63" s="152" t="s">
        <v>4583</v>
      </c>
      <c r="D63" s="144"/>
      <c r="E63" s="2921">
        <v>0</v>
      </c>
      <c r="F63" s="144"/>
      <c r="G63" s="144"/>
      <c r="H63" s="542" t="s">
        <v>4584</v>
      </c>
      <c r="I63" s="2932" t="s">
        <v>4640</v>
      </c>
      <c r="J63" s="145" t="s">
        <v>4682</v>
      </c>
      <c r="K63" s="525" t="s">
        <v>4786</v>
      </c>
      <c r="L63" s="2932" t="s">
        <v>4586</v>
      </c>
      <c r="M63" s="542" t="s">
        <v>4584</v>
      </c>
      <c r="N63" s="144"/>
      <c r="O63" s="2921">
        <v>0.45147657918413964</v>
      </c>
      <c r="P63" s="144"/>
      <c r="Q63" s="144"/>
      <c r="R63" s="144" t="s">
        <v>4638</v>
      </c>
      <c r="S63" s="152" t="s">
        <v>4583</v>
      </c>
      <c r="T63" s="536" t="s">
        <v>4808</v>
      </c>
      <c r="U63" t="s">
        <v>4791</v>
      </c>
    </row>
    <row r="64" spans="1:21" ht="17.25" customHeight="1" x14ac:dyDescent="0.25">
      <c r="A64" s="501" t="s">
        <v>4809</v>
      </c>
      <c r="B64" s="143" t="s">
        <v>4638</v>
      </c>
      <c r="C64" s="164" t="s">
        <v>4583</v>
      </c>
      <c r="D64" s="149"/>
      <c r="E64" s="149"/>
      <c r="F64" s="2922">
        <v>2.9539763446242842</v>
      </c>
      <c r="G64" s="149"/>
      <c r="H64" s="543" t="s">
        <v>4584</v>
      </c>
      <c r="I64" s="2933" t="s">
        <v>4645</v>
      </c>
      <c r="J64" s="655" t="s">
        <v>4810</v>
      </c>
      <c r="K64" s="521"/>
      <c r="L64" s="2933" t="s">
        <v>4591</v>
      </c>
      <c r="M64" s="543" t="s">
        <v>4584</v>
      </c>
      <c r="N64" s="149"/>
      <c r="O64" s="149"/>
      <c r="P64" s="2922">
        <v>1.1216605606977879</v>
      </c>
      <c r="Q64" s="149"/>
      <c r="R64" s="149" t="s">
        <v>4638</v>
      </c>
      <c r="S64" s="164" t="s">
        <v>4583</v>
      </c>
      <c r="T64" s="533" t="s">
        <v>4811</v>
      </c>
    </row>
    <row r="65" spans="1:20" ht="17.25" customHeight="1" x14ac:dyDescent="0.25">
      <c r="A65" s="502" t="s">
        <v>4812</v>
      </c>
      <c r="B65" s="143" t="s">
        <v>4638</v>
      </c>
      <c r="C65" s="164" t="s">
        <v>4583</v>
      </c>
      <c r="D65" s="2923">
        <v>5.2296910157974992</v>
      </c>
      <c r="E65" s="157"/>
      <c r="F65" s="157"/>
      <c r="G65" s="157"/>
      <c r="H65" s="543" t="s">
        <v>4584</v>
      </c>
      <c r="I65" s="2933" t="s">
        <v>4648</v>
      </c>
      <c r="J65" s="656" t="s">
        <v>4813</v>
      </c>
      <c r="K65" s="521" t="s">
        <v>4731</v>
      </c>
      <c r="L65" s="2933" t="s">
        <v>4596</v>
      </c>
      <c r="M65" s="543" t="s">
        <v>4584</v>
      </c>
      <c r="N65" s="2923">
        <v>1.2755799882204177</v>
      </c>
      <c r="O65" s="157"/>
      <c r="P65" s="157"/>
      <c r="Q65" s="157"/>
      <c r="R65" s="157" t="s">
        <v>4638</v>
      </c>
      <c r="S65" s="164" t="s">
        <v>4583</v>
      </c>
      <c r="T65" s="533" t="s">
        <v>4814</v>
      </c>
    </row>
    <row r="66" spans="1:20" ht="17.25" customHeight="1" x14ac:dyDescent="0.25">
      <c r="A66" s="503" t="s">
        <v>4815</v>
      </c>
      <c r="B66" s="143" t="s">
        <v>4638</v>
      </c>
      <c r="C66" s="164" t="s">
        <v>4583</v>
      </c>
      <c r="D66" s="157"/>
      <c r="E66" s="2923">
        <v>6.0983592758821699</v>
      </c>
      <c r="F66" s="157"/>
      <c r="G66" s="157"/>
      <c r="H66" s="543" t="s">
        <v>4584</v>
      </c>
      <c r="I66" s="2933" t="s">
        <v>4652</v>
      </c>
      <c r="J66" s="154"/>
      <c r="K66" s="525"/>
      <c r="L66" s="2938" t="s">
        <v>4601</v>
      </c>
      <c r="M66" s="543" t="s">
        <v>4584</v>
      </c>
      <c r="N66" s="157"/>
      <c r="O66" s="2923">
        <v>1.6519201727634416</v>
      </c>
      <c r="P66" s="157"/>
      <c r="Q66" s="157"/>
      <c r="R66" s="157" t="s">
        <v>4638</v>
      </c>
      <c r="S66" s="284" t="s">
        <v>4583</v>
      </c>
      <c r="T66" s="533" t="s">
        <v>4816</v>
      </c>
    </row>
    <row r="67" spans="1:20" ht="17.25" customHeight="1" x14ac:dyDescent="0.25">
      <c r="A67" s="503" t="s">
        <v>4817</v>
      </c>
      <c r="B67" s="143" t="s">
        <v>4638</v>
      </c>
      <c r="C67" s="164" t="s">
        <v>4583</v>
      </c>
      <c r="D67" s="157"/>
      <c r="E67" s="157"/>
      <c r="F67" s="2923">
        <v>5.6284017440891203</v>
      </c>
      <c r="G67" s="157"/>
      <c r="H67" s="543" t="s">
        <v>4584</v>
      </c>
      <c r="I67" s="2933" t="s">
        <v>4655</v>
      </c>
      <c r="J67" s="154"/>
      <c r="K67" s="525"/>
      <c r="L67" s="2938" t="s">
        <v>4604</v>
      </c>
      <c r="M67" s="543" t="s">
        <v>4605</v>
      </c>
      <c r="N67" s="157"/>
      <c r="O67" s="157"/>
      <c r="P67" s="2923">
        <v>2.8401858146185406</v>
      </c>
      <c r="Q67" s="157"/>
      <c r="R67" s="157" t="s">
        <v>4638</v>
      </c>
      <c r="S67" s="284" t="s">
        <v>4583</v>
      </c>
      <c r="T67" s="533" t="s">
        <v>4818</v>
      </c>
    </row>
    <row r="68" spans="1:20" ht="17.25" customHeight="1" x14ac:dyDescent="0.25">
      <c r="A68" s="720" t="s">
        <v>4819</v>
      </c>
      <c r="B68" s="157" t="s">
        <v>4638</v>
      </c>
      <c r="C68" s="164" t="s">
        <v>4583</v>
      </c>
      <c r="D68" s="2923">
        <v>6.3335751825671629</v>
      </c>
      <c r="E68" s="157"/>
      <c r="F68" s="157"/>
      <c r="G68" s="157"/>
      <c r="H68" s="543" t="s">
        <v>4584</v>
      </c>
      <c r="I68" s="2933" t="s">
        <v>4660</v>
      </c>
      <c r="J68" s="656" t="s">
        <v>4813</v>
      </c>
      <c r="K68" s="658" t="s">
        <v>4686</v>
      </c>
      <c r="L68" s="2938" t="s">
        <v>4607</v>
      </c>
      <c r="M68" s="543" t="s">
        <v>4605</v>
      </c>
      <c r="N68" s="2923">
        <v>0.40597166302776805</v>
      </c>
      <c r="O68" s="157"/>
      <c r="P68" s="157"/>
      <c r="Q68" s="157"/>
      <c r="R68" s="157" t="s">
        <v>4638</v>
      </c>
      <c r="S68" s="284" t="s">
        <v>4583</v>
      </c>
      <c r="T68" s="533" t="s">
        <v>4820</v>
      </c>
    </row>
    <row r="69" spans="1:20" ht="17.25" customHeight="1" x14ac:dyDescent="0.25">
      <c r="A69" s="721" t="s">
        <v>4821</v>
      </c>
      <c r="B69" s="157" t="s">
        <v>4638</v>
      </c>
      <c r="C69" s="284" t="s">
        <v>4583</v>
      </c>
      <c r="D69" s="157"/>
      <c r="E69" s="2923">
        <v>5.7528673408563487</v>
      </c>
      <c r="F69" s="157"/>
      <c r="G69" s="157"/>
      <c r="H69" s="543" t="s">
        <v>4605</v>
      </c>
      <c r="I69" s="2933" t="s">
        <v>4664</v>
      </c>
      <c r="J69" s="656" t="s">
        <v>4813</v>
      </c>
      <c r="K69" s="525" t="s">
        <v>4741</v>
      </c>
      <c r="L69" s="2938" t="s">
        <v>4609</v>
      </c>
      <c r="M69" s="543" t="s">
        <v>4605</v>
      </c>
      <c r="N69" s="157"/>
      <c r="O69" s="2923">
        <v>4.0891786811758433</v>
      </c>
      <c r="P69" s="157"/>
      <c r="Q69" s="157"/>
      <c r="R69" s="157" t="s">
        <v>4638</v>
      </c>
      <c r="S69" s="284" t="s">
        <v>4583</v>
      </c>
      <c r="T69" s="533" t="s">
        <v>4742</v>
      </c>
    </row>
    <row r="70" spans="1:20" ht="17.25" customHeight="1" x14ac:dyDescent="0.25">
      <c r="A70" s="502" t="s">
        <v>4822</v>
      </c>
      <c r="B70" s="157" t="s">
        <v>4638</v>
      </c>
      <c r="C70" s="284" t="s">
        <v>4583</v>
      </c>
      <c r="D70" s="157"/>
      <c r="E70" s="157"/>
      <c r="F70" s="2923">
        <v>0.66471630625850975</v>
      </c>
      <c r="G70" s="157"/>
      <c r="H70" s="543" t="s">
        <v>4605</v>
      </c>
      <c r="I70" s="2933" t="s">
        <v>4668</v>
      </c>
      <c r="J70" s="154" t="s">
        <v>4744</v>
      </c>
      <c r="K70" s="525" t="s">
        <v>4741</v>
      </c>
      <c r="L70" s="2938" t="s">
        <v>4611</v>
      </c>
      <c r="M70" s="543" t="s">
        <v>4605</v>
      </c>
      <c r="N70" s="157"/>
      <c r="O70" s="157"/>
      <c r="P70" s="2923">
        <v>2.7079420132022562</v>
      </c>
      <c r="Q70" s="157"/>
      <c r="R70" s="157" t="s">
        <v>4638</v>
      </c>
      <c r="S70" s="284" t="s">
        <v>4583</v>
      </c>
      <c r="T70" s="533" t="s">
        <v>4745</v>
      </c>
    </row>
    <row r="71" spans="1:20" ht="17.25" customHeight="1" x14ac:dyDescent="0.25">
      <c r="A71" s="502" t="s">
        <v>4823</v>
      </c>
      <c r="B71" s="157" t="s">
        <v>4638</v>
      </c>
      <c r="C71" s="284" t="s">
        <v>4583</v>
      </c>
      <c r="D71" s="2923">
        <v>3.9791247554867604</v>
      </c>
      <c r="E71" s="157"/>
      <c r="F71" s="157"/>
      <c r="G71" s="157"/>
      <c r="H71" s="543" t="s">
        <v>4605</v>
      </c>
      <c r="I71" s="2933" t="s">
        <v>4672</v>
      </c>
      <c r="J71" s="154" t="s">
        <v>4728</v>
      </c>
      <c r="K71" s="1296" t="s">
        <v>4747</v>
      </c>
      <c r="L71" s="2938" t="s">
        <v>4613</v>
      </c>
      <c r="M71" s="543" t="s">
        <v>4605</v>
      </c>
      <c r="N71" s="2923">
        <v>2.7001348231436015</v>
      </c>
      <c r="O71" s="157"/>
      <c r="P71" s="157"/>
      <c r="Q71" s="157"/>
      <c r="R71" s="157" t="s">
        <v>4638</v>
      </c>
      <c r="S71" s="164" t="s">
        <v>4583</v>
      </c>
      <c r="T71" s="1298" t="s">
        <v>4824</v>
      </c>
    </row>
    <row r="72" spans="1:20" ht="17.25" customHeight="1" x14ac:dyDescent="0.25">
      <c r="A72" s="502" t="s">
        <v>4825</v>
      </c>
      <c r="B72" s="157" t="s">
        <v>4638</v>
      </c>
      <c r="C72" s="284" t="s">
        <v>4583</v>
      </c>
      <c r="D72" s="157"/>
      <c r="E72" s="2923">
        <v>3.1829314302374883</v>
      </c>
      <c r="F72" s="157"/>
      <c r="G72" s="157"/>
      <c r="H72" s="543" t="s">
        <v>4605</v>
      </c>
      <c r="I72" s="2933" t="s">
        <v>4677</v>
      </c>
      <c r="J72" s="154" t="s">
        <v>4728</v>
      </c>
      <c r="K72" s="1296" t="s">
        <v>4750</v>
      </c>
      <c r="L72" s="2938" t="s">
        <v>4617</v>
      </c>
      <c r="M72" s="543" t="s">
        <v>4605</v>
      </c>
      <c r="N72" s="157"/>
      <c r="O72" s="2923">
        <v>1.718442751446797</v>
      </c>
      <c r="P72" s="157"/>
      <c r="Q72" s="157"/>
      <c r="R72" s="157" t="s">
        <v>4638</v>
      </c>
      <c r="S72" s="284" t="s">
        <v>4583</v>
      </c>
      <c r="T72" s="1298" t="s">
        <v>4826</v>
      </c>
    </row>
    <row r="73" spans="1:20" ht="17.25" customHeight="1" x14ac:dyDescent="0.25">
      <c r="A73" s="502" t="s">
        <v>4827</v>
      </c>
      <c r="B73" s="157" t="s">
        <v>4638</v>
      </c>
      <c r="C73" s="284" t="s">
        <v>4583</v>
      </c>
      <c r="D73" s="157"/>
      <c r="E73" s="157"/>
      <c r="F73" s="2923">
        <v>3.4619506006021981</v>
      </c>
      <c r="G73" s="157"/>
      <c r="H73" s="543" t="s">
        <v>4605</v>
      </c>
      <c r="I73" s="2933" t="s">
        <v>4681</v>
      </c>
      <c r="J73" s="154" t="s">
        <v>4728</v>
      </c>
      <c r="K73" s="1296" t="s">
        <v>4753</v>
      </c>
      <c r="L73" s="2938" t="s">
        <v>4621</v>
      </c>
      <c r="M73" s="543" t="s">
        <v>4605</v>
      </c>
      <c r="N73" s="157"/>
      <c r="O73" s="157"/>
      <c r="P73" s="2923">
        <v>1.4081112910437426</v>
      </c>
      <c r="Q73" s="157"/>
      <c r="R73" s="157" t="s">
        <v>4638</v>
      </c>
      <c r="S73" s="284" t="s">
        <v>4583</v>
      </c>
      <c r="T73" s="1298" t="s">
        <v>4828</v>
      </c>
    </row>
    <row r="74" spans="1:20" ht="17.25" customHeight="1" x14ac:dyDescent="0.25">
      <c r="A74" s="502" t="s">
        <v>4829</v>
      </c>
      <c r="B74" s="157" t="s">
        <v>4638</v>
      </c>
      <c r="C74" s="284" t="s">
        <v>4583</v>
      </c>
      <c r="D74" s="2923">
        <v>1.5523286690270832</v>
      </c>
      <c r="E74" s="157"/>
      <c r="F74" s="157"/>
      <c r="G74" s="157"/>
      <c r="H74" s="543" t="s">
        <v>4605</v>
      </c>
      <c r="I74" s="2933" t="s">
        <v>4685</v>
      </c>
      <c r="J74" s="154" t="s">
        <v>4728</v>
      </c>
      <c r="K74" s="1296" t="s">
        <v>4756</v>
      </c>
      <c r="L74" s="2938" t="s">
        <v>4687</v>
      </c>
      <c r="M74" s="543" t="s">
        <v>4605</v>
      </c>
      <c r="N74" s="2923">
        <v>2.2083438344319983</v>
      </c>
      <c r="O74" s="157"/>
      <c r="P74" s="157"/>
      <c r="Q74" s="157"/>
      <c r="R74" s="157" t="s">
        <v>4638</v>
      </c>
      <c r="S74" s="284" t="s">
        <v>4583</v>
      </c>
      <c r="T74" s="1298" t="s">
        <v>4830</v>
      </c>
    </row>
    <row r="75" spans="1:20" ht="17.25" customHeight="1" x14ac:dyDescent="0.25">
      <c r="A75" s="502" t="s">
        <v>4831</v>
      </c>
      <c r="B75" s="157" t="s">
        <v>4638</v>
      </c>
      <c r="C75" s="284" t="s">
        <v>4583</v>
      </c>
      <c r="D75" s="157"/>
      <c r="E75" s="2923">
        <v>1.6468604481503846</v>
      </c>
      <c r="F75" s="157"/>
      <c r="G75" s="157"/>
      <c r="H75" s="543" t="s">
        <v>4605</v>
      </c>
      <c r="I75" s="2933" t="s">
        <v>4690</v>
      </c>
      <c r="J75" s="656" t="s">
        <v>4813</v>
      </c>
      <c r="K75" s="1296" t="s">
        <v>4759</v>
      </c>
      <c r="L75" s="2938" t="s">
        <v>4692</v>
      </c>
      <c r="M75" s="543" t="s">
        <v>4605</v>
      </c>
      <c r="N75" s="157"/>
      <c r="O75" s="2923">
        <v>2.7743702449599832</v>
      </c>
      <c r="P75" s="157"/>
      <c r="Q75" s="157"/>
      <c r="R75" s="157" t="s">
        <v>4638</v>
      </c>
      <c r="S75" s="284" t="s">
        <v>4583</v>
      </c>
      <c r="T75" s="1298" t="s">
        <v>4832</v>
      </c>
    </row>
    <row r="76" spans="1:20" ht="17.25" customHeight="1" thickBot="1" x14ac:dyDescent="0.3">
      <c r="A76" s="508" t="s">
        <v>4833</v>
      </c>
      <c r="B76" s="177" t="s">
        <v>4638</v>
      </c>
      <c r="C76" s="478" t="s">
        <v>4583</v>
      </c>
      <c r="D76" s="177"/>
      <c r="E76" s="177"/>
      <c r="F76" s="2928">
        <v>2.6768773460174207</v>
      </c>
      <c r="G76" s="177"/>
      <c r="H76" s="546" t="s">
        <v>4605</v>
      </c>
      <c r="I76" s="2936" t="s">
        <v>4695</v>
      </c>
      <c r="J76" s="178" t="s">
        <v>4728</v>
      </c>
      <c r="K76" s="1297" t="s">
        <v>4762</v>
      </c>
      <c r="L76" s="2939" t="s">
        <v>4696</v>
      </c>
      <c r="M76" s="546" t="s">
        <v>4605</v>
      </c>
      <c r="N76" s="177"/>
      <c r="O76" s="177"/>
      <c r="P76" s="2928">
        <v>4.5219730175901667</v>
      </c>
      <c r="Q76" s="177"/>
      <c r="R76" s="177" t="s">
        <v>4638</v>
      </c>
      <c r="S76" s="478" t="s">
        <v>4583</v>
      </c>
      <c r="T76" s="1299" t="s">
        <v>4834</v>
      </c>
    </row>
    <row r="77" spans="1:20" ht="17.25" customHeight="1" thickTop="1" x14ac:dyDescent="0.25">
      <c r="A77" s="503" t="s">
        <v>4835</v>
      </c>
      <c r="B77" s="142" t="s">
        <v>4638</v>
      </c>
      <c r="C77" s="152" t="s">
        <v>4583</v>
      </c>
      <c r="D77" s="2923">
        <v>8.5028955293027595E-3</v>
      </c>
      <c r="E77" s="179"/>
      <c r="F77" s="179"/>
      <c r="G77" s="179"/>
      <c r="H77" s="544" t="s">
        <v>4605</v>
      </c>
      <c r="I77" s="2934" t="s">
        <v>4698</v>
      </c>
      <c r="J77" s="180" t="s">
        <v>4836</v>
      </c>
      <c r="K77" s="526" t="s">
        <v>4765</v>
      </c>
      <c r="L77" s="2940" t="s">
        <v>4699</v>
      </c>
      <c r="M77" s="544" t="s">
        <v>4605</v>
      </c>
      <c r="N77" s="2923">
        <v>0.28454829742876986</v>
      </c>
      <c r="O77" s="179"/>
      <c r="P77" s="179"/>
      <c r="Q77" s="179"/>
      <c r="R77" s="157" t="s">
        <v>4638</v>
      </c>
      <c r="S77" s="284" t="s">
        <v>4583</v>
      </c>
      <c r="T77" s="1455" t="s">
        <v>4837</v>
      </c>
    </row>
    <row r="78" spans="1:20" ht="17.25" customHeight="1" x14ac:dyDescent="0.25">
      <c r="A78" s="504" t="s">
        <v>4838</v>
      </c>
      <c r="B78" s="157" t="s">
        <v>4638</v>
      </c>
      <c r="C78" s="284" t="s">
        <v>4583</v>
      </c>
      <c r="D78" s="157"/>
      <c r="E78" s="2923">
        <v>3.9830399989329144</v>
      </c>
      <c r="F78" s="157"/>
      <c r="G78" s="157"/>
      <c r="H78" s="543" t="s">
        <v>4605</v>
      </c>
      <c r="I78" s="2933" t="s">
        <v>4700</v>
      </c>
      <c r="J78" s="659" t="s">
        <v>4768</v>
      </c>
      <c r="K78" s="525" t="s">
        <v>4769</v>
      </c>
      <c r="L78" s="2938" t="s">
        <v>4701</v>
      </c>
      <c r="M78" s="543" t="s">
        <v>4605</v>
      </c>
      <c r="N78" s="157"/>
      <c r="O78" s="2923">
        <v>2.2050466517239982</v>
      </c>
      <c r="P78" s="157"/>
      <c r="Q78" s="157"/>
      <c r="R78" s="157" t="s">
        <v>4638</v>
      </c>
      <c r="S78" s="284" t="s">
        <v>4583</v>
      </c>
      <c r="T78" s="533" t="s">
        <v>4839</v>
      </c>
    </row>
    <row r="79" spans="1:20" ht="17.25" customHeight="1" x14ac:dyDescent="0.25">
      <c r="A79" s="502" t="s">
        <v>4840</v>
      </c>
      <c r="B79" s="157" t="s">
        <v>4638</v>
      </c>
      <c r="C79" s="284" t="s">
        <v>4583</v>
      </c>
      <c r="D79" s="157"/>
      <c r="E79" s="157"/>
      <c r="F79" s="2923">
        <v>7.0032790508170848</v>
      </c>
      <c r="G79" s="157"/>
      <c r="H79" s="543" t="s">
        <v>4605</v>
      </c>
      <c r="I79" s="2933" t="s">
        <v>4704</v>
      </c>
      <c r="J79" s="659" t="s">
        <v>4768</v>
      </c>
      <c r="K79" s="1480" t="s">
        <v>4773</v>
      </c>
      <c r="L79" s="2938" t="s">
        <v>4705</v>
      </c>
      <c r="M79" s="543" t="s">
        <v>4605</v>
      </c>
      <c r="N79" s="157"/>
      <c r="O79" s="157"/>
      <c r="P79" s="2923">
        <v>0.8057357904948923</v>
      </c>
      <c r="Q79" s="157"/>
      <c r="R79" s="157" t="s">
        <v>4638</v>
      </c>
      <c r="S79" s="284" t="s">
        <v>4583</v>
      </c>
      <c r="T79" s="533" t="s">
        <v>4841</v>
      </c>
    </row>
    <row r="80" spans="1:20" ht="17.25" customHeight="1" x14ac:dyDescent="0.25">
      <c r="A80" s="502" t="s">
        <v>4842</v>
      </c>
      <c r="B80" s="157" t="s">
        <v>4638</v>
      </c>
      <c r="C80" s="284" t="s">
        <v>4583</v>
      </c>
      <c r="D80" s="2923">
        <v>5.9126906117851226</v>
      </c>
      <c r="E80" s="157"/>
      <c r="F80" s="157"/>
      <c r="G80" s="157"/>
      <c r="H80" s="543" t="s">
        <v>4605</v>
      </c>
      <c r="I80" s="2933" t="s">
        <v>4708</v>
      </c>
      <c r="J80" s="659" t="s">
        <v>4768</v>
      </c>
      <c r="K80" s="525"/>
      <c r="L80" s="2938" t="s">
        <v>4710</v>
      </c>
      <c r="M80" s="543" t="s">
        <v>4605</v>
      </c>
      <c r="N80" s="2923">
        <v>0.33098639811082087</v>
      </c>
      <c r="O80" s="157"/>
      <c r="P80" s="157"/>
      <c r="Q80" s="157"/>
      <c r="R80" s="157" t="s">
        <v>4638</v>
      </c>
      <c r="S80" s="284" t="s">
        <v>4583</v>
      </c>
      <c r="T80" s="533" t="s">
        <v>4843</v>
      </c>
    </row>
    <row r="81" spans="1:21" ht="17.25" customHeight="1" x14ac:dyDescent="0.25">
      <c r="A81" s="504" t="s">
        <v>4844</v>
      </c>
      <c r="B81" s="157" t="s">
        <v>4638</v>
      </c>
      <c r="C81" s="284" t="s">
        <v>4583</v>
      </c>
      <c r="D81" s="157"/>
      <c r="E81" s="2923">
        <v>0.35075313735343056</v>
      </c>
      <c r="F81" s="157"/>
      <c r="G81" s="157"/>
      <c r="H81" s="543" t="s">
        <v>4605</v>
      </c>
      <c r="I81" s="2933" t="s">
        <v>4713</v>
      </c>
      <c r="J81" s="660"/>
      <c r="K81" s="525"/>
      <c r="L81" s="2938" t="s">
        <v>4714</v>
      </c>
      <c r="M81" s="543" t="s">
        <v>4605</v>
      </c>
      <c r="N81" s="157"/>
      <c r="O81" s="2923">
        <v>2.6065918652452771</v>
      </c>
      <c r="P81" s="157"/>
      <c r="Q81" s="157"/>
      <c r="R81" s="157" t="s">
        <v>4638</v>
      </c>
      <c r="S81" s="284" t="s">
        <v>4583</v>
      </c>
      <c r="T81" s="533" t="s">
        <v>4845</v>
      </c>
    </row>
    <row r="82" spans="1:21" ht="17.25" customHeight="1" x14ac:dyDescent="0.25">
      <c r="A82" s="502" t="s">
        <v>4846</v>
      </c>
      <c r="B82" s="157" t="s">
        <v>4772</v>
      </c>
      <c r="C82" s="284" t="s">
        <v>4583</v>
      </c>
      <c r="D82" s="157"/>
      <c r="E82" s="157"/>
      <c r="F82" s="2923">
        <v>1.3576262984997185</v>
      </c>
      <c r="G82" s="157"/>
      <c r="H82" s="543" t="s">
        <v>4605</v>
      </c>
      <c r="I82" s="2933" t="s">
        <v>4717</v>
      </c>
      <c r="J82" s="154"/>
      <c r="K82" s="525"/>
      <c r="L82" s="2938" t="s">
        <v>4718</v>
      </c>
      <c r="M82" s="543" t="s">
        <v>4605</v>
      </c>
      <c r="N82" s="157"/>
      <c r="O82" s="157"/>
      <c r="P82" s="2923">
        <v>3.3337404242877358</v>
      </c>
      <c r="Q82" s="157"/>
      <c r="R82" s="157" t="s">
        <v>4638</v>
      </c>
      <c r="S82" s="284" t="s">
        <v>4583</v>
      </c>
      <c r="T82" s="533" t="s">
        <v>4847</v>
      </c>
    </row>
    <row r="83" spans="1:21" ht="17.25" customHeight="1" x14ac:dyDescent="0.25">
      <c r="A83" s="502" t="s">
        <v>4848</v>
      </c>
      <c r="B83" s="157" t="s">
        <v>4587</v>
      </c>
      <c r="C83" s="284" t="s">
        <v>4583</v>
      </c>
      <c r="D83" s="2923">
        <v>1.9029177931972705</v>
      </c>
      <c r="E83" s="157"/>
      <c r="F83" s="157"/>
      <c r="G83" s="157"/>
      <c r="H83" s="543" t="s">
        <v>4605</v>
      </c>
      <c r="I83" s="2933" t="s">
        <v>4849</v>
      </c>
      <c r="J83" s="154" t="s">
        <v>1692</v>
      </c>
      <c r="K83" s="525"/>
      <c r="L83" s="2938" t="s">
        <v>4850</v>
      </c>
      <c r="M83" s="543" t="s">
        <v>4605</v>
      </c>
      <c r="N83" s="2923">
        <v>2.8906509725176059</v>
      </c>
      <c r="O83" s="157"/>
      <c r="P83" s="157"/>
      <c r="Q83" s="157"/>
      <c r="R83" s="157" t="s">
        <v>4772</v>
      </c>
      <c r="S83" s="284" t="s">
        <v>4583</v>
      </c>
      <c r="T83" s="533" t="s">
        <v>4851</v>
      </c>
    </row>
    <row r="84" spans="1:21" ht="17.25" customHeight="1" x14ac:dyDescent="0.25">
      <c r="A84" s="502"/>
      <c r="B84" s="143" t="s">
        <v>4598</v>
      </c>
      <c r="C84" s="143" t="s">
        <v>4730</v>
      </c>
      <c r="D84" s="157"/>
      <c r="E84" s="2923">
        <v>0.39541938196302984</v>
      </c>
      <c r="F84" s="157"/>
      <c r="G84" s="157"/>
      <c r="H84" s="543" t="s">
        <v>4605</v>
      </c>
      <c r="I84" s="2933" t="s">
        <v>4852</v>
      </c>
      <c r="J84" s="154"/>
      <c r="K84" s="525" t="s">
        <v>4786</v>
      </c>
      <c r="L84" s="2938" t="s">
        <v>4853</v>
      </c>
      <c r="M84" s="543" t="s">
        <v>4605</v>
      </c>
      <c r="N84" s="157"/>
      <c r="O84" s="2923">
        <v>4.6938635141022997</v>
      </c>
      <c r="P84" s="157"/>
      <c r="Q84" s="157"/>
      <c r="R84" s="157" t="s">
        <v>4772</v>
      </c>
      <c r="S84" s="284" t="s">
        <v>4583</v>
      </c>
      <c r="T84" s="533" t="s">
        <v>817</v>
      </c>
      <c r="U84" s="2440" t="s">
        <v>4788</v>
      </c>
    </row>
    <row r="85" spans="1:21" ht="17.25" customHeight="1" x14ac:dyDescent="0.25">
      <c r="A85" s="502"/>
      <c r="B85" s="143" t="s">
        <v>4598</v>
      </c>
      <c r="C85" s="143" t="s">
        <v>4730</v>
      </c>
      <c r="D85" s="157"/>
      <c r="E85" s="157"/>
      <c r="F85" s="2923">
        <v>0</v>
      </c>
      <c r="G85" s="157"/>
      <c r="H85" s="543" t="s">
        <v>4605</v>
      </c>
      <c r="I85" s="2933" t="s">
        <v>4854</v>
      </c>
      <c r="J85" s="154"/>
      <c r="K85" s="525" t="s">
        <v>4786</v>
      </c>
      <c r="L85" s="2938" t="s">
        <v>4855</v>
      </c>
      <c r="M85" s="543" t="s">
        <v>4605</v>
      </c>
      <c r="N85" s="157"/>
      <c r="O85" s="157"/>
      <c r="P85" s="2923">
        <v>0.52482099421911665</v>
      </c>
      <c r="Q85" s="157"/>
      <c r="R85" s="157" t="s">
        <v>4772</v>
      </c>
      <c r="S85" s="284" t="s">
        <v>4583</v>
      </c>
      <c r="T85" s="533" t="s">
        <v>830</v>
      </c>
      <c r="U85" t="s">
        <v>4791</v>
      </c>
    </row>
    <row r="86" spans="1:21" ht="17.25" customHeight="1" x14ac:dyDescent="0.25">
      <c r="A86" s="502"/>
      <c r="B86" s="143" t="s">
        <v>4598</v>
      </c>
      <c r="C86" s="143" t="s">
        <v>4730</v>
      </c>
      <c r="D86" s="2923">
        <v>0.62112434832132857</v>
      </c>
      <c r="E86" s="157"/>
      <c r="F86" s="157"/>
      <c r="G86" s="157"/>
      <c r="H86" s="543" t="s">
        <v>4605</v>
      </c>
      <c r="I86" s="2933" t="s">
        <v>4856</v>
      </c>
      <c r="J86" s="154"/>
      <c r="K86" s="525"/>
      <c r="L86" s="2938" t="s">
        <v>4857</v>
      </c>
      <c r="M86" s="543" t="s">
        <v>4605</v>
      </c>
      <c r="N86" s="2923">
        <v>2.0632905081866024</v>
      </c>
      <c r="O86" s="157"/>
      <c r="P86" s="157"/>
      <c r="Q86" s="157"/>
      <c r="R86" s="157" t="s">
        <v>4598</v>
      </c>
      <c r="S86" s="143" t="s">
        <v>4649</v>
      </c>
      <c r="T86" s="533"/>
    </row>
    <row r="87" spans="1:21" ht="17.25" customHeight="1" x14ac:dyDescent="0.25">
      <c r="A87" s="502"/>
      <c r="B87" s="143" t="s">
        <v>4598</v>
      </c>
      <c r="C87" s="143" t="s">
        <v>4730</v>
      </c>
      <c r="D87" s="157"/>
      <c r="E87" s="2922">
        <v>1.0872609869389478</v>
      </c>
      <c r="F87" s="157"/>
      <c r="G87" s="157"/>
      <c r="H87" s="543" t="s">
        <v>4605</v>
      </c>
      <c r="I87" s="2933" t="s">
        <v>4858</v>
      </c>
      <c r="J87" s="154"/>
      <c r="K87" s="525"/>
      <c r="L87" s="2938" t="s">
        <v>4859</v>
      </c>
      <c r="M87" s="543" t="s">
        <v>4605</v>
      </c>
      <c r="N87" s="157"/>
      <c r="O87" s="2922">
        <v>0</v>
      </c>
      <c r="P87" s="157"/>
      <c r="Q87" s="157"/>
      <c r="R87" s="157" t="s">
        <v>4598</v>
      </c>
      <c r="S87" s="143" t="s">
        <v>4649</v>
      </c>
      <c r="T87" s="533"/>
    </row>
    <row r="88" spans="1:21" ht="17.25" customHeight="1" x14ac:dyDescent="0.25">
      <c r="A88" s="502"/>
      <c r="B88" s="143" t="s">
        <v>4598</v>
      </c>
      <c r="C88" s="143" t="s">
        <v>4730</v>
      </c>
      <c r="D88" s="157"/>
      <c r="E88" s="157"/>
      <c r="F88" s="2922">
        <v>0.32492056217446436</v>
      </c>
      <c r="G88" s="157"/>
      <c r="H88" s="543" t="s">
        <v>4605</v>
      </c>
      <c r="I88" s="2933" t="s">
        <v>4860</v>
      </c>
      <c r="J88" s="154"/>
      <c r="K88" s="525"/>
      <c r="L88" s="2938" t="s">
        <v>4861</v>
      </c>
      <c r="M88" s="543" t="s">
        <v>4605</v>
      </c>
      <c r="N88" s="157"/>
      <c r="O88" s="157"/>
      <c r="P88" s="2922">
        <v>2.8710801393728221E-4</v>
      </c>
      <c r="Q88" s="157"/>
      <c r="R88" s="157" t="s">
        <v>4638</v>
      </c>
      <c r="S88" s="164" t="s">
        <v>4583</v>
      </c>
      <c r="T88" s="533" t="s">
        <v>4862</v>
      </c>
    </row>
    <row r="89" spans="1:21" ht="17.25" customHeight="1" thickBot="1" x14ac:dyDescent="0.3">
      <c r="A89" s="509"/>
      <c r="B89" s="166" t="s">
        <v>4598</v>
      </c>
      <c r="C89" s="166" t="s">
        <v>4649</v>
      </c>
      <c r="D89" s="2926">
        <v>0</v>
      </c>
      <c r="E89" s="167"/>
      <c r="F89" s="167"/>
      <c r="G89" s="167"/>
      <c r="H89" s="545" t="s">
        <v>4605</v>
      </c>
      <c r="I89" s="2935" t="s">
        <v>4863</v>
      </c>
      <c r="J89" s="168"/>
      <c r="K89" s="528" t="s">
        <v>4731</v>
      </c>
      <c r="L89" s="2942" t="s">
        <v>4864</v>
      </c>
      <c r="M89" s="545" t="s">
        <v>4605</v>
      </c>
      <c r="N89" s="2926">
        <v>0.34023973111971734</v>
      </c>
      <c r="O89" s="167"/>
      <c r="P89" s="167"/>
      <c r="Q89" s="167"/>
      <c r="R89" s="166" t="s">
        <v>4638</v>
      </c>
      <c r="S89" s="184" t="s">
        <v>4583</v>
      </c>
      <c r="T89" s="535" t="s">
        <v>4865</v>
      </c>
    </row>
    <row r="90" spans="1:21" ht="15" thickTop="1" x14ac:dyDescent="0.25">
      <c r="A90" s="506"/>
      <c r="B90" s="133"/>
      <c r="C90" s="133"/>
      <c r="D90" s="131"/>
      <c r="E90" s="131"/>
      <c r="F90" s="131"/>
      <c r="G90" s="131"/>
      <c r="H90" s="510"/>
      <c r="I90" s="128"/>
      <c r="J90" s="128"/>
      <c r="K90" s="510"/>
      <c r="L90" s="128"/>
      <c r="M90" s="506" t="s">
        <v>4720</v>
      </c>
      <c r="N90" s="131">
        <f>SUM(D63:D89,N63:N89)</f>
        <v>38.039701487898839</v>
      </c>
      <c r="O90" s="131">
        <f>SUM(E63:E89,O63:O89)</f>
        <v>42.688382460916493</v>
      </c>
      <c r="P90" s="131">
        <f>SUM(F63:F89,P63:P89)</f>
        <v>41.336205267250975</v>
      </c>
      <c r="Q90" s="131">
        <f>SUM(Q63:Q89,Y63:Y89)</f>
        <v>0</v>
      </c>
      <c r="R90" s="128"/>
      <c r="S90" s="128"/>
      <c r="T90" s="510"/>
    </row>
    <row r="91" spans="1:21" ht="15" thickBot="1" x14ac:dyDescent="0.3">
      <c r="A91" s="510"/>
      <c r="B91" s="128"/>
      <c r="C91" s="128"/>
      <c r="D91" s="128"/>
      <c r="E91" s="128"/>
      <c r="F91" s="128"/>
      <c r="G91" s="128"/>
      <c r="H91" s="510"/>
      <c r="I91" s="128"/>
      <c r="J91" s="128"/>
      <c r="K91" s="510"/>
      <c r="L91" s="128"/>
      <c r="M91" s="510"/>
      <c r="N91" s="128"/>
      <c r="O91" s="128"/>
      <c r="P91" s="128"/>
      <c r="Q91" s="128"/>
      <c r="R91" s="128"/>
      <c r="S91" s="128"/>
      <c r="T91" s="510"/>
    </row>
    <row r="92" spans="1:21" ht="15.6" thickTop="1" thickBot="1" x14ac:dyDescent="0.3">
      <c r="A92" s="53" t="s">
        <v>7023</v>
      </c>
      <c r="D92" s="3546" t="s">
        <v>9115</v>
      </c>
      <c r="E92" s="3546"/>
      <c r="F92" s="3546"/>
      <c r="G92" s="3546"/>
      <c r="H92" s="497"/>
      <c r="I92" s="124"/>
      <c r="J92" s="3547" t="s">
        <v>4635</v>
      </c>
      <c r="K92" s="3548"/>
      <c r="L92" s="488"/>
      <c r="M92" s="497"/>
      <c r="N92" s="126"/>
      <c r="O92" s="126"/>
      <c r="P92" s="126"/>
      <c r="Q92" s="126"/>
      <c r="R92" s="126"/>
      <c r="S92" s="126"/>
    </row>
    <row r="93" spans="1:21" ht="22.8" thickTop="1" thickBot="1" x14ac:dyDescent="0.3">
      <c r="A93" s="498"/>
      <c r="B93" s="128"/>
      <c r="C93" s="128"/>
      <c r="D93" s="129"/>
      <c r="E93" s="130"/>
      <c r="F93" s="130"/>
      <c r="G93" s="130"/>
      <c r="H93" s="517"/>
      <c r="I93" s="131"/>
      <c r="J93" s="128"/>
      <c r="K93" s="518"/>
      <c r="L93" s="132"/>
      <c r="M93" s="1448" t="s">
        <v>4570</v>
      </c>
      <c r="N93" s="1445">
        <v>39</v>
      </c>
      <c r="O93" s="1446">
        <v>12.5</v>
      </c>
      <c r="P93" s="1447">
        <v>20.5</v>
      </c>
      <c r="Q93" s="510" t="s">
        <v>4571</v>
      </c>
      <c r="R93" s="133"/>
      <c r="S93" s="128"/>
      <c r="T93" s="530"/>
    </row>
    <row r="94" spans="1:21" ht="15.6" thickTop="1" thickBot="1" x14ac:dyDescent="0.3">
      <c r="A94" s="499" t="s">
        <v>4636</v>
      </c>
      <c r="B94" s="135" t="s">
        <v>4573</v>
      </c>
      <c r="C94" s="136" t="s">
        <v>4574</v>
      </c>
      <c r="D94" s="135" t="s">
        <v>4575</v>
      </c>
      <c r="E94" s="135" t="s">
        <v>4576</v>
      </c>
      <c r="F94" s="135" t="s">
        <v>4577</v>
      </c>
      <c r="G94" s="135" t="s">
        <v>4578</v>
      </c>
      <c r="H94" s="541" t="s">
        <v>4579</v>
      </c>
      <c r="I94" s="481" t="s">
        <v>4867</v>
      </c>
      <c r="J94" s="138" t="s">
        <v>4580</v>
      </c>
      <c r="K94" s="519" t="s">
        <v>4580</v>
      </c>
      <c r="L94" s="481" t="s">
        <v>4868</v>
      </c>
      <c r="M94" s="541" t="s">
        <v>4579</v>
      </c>
      <c r="N94" s="135" t="s">
        <v>4575</v>
      </c>
      <c r="O94" s="135" t="s">
        <v>4576</v>
      </c>
      <c r="P94" s="135" t="s">
        <v>4577</v>
      </c>
      <c r="Q94" s="135" t="s">
        <v>4578</v>
      </c>
      <c r="R94" s="135" t="s">
        <v>4573</v>
      </c>
      <c r="S94" s="136" t="s">
        <v>4574</v>
      </c>
      <c r="T94" s="531" t="s">
        <v>4636</v>
      </c>
    </row>
    <row r="95" spans="1:21" ht="18" thickTop="1" x14ac:dyDescent="0.25">
      <c r="A95" s="500" t="s">
        <v>4869</v>
      </c>
      <c r="B95" s="142" t="s">
        <v>4638</v>
      </c>
      <c r="C95" s="152" t="s">
        <v>4583</v>
      </c>
      <c r="D95" s="2921">
        <v>0</v>
      </c>
      <c r="E95" s="144"/>
      <c r="F95" s="144"/>
      <c r="G95" s="144"/>
      <c r="H95" s="542" t="s">
        <v>4639</v>
      </c>
      <c r="I95" s="2932" t="s">
        <v>4585</v>
      </c>
      <c r="J95" s="145" t="s">
        <v>4673</v>
      </c>
      <c r="K95" s="520" t="s">
        <v>4673</v>
      </c>
      <c r="L95" s="2932" t="s">
        <v>4870</v>
      </c>
      <c r="M95" s="542" t="s">
        <v>4584</v>
      </c>
      <c r="N95" s="2921">
        <v>1.6102757685242006</v>
      </c>
      <c r="O95" s="144"/>
      <c r="P95" s="144"/>
      <c r="Q95" s="144"/>
      <c r="R95" s="144" t="s">
        <v>4638</v>
      </c>
      <c r="S95" s="152" t="s">
        <v>4583</v>
      </c>
      <c r="T95" s="532" t="s">
        <v>4871</v>
      </c>
    </row>
    <row r="96" spans="1:21" ht="17.25" customHeight="1" x14ac:dyDescent="0.25">
      <c r="A96" s="501" t="s">
        <v>4644</v>
      </c>
      <c r="B96" s="143" t="s">
        <v>4638</v>
      </c>
      <c r="C96" s="164" t="s">
        <v>4583</v>
      </c>
      <c r="D96" s="149"/>
      <c r="E96" s="2922">
        <v>0.44699739170477049</v>
      </c>
      <c r="F96" s="149"/>
      <c r="G96" s="149"/>
      <c r="H96" s="543" t="s">
        <v>4639</v>
      </c>
      <c r="I96" s="2933" t="s">
        <v>4590</v>
      </c>
      <c r="J96" s="150" t="s">
        <v>4673</v>
      </c>
      <c r="K96" s="521"/>
      <c r="L96" s="2933" t="s">
        <v>4872</v>
      </c>
      <c r="M96" s="543" t="s">
        <v>4584</v>
      </c>
      <c r="N96" s="149"/>
      <c r="O96" s="2922">
        <v>0.20933371079556193</v>
      </c>
      <c r="P96" s="149"/>
      <c r="Q96" s="149"/>
      <c r="R96" s="149" t="s">
        <v>4598</v>
      </c>
      <c r="S96" s="143" t="s">
        <v>4649</v>
      </c>
      <c r="T96" s="533" t="s">
        <v>4873</v>
      </c>
    </row>
    <row r="97" spans="1:20" ht="17.25" customHeight="1" x14ac:dyDescent="0.25">
      <c r="A97" s="502" t="s">
        <v>4874</v>
      </c>
      <c r="B97" s="143" t="s">
        <v>4638</v>
      </c>
      <c r="C97" s="143" t="s">
        <v>4730</v>
      </c>
      <c r="D97" s="157"/>
      <c r="E97" s="157"/>
      <c r="F97" s="2923">
        <v>0.23274451563247034</v>
      </c>
      <c r="G97" s="157"/>
      <c r="H97" s="543" t="s">
        <v>4639</v>
      </c>
      <c r="I97" s="2933" t="s">
        <v>4595</v>
      </c>
      <c r="J97" s="150" t="s">
        <v>4641</v>
      </c>
      <c r="K97" s="521" t="s">
        <v>4641</v>
      </c>
      <c r="L97" s="2933" t="s">
        <v>4875</v>
      </c>
      <c r="M97" s="543" t="s">
        <v>4584</v>
      </c>
      <c r="N97" s="157"/>
      <c r="O97" s="157"/>
      <c r="P97" s="2923">
        <v>0</v>
      </c>
      <c r="Q97" s="157"/>
      <c r="R97" s="157" t="s">
        <v>4638</v>
      </c>
      <c r="S97" s="164" t="s">
        <v>4583</v>
      </c>
      <c r="T97" s="533" t="s">
        <v>4876</v>
      </c>
    </row>
    <row r="98" spans="1:20" ht="17.25" customHeight="1" x14ac:dyDescent="0.25">
      <c r="A98" s="511" t="s">
        <v>4877</v>
      </c>
      <c r="B98" s="143" t="s">
        <v>4638</v>
      </c>
      <c r="C98" s="164" t="s">
        <v>4583</v>
      </c>
      <c r="D98" s="2923">
        <v>1.443375104705771</v>
      </c>
      <c r="E98" s="157"/>
      <c r="F98" s="157"/>
      <c r="G98" s="157"/>
      <c r="H98" s="543" t="s">
        <v>4639</v>
      </c>
      <c r="I98" s="2933" t="s">
        <v>4600</v>
      </c>
      <c r="J98" s="150" t="s">
        <v>4641</v>
      </c>
      <c r="K98" s="654" t="s">
        <v>4682</v>
      </c>
      <c r="L98" s="2933" t="s">
        <v>4878</v>
      </c>
      <c r="M98" s="543" t="s">
        <v>4584</v>
      </c>
      <c r="N98" s="2923">
        <v>3.7722089296112253</v>
      </c>
      <c r="O98" s="157"/>
      <c r="P98" s="157"/>
      <c r="Q98" s="157"/>
      <c r="R98" s="157" t="s">
        <v>4638</v>
      </c>
      <c r="S98" s="164" t="s">
        <v>4583</v>
      </c>
      <c r="T98" s="533" t="s">
        <v>4879</v>
      </c>
    </row>
    <row r="99" spans="1:20" ht="17.25" customHeight="1" x14ac:dyDescent="0.25">
      <c r="A99" s="504" t="s">
        <v>4816</v>
      </c>
      <c r="B99" s="143" t="s">
        <v>4638</v>
      </c>
      <c r="C99" s="164" t="s">
        <v>4583</v>
      </c>
      <c r="D99" s="157"/>
      <c r="E99" s="2923">
        <v>1.4677948534172658</v>
      </c>
      <c r="F99" s="157"/>
      <c r="G99" s="157"/>
      <c r="H99" s="543" t="s">
        <v>4639</v>
      </c>
      <c r="I99" s="2933" t="s">
        <v>4603</v>
      </c>
      <c r="J99" s="150" t="s">
        <v>4641</v>
      </c>
      <c r="K99" s="654" t="s">
        <v>4880</v>
      </c>
      <c r="L99" s="2933" t="s">
        <v>4881</v>
      </c>
      <c r="M99" s="543" t="s">
        <v>4605</v>
      </c>
      <c r="N99" s="157"/>
      <c r="O99" s="2923">
        <v>0.54495832445738146</v>
      </c>
      <c r="P99" s="157"/>
      <c r="Q99" s="157"/>
      <c r="R99" s="157" t="s">
        <v>4638</v>
      </c>
      <c r="S99" s="164" t="s">
        <v>4583</v>
      </c>
      <c r="T99" s="537" t="s">
        <v>4882</v>
      </c>
    </row>
    <row r="100" spans="1:20" ht="17.25" customHeight="1" x14ac:dyDescent="0.25">
      <c r="A100" s="502" t="s">
        <v>1225</v>
      </c>
      <c r="B100" s="143" t="s">
        <v>4638</v>
      </c>
      <c r="C100" s="164" t="s">
        <v>4583</v>
      </c>
      <c r="D100" s="157"/>
      <c r="E100" s="157"/>
      <c r="F100" s="2923">
        <v>0</v>
      </c>
      <c r="G100" s="157"/>
      <c r="H100" s="543" t="s">
        <v>4639</v>
      </c>
      <c r="I100" s="2933" t="s">
        <v>4606</v>
      </c>
      <c r="J100" s="150" t="s">
        <v>4641</v>
      </c>
      <c r="K100" s="654" t="s">
        <v>4682</v>
      </c>
      <c r="L100" s="2933" t="s">
        <v>4883</v>
      </c>
      <c r="M100" s="543" t="s">
        <v>4605</v>
      </c>
      <c r="N100" s="157"/>
      <c r="O100" s="157"/>
      <c r="P100" s="2923">
        <v>3.6203253196109499</v>
      </c>
      <c r="Q100" s="157"/>
      <c r="R100" s="157" t="s">
        <v>4638</v>
      </c>
      <c r="S100" s="164" t="s">
        <v>4583</v>
      </c>
      <c r="T100" s="538" t="s">
        <v>4884</v>
      </c>
    </row>
    <row r="101" spans="1:20" ht="17.25" customHeight="1" x14ac:dyDescent="0.25">
      <c r="A101" s="502" t="s">
        <v>4885</v>
      </c>
      <c r="B101" s="143" t="s">
        <v>4638</v>
      </c>
      <c r="C101" s="164" t="s">
        <v>4583</v>
      </c>
      <c r="D101" s="2923">
        <v>2.3126363644030481</v>
      </c>
      <c r="E101" s="157"/>
      <c r="F101" s="157"/>
      <c r="G101" s="157"/>
      <c r="H101" s="543" t="s">
        <v>4639</v>
      </c>
      <c r="I101" s="2933" t="s">
        <v>4608</v>
      </c>
      <c r="J101" s="150" t="s">
        <v>4641</v>
      </c>
      <c r="K101" s="521" t="s">
        <v>4886</v>
      </c>
      <c r="L101" s="2933" t="s">
        <v>4887</v>
      </c>
      <c r="M101" s="543" t="s">
        <v>4605</v>
      </c>
      <c r="N101" s="2923">
        <v>12.910776404191562</v>
      </c>
      <c r="O101" s="157"/>
      <c r="P101" s="157"/>
      <c r="Q101" s="157"/>
      <c r="R101" s="157" t="s">
        <v>4638</v>
      </c>
      <c r="S101" s="164" t="s">
        <v>4583</v>
      </c>
      <c r="T101" s="537" t="s">
        <v>4888</v>
      </c>
    </row>
    <row r="102" spans="1:20" ht="17.25" customHeight="1" x14ac:dyDescent="0.25">
      <c r="A102" s="502" t="s">
        <v>4889</v>
      </c>
      <c r="B102" s="143" t="s">
        <v>4638</v>
      </c>
      <c r="C102" s="164" t="s">
        <v>4583</v>
      </c>
      <c r="D102" s="157"/>
      <c r="E102" s="2923">
        <v>1.4361689446582118</v>
      </c>
      <c r="F102" s="157"/>
      <c r="G102" s="157"/>
      <c r="H102" s="543" t="s">
        <v>4639</v>
      </c>
      <c r="I102" s="2933" t="s">
        <v>4610</v>
      </c>
      <c r="J102" s="150" t="s">
        <v>4641</v>
      </c>
      <c r="K102" s="521" t="s">
        <v>4731</v>
      </c>
      <c r="L102" s="2933" t="s">
        <v>4890</v>
      </c>
      <c r="M102" s="543" t="s">
        <v>4605</v>
      </c>
      <c r="N102" s="157"/>
      <c r="O102" s="2923">
        <v>0</v>
      </c>
      <c r="P102" s="157"/>
      <c r="Q102" s="157"/>
      <c r="R102" s="157" t="s">
        <v>4638</v>
      </c>
      <c r="S102" s="164" t="s">
        <v>4583</v>
      </c>
      <c r="T102" s="537" t="s">
        <v>4891</v>
      </c>
    </row>
    <row r="103" spans="1:20" ht="17.25" customHeight="1" x14ac:dyDescent="0.25">
      <c r="A103" s="502" t="s">
        <v>4892</v>
      </c>
      <c r="B103" s="143" t="s">
        <v>4638</v>
      </c>
      <c r="C103" s="164" t="s">
        <v>4583</v>
      </c>
      <c r="D103" s="157"/>
      <c r="E103" s="157"/>
      <c r="F103" s="2923">
        <v>2.606909362247757</v>
      </c>
      <c r="G103" s="157"/>
      <c r="H103" s="543" t="s">
        <v>4639</v>
      </c>
      <c r="I103" s="2933" t="s">
        <v>4612</v>
      </c>
      <c r="J103" s="150" t="s">
        <v>4641</v>
      </c>
      <c r="K103" s="654" t="s">
        <v>4686</v>
      </c>
      <c r="L103" s="2933" t="s">
        <v>4893</v>
      </c>
      <c r="M103" s="543" t="s">
        <v>4605</v>
      </c>
      <c r="N103" s="157"/>
      <c r="O103" s="157"/>
      <c r="P103" s="2923">
        <v>0.48262310107339773</v>
      </c>
      <c r="Q103" s="157"/>
      <c r="R103" s="157" t="s">
        <v>4638</v>
      </c>
      <c r="S103" s="164" t="s">
        <v>4583</v>
      </c>
      <c r="T103" s="537" t="s">
        <v>4894</v>
      </c>
    </row>
    <row r="104" spans="1:20" ht="17.25" customHeight="1" x14ac:dyDescent="0.25">
      <c r="A104" s="504" t="s">
        <v>4895</v>
      </c>
      <c r="B104" s="143" t="s">
        <v>4638</v>
      </c>
      <c r="C104" s="164" t="s">
        <v>4583</v>
      </c>
      <c r="D104" s="2923">
        <v>1.1140251368911256</v>
      </c>
      <c r="E104" s="157"/>
      <c r="F104" s="157"/>
      <c r="G104" s="157"/>
      <c r="H104" s="543" t="s">
        <v>4639</v>
      </c>
      <c r="I104" s="2933" t="s">
        <v>4616</v>
      </c>
      <c r="J104" s="150"/>
      <c r="K104" s="657" t="s">
        <v>4691</v>
      </c>
      <c r="L104" s="2933" t="s">
        <v>4896</v>
      </c>
      <c r="M104" s="543" t="s">
        <v>4605</v>
      </c>
      <c r="N104" s="2923">
        <v>2.6598026843494091</v>
      </c>
      <c r="O104" s="157"/>
      <c r="P104" s="157"/>
      <c r="Q104" s="157"/>
      <c r="R104" s="157" t="s">
        <v>4638</v>
      </c>
      <c r="S104" s="164" t="s">
        <v>4583</v>
      </c>
      <c r="T104" s="537" t="s">
        <v>4897</v>
      </c>
    </row>
    <row r="105" spans="1:20" ht="17.25" customHeight="1" x14ac:dyDescent="0.25">
      <c r="A105" s="504" t="s">
        <v>4898</v>
      </c>
      <c r="B105" s="143" t="s">
        <v>4598</v>
      </c>
      <c r="C105" s="143" t="s">
        <v>4730</v>
      </c>
      <c r="D105" s="157"/>
      <c r="E105" s="2923">
        <v>0.31255752248460478</v>
      </c>
      <c r="F105" s="157"/>
      <c r="G105" s="157"/>
      <c r="H105" s="543" t="s">
        <v>4639</v>
      </c>
      <c r="I105" s="2933" t="s">
        <v>4620</v>
      </c>
      <c r="J105" s="150" t="s">
        <v>4899</v>
      </c>
      <c r="K105" s="521" t="s">
        <v>4673</v>
      </c>
      <c r="L105" s="2933" t="s">
        <v>4900</v>
      </c>
      <c r="M105" s="543" t="s">
        <v>4605</v>
      </c>
      <c r="N105" s="157"/>
      <c r="O105" s="2923">
        <v>0</v>
      </c>
      <c r="P105" s="157"/>
      <c r="Q105" s="157"/>
      <c r="R105" s="157" t="s">
        <v>4638</v>
      </c>
      <c r="S105" s="164" t="s">
        <v>4583</v>
      </c>
      <c r="T105" s="538" t="s">
        <v>4901</v>
      </c>
    </row>
    <row r="106" spans="1:20" ht="17.25" customHeight="1" x14ac:dyDescent="0.25">
      <c r="A106" s="504" t="s">
        <v>4902</v>
      </c>
      <c r="B106" s="143" t="s">
        <v>4638</v>
      </c>
      <c r="C106" s="164" t="s">
        <v>4583</v>
      </c>
      <c r="D106" s="157"/>
      <c r="E106" s="157"/>
      <c r="F106" s="2923">
        <v>0</v>
      </c>
      <c r="G106" s="157"/>
      <c r="H106" s="543" t="s">
        <v>4639</v>
      </c>
      <c r="I106" s="2933" t="s">
        <v>4903</v>
      </c>
      <c r="J106" s="150"/>
      <c r="K106" s="521" t="s">
        <v>4673</v>
      </c>
      <c r="L106" s="2933" t="s">
        <v>4904</v>
      </c>
      <c r="M106" s="543" t="s">
        <v>4605</v>
      </c>
      <c r="N106" s="157"/>
      <c r="O106" s="157"/>
      <c r="P106" s="2923">
        <v>2.5931829783365976</v>
      </c>
      <c r="Q106" s="157"/>
      <c r="R106" s="157" t="s">
        <v>4638</v>
      </c>
      <c r="S106" s="164" t="s">
        <v>4583</v>
      </c>
      <c r="T106" s="537" t="s">
        <v>4905</v>
      </c>
    </row>
    <row r="107" spans="1:20" ht="17.25" customHeight="1" x14ac:dyDescent="0.25">
      <c r="A107" s="504" t="s">
        <v>4906</v>
      </c>
      <c r="B107" s="143" t="s">
        <v>4638</v>
      </c>
      <c r="C107" s="164" t="s">
        <v>4583</v>
      </c>
      <c r="D107" s="2923">
        <v>0.12524923583665631</v>
      </c>
      <c r="E107" s="157"/>
      <c r="F107" s="157"/>
      <c r="G107" s="157"/>
      <c r="H107" s="543" t="s">
        <v>4639</v>
      </c>
      <c r="I107" s="2933" t="s">
        <v>4907</v>
      </c>
      <c r="J107" s="150"/>
      <c r="K107" s="521" t="s">
        <v>4641</v>
      </c>
      <c r="L107" s="2933" t="s">
        <v>4908</v>
      </c>
      <c r="M107" s="543" t="s">
        <v>4605</v>
      </c>
      <c r="N107" s="2923">
        <v>1.2034422324539349</v>
      </c>
      <c r="O107" s="157"/>
      <c r="P107" s="157"/>
      <c r="Q107" s="157"/>
      <c r="R107" s="157" t="s">
        <v>4638</v>
      </c>
      <c r="S107" s="164" t="s">
        <v>4583</v>
      </c>
      <c r="T107" s="533" t="s">
        <v>4909</v>
      </c>
    </row>
    <row r="108" spans="1:20" ht="17.25" customHeight="1" x14ac:dyDescent="0.25">
      <c r="A108" s="502" t="s">
        <v>4910</v>
      </c>
      <c r="B108" s="143" t="s">
        <v>4638</v>
      </c>
      <c r="C108" s="164" t="s">
        <v>4583</v>
      </c>
      <c r="D108" s="157"/>
      <c r="E108" s="2923">
        <v>7.3388640317615419</v>
      </c>
      <c r="F108" s="157"/>
      <c r="G108" s="157"/>
      <c r="H108" s="543" t="s">
        <v>4639</v>
      </c>
      <c r="I108" s="2933" t="s">
        <v>4911</v>
      </c>
      <c r="J108" s="655" t="s">
        <v>4912</v>
      </c>
      <c r="K108" s="521" t="s">
        <v>4661</v>
      </c>
      <c r="L108" s="2933" t="s">
        <v>4913</v>
      </c>
      <c r="M108" s="543" t="s">
        <v>4605</v>
      </c>
      <c r="N108" s="157"/>
      <c r="O108" s="2923">
        <v>0</v>
      </c>
      <c r="P108" s="157"/>
      <c r="Q108" s="157"/>
      <c r="R108" s="157" t="s">
        <v>4638</v>
      </c>
      <c r="S108" s="143" t="s">
        <v>4730</v>
      </c>
      <c r="T108" s="533" t="s">
        <v>4914</v>
      </c>
    </row>
    <row r="109" spans="1:20" ht="17.25" customHeight="1" x14ac:dyDescent="0.25">
      <c r="A109" s="503" t="s">
        <v>4915</v>
      </c>
      <c r="B109" s="156" t="s">
        <v>4638</v>
      </c>
      <c r="C109" s="189" t="s">
        <v>4583</v>
      </c>
      <c r="D109" s="179"/>
      <c r="E109" s="179"/>
      <c r="F109" s="2925">
        <v>0</v>
      </c>
      <c r="G109" s="179"/>
      <c r="H109" s="544" t="s">
        <v>4639</v>
      </c>
      <c r="I109" s="2934" t="s">
        <v>4916</v>
      </c>
      <c r="J109" s="193" t="s">
        <v>4731</v>
      </c>
      <c r="K109" s="661" t="s">
        <v>4917</v>
      </c>
      <c r="L109" s="2934" t="s">
        <v>4918</v>
      </c>
      <c r="M109" s="544" t="s">
        <v>4605</v>
      </c>
      <c r="N109" s="179"/>
      <c r="O109" s="179"/>
      <c r="P109" s="2925">
        <v>1.5777876262949484</v>
      </c>
      <c r="Q109" s="179"/>
      <c r="R109" s="179" t="s">
        <v>4638</v>
      </c>
      <c r="S109" s="189" t="s">
        <v>4583</v>
      </c>
      <c r="T109" s="533" t="s">
        <v>4919</v>
      </c>
    </row>
    <row r="110" spans="1:20" ht="17.25" customHeight="1" x14ac:dyDescent="0.25">
      <c r="A110" s="512" t="s">
        <v>4920</v>
      </c>
      <c r="B110" s="143" t="s">
        <v>4598</v>
      </c>
      <c r="C110" s="143" t="s">
        <v>4730</v>
      </c>
      <c r="D110" s="2923">
        <v>0</v>
      </c>
      <c r="E110" s="157"/>
      <c r="F110" s="157"/>
      <c r="G110" s="157"/>
      <c r="H110" s="543" t="s">
        <v>4639</v>
      </c>
      <c r="I110" s="2933" t="s">
        <v>4921</v>
      </c>
      <c r="J110" s="150" t="s">
        <v>4656</v>
      </c>
      <c r="K110" s="521" t="s">
        <v>4661</v>
      </c>
      <c r="L110" s="2933" t="s">
        <v>4922</v>
      </c>
      <c r="M110" s="543" t="s">
        <v>4605</v>
      </c>
      <c r="N110" s="2923">
        <v>3.2695715518768251</v>
      </c>
      <c r="O110" s="157"/>
      <c r="P110" s="157"/>
      <c r="Q110" s="157"/>
      <c r="R110" s="157" t="s">
        <v>4638</v>
      </c>
      <c r="S110" s="164" t="s">
        <v>4583</v>
      </c>
      <c r="T110" s="533" t="s">
        <v>4923</v>
      </c>
    </row>
    <row r="111" spans="1:20" ht="17.25" customHeight="1" x14ac:dyDescent="0.25">
      <c r="A111" s="502" t="s">
        <v>4924</v>
      </c>
      <c r="B111" s="143" t="s">
        <v>4598</v>
      </c>
      <c r="C111" s="143" t="s">
        <v>4730</v>
      </c>
      <c r="D111" s="157"/>
      <c r="E111" s="2923">
        <v>8.7572435304445084E-2</v>
      </c>
      <c r="F111" s="157"/>
      <c r="G111" s="157"/>
      <c r="H111" s="543" t="s">
        <v>4639</v>
      </c>
      <c r="I111" s="2933" t="s">
        <v>4925</v>
      </c>
      <c r="J111" s="150" t="s">
        <v>4656</v>
      </c>
      <c r="K111" s="521"/>
      <c r="L111" s="2933" t="s">
        <v>4926</v>
      </c>
      <c r="M111" s="543" t="s">
        <v>4605</v>
      </c>
      <c r="N111" s="157"/>
      <c r="O111" s="2923">
        <v>0</v>
      </c>
      <c r="P111" s="157"/>
      <c r="Q111" s="157"/>
      <c r="R111" s="157" t="s">
        <v>4638</v>
      </c>
      <c r="S111" s="164" t="s">
        <v>4583</v>
      </c>
      <c r="T111" s="534" t="s">
        <v>4927</v>
      </c>
    </row>
    <row r="112" spans="1:20" ht="17.25" customHeight="1" x14ac:dyDescent="0.25">
      <c r="A112" s="502" t="s">
        <v>4928</v>
      </c>
      <c r="B112" s="143" t="s">
        <v>4638</v>
      </c>
      <c r="C112" s="164" t="s">
        <v>4583</v>
      </c>
      <c r="D112" s="157"/>
      <c r="E112" s="157"/>
      <c r="F112" s="2923">
        <v>2.4571087337953235</v>
      </c>
      <c r="G112" s="157"/>
      <c r="H112" s="543" t="s">
        <v>4639</v>
      </c>
      <c r="I112" s="2933" t="s">
        <v>4929</v>
      </c>
      <c r="J112" s="150" t="s">
        <v>4641</v>
      </c>
      <c r="K112" s="521" t="s">
        <v>4930</v>
      </c>
      <c r="L112" s="2933" t="s">
        <v>4931</v>
      </c>
      <c r="M112" s="543" t="s">
        <v>4605</v>
      </c>
      <c r="N112" s="157"/>
      <c r="O112" s="157"/>
      <c r="P112" s="2923">
        <v>6.6171121743754613</v>
      </c>
      <c r="Q112" s="157"/>
      <c r="R112" s="157" t="s">
        <v>4638</v>
      </c>
      <c r="S112" s="164" t="s">
        <v>4583</v>
      </c>
      <c r="T112" s="533" t="s">
        <v>4932</v>
      </c>
    </row>
    <row r="113" spans="1:20" ht="17.25" customHeight="1" x14ac:dyDescent="0.25">
      <c r="A113" s="502" t="s">
        <v>4933</v>
      </c>
      <c r="B113" s="143" t="s">
        <v>4638</v>
      </c>
      <c r="C113" s="164" t="s">
        <v>4583</v>
      </c>
      <c r="D113" s="2923">
        <v>4.8930834560686245</v>
      </c>
      <c r="E113" s="157"/>
      <c r="F113" s="157"/>
      <c r="G113" s="157"/>
      <c r="H113" s="543" t="s">
        <v>4639</v>
      </c>
      <c r="I113" s="2933" t="s">
        <v>4934</v>
      </c>
      <c r="J113" s="150" t="s">
        <v>4641</v>
      </c>
      <c r="K113" s="521" t="s">
        <v>4656</v>
      </c>
      <c r="L113" s="2933" t="s">
        <v>4935</v>
      </c>
      <c r="M113" s="543" t="s">
        <v>4605</v>
      </c>
      <c r="N113" s="2923">
        <v>5.3995459323962658</v>
      </c>
      <c r="O113" s="157"/>
      <c r="P113" s="157"/>
      <c r="Q113" s="157"/>
      <c r="R113" s="157" t="s">
        <v>4638</v>
      </c>
      <c r="S113" s="164" t="s">
        <v>4583</v>
      </c>
      <c r="T113" s="533" t="s">
        <v>4936</v>
      </c>
    </row>
    <row r="114" spans="1:20" ht="17.25" customHeight="1" thickBot="1" x14ac:dyDescent="0.3">
      <c r="A114" s="505" t="s">
        <v>4937</v>
      </c>
      <c r="B114" s="166" t="s">
        <v>4638</v>
      </c>
      <c r="C114" s="184" t="s">
        <v>4583</v>
      </c>
      <c r="D114" s="167"/>
      <c r="E114" s="2926">
        <v>3.1210592427596078</v>
      </c>
      <c r="F114" s="167"/>
      <c r="G114" s="167"/>
      <c r="H114" s="545" t="s">
        <v>4639</v>
      </c>
      <c r="I114" s="2935" t="s">
        <v>4938</v>
      </c>
      <c r="J114" s="194" t="s">
        <v>4641</v>
      </c>
      <c r="K114" s="523"/>
      <c r="L114" s="2935" t="s">
        <v>4939</v>
      </c>
      <c r="M114" s="545" t="s">
        <v>4605</v>
      </c>
      <c r="N114" s="167"/>
      <c r="O114" s="2926">
        <v>0</v>
      </c>
      <c r="P114" s="167"/>
      <c r="Q114" s="167"/>
      <c r="R114" s="167" t="s">
        <v>4638</v>
      </c>
      <c r="S114" s="184" t="s">
        <v>4583</v>
      </c>
      <c r="T114" s="535" t="s">
        <v>4940</v>
      </c>
    </row>
    <row r="115" spans="1:20" ht="15" thickTop="1" x14ac:dyDescent="0.25">
      <c r="A115" s="506"/>
      <c r="B115" s="133"/>
      <c r="C115" s="133"/>
      <c r="D115" s="131"/>
      <c r="E115" s="131"/>
      <c r="F115" s="131"/>
      <c r="G115" s="131"/>
      <c r="M115" s="506" t="s">
        <v>4720</v>
      </c>
      <c r="N115" s="128">
        <f>SUM(D95:D114,N95:N114)</f>
        <v>40.713992801308642</v>
      </c>
      <c r="O115" s="128">
        <f>SUM(E95:E114,O95:O114)</f>
        <v>14.96530645734339</v>
      </c>
      <c r="P115" s="128">
        <f>SUM(F95:F114,P95:P114)</f>
        <v>20.187793811366905</v>
      </c>
    </row>
    <row r="116" spans="1:20" ht="15" thickBot="1" x14ac:dyDescent="0.3"/>
    <row r="117" spans="1:20" ht="15.6" thickTop="1" thickBot="1" x14ac:dyDescent="0.3">
      <c r="A117" s="53" t="s">
        <v>7026</v>
      </c>
      <c r="D117" s="3546" t="s">
        <v>9116</v>
      </c>
      <c r="E117" s="3546"/>
      <c r="F117" s="3546"/>
      <c r="G117" s="3546"/>
      <c r="H117" s="497"/>
      <c r="I117" s="124"/>
      <c r="J117" s="3547" t="s">
        <v>4941</v>
      </c>
      <c r="K117" s="3548"/>
      <c r="L117" s="488"/>
      <c r="M117" s="497"/>
      <c r="N117" s="126"/>
      <c r="O117" s="126"/>
      <c r="P117" s="126"/>
      <c r="Q117" s="126"/>
      <c r="R117" s="126"/>
      <c r="S117" s="126"/>
    </row>
    <row r="118" spans="1:20" ht="22.8" thickTop="1" thickBot="1" x14ac:dyDescent="0.3">
      <c r="A118" s="498"/>
      <c r="B118" s="128"/>
      <c r="C118" s="128"/>
      <c r="D118" s="129"/>
      <c r="E118" s="130"/>
      <c r="F118" s="130"/>
      <c r="G118" s="130"/>
      <c r="H118" s="517"/>
      <c r="I118" s="131"/>
      <c r="J118" s="128"/>
      <c r="K118" s="518"/>
      <c r="L118" s="132"/>
      <c r="M118" s="1448" t="s">
        <v>4570</v>
      </c>
      <c r="N118" s="1445">
        <v>6.8</v>
      </c>
      <c r="O118" s="1446">
        <v>8</v>
      </c>
      <c r="P118" s="1447">
        <v>5</v>
      </c>
      <c r="Q118" s="510" t="s">
        <v>4571</v>
      </c>
      <c r="R118" s="133"/>
      <c r="S118" s="128"/>
      <c r="T118" s="530"/>
    </row>
    <row r="119" spans="1:20" ht="15.6" thickTop="1" thickBot="1" x14ac:dyDescent="0.3">
      <c r="A119" s="499" t="s">
        <v>4636</v>
      </c>
      <c r="B119" s="135" t="s">
        <v>4573</v>
      </c>
      <c r="C119" s="136" t="s">
        <v>4574</v>
      </c>
      <c r="D119" s="135" t="s">
        <v>4575</v>
      </c>
      <c r="E119" s="135" t="s">
        <v>4576</v>
      </c>
      <c r="F119" s="135" t="s">
        <v>4577</v>
      </c>
      <c r="G119" s="135" t="s">
        <v>4578</v>
      </c>
      <c r="H119" s="541" t="s">
        <v>4579</v>
      </c>
      <c r="I119" s="481"/>
      <c r="J119" s="138" t="s">
        <v>4580</v>
      </c>
      <c r="K119" s="519" t="s">
        <v>4580</v>
      </c>
      <c r="L119" s="481"/>
      <c r="M119" s="541" t="s">
        <v>4579</v>
      </c>
      <c r="N119" s="135" t="s">
        <v>4575</v>
      </c>
      <c r="O119" s="135" t="s">
        <v>4576</v>
      </c>
      <c r="P119" s="135" t="s">
        <v>4577</v>
      </c>
      <c r="Q119" s="135" t="s">
        <v>4578</v>
      </c>
      <c r="R119" s="135" t="s">
        <v>4573</v>
      </c>
      <c r="S119" s="136" t="s">
        <v>4574</v>
      </c>
      <c r="T119" s="531" t="s">
        <v>4636</v>
      </c>
    </row>
    <row r="120" spans="1:20" ht="18" thickTop="1" x14ac:dyDescent="0.25">
      <c r="A120" s="500" t="s">
        <v>4942</v>
      </c>
      <c r="B120" s="142" t="s">
        <v>4638</v>
      </c>
      <c r="C120" s="152" t="s">
        <v>4583</v>
      </c>
      <c r="D120" s="2921">
        <v>1.1790352656846237</v>
      </c>
      <c r="E120" s="144"/>
      <c r="F120" s="144"/>
      <c r="G120" s="144"/>
      <c r="H120" s="542" t="s">
        <v>4943</v>
      </c>
      <c r="I120" s="2934" t="s">
        <v>4640</v>
      </c>
      <c r="J120" s="150" t="s">
        <v>4944</v>
      </c>
      <c r="K120" s="520" t="s">
        <v>4731</v>
      </c>
      <c r="L120" s="2932" t="s">
        <v>4586</v>
      </c>
      <c r="M120" s="542" t="s">
        <v>4943</v>
      </c>
      <c r="N120" s="2921">
        <v>1.323645614963699</v>
      </c>
      <c r="O120" s="144"/>
      <c r="P120" s="144"/>
      <c r="Q120" s="144"/>
      <c r="R120" s="144" t="s">
        <v>4638</v>
      </c>
      <c r="S120" s="152" t="s">
        <v>4583</v>
      </c>
      <c r="T120" s="532" t="s">
        <v>4945</v>
      </c>
    </row>
    <row r="121" spans="1:20" ht="17.25" customHeight="1" x14ac:dyDescent="0.25">
      <c r="A121" s="501" t="s">
        <v>4946</v>
      </c>
      <c r="B121" s="143" t="s">
        <v>4638</v>
      </c>
      <c r="C121" s="164" t="s">
        <v>4583</v>
      </c>
      <c r="D121" s="149"/>
      <c r="E121" s="2922">
        <v>2.9106361147806235</v>
      </c>
      <c r="F121" s="149"/>
      <c r="G121" s="149"/>
      <c r="H121" s="543" t="s">
        <v>4943</v>
      </c>
      <c r="I121" s="2933" t="s">
        <v>4645</v>
      </c>
      <c r="J121" s="150" t="s">
        <v>4944</v>
      </c>
      <c r="K121" s="521" t="s">
        <v>4731</v>
      </c>
      <c r="L121" s="2933" t="s">
        <v>4591</v>
      </c>
      <c r="M121" s="543" t="s">
        <v>4943</v>
      </c>
      <c r="N121" s="149"/>
      <c r="O121" s="2922">
        <v>0.38531169029223117</v>
      </c>
      <c r="P121" s="149"/>
      <c r="Q121" s="149"/>
      <c r="R121" s="143" t="s">
        <v>4947</v>
      </c>
      <c r="S121" s="143" t="s">
        <v>4730</v>
      </c>
      <c r="T121" s="533" t="s">
        <v>4948</v>
      </c>
    </row>
    <row r="122" spans="1:20" ht="17.25" customHeight="1" x14ac:dyDescent="0.25">
      <c r="A122" s="502" t="s">
        <v>4949</v>
      </c>
      <c r="B122" s="143" t="s">
        <v>4638</v>
      </c>
      <c r="C122" s="164" t="s">
        <v>4583</v>
      </c>
      <c r="D122" s="157"/>
      <c r="E122" s="157"/>
      <c r="F122" s="2923">
        <v>3.3003710379336364</v>
      </c>
      <c r="G122" s="157"/>
      <c r="H122" s="543" t="s">
        <v>4943</v>
      </c>
      <c r="I122" s="2933" t="s">
        <v>4648</v>
      </c>
      <c r="J122" s="150" t="s">
        <v>4944</v>
      </c>
      <c r="K122" s="529" t="s">
        <v>4944</v>
      </c>
      <c r="L122" s="2943" t="s">
        <v>4596</v>
      </c>
      <c r="M122" s="547" t="s">
        <v>4943</v>
      </c>
      <c r="N122" s="157"/>
      <c r="O122" s="157"/>
      <c r="P122" s="2923">
        <v>1.5083026156086656</v>
      </c>
      <c r="Q122" s="157"/>
      <c r="R122" s="157" t="s">
        <v>4638</v>
      </c>
      <c r="S122" s="164" t="s">
        <v>4583</v>
      </c>
      <c r="T122" s="533" t="s">
        <v>4950</v>
      </c>
    </row>
    <row r="123" spans="1:20" ht="17.25" customHeight="1" x14ac:dyDescent="0.25">
      <c r="A123" s="511" t="s">
        <v>4951</v>
      </c>
      <c r="B123" s="143" t="s">
        <v>4638</v>
      </c>
      <c r="C123" s="164" t="s">
        <v>4583</v>
      </c>
      <c r="D123" s="2923">
        <v>2.0308492230444255</v>
      </c>
      <c r="E123" s="157"/>
      <c r="F123" s="157"/>
      <c r="G123" s="157"/>
      <c r="H123" s="543" t="s">
        <v>4943</v>
      </c>
      <c r="I123" s="2933" t="s">
        <v>4652</v>
      </c>
      <c r="J123" s="150" t="s">
        <v>4944</v>
      </c>
      <c r="K123" s="529" t="s">
        <v>4944</v>
      </c>
      <c r="L123" s="2943" t="s">
        <v>4601</v>
      </c>
      <c r="M123" s="547" t="s">
        <v>4943</v>
      </c>
      <c r="N123" s="2923">
        <v>1.960770126643782</v>
      </c>
      <c r="O123" s="157"/>
      <c r="P123" s="157"/>
      <c r="Q123" s="157"/>
      <c r="R123" s="157" t="s">
        <v>4638</v>
      </c>
      <c r="S123" s="164" t="s">
        <v>4583</v>
      </c>
      <c r="T123" s="533" t="s">
        <v>4952</v>
      </c>
    </row>
    <row r="124" spans="1:20" ht="17.25" customHeight="1" x14ac:dyDescent="0.25">
      <c r="A124" s="504" t="s">
        <v>4953</v>
      </c>
      <c r="B124" s="143" t="s">
        <v>4638</v>
      </c>
      <c r="C124" s="164" t="s">
        <v>4583</v>
      </c>
      <c r="D124" s="157"/>
      <c r="E124" s="2923">
        <v>2.6297433817909015</v>
      </c>
      <c r="F124" s="157"/>
      <c r="G124" s="157"/>
      <c r="H124" s="543" t="s">
        <v>4943</v>
      </c>
      <c r="I124" s="2933" t="s">
        <v>4655</v>
      </c>
      <c r="J124" s="150" t="s">
        <v>4944</v>
      </c>
      <c r="K124" s="529" t="s">
        <v>4944</v>
      </c>
      <c r="L124" s="2943" t="s">
        <v>4604</v>
      </c>
      <c r="M124" s="547" t="s">
        <v>4943</v>
      </c>
      <c r="N124" s="157"/>
      <c r="O124" s="2923">
        <v>2.6177610120453321</v>
      </c>
      <c r="P124" s="157"/>
      <c r="Q124" s="157"/>
      <c r="R124" s="157" t="s">
        <v>4638</v>
      </c>
      <c r="S124" s="164" t="s">
        <v>4583</v>
      </c>
      <c r="T124" s="537" t="s">
        <v>4954</v>
      </c>
    </row>
    <row r="125" spans="1:20" ht="17.399999999999999" x14ac:dyDescent="0.25">
      <c r="A125" s="514"/>
      <c r="B125" s="133"/>
      <c r="C125" s="196"/>
      <c r="D125" s="131"/>
      <c r="E125" s="131"/>
      <c r="F125" s="131"/>
      <c r="G125" s="131"/>
      <c r="H125" s="506"/>
      <c r="I125" s="133"/>
      <c r="J125" s="172"/>
      <c r="K125" s="524"/>
      <c r="L125" s="172"/>
      <c r="M125" s="506" t="s">
        <v>4720</v>
      </c>
      <c r="N125" s="131">
        <f>SUM(D120:D124,N120:N124)</f>
        <v>6.4943002303365294</v>
      </c>
      <c r="O125" s="131">
        <f>SUM(E120:E124,O120:O124)</f>
        <v>8.5434521989090886</v>
      </c>
      <c r="P125" s="131">
        <f>SUM(F120:F124,P120:P124)</f>
        <v>4.8086736535423018</v>
      </c>
      <c r="Q125" s="131"/>
      <c r="R125" s="131"/>
      <c r="S125" s="196"/>
      <c r="T125" s="539"/>
    </row>
    <row r="126" spans="1:20" ht="18" thickBot="1" x14ac:dyDescent="0.3">
      <c r="A126" s="2701" t="s">
        <v>7024</v>
      </c>
      <c r="B126" s="133"/>
      <c r="C126" s="196"/>
      <c r="D126" s="3546" t="s">
        <v>9119</v>
      </c>
      <c r="E126" s="3546"/>
      <c r="F126" s="3546"/>
      <c r="G126" s="3546"/>
      <c r="H126" s="506"/>
      <c r="I126" s="133"/>
      <c r="J126" s="172"/>
      <c r="K126" s="524"/>
      <c r="L126" s="172"/>
      <c r="M126" s="506"/>
      <c r="N126" s="131"/>
      <c r="O126" s="131"/>
      <c r="P126" s="131"/>
      <c r="Q126" s="131"/>
      <c r="R126" s="131"/>
      <c r="S126" s="196"/>
      <c r="T126" s="539"/>
    </row>
    <row r="127" spans="1:20" ht="22.8" thickTop="1" thickBot="1" x14ac:dyDescent="0.3">
      <c r="A127" s="515"/>
      <c r="F127" s="124"/>
      <c r="H127" s="497" t="s">
        <v>4955</v>
      </c>
      <c r="I127" s="124"/>
      <c r="J127" s="3547" t="s">
        <v>4941</v>
      </c>
      <c r="K127" s="3548"/>
      <c r="L127" s="488"/>
      <c r="M127" s="1448" t="s">
        <v>4570</v>
      </c>
      <c r="N127" s="1445">
        <v>8.6</v>
      </c>
      <c r="O127" s="1446">
        <v>7.6</v>
      </c>
      <c r="P127" s="1447">
        <v>5.7</v>
      </c>
      <c r="Q127" s="510" t="s">
        <v>4571</v>
      </c>
      <c r="R127" s="133"/>
      <c r="S127" s="128"/>
      <c r="T127" s="530"/>
    </row>
    <row r="128" spans="1:20" ht="18" thickTop="1" x14ac:dyDescent="0.25">
      <c r="A128" s="500" t="s">
        <v>4956</v>
      </c>
      <c r="B128" s="142" t="s">
        <v>4638</v>
      </c>
      <c r="C128" s="152" t="s">
        <v>4583</v>
      </c>
      <c r="D128" s="2921">
        <v>1.1785727278286666</v>
      </c>
      <c r="E128" s="144"/>
      <c r="F128" s="144"/>
      <c r="G128" s="144"/>
      <c r="H128" s="542" t="s">
        <v>4943</v>
      </c>
      <c r="I128" s="2934" t="s">
        <v>4640</v>
      </c>
      <c r="J128" s="150" t="s">
        <v>4944</v>
      </c>
      <c r="K128" s="520" t="s">
        <v>4731</v>
      </c>
      <c r="L128" s="2932" t="s">
        <v>4586</v>
      </c>
      <c r="M128" s="542" t="s">
        <v>4943</v>
      </c>
      <c r="N128" s="2921">
        <v>2.0053750257607428</v>
      </c>
      <c r="O128" s="144"/>
      <c r="P128" s="144"/>
      <c r="Q128" s="144"/>
      <c r="R128" s="144" t="s">
        <v>4638</v>
      </c>
      <c r="S128" s="152" t="s">
        <v>4583</v>
      </c>
      <c r="T128" s="532" t="s">
        <v>4957</v>
      </c>
    </row>
    <row r="129" spans="1:20" ht="17.25" customHeight="1" x14ac:dyDescent="0.25">
      <c r="A129" s="501" t="s">
        <v>4958</v>
      </c>
      <c r="B129" s="143" t="s">
        <v>4638</v>
      </c>
      <c r="C129" s="164" t="s">
        <v>4583</v>
      </c>
      <c r="D129" s="149"/>
      <c r="E129" s="2922">
        <v>3.5632002218974472</v>
      </c>
      <c r="F129" s="149"/>
      <c r="G129" s="149"/>
      <c r="H129" s="543" t="s">
        <v>4943</v>
      </c>
      <c r="I129" s="2933" t="s">
        <v>4645</v>
      </c>
      <c r="J129" s="150" t="s">
        <v>4944</v>
      </c>
      <c r="K129" s="521" t="s">
        <v>4731</v>
      </c>
      <c r="L129" s="2933" t="s">
        <v>4591</v>
      </c>
      <c r="M129" s="543" t="s">
        <v>4943</v>
      </c>
      <c r="N129" s="149"/>
      <c r="O129" s="2922">
        <v>0.87885737706940481</v>
      </c>
      <c r="P129" s="149"/>
      <c r="Q129" s="149"/>
      <c r="R129" s="143" t="s">
        <v>4947</v>
      </c>
      <c r="S129" s="143" t="s">
        <v>4730</v>
      </c>
      <c r="T129" s="533" t="s">
        <v>4959</v>
      </c>
    </row>
    <row r="130" spans="1:20" ht="17.25" customHeight="1" x14ac:dyDescent="0.25">
      <c r="A130" s="502" t="s">
        <v>4960</v>
      </c>
      <c r="B130" s="143" t="s">
        <v>4638</v>
      </c>
      <c r="C130" s="164" t="s">
        <v>4583</v>
      </c>
      <c r="D130" s="157"/>
      <c r="E130" s="157"/>
      <c r="F130" s="2923">
        <v>3.9281576767216282</v>
      </c>
      <c r="G130" s="157"/>
      <c r="H130" s="543" t="s">
        <v>4943</v>
      </c>
      <c r="I130" s="2933" t="s">
        <v>4648</v>
      </c>
      <c r="J130" s="150" t="s">
        <v>4944</v>
      </c>
      <c r="K130" s="529" t="s">
        <v>4944</v>
      </c>
      <c r="L130" s="2943" t="s">
        <v>4596</v>
      </c>
      <c r="M130" s="547" t="s">
        <v>4943</v>
      </c>
      <c r="N130" s="157"/>
      <c r="O130" s="157"/>
      <c r="P130" s="2923">
        <v>1.3511910226834962</v>
      </c>
      <c r="Q130" s="157"/>
      <c r="R130" s="157" t="s">
        <v>4638</v>
      </c>
      <c r="S130" s="164" t="s">
        <v>4583</v>
      </c>
      <c r="T130" s="533" t="s">
        <v>4961</v>
      </c>
    </row>
    <row r="131" spans="1:20" ht="17.25" customHeight="1" x14ac:dyDescent="0.25">
      <c r="A131" s="511" t="s">
        <v>4962</v>
      </c>
      <c r="B131" s="143" t="s">
        <v>4638</v>
      </c>
      <c r="C131" s="164" t="s">
        <v>4583</v>
      </c>
      <c r="D131" s="2923">
        <v>3.4017577456908787</v>
      </c>
      <c r="E131" s="157"/>
      <c r="F131" s="157"/>
      <c r="G131" s="157"/>
      <c r="H131" s="543" t="s">
        <v>4943</v>
      </c>
      <c r="I131" s="2933" t="s">
        <v>4652</v>
      </c>
      <c r="J131" s="150" t="s">
        <v>4944</v>
      </c>
      <c r="K131" s="529" t="s">
        <v>4944</v>
      </c>
      <c r="L131" s="2943" t="s">
        <v>4601</v>
      </c>
      <c r="M131" s="547" t="s">
        <v>4943</v>
      </c>
      <c r="N131" s="2923">
        <v>1.8589862345497523</v>
      </c>
      <c r="O131" s="157"/>
      <c r="P131" s="157"/>
      <c r="Q131" s="157"/>
      <c r="R131" s="157" t="s">
        <v>4638</v>
      </c>
      <c r="S131" s="164" t="s">
        <v>4583</v>
      </c>
      <c r="T131" s="533" t="s">
        <v>4963</v>
      </c>
    </row>
    <row r="132" spans="1:20" ht="17.25" customHeight="1" thickBot="1" x14ac:dyDescent="0.3">
      <c r="A132" s="516" t="s">
        <v>4964</v>
      </c>
      <c r="B132" s="166" t="s">
        <v>4638</v>
      </c>
      <c r="C132" s="184" t="s">
        <v>4583</v>
      </c>
      <c r="D132" s="157"/>
      <c r="E132" s="2923">
        <v>1.7101845872101731</v>
      </c>
      <c r="F132" s="157"/>
      <c r="G132" s="167"/>
      <c r="H132" s="545" t="s">
        <v>4943</v>
      </c>
      <c r="I132" s="2937" t="s">
        <v>4655</v>
      </c>
      <c r="J132" s="290" t="s">
        <v>4944</v>
      </c>
      <c r="K132" s="528" t="s">
        <v>4944</v>
      </c>
      <c r="L132" s="2943" t="s">
        <v>4604</v>
      </c>
      <c r="M132" s="548" t="s">
        <v>4943</v>
      </c>
      <c r="N132" s="157"/>
      <c r="O132" s="2923">
        <v>2.8469456107003355</v>
      </c>
      <c r="P132" s="157"/>
      <c r="Q132" s="167"/>
      <c r="R132" s="167" t="s">
        <v>4638</v>
      </c>
      <c r="S132" s="184" t="s">
        <v>4583</v>
      </c>
      <c r="T132" s="540" t="s">
        <v>4965</v>
      </c>
    </row>
    <row r="133" spans="1:20" ht="15" thickTop="1" x14ac:dyDescent="0.25">
      <c r="M133" s="506" t="s">
        <v>4720</v>
      </c>
      <c r="N133" s="128">
        <f>SUM(D128:D132,N128:N132)</f>
        <v>8.4446917338300409</v>
      </c>
      <c r="O133" s="128">
        <f>SUM(E128:E132,O128:O132)</f>
        <v>8.9991877968773615</v>
      </c>
      <c r="P133" s="128">
        <f>SUM(F128:F132,P128:P132)</f>
        <v>5.2793486994051246</v>
      </c>
    </row>
    <row r="134" spans="1:20" ht="15" thickBot="1" x14ac:dyDescent="0.3"/>
    <row r="135" spans="1:20" ht="15.6" thickTop="1" thickBot="1" x14ac:dyDescent="0.3">
      <c r="A135" s="53" t="s">
        <v>7025</v>
      </c>
      <c r="D135" s="3546" t="s">
        <v>9117</v>
      </c>
      <c r="E135" s="3546"/>
      <c r="F135" s="3546"/>
      <c r="G135" s="3546"/>
      <c r="H135" s="497"/>
      <c r="I135" s="124"/>
      <c r="J135" s="3547" t="s">
        <v>4635</v>
      </c>
      <c r="K135" s="3548"/>
      <c r="L135" s="488"/>
      <c r="M135" s="497"/>
      <c r="N135" s="126"/>
      <c r="O135" s="126"/>
      <c r="P135" s="126"/>
      <c r="Q135" s="126"/>
      <c r="R135" s="126"/>
      <c r="S135" s="126"/>
    </row>
    <row r="136" spans="1:20" ht="22.8" thickTop="1" thickBot="1" x14ac:dyDescent="0.3">
      <c r="A136" s="498"/>
      <c r="B136" s="128"/>
      <c r="C136" s="128"/>
      <c r="D136" s="129"/>
      <c r="E136" s="130"/>
      <c r="F136" s="130"/>
      <c r="G136" s="130"/>
      <c r="H136" s="517"/>
      <c r="I136" s="131"/>
      <c r="J136" s="128"/>
      <c r="K136" s="518"/>
      <c r="L136" s="132"/>
      <c r="M136" s="1448" t="s">
        <v>4570</v>
      </c>
      <c r="N136" s="1445">
        <v>82.2</v>
      </c>
      <c r="O136" s="1446">
        <v>71.2</v>
      </c>
      <c r="P136" s="1447">
        <v>81.599999999999994</v>
      </c>
      <c r="Q136" s="510" t="s">
        <v>4571</v>
      </c>
      <c r="R136" s="133"/>
      <c r="S136" s="128"/>
      <c r="T136" s="530"/>
    </row>
    <row r="137" spans="1:20" ht="15.6" thickTop="1" thickBot="1" x14ac:dyDescent="0.3">
      <c r="A137" s="499" t="s">
        <v>4636</v>
      </c>
      <c r="B137" s="135" t="s">
        <v>4573</v>
      </c>
      <c r="C137" s="136" t="s">
        <v>4574</v>
      </c>
      <c r="D137" s="135" t="s">
        <v>4575</v>
      </c>
      <c r="E137" s="135" t="s">
        <v>4576</v>
      </c>
      <c r="F137" s="135" t="s">
        <v>4577</v>
      </c>
      <c r="G137" s="135" t="s">
        <v>4578</v>
      </c>
      <c r="H137" s="541" t="s">
        <v>4579</v>
      </c>
      <c r="I137" s="481"/>
      <c r="J137" s="138" t="s">
        <v>4580</v>
      </c>
      <c r="K137" s="519" t="s">
        <v>4580</v>
      </c>
      <c r="L137" s="481"/>
      <c r="M137" s="541" t="s">
        <v>4579</v>
      </c>
      <c r="N137" s="135" t="s">
        <v>4575</v>
      </c>
      <c r="O137" s="135" t="s">
        <v>4576</v>
      </c>
      <c r="P137" s="135" t="s">
        <v>4577</v>
      </c>
      <c r="Q137" s="135" t="s">
        <v>4578</v>
      </c>
      <c r="R137" s="135" t="s">
        <v>4573</v>
      </c>
      <c r="S137" s="136" t="s">
        <v>4574</v>
      </c>
      <c r="T137" s="531" t="s">
        <v>4636</v>
      </c>
    </row>
    <row r="138" spans="1:20" ht="18" thickTop="1" x14ac:dyDescent="0.25">
      <c r="A138" s="500" t="s">
        <v>7030</v>
      </c>
      <c r="B138" s="142" t="s">
        <v>4638</v>
      </c>
      <c r="C138" s="152" t="s">
        <v>4583</v>
      </c>
      <c r="D138" s="2929">
        <v>25.373480597749207</v>
      </c>
      <c r="E138" s="2929">
        <v>12.993558355869643</v>
      </c>
      <c r="F138" s="2929">
        <v>19.069896783968442</v>
      </c>
      <c r="G138" s="355"/>
      <c r="H138" s="542" t="s">
        <v>4967</v>
      </c>
      <c r="I138" s="2932" t="s">
        <v>4640</v>
      </c>
      <c r="J138" s="145" t="s">
        <v>4968</v>
      </c>
      <c r="K138" s="520"/>
      <c r="L138" s="2932" t="s">
        <v>4586</v>
      </c>
      <c r="M138" s="542" t="s">
        <v>4967</v>
      </c>
      <c r="N138" s="2929">
        <v>3.5730537291684099</v>
      </c>
      <c r="O138" s="2929">
        <v>3.5363443426254184</v>
      </c>
      <c r="P138" s="2929">
        <v>7.6976794953124053</v>
      </c>
      <c r="Q138" s="355"/>
      <c r="R138" s="142" t="s">
        <v>4587</v>
      </c>
      <c r="S138" s="152" t="s">
        <v>4583</v>
      </c>
      <c r="T138" s="532" t="s">
        <v>1207</v>
      </c>
    </row>
    <row r="139" spans="1:20" ht="17.25" customHeight="1" x14ac:dyDescent="0.25">
      <c r="A139" s="501" t="s">
        <v>7026</v>
      </c>
      <c r="B139" s="143" t="s">
        <v>4638</v>
      </c>
      <c r="C139" s="164" t="s">
        <v>4583</v>
      </c>
      <c r="D139" s="2922">
        <v>5.3647858303198896</v>
      </c>
      <c r="E139" s="2922">
        <v>6.5095200443122208</v>
      </c>
      <c r="F139" s="2922">
        <v>4.0776336230435124</v>
      </c>
      <c r="G139" s="346"/>
      <c r="H139" s="543" t="s">
        <v>4967</v>
      </c>
      <c r="I139" s="2933" t="s">
        <v>4645</v>
      </c>
      <c r="J139" s="150" t="s">
        <v>4968</v>
      </c>
      <c r="K139" s="521"/>
      <c r="L139" s="2933" t="s">
        <v>4591</v>
      </c>
      <c r="M139" s="543" t="s">
        <v>4967</v>
      </c>
      <c r="N139" s="2922">
        <v>0</v>
      </c>
      <c r="O139" s="2930">
        <v>0</v>
      </c>
      <c r="P139" s="2930">
        <v>0</v>
      </c>
      <c r="Q139" s="149"/>
      <c r="R139" s="143" t="s">
        <v>4598</v>
      </c>
      <c r="S139" s="143" t="s">
        <v>4730</v>
      </c>
      <c r="T139" s="533"/>
    </row>
    <row r="140" spans="1:20" ht="17.25" customHeight="1" x14ac:dyDescent="0.25">
      <c r="A140" s="502"/>
      <c r="B140" s="143" t="s">
        <v>4598</v>
      </c>
      <c r="C140" s="143" t="s">
        <v>4730</v>
      </c>
      <c r="D140" s="2923">
        <v>0</v>
      </c>
      <c r="E140" s="2923">
        <v>0</v>
      </c>
      <c r="F140" s="2923">
        <v>0</v>
      </c>
      <c r="G140" s="157"/>
      <c r="H140" s="543" t="s">
        <v>4967</v>
      </c>
      <c r="I140" s="2933" t="s">
        <v>4648</v>
      </c>
      <c r="J140" s="154"/>
      <c r="K140" s="525"/>
      <c r="L140" s="2938" t="s">
        <v>4596</v>
      </c>
      <c r="M140" s="543" t="s">
        <v>4967</v>
      </c>
      <c r="N140" s="2931">
        <v>42.41256753451686</v>
      </c>
      <c r="O140" s="2931">
        <v>42.807593716921382</v>
      </c>
      <c r="P140" s="2931">
        <v>45.910486656280824</v>
      </c>
      <c r="Q140" s="1062"/>
      <c r="R140" s="143" t="s">
        <v>4638</v>
      </c>
      <c r="S140" s="164" t="s">
        <v>4583</v>
      </c>
      <c r="T140" s="533" t="s">
        <v>4969</v>
      </c>
    </row>
    <row r="141" spans="1:20" ht="17.25" customHeight="1" x14ac:dyDescent="0.25">
      <c r="A141" s="511"/>
      <c r="B141" s="143" t="s">
        <v>4598</v>
      </c>
      <c r="C141" s="143" t="s">
        <v>4730</v>
      </c>
      <c r="D141" s="2923">
        <v>0</v>
      </c>
      <c r="E141" s="2923">
        <v>0</v>
      </c>
      <c r="F141" s="2923">
        <v>0</v>
      </c>
      <c r="G141" s="157"/>
      <c r="H141" s="543" t="s">
        <v>4967</v>
      </c>
      <c r="I141" s="2933" t="s">
        <v>4652</v>
      </c>
      <c r="J141" s="154"/>
      <c r="K141" s="525"/>
      <c r="L141" s="2938" t="s">
        <v>4601</v>
      </c>
      <c r="M141" s="543" t="s">
        <v>4967</v>
      </c>
      <c r="N141" s="2923">
        <v>9.6379542620537979</v>
      </c>
      <c r="O141" s="2923">
        <v>9.7513063185908315</v>
      </c>
      <c r="P141" s="2923">
        <v>10.18544806166269</v>
      </c>
      <c r="Q141" s="157"/>
      <c r="R141" s="157" t="s">
        <v>4598</v>
      </c>
      <c r="S141" s="143" t="s">
        <v>4730</v>
      </c>
      <c r="T141" s="533"/>
    </row>
    <row r="142" spans="1:20" ht="17.25" customHeight="1" thickBot="1" x14ac:dyDescent="0.3">
      <c r="A142" s="504"/>
      <c r="B142" s="143" t="s">
        <v>4598</v>
      </c>
      <c r="C142" s="143" t="s">
        <v>4730</v>
      </c>
      <c r="D142" s="2923">
        <v>0</v>
      </c>
      <c r="E142" s="2923">
        <v>0</v>
      </c>
      <c r="F142" s="2923">
        <v>0</v>
      </c>
      <c r="G142" s="157"/>
      <c r="H142" s="543" t="s">
        <v>4967</v>
      </c>
      <c r="I142" s="2933" t="s">
        <v>4655</v>
      </c>
      <c r="J142" s="154"/>
      <c r="K142" s="525"/>
      <c r="L142" s="2938" t="s">
        <v>4604</v>
      </c>
      <c r="M142" s="543" t="s">
        <v>4967</v>
      </c>
      <c r="N142" s="2923">
        <v>0</v>
      </c>
      <c r="O142" s="2923">
        <v>0</v>
      </c>
      <c r="P142" s="2923">
        <v>0</v>
      </c>
      <c r="Q142" s="157"/>
      <c r="R142" s="157" t="s">
        <v>4598</v>
      </c>
      <c r="S142" s="143" t="s">
        <v>4730</v>
      </c>
      <c r="T142" s="537"/>
    </row>
    <row r="143" spans="1:20" ht="15" thickTop="1" x14ac:dyDescent="0.25">
      <c r="A143" s="500"/>
      <c r="B143" s="142" t="s">
        <v>4598</v>
      </c>
      <c r="C143" s="142" t="s">
        <v>4730</v>
      </c>
      <c r="D143" s="144"/>
      <c r="E143" s="144"/>
      <c r="F143" s="144"/>
      <c r="G143" s="144"/>
      <c r="H143" s="542" t="s">
        <v>4970</v>
      </c>
      <c r="I143" s="2932" t="s">
        <v>4660</v>
      </c>
      <c r="J143" s="145"/>
      <c r="K143" s="520"/>
      <c r="L143" s="2932" t="s">
        <v>4607</v>
      </c>
      <c r="M143" s="542" t="s">
        <v>4970</v>
      </c>
      <c r="N143" s="144"/>
      <c r="O143" s="144"/>
      <c r="P143" s="144"/>
      <c r="Q143" s="144"/>
      <c r="R143" s="144" t="s">
        <v>4598</v>
      </c>
      <c r="S143" s="142" t="s">
        <v>4730</v>
      </c>
      <c r="T143" s="532"/>
    </row>
    <row r="144" spans="1:20" x14ac:dyDescent="0.25">
      <c r="A144" s="501"/>
      <c r="B144" s="143" t="s">
        <v>4598</v>
      </c>
      <c r="C144" s="143" t="s">
        <v>4730</v>
      </c>
      <c r="D144" s="149"/>
      <c r="E144" s="149"/>
      <c r="F144" s="149"/>
      <c r="G144" s="149"/>
      <c r="H144" s="543" t="s">
        <v>4970</v>
      </c>
      <c r="I144" s="2933" t="s">
        <v>4664</v>
      </c>
      <c r="J144" s="150"/>
      <c r="K144" s="521"/>
      <c r="L144" s="2933" t="s">
        <v>4609</v>
      </c>
      <c r="M144" s="543" t="s">
        <v>4970</v>
      </c>
      <c r="N144" s="149"/>
      <c r="O144" s="149"/>
      <c r="P144" s="149"/>
      <c r="Q144" s="149"/>
      <c r="R144" s="149" t="s">
        <v>4598</v>
      </c>
      <c r="S144" s="143" t="s">
        <v>4730</v>
      </c>
      <c r="T144" s="533"/>
    </row>
    <row r="145" spans="1:20" x14ac:dyDescent="0.25">
      <c r="A145" s="502"/>
      <c r="B145" s="143" t="s">
        <v>4598</v>
      </c>
      <c r="C145" s="143" t="s">
        <v>4730</v>
      </c>
      <c r="D145" s="157"/>
      <c r="E145" s="157"/>
      <c r="F145" s="157"/>
      <c r="G145" s="157"/>
      <c r="H145" s="543" t="s">
        <v>4970</v>
      </c>
      <c r="I145" s="2933" t="s">
        <v>4668</v>
      </c>
      <c r="J145" s="154"/>
      <c r="K145" s="525"/>
      <c r="L145" s="2938" t="s">
        <v>4611</v>
      </c>
      <c r="M145" s="543" t="s">
        <v>4970</v>
      </c>
      <c r="N145" s="157"/>
      <c r="O145" s="157"/>
      <c r="P145" s="157"/>
      <c r="Q145" s="157"/>
      <c r="R145" s="157" t="s">
        <v>4598</v>
      </c>
      <c r="S145" s="143" t="s">
        <v>4730</v>
      </c>
      <c r="T145" s="533"/>
    </row>
    <row r="146" spans="1:20" x14ac:dyDescent="0.25">
      <c r="A146" s="511"/>
      <c r="B146" s="143" t="s">
        <v>4598</v>
      </c>
      <c r="C146" s="143" t="s">
        <v>4730</v>
      </c>
      <c r="D146" s="157"/>
      <c r="E146" s="157"/>
      <c r="F146" s="157"/>
      <c r="G146" s="157"/>
      <c r="H146" s="543" t="s">
        <v>4970</v>
      </c>
      <c r="I146" s="2933" t="s">
        <v>4672</v>
      </c>
      <c r="J146" s="154"/>
      <c r="K146" s="525"/>
      <c r="L146" s="2938" t="s">
        <v>4613</v>
      </c>
      <c r="M146" s="543" t="s">
        <v>4970</v>
      </c>
      <c r="N146" s="157"/>
      <c r="O146" s="157"/>
      <c r="P146" s="157"/>
      <c r="Q146" s="157"/>
      <c r="R146" s="157" t="s">
        <v>4598</v>
      </c>
      <c r="S146" s="143" t="s">
        <v>4730</v>
      </c>
      <c r="T146" s="533"/>
    </row>
    <row r="147" spans="1:20" ht="15" thickBot="1" x14ac:dyDescent="0.3">
      <c r="A147" s="516"/>
      <c r="B147" s="166" t="s">
        <v>4598</v>
      </c>
      <c r="C147" s="166" t="s">
        <v>4730</v>
      </c>
      <c r="D147" s="167"/>
      <c r="E147" s="167"/>
      <c r="F147" s="167"/>
      <c r="G147" s="167"/>
      <c r="H147" s="1247" t="s">
        <v>4971</v>
      </c>
      <c r="I147" s="2935" t="s">
        <v>4677</v>
      </c>
      <c r="J147" s="168"/>
      <c r="K147" s="527"/>
      <c r="L147" s="2941" t="s">
        <v>4617</v>
      </c>
      <c r="M147" s="1247" t="s">
        <v>4971</v>
      </c>
      <c r="N147" s="167"/>
      <c r="O147" s="167"/>
      <c r="P147" s="167"/>
      <c r="Q147" s="167"/>
      <c r="R147" s="167" t="s">
        <v>4598</v>
      </c>
      <c r="S147" s="166" t="s">
        <v>4730</v>
      </c>
      <c r="T147" s="540"/>
    </row>
    <row r="148" spans="1:20" ht="15" thickTop="1" x14ac:dyDescent="0.25">
      <c r="M148" s="506" t="s">
        <v>4720</v>
      </c>
      <c r="N148" s="128">
        <f>SUM(D138:D147,N138:N147)</f>
        <v>86.361841953808153</v>
      </c>
      <c r="O148" s="128">
        <f>SUM(E138:E147,O138:O147)</f>
        <v>75.598322778319499</v>
      </c>
      <c r="P148" s="128">
        <f>SUM(F138:F147,P138:P147)</f>
        <v>86.941144620267892</v>
      </c>
    </row>
    <row r="149" spans="1:20" ht="15" thickBot="1" x14ac:dyDescent="0.3"/>
    <row r="150" spans="1:20" ht="15.6" thickTop="1" thickBot="1" x14ac:dyDescent="0.3">
      <c r="A150" s="53" t="s">
        <v>7022</v>
      </c>
      <c r="D150" s="3546" t="s">
        <v>9118</v>
      </c>
      <c r="E150" s="3546"/>
      <c r="F150" s="3546"/>
      <c r="G150" s="3546"/>
      <c r="H150" s="497"/>
      <c r="I150" s="124"/>
      <c r="J150" s="3547" t="s">
        <v>4635</v>
      </c>
      <c r="K150" s="3548"/>
      <c r="L150" s="488"/>
      <c r="M150" s="497"/>
      <c r="N150" s="126"/>
      <c r="O150" s="126"/>
      <c r="P150" s="126"/>
      <c r="Q150" s="126"/>
      <c r="R150" s="126"/>
      <c r="S150" s="126"/>
    </row>
    <row r="151" spans="1:20" ht="22.8" thickTop="1" thickBot="1" x14ac:dyDescent="0.3">
      <c r="A151" s="498"/>
      <c r="B151" s="128"/>
      <c r="C151" s="128"/>
      <c r="D151" s="129"/>
      <c r="E151" s="130"/>
      <c r="F151" s="130"/>
      <c r="G151" s="130"/>
      <c r="H151" s="517"/>
      <c r="I151" s="131"/>
      <c r="J151" s="128"/>
      <c r="K151" s="518"/>
      <c r="L151" s="132"/>
      <c r="M151" s="1448" t="s">
        <v>4570</v>
      </c>
      <c r="N151" s="1445">
        <v>88.3</v>
      </c>
      <c r="O151" s="1446">
        <v>66</v>
      </c>
      <c r="P151" s="1447">
        <v>69.5</v>
      </c>
      <c r="Q151" s="510" t="s">
        <v>4571</v>
      </c>
      <c r="R151" s="133"/>
      <c r="S151" s="128"/>
      <c r="T151" s="530"/>
    </row>
    <row r="152" spans="1:20" ht="15.6" thickTop="1" thickBot="1" x14ac:dyDescent="0.3">
      <c r="A152" s="499" t="s">
        <v>4636</v>
      </c>
      <c r="B152" s="135" t="s">
        <v>4573</v>
      </c>
      <c r="C152" s="136" t="s">
        <v>4574</v>
      </c>
      <c r="D152" s="135" t="s">
        <v>4575</v>
      </c>
      <c r="E152" s="135" t="s">
        <v>4576</v>
      </c>
      <c r="F152" s="135" t="s">
        <v>4577</v>
      </c>
      <c r="G152" s="135" t="s">
        <v>4578</v>
      </c>
      <c r="H152" s="541" t="s">
        <v>4579</v>
      </c>
      <c r="I152" s="481"/>
      <c r="J152" s="138" t="s">
        <v>4580</v>
      </c>
      <c r="K152" s="519" t="s">
        <v>4580</v>
      </c>
      <c r="L152" s="481"/>
      <c r="M152" s="541" t="s">
        <v>4579</v>
      </c>
      <c r="N152" s="135" t="s">
        <v>4575</v>
      </c>
      <c r="O152" s="135" t="s">
        <v>4576</v>
      </c>
      <c r="P152" s="135" t="s">
        <v>4577</v>
      </c>
      <c r="Q152" s="135" t="s">
        <v>4578</v>
      </c>
      <c r="R152" s="135" t="s">
        <v>4573</v>
      </c>
      <c r="S152" s="136" t="s">
        <v>4574</v>
      </c>
      <c r="T152" s="531" t="s">
        <v>4636</v>
      </c>
    </row>
    <row r="153" spans="1:20" ht="18" thickTop="1" x14ac:dyDescent="0.25">
      <c r="A153" s="500" t="s">
        <v>4973</v>
      </c>
      <c r="B153" s="142" t="s">
        <v>4638</v>
      </c>
      <c r="C153" s="152" t="s">
        <v>4583</v>
      </c>
      <c r="D153" s="2921">
        <v>45.97113878856954</v>
      </c>
      <c r="E153" s="2921">
        <v>46.848268053911646</v>
      </c>
      <c r="F153" s="2921">
        <v>49.389854961936415</v>
      </c>
      <c r="G153" s="144"/>
      <c r="H153" s="542" t="s">
        <v>4974</v>
      </c>
      <c r="I153" s="2932" t="s">
        <v>4640</v>
      </c>
      <c r="J153" s="145"/>
      <c r="K153" s="520" t="s">
        <v>4968</v>
      </c>
      <c r="L153" s="2932" t="s">
        <v>4586</v>
      </c>
      <c r="M153" s="542" t="s">
        <v>4974</v>
      </c>
      <c r="N153" s="2929">
        <v>32.804583881215926</v>
      </c>
      <c r="O153" s="2929">
        <v>9.5302209162864546</v>
      </c>
      <c r="P153" s="2929">
        <v>16.984805149201232</v>
      </c>
      <c r="Q153" s="354"/>
      <c r="R153" s="144" t="s">
        <v>4638</v>
      </c>
      <c r="S153" s="152" t="s">
        <v>4583</v>
      </c>
      <c r="T153" s="532" t="s">
        <v>7023</v>
      </c>
    </row>
    <row r="154" spans="1:20" ht="17.25" customHeight="1" x14ac:dyDescent="0.25">
      <c r="A154" s="501"/>
      <c r="B154" s="143" t="s">
        <v>4598</v>
      </c>
      <c r="C154" s="143" t="s">
        <v>4730</v>
      </c>
      <c r="D154" s="2930">
        <v>0</v>
      </c>
      <c r="E154" s="2930">
        <v>0</v>
      </c>
      <c r="F154" s="2930">
        <v>0</v>
      </c>
      <c r="G154" s="149"/>
      <c r="H154" s="543" t="s">
        <v>4974</v>
      </c>
      <c r="I154" s="2933" t="s">
        <v>4645</v>
      </c>
      <c r="J154" s="150" t="s">
        <v>4968</v>
      </c>
      <c r="K154" s="521" t="s">
        <v>4968</v>
      </c>
      <c r="L154" s="2933" t="s">
        <v>4591</v>
      </c>
      <c r="M154" s="543" t="s">
        <v>4974</v>
      </c>
      <c r="N154" s="2930">
        <v>7.2949063998528896</v>
      </c>
      <c r="O154" s="2930">
        <v>6.2157679988878307</v>
      </c>
      <c r="P154" s="2922">
        <v>4.6063584185484308</v>
      </c>
      <c r="Q154" s="346"/>
      <c r="R154" s="149" t="s">
        <v>4638</v>
      </c>
      <c r="S154" s="164" t="s">
        <v>4583</v>
      </c>
      <c r="T154" s="533" t="s">
        <v>7024</v>
      </c>
    </row>
    <row r="155" spans="1:20" ht="17.25" customHeight="1" x14ac:dyDescent="0.25">
      <c r="A155" s="502"/>
      <c r="B155" s="143" t="s">
        <v>4598</v>
      </c>
      <c r="C155" s="143" t="s">
        <v>4730</v>
      </c>
      <c r="D155" s="2930">
        <v>0</v>
      </c>
      <c r="E155" s="2930">
        <v>0</v>
      </c>
      <c r="F155" s="2930">
        <v>0</v>
      </c>
      <c r="G155" s="157"/>
      <c r="H155" s="543" t="s">
        <v>4974</v>
      </c>
      <c r="I155" s="2933" t="s">
        <v>4648</v>
      </c>
      <c r="J155" s="150" t="s">
        <v>4968</v>
      </c>
      <c r="K155" s="525"/>
      <c r="L155" s="2938" t="s">
        <v>4596</v>
      </c>
      <c r="M155" s="543" t="s">
        <v>4974</v>
      </c>
      <c r="N155" s="2923">
        <v>6.9685522740528718</v>
      </c>
      <c r="O155" s="2923">
        <v>2.2363340944302554</v>
      </c>
      <c r="P155" s="2923">
        <v>3.9036356236688223</v>
      </c>
      <c r="Q155" s="157"/>
      <c r="R155" s="157" t="s">
        <v>4598</v>
      </c>
      <c r="S155" s="143" t="s">
        <v>4730</v>
      </c>
      <c r="T155" s="533"/>
    </row>
    <row r="156" spans="1:20" ht="17.25" customHeight="1" x14ac:dyDescent="0.25">
      <c r="A156" s="511"/>
      <c r="B156" s="143" t="s">
        <v>4598</v>
      </c>
      <c r="C156" s="143" t="s">
        <v>4730</v>
      </c>
      <c r="D156" s="2923">
        <v>1.79042307726252</v>
      </c>
      <c r="E156" s="2923">
        <v>1.4327284209993416</v>
      </c>
      <c r="F156" s="2923">
        <v>1.081815488507923</v>
      </c>
      <c r="G156" s="157"/>
      <c r="H156" s="543" t="s">
        <v>4974</v>
      </c>
      <c r="I156" s="2933" t="s">
        <v>4652</v>
      </c>
      <c r="J156" s="154"/>
      <c r="K156" s="525"/>
      <c r="L156" s="2938" t="s">
        <v>4601</v>
      </c>
      <c r="M156" s="543" t="s">
        <v>4974</v>
      </c>
      <c r="N156" s="2923">
        <v>0</v>
      </c>
      <c r="O156" s="2923">
        <v>0</v>
      </c>
      <c r="P156" s="2923">
        <v>0</v>
      </c>
      <c r="Q156" s="157"/>
      <c r="R156" s="157" t="s">
        <v>4598</v>
      </c>
      <c r="S156" s="143" t="s">
        <v>4730</v>
      </c>
      <c r="T156" s="533"/>
    </row>
    <row r="157" spans="1:20" ht="17.25" customHeight="1" thickBot="1" x14ac:dyDescent="0.3">
      <c r="A157" s="504"/>
      <c r="B157" s="143" t="s">
        <v>4598</v>
      </c>
      <c r="C157" s="143" t="s">
        <v>4730</v>
      </c>
      <c r="D157" s="2923">
        <v>0</v>
      </c>
      <c r="E157" s="2923">
        <v>0</v>
      </c>
      <c r="F157" s="2923">
        <v>0</v>
      </c>
      <c r="G157" s="157"/>
      <c r="H157" s="543" t="s">
        <v>4974</v>
      </c>
      <c r="I157" s="2933" t="s">
        <v>4655</v>
      </c>
      <c r="J157" s="154"/>
      <c r="K157" s="525"/>
      <c r="L157" s="2938" t="s">
        <v>4604</v>
      </c>
      <c r="M157" s="543" t="s">
        <v>4974</v>
      </c>
      <c r="N157" s="2923">
        <v>0</v>
      </c>
      <c r="O157" s="2923">
        <v>0</v>
      </c>
      <c r="P157" s="2923">
        <v>0</v>
      </c>
      <c r="Q157" s="157"/>
      <c r="R157" s="157" t="s">
        <v>4598</v>
      </c>
      <c r="S157" s="143" t="s">
        <v>4730</v>
      </c>
      <c r="T157" s="537"/>
    </row>
    <row r="158" spans="1:20" ht="15" thickTop="1" x14ac:dyDescent="0.25">
      <c r="A158" s="500"/>
      <c r="B158" s="142" t="s">
        <v>4598</v>
      </c>
      <c r="C158" s="142" t="s">
        <v>4730</v>
      </c>
      <c r="D158" s="144"/>
      <c r="E158" s="144"/>
      <c r="F158" s="144"/>
      <c r="G158" s="144"/>
      <c r="H158" s="542" t="s">
        <v>4970</v>
      </c>
      <c r="I158" s="2932" t="s">
        <v>4660</v>
      </c>
      <c r="J158" s="145"/>
      <c r="K158" s="520"/>
      <c r="L158" s="2932" t="s">
        <v>4607</v>
      </c>
      <c r="M158" s="542" t="s">
        <v>4970</v>
      </c>
      <c r="N158" s="144"/>
      <c r="O158" s="144"/>
      <c r="P158" s="144"/>
      <c r="Q158" s="144"/>
      <c r="R158" s="144" t="s">
        <v>4598</v>
      </c>
      <c r="S158" s="142" t="s">
        <v>4730</v>
      </c>
      <c r="T158" s="532"/>
    </row>
    <row r="159" spans="1:20" x14ac:dyDescent="0.25">
      <c r="A159" s="501"/>
      <c r="B159" s="143" t="s">
        <v>4598</v>
      </c>
      <c r="C159" s="143" t="s">
        <v>4730</v>
      </c>
      <c r="D159" s="149"/>
      <c r="E159" s="149"/>
      <c r="F159" s="149"/>
      <c r="G159" s="149"/>
      <c r="H159" s="543" t="s">
        <v>4970</v>
      </c>
      <c r="I159" s="2933" t="s">
        <v>4664</v>
      </c>
      <c r="J159" s="150"/>
      <c r="K159" s="521"/>
      <c r="L159" s="2933" t="s">
        <v>4609</v>
      </c>
      <c r="M159" s="543" t="s">
        <v>4970</v>
      </c>
      <c r="N159" s="149"/>
      <c r="O159" s="149"/>
      <c r="P159" s="149"/>
      <c r="Q159" s="149"/>
      <c r="R159" s="149" t="s">
        <v>4598</v>
      </c>
      <c r="S159" s="143" t="s">
        <v>4730</v>
      </c>
      <c r="T159" s="533"/>
    </row>
    <row r="160" spans="1:20" x14ac:dyDescent="0.25">
      <c r="A160" s="502"/>
      <c r="B160" s="143" t="s">
        <v>4598</v>
      </c>
      <c r="C160" s="143" t="s">
        <v>4730</v>
      </c>
      <c r="D160" s="157"/>
      <c r="E160" s="157"/>
      <c r="F160" s="157"/>
      <c r="G160" s="157"/>
      <c r="H160" s="543" t="s">
        <v>4970</v>
      </c>
      <c r="I160" s="2933" t="s">
        <v>4668</v>
      </c>
      <c r="J160" s="154"/>
      <c r="K160" s="525"/>
      <c r="L160" s="2938" t="s">
        <v>4611</v>
      </c>
      <c r="M160" s="543" t="s">
        <v>4970</v>
      </c>
      <c r="N160" s="157"/>
      <c r="O160" s="157"/>
      <c r="P160" s="157"/>
      <c r="Q160" s="157"/>
      <c r="R160" s="157" t="s">
        <v>4598</v>
      </c>
      <c r="S160" s="143" t="s">
        <v>4730</v>
      </c>
      <c r="T160" s="533"/>
    </row>
    <row r="161" spans="1:20" x14ac:dyDescent="0.25">
      <c r="A161" s="511"/>
      <c r="B161" s="143" t="s">
        <v>4598</v>
      </c>
      <c r="C161" s="143" t="s">
        <v>4730</v>
      </c>
      <c r="D161" s="157"/>
      <c r="E161" s="157"/>
      <c r="F161" s="157"/>
      <c r="G161" s="157"/>
      <c r="H161" s="543" t="s">
        <v>4970</v>
      </c>
      <c r="I161" s="2933" t="s">
        <v>4672</v>
      </c>
      <c r="J161" s="154"/>
      <c r="K161" s="525"/>
      <c r="L161" s="2938" t="s">
        <v>4613</v>
      </c>
      <c r="M161" s="543" t="s">
        <v>4970</v>
      </c>
      <c r="N161" s="157"/>
      <c r="O161" s="157"/>
      <c r="P161" s="157"/>
      <c r="Q161" s="157"/>
      <c r="R161" s="157" t="s">
        <v>4598</v>
      </c>
      <c r="S161" s="143" t="s">
        <v>4730</v>
      </c>
      <c r="T161" s="533"/>
    </row>
    <row r="162" spans="1:20" ht="15" thickBot="1" x14ac:dyDescent="0.3">
      <c r="A162" s="516"/>
      <c r="B162" s="166" t="s">
        <v>4638</v>
      </c>
      <c r="C162" s="166" t="s">
        <v>4730</v>
      </c>
      <c r="D162" s="167"/>
      <c r="E162" s="167"/>
      <c r="F162" s="167"/>
      <c r="G162" s="167"/>
      <c r="H162" s="545" t="s">
        <v>4975</v>
      </c>
      <c r="I162" s="2935" t="s">
        <v>4677</v>
      </c>
      <c r="J162" s="168"/>
      <c r="K162" s="527"/>
      <c r="L162" s="2941" t="s">
        <v>4617</v>
      </c>
      <c r="M162" s="545" t="s">
        <v>4975</v>
      </c>
      <c r="N162" s="167"/>
      <c r="O162" s="167"/>
      <c r="P162" s="167"/>
      <c r="Q162" s="167"/>
      <c r="R162" s="331" t="s">
        <v>4638</v>
      </c>
      <c r="S162" s="166" t="s">
        <v>4730</v>
      </c>
      <c r="T162" s="540"/>
    </row>
    <row r="163" spans="1:20" ht="18" thickTop="1" x14ac:dyDescent="0.25">
      <c r="A163" s="517"/>
      <c r="B163" s="133"/>
      <c r="C163" s="133"/>
      <c r="D163" s="131"/>
      <c r="E163" s="131"/>
      <c r="F163" s="131"/>
      <c r="G163" s="131"/>
      <c r="H163" s="506"/>
      <c r="I163" s="133"/>
      <c r="J163" s="172"/>
      <c r="K163" s="524"/>
      <c r="L163" s="172"/>
      <c r="M163" s="506" t="s">
        <v>4720</v>
      </c>
      <c r="N163" s="128">
        <f>SUM(D153:D162,N153:N162)</f>
        <v>94.829604420953743</v>
      </c>
      <c r="O163" s="128">
        <f>SUM(E153:E162,O153:O162)</f>
        <v>66.263319484515534</v>
      </c>
      <c r="P163" s="128">
        <f>SUM(F153:F162,P153:P162)</f>
        <v>75.966469641862815</v>
      </c>
      <c r="Q163" s="131"/>
      <c r="R163" s="131"/>
      <c r="S163" s="196"/>
      <c r="T163" s="517"/>
    </row>
    <row r="164" spans="1:20" x14ac:dyDescent="0.25">
      <c r="D164" s="128" t="s">
        <v>4976</v>
      </c>
      <c r="E164" s="128" t="s">
        <v>4977</v>
      </c>
    </row>
    <row r="165" spans="1:20" x14ac:dyDescent="0.25">
      <c r="A165" s="252" t="s">
        <v>4978</v>
      </c>
      <c r="B165" s="50" t="s">
        <v>4656</v>
      </c>
      <c r="C165" s="50" t="s">
        <v>4979</v>
      </c>
      <c r="D165" s="2425">
        <f>N173-SUM(D166:D170)</f>
        <v>225.13771321172089</v>
      </c>
      <c r="E165" s="51">
        <f t="shared" ref="E165:E171" si="0">D165/$D$171</f>
        <v>0.31463082198586356</v>
      </c>
      <c r="M165" s="513" t="s">
        <v>4980</v>
      </c>
      <c r="N165" s="128">
        <f>N26</f>
        <v>25.647580419265164</v>
      </c>
      <c r="O165" s="128">
        <f>O26</f>
        <v>17.230987970080015</v>
      </c>
      <c r="P165" s="128">
        <f>P26</f>
        <v>17.719629445569165</v>
      </c>
    </row>
    <row r="166" spans="1:20" x14ac:dyDescent="0.25">
      <c r="B166" s="50" t="s">
        <v>4981</v>
      </c>
      <c r="C166" s="50" t="s">
        <v>4982</v>
      </c>
      <c r="D166" s="2426">
        <f>SUM(D18:F18,N15:P15,N25:P25,D32:F32,D34:F37,D39:F44,D46:F48,D50:F50,N46:P46,D65:F69,D71:F76,D78:F80,D82:F82,N78:P78,N113:P113)</f>
        <v>146.45678855298576</v>
      </c>
      <c r="E166" s="51">
        <f t="shared" si="0"/>
        <v>0.20467392650693747</v>
      </c>
      <c r="M166" s="513" t="s">
        <v>4983</v>
      </c>
      <c r="N166" s="128">
        <f>N115</f>
        <v>40.713992801308642</v>
      </c>
      <c r="O166" s="128">
        <f>O115</f>
        <v>14.96530645734339</v>
      </c>
      <c r="P166" s="128">
        <f>P115</f>
        <v>20.187793811366905</v>
      </c>
    </row>
    <row r="167" spans="1:20" x14ac:dyDescent="0.25">
      <c r="B167" s="50" t="s">
        <v>4641</v>
      </c>
      <c r="C167" s="50" t="s">
        <v>4641</v>
      </c>
      <c r="D167" s="2427">
        <f>SUM(D6:F9,D12:F12,D19:F21,N9:P11,N21:P21,N34:P34,D49:F49,N45:P45,N66:P66,N77:P77,D77:F77,D81:F81,D98:F103,D112:F114,N95:P95,N97:P97,N107:P107)</f>
        <v>45.505491697975536</v>
      </c>
      <c r="E167" s="51">
        <f t="shared" si="0"/>
        <v>6.3594100044627955E-2</v>
      </c>
      <c r="M167" s="513" t="s">
        <v>4984</v>
      </c>
      <c r="N167" s="128">
        <f>N125</f>
        <v>6.4943002303365294</v>
      </c>
      <c r="O167" s="128">
        <f>O125</f>
        <v>8.5434521989090886</v>
      </c>
      <c r="P167" s="128">
        <f>P125</f>
        <v>4.8086736535423018</v>
      </c>
    </row>
    <row r="168" spans="1:20" x14ac:dyDescent="0.25">
      <c r="B168" s="50" t="s">
        <v>4641</v>
      </c>
      <c r="C168" s="50" t="s">
        <v>4985</v>
      </c>
      <c r="D168" s="2428">
        <f>SUM(,N140:P140,D153:F153)</f>
        <v>273.33990971213666</v>
      </c>
      <c r="E168" s="51">
        <f t="shared" si="0"/>
        <v>0.3819935773861009</v>
      </c>
      <c r="G168" s="128"/>
      <c r="M168" s="513" t="s">
        <v>4986</v>
      </c>
      <c r="N168" s="128">
        <f>N133</f>
        <v>8.4446917338300409</v>
      </c>
      <c r="O168" s="128">
        <f>O133</f>
        <v>8.9991877968773615</v>
      </c>
      <c r="P168" s="128">
        <f>P133</f>
        <v>5.2793486994051246</v>
      </c>
    </row>
    <row r="169" spans="1:20" x14ac:dyDescent="0.25">
      <c r="B169" s="1054" t="s">
        <v>4987</v>
      </c>
      <c r="C169" s="50" t="s">
        <v>4988</v>
      </c>
      <c r="D169" s="2429">
        <f>SUM(D14:F14,N19:P20,D95:F96,N95:P95,N97:P97,N105:P106)</f>
        <v>10.31455194808065</v>
      </c>
      <c r="E169" s="51">
        <f t="shared" si="0"/>
        <v>1.4414626103928789E-2</v>
      </c>
      <c r="M169" s="513" t="s">
        <v>4989</v>
      </c>
      <c r="N169" s="128">
        <f>N90</f>
        <v>38.039701487898839</v>
      </c>
      <c r="O169" s="128">
        <f>O90</f>
        <v>42.688382460916493</v>
      </c>
      <c r="P169" s="128">
        <f>P90</f>
        <v>41.336205267250975</v>
      </c>
    </row>
    <row r="170" spans="1:20" x14ac:dyDescent="0.25">
      <c r="B170" s="1054" t="s">
        <v>4990</v>
      </c>
      <c r="C170" s="50"/>
      <c r="D170" s="2429">
        <f>SUM(N138:P138)</f>
        <v>14.807077567106234</v>
      </c>
      <c r="E170" s="51">
        <f t="shared" si="0"/>
        <v>2.0692947972541349E-2</v>
      </c>
      <c r="M170" s="513" t="s">
        <v>4991</v>
      </c>
      <c r="N170" s="128">
        <f>N58</f>
        <v>35.477214263359564</v>
      </c>
      <c r="O170" s="128">
        <f>O58</f>
        <v>43.989530876755531</v>
      </c>
      <c r="P170" s="128">
        <f>P58</f>
        <v>46.848565836747838</v>
      </c>
    </row>
    <row r="171" spans="1:20" x14ac:dyDescent="0.25">
      <c r="B171" s="50"/>
      <c r="C171" s="50" t="s">
        <v>4992</v>
      </c>
      <c r="D171" s="2612">
        <f>SUM(D165:D170)</f>
        <v>715.56153269000572</v>
      </c>
      <c r="E171" s="2611">
        <f t="shared" si="0"/>
        <v>1</v>
      </c>
      <c r="M171" s="513" t="s">
        <v>4993</v>
      </c>
      <c r="N171" s="128">
        <f>D153+N140</f>
        <v>88.3837063230864</v>
      </c>
      <c r="O171" s="128">
        <f t="shared" ref="O171:P171" si="1">E153+O140</f>
        <v>89.655861770833027</v>
      </c>
      <c r="P171" s="128">
        <f t="shared" si="1"/>
        <v>95.300341618217232</v>
      </c>
    </row>
    <row r="172" spans="1:20" x14ac:dyDescent="0.25">
      <c r="D172" s="128"/>
      <c r="M172" s="513" t="s">
        <v>4994</v>
      </c>
      <c r="N172" s="128">
        <f>N138</f>
        <v>3.5730537291684099</v>
      </c>
      <c r="O172" s="128">
        <f t="shared" ref="O172:P172" si="2">O138</f>
        <v>3.5363443426254184</v>
      </c>
      <c r="P172" s="128">
        <f t="shared" si="2"/>
        <v>7.6976794953124053</v>
      </c>
    </row>
    <row r="173" spans="1:20" x14ac:dyDescent="0.25">
      <c r="M173" s="513" t="s">
        <v>4995</v>
      </c>
      <c r="N173" s="2612">
        <f>SUM(N165:P172)</f>
        <v>715.56153269000572</v>
      </c>
    </row>
    <row r="175" spans="1:20" x14ac:dyDescent="0.25">
      <c r="N175">
        <f>N173*220/1000</f>
        <v>157.42353719180127</v>
      </c>
    </row>
  </sheetData>
  <mergeCells count="16">
    <mergeCell ref="D135:G135"/>
    <mergeCell ref="J135:K135"/>
    <mergeCell ref="D150:G150"/>
    <mergeCell ref="J150:K150"/>
    <mergeCell ref="D92:G92"/>
    <mergeCell ref="J92:K92"/>
    <mergeCell ref="D117:G117"/>
    <mergeCell ref="J117:K117"/>
    <mergeCell ref="D126:G126"/>
    <mergeCell ref="J127:K127"/>
    <mergeCell ref="D3:G3"/>
    <mergeCell ref="J3:K3"/>
    <mergeCell ref="D28:G28"/>
    <mergeCell ref="J28:K28"/>
    <mergeCell ref="D60:G60"/>
    <mergeCell ref="J60:K60"/>
  </mergeCells>
  <phoneticPr fontId="10" type="noConversion"/>
  <pageMargins left="0.70866141732283472" right="0.36" top="0.74803149606299213" bottom="0.74803149606299213" header="0.31496062992125984" footer="0.31496062992125984"/>
  <pageSetup paperSize="9" scale="41" orientation="portrait" r:id="rId1"/>
  <headerFooter>
    <oddFooter>&amp;L&amp;A&amp;C&amp;P/&amp;N</oddFooter>
  </headerFooter>
  <rowBreaks count="1" manualBreakCount="1">
    <brk id="90" max="19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F995-BD4F-407C-B8B7-17415AFEDCDB}">
  <sheetPr>
    <tabColor rgb="FFFF0000"/>
  </sheetPr>
  <dimension ref="A1:D230"/>
  <sheetViews>
    <sheetView topLeftCell="A123" workbookViewId="0">
      <selection activeCell="B111" sqref="B111:D111"/>
    </sheetView>
  </sheetViews>
  <sheetFormatPr defaultColWidth="8.8984375" defaultRowHeight="14.4" x14ac:dyDescent="0.25"/>
  <cols>
    <col min="1" max="1" width="20.3984375" bestFit="1" customWidth="1"/>
    <col min="2" max="2" width="27.8984375" customWidth="1"/>
    <col min="3" max="4" width="21.296875" style="2920" bestFit="1" customWidth="1"/>
    <col min="5" max="16384" width="8.8984375" style="2920"/>
  </cols>
  <sheetData>
    <row r="1" spans="1:2" x14ac:dyDescent="0.25">
      <c r="A1" s="3543" t="s">
        <v>7984</v>
      </c>
      <c r="B1" s="3543" t="s">
        <v>9056</v>
      </c>
    </row>
    <row r="2" spans="1:2" x14ac:dyDescent="0.25">
      <c r="A2" s="3543"/>
      <c r="B2" s="3543"/>
    </row>
    <row r="3" spans="1:2" x14ac:dyDescent="0.25">
      <c r="A3" s="2919" t="s">
        <v>7978</v>
      </c>
      <c r="B3" s="2918" t="s">
        <v>9058</v>
      </c>
    </row>
    <row r="4" spans="1:2" x14ac:dyDescent="0.25">
      <c r="A4" t="s">
        <v>8705</v>
      </c>
      <c r="B4" s="2918" t="s">
        <v>9059</v>
      </c>
    </row>
    <row r="5" spans="1:2" x14ac:dyDescent="0.25">
      <c r="A5" t="s">
        <v>8706</v>
      </c>
      <c r="B5" s="2918" t="s">
        <v>9060</v>
      </c>
    </row>
    <row r="6" spans="1:2" x14ac:dyDescent="0.25">
      <c r="A6" t="s">
        <v>8707</v>
      </c>
      <c r="B6" s="2918" t="s">
        <v>9061</v>
      </c>
    </row>
    <row r="7" spans="1:2" x14ac:dyDescent="0.25">
      <c r="A7" t="s">
        <v>8708</v>
      </c>
      <c r="B7" s="2918" t="s">
        <v>9062</v>
      </c>
    </row>
    <row r="8" spans="1:2" x14ac:dyDescent="0.25">
      <c r="A8" t="s">
        <v>8709</v>
      </c>
      <c r="B8" s="2918" t="s">
        <v>9063</v>
      </c>
    </row>
    <row r="9" spans="1:2" x14ac:dyDescent="0.25">
      <c r="A9" t="s">
        <v>8710</v>
      </c>
      <c r="B9" s="2918" t="s">
        <v>9064</v>
      </c>
    </row>
    <row r="10" spans="1:2" x14ac:dyDescent="0.25">
      <c r="A10" t="s">
        <v>8711</v>
      </c>
      <c r="B10" s="2918" t="s">
        <v>9065</v>
      </c>
    </row>
    <row r="11" spans="1:2" x14ac:dyDescent="0.25">
      <c r="A11" t="s">
        <v>8712</v>
      </c>
      <c r="B11" s="2918" t="s">
        <v>9066</v>
      </c>
    </row>
    <row r="12" spans="1:2" x14ac:dyDescent="0.25">
      <c r="A12" t="s">
        <v>8713</v>
      </c>
      <c r="B12" s="2918" t="s">
        <v>9067</v>
      </c>
    </row>
    <row r="13" spans="1:2" x14ac:dyDescent="0.25">
      <c r="A13" t="s">
        <v>8714</v>
      </c>
      <c r="B13" s="2918" t="s">
        <v>9068</v>
      </c>
    </row>
    <row r="14" spans="1:2" x14ac:dyDescent="0.25">
      <c r="A14" t="s">
        <v>8715</v>
      </c>
      <c r="B14" s="2918" t="s">
        <v>9069</v>
      </c>
    </row>
    <row r="15" spans="1:2" x14ac:dyDescent="0.25">
      <c r="A15" t="s">
        <v>8716</v>
      </c>
      <c r="B15" s="2918" t="s">
        <v>9070</v>
      </c>
    </row>
    <row r="16" spans="1:2" x14ac:dyDescent="0.25">
      <c r="A16" t="s">
        <v>8717</v>
      </c>
      <c r="B16" s="2918" t="s">
        <v>9071</v>
      </c>
    </row>
    <row r="17" spans="1:2" x14ac:dyDescent="0.25">
      <c r="A17" t="s">
        <v>8718</v>
      </c>
      <c r="B17" s="2918" t="s">
        <v>9072</v>
      </c>
    </row>
    <row r="18" spans="1:2" x14ac:dyDescent="0.25">
      <c r="A18" t="s">
        <v>8719</v>
      </c>
      <c r="B18" s="2918" t="s">
        <v>9073</v>
      </c>
    </row>
    <row r="19" spans="1:2" x14ac:dyDescent="0.25">
      <c r="A19" t="s">
        <v>8720</v>
      </c>
      <c r="B19" s="2918" t="s">
        <v>9074</v>
      </c>
    </row>
    <row r="20" spans="1:2" x14ac:dyDescent="0.25">
      <c r="A20" t="s">
        <v>8721</v>
      </c>
      <c r="B20" s="2918" t="s">
        <v>9075</v>
      </c>
    </row>
    <row r="21" spans="1:2" x14ac:dyDescent="0.25">
      <c r="A21" t="s">
        <v>8722</v>
      </c>
      <c r="B21" s="2918" t="s">
        <v>9076</v>
      </c>
    </row>
    <row r="22" spans="1:2" x14ac:dyDescent="0.25">
      <c r="A22" t="s">
        <v>8723</v>
      </c>
      <c r="B22" s="2918" t="s">
        <v>9077</v>
      </c>
    </row>
    <row r="23" spans="1:2" x14ac:dyDescent="0.25">
      <c r="A23" t="s">
        <v>8724</v>
      </c>
      <c r="B23" s="2918" t="s">
        <v>9078</v>
      </c>
    </row>
    <row r="24" spans="1:2" x14ac:dyDescent="0.25">
      <c r="A24" t="s">
        <v>8725</v>
      </c>
      <c r="B24" s="2918" t="s">
        <v>9079</v>
      </c>
    </row>
    <row r="25" spans="1:2" x14ac:dyDescent="0.25">
      <c r="A25" t="s">
        <v>8726</v>
      </c>
      <c r="B25" s="2918" t="s">
        <v>9080</v>
      </c>
    </row>
    <row r="26" spans="1:2" x14ac:dyDescent="0.25">
      <c r="A26" t="s">
        <v>8727</v>
      </c>
      <c r="B26" s="2918" t="s">
        <v>9081</v>
      </c>
    </row>
    <row r="27" spans="1:2" x14ac:dyDescent="0.25">
      <c r="A27" t="s">
        <v>8728</v>
      </c>
      <c r="B27" s="2918" t="s">
        <v>9082</v>
      </c>
    </row>
    <row r="28" spans="1:2" x14ac:dyDescent="0.25">
      <c r="A28" t="s">
        <v>8729</v>
      </c>
      <c r="B28" s="2918" t="s">
        <v>9083</v>
      </c>
    </row>
    <row r="29" spans="1:2" x14ac:dyDescent="0.25">
      <c r="A29" t="s">
        <v>8730</v>
      </c>
      <c r="B29" s="2918" t="s">
        <v>9084</v>
      </c>
    </row>
    <row r="30" spans="1:2" x14ac:dyDescent="0.25">
      <c r="A30" t="s">
        <v>8731</v>
      </c>
      <c r="B30" s="2918" t="s">
        <v>9085</v>
      </c>
    </row>
    <row r="31" spans="1:2" x14ac:dyDescent="0.25">
      <c r="A31" t="s">
        <v>8732</v>
      </c>
      <c r="B31" s="2918" t="s">
        <v>9086</v>
      </c>
    </row>
    <row r="32" spans="1:2" x14ac:dyDescent="0.25">
      <c r="A32" t="s">
        <v>8733</v>
      </c>
      <c r="B32" s="2918" t="s">
        <v>9087</v>
      </c>
    </row>
    <row r="33" spans="1:2" x14ac:dyDescent="0.25">
      <c r="A33" t="s">
        <v>8734</v>
      </c>
      <c r="B33" s="2918" t="s">
        <v>9088</v>
      </c>
    </row>
    <row r="34" spans="1:2" x14ac:dyDescent="0.25">
      <c r="A34" t="s">
        <v>8735</v>
      </c>
      <c r="B34" s="2918" t="s">
        <v>9089</v>
      </c>
    </row>
    <row r="35" spans="1:2" x14ac:dyDescent="0.25">
      <c r="A35" t="s">
        <v>8736</v>
      </c>
      <c r="B35" s="2918" t="s">
        <v>9090</v>
      </c>
    </row>
    <row r="36" spans="1:2" x14ac:dyDescent="0.25">
      <c r="A36" t="s">
        <v>8737</v>
      </c>
      <c r="B36" s="2918" t="s">
        <v>9091</v>
      </c>
    </row>
    <row r="37" spans="1:2" x14ac:dyDescent="0.25">
      <c r="A37" t="s">
        <v>8738</v>
      </c>
      <c r="B37" s="2918" t="s">
        <v>9092</v>
      </c>
    </row>
    <row r="38" spans="1:2" x14ac:dyDescent="0.25">
      <c r="A38" t="s">
        <v>8739</v>
      </c>
      <c r="B38" s="2918" t="s">
        <v>9093</v>
      </c>
    </row>
    <row r="39" spans="1:2" x14ac:dyDescent="0.25">
      <c r="A39" t="s">
        <v>8740</v>
      </c>
      <c r="B39" s="2918" t="s">
        <v>9094</v>
      </c>
    </row>
    <row r="40" spans="1:2" x14ac:dyDescent="0.25">
      <c r="A40" t="s">
        <v>8741</v>
      </c>
      <c r="B40" s="2918" t="s">
        <v>9095</v>
      </c>
    </row>
    <row r="41" spans="1:2" x14ac:dyDescent="0.25">
      <c r="A41" t="s">
        <v>8742</v>
      </c>
      <c r="B41" s="2918" t="s">
        <v>9096</v>
      </c>
    </row>
    <row r="42" spans="1:2" x14ac:dyDescent="0.25">
      <c r="A42" t="s">
        <v>8743</v>
      </c>
      <c r="B42" s="2918" t="s">
        <v>9097</v>
      </c>
    </row>
    <row r="43" spans="1:2" x14ac:dyDescent="0.25">
      <c r="A43" t="s">
        <v>8744</v>
      </c>
      <c r="B43" s="2918" t="s">
        <v>9098</v>
      </c>
    </row>
    <row r="44" spans="1:2" x14ac:dyDescent="0.25">
      <c r="A44" t="s">
        <v>8745</v>
      </c>
      <c r="B44" s="2918" t="s">
        <v>9099</v>
      </c>
    </row>
    <row r="45" spans="1:2" x14ac:dyDescent="0.25">
      <c r="A45" t="s">
        <v>8746</v>
      </c>
      <c r="B45" s="2918" t="s">
        <v>9100</v>
      </c>
    </row>
    <row r="46" spans="1:2" x14ac:dyDescent="0.25">
      <c r="A46" t="s">
        <v>8747</v>
      </c>
      <c r="B46" s="2918" t="s">
        <v>9101</v>
      </c>
    </row>
    <row r="47" spans="1:2" x14ac:dyDescent="0.25">
      <c r="A47" t="s">
        <v>8748</v>
      </c>
      <c r="B47" s="2918" t="s">
        <v>9102</v>
      </c>
    </row>
    <row r="48" spans="1:2" x14ac:dyDescent="0.25">
      <c r="A48" t="s">
        <v>8749</v>
      </c>
      <c r="B48" s="2918" t="s">
        <v>9103</v>
      </c>
    </row>
    <row r="49" spans="1:2" x14ac:dyDescent="0.25">
      <c r="A49" t="s">
        <v>8750</v>
      </c>
      <c r="B49" s="2918" t="s">
        <v>9104</v>
      </c>
    </row>
    <row r="50" spans="1:2" x14ac:dyDescent="0.25">
      <c r="A50" t="s">
        <v>8751</v>
      </c>
      <c r="B50" s="2918" t="s">
        <v>9105</v>
      </c>
    </row>
    <row r="51" spans="1:2" x14ac:dyDescent="0.25">
      <c r="A51" t="s">
        <v>8752</v>
      </c>
      <c r="B51" s="2918" t="s">
        <v>9106</v>
      </c>
    </row>
    <row r="52" spans="1:2" x14ac:dyDescent="0.25">
      <c r="A52" t="s">
        <v>8753</v>
      </c>
      <c r="B52" s="2918" t="s">
        <v>9107</v>
      </c>
    </row>
    <row r="53" spans="1:2" x14ac:dyDescent="0.25">
      <c r="A53" t="s">
        <v>8754</v>
      </c>
      <c r="B53" s="2918" t="s">
        <v>9108</v>
      </c>
    </row>
    <row r="54" spans="1:2" x14ac:dyDescent="0.25">
      <c r="A54" t="s">
        <v>8755</v>
      </c>
      <c r="B54" s="2918" t="s">
        <v>9109</v>
      </c>
    </row>
    <row r="55" spans="1:2" x14ac:dyDescent="0.25">
      <c r="A55" t="s">
        <v>8756</v>
      </c>
      <c r="B55" s="2918" t="s">
        <v>9110</v>
      </c>
    </row>
    <row r="56" spans="1:2" x14ac:dyDescent="0.25">
      <c r="A56" t="s">
        <v>8757</v>
      </c>
      <c r="B56" s="2918" t="s">
        <v>9111</v>
      </c>
    </row>
    <row r="57" spans="1:2" x14ac:dyDescent="0.25">
      <c r="A57" s="2919" t="s">
        <v>8758</v>
      </c>
      <c r="B57" s="2918" t="s">
        <v>9057</v>
      </c>
    </row>
    <row r="58" spans="1:2" x14ac:dyDescent="0.25">
      <c r="A58" t="s">
        <v>8759</v>
      </c>
      <c r="B58" s="2918" t="s">
        <v>9059</v>
      </c>
    </row>
    <row r="59" spans="1:2" x14ac:dyDescent="0.25">
      <c r="A59" t="s">
        <v>8760</v>
      </c>
      <c r="B59" s="2918" t="s">
        <v>9060</v>
      </c>
    </row>
    <row r="60" spans="1:2" x14ac:dyDescent="0.25">
      <c r="A60" t="s">
        <v>8761</v>
      </c>
      <c r="B60" s="2918" t="s">
        <v>9061</v>
      </c>
    </row>
    <row r="61" spans="1:2" x14ac:dyDescent="0.25">
      <c r="A61" t="s">
        <v>8762</v>
      </c>
      <c r="B61" s="2918" t="s">
        <v>9062</v>
      </c>
    </row>
    <row r="62" spans="1:2" x14ac:dyDescent="0.25">
      <c r="A62" t="s">
        <v>8763</v>
      </c>
      <c r="B62" s="2918" t="s">
        <v>9063</v>
      </c>
    </row>
    <row r="63" spans="1:2" x14ac:dyDescent="0.25">
      <c r="A63" t="s">
        <v>8764</v>
      </c>
      <c r="B63" s="2918" t="s">
        <v>9064</v>
      </c>
    </row>
    <row r="64" spans="1:2" x14ac:dyDescent="0.25">
      <c r="A64" t="s">
        <v>8765</v>
      </c>
      <c r="B64" s="2918" t="s">
        <v>9065</v>
      </c>
    </row>
    <row r="65" spans="1:2" x14ac:dyDescent="0.25">
      <c r="A65" t="s">
        <v>8766</v>
      </c>
      <c r="B65" s="2918" t="s">
        <v>9066</v>
      </c>
    </row>
    <row r="66" spans="1:2" x14ac:dyDescent="0.25">
      <c r="A66" t="s">
        <v>8767</v>
      </c>
      <c r="B66" s="2918" t="s">
        <v>9067</v>
      </c>
    </row>
    <row r="67" spans="1:2" x14ac:dyDescent="0.25">
      <c r="A67" t="s">
        <v>8768</v>
      </c>
      <c r="B67" s="2918" t="s">
        <v>9068</v>
      </c>
    </row>
    <row r="68" spans="1:2" x14ac:dyDescent="0.25">
      <c r="A68" t="s">
        <v>8769</v>
      </c>
      <c r="B68" s="2918" t="s">
        <v>9069</v>
      </c>
    </row>
    <row r="69" spans="1:2" x14ac:dyDescent="0.25">
      <c r="A69" t="s">
        <v>8770</v>
      </c>
      <c r="B69" s="2918" t="s">
        <v>9070</v>
      </c>
    </row>
    <row r="70" spans="1:2" x14ac:dyDescent="0.25">
      <c r="A70" t="s">
        <v>8771</v>
      </c>
      <c r="B70" s="2918" t="s">
        <v>9071</v>
      </c>
    </row>
    <row r="71" spans="1:2" x14ac:dyDescent="0.25">
      <c r="A71" t="s">
        <v>8772</v>
      </c>
      <c r="B71" s="2918" t="s">
        <v>9072</v>
      </c>
    </row>
    <row r="72" spans="1:2" x14ac:dyDescent="0.25">
      <c r="A72" t="s">
        <v>8773</v>
      </c>
      <c r="B72" s="2918" t="s">
        <v>9073</v>
      </c>
    </row>
    <row r="73" spans="1:2" x14ac:dyDescent="0.25">
      <c r="A73" t="s">
        <v>8774</v>
      </c>
      <c r="B73" s="2918" t="s">
        <v>9074</v>
      </c>
    </row>
    <row r="74" spans="1:2" x14ac:dyDescent="0.25">
      <c r="A74" t="s">
        <v>8775</v>
      </c>
      <c r="B74" s="2918" t="s">
        <v>9075</v>
      </c>
    </row>
    <row r="75" spans="1:2" x14ac:dyDescent="0.25">
      <c r="A75" t="s">
        <v>8776</v>
      </c>
      <c r="B75" s="2918" t="s">
        <v>9076</v>
      </c>
    </row>
    <row r="76" spans="1:2" x14ac:dyDescent="0.25">
      <c r="A76" t="s">
        <v>8777</v>
      </c>
      <c r="B76" s="2918" t="s">
        <v>9077</v>
      </c>
    </row>
    <row r="77" spans="1:2" x14ac:dyDescent="0.25">
      <c r="A77" t="s">
        <v>8778</v>
      </c>
      <c r="B77" s="2918" t="s">
        <v>9078</v>
      </c>
    </row>
    <row r="78" spans="1:2" x14ac:dyDescent="0.25">
      <c r="A78" t="s">
        <v>8779</v>
      </c>
      <c r="B78" s="2918" t="s">
        <v>9079</v>
      </c>
    </row>
    <row r="79" spans="1:2" x14ac:dyDescent="0.25">
      <c r="A79" t="s">
        <v>8780</v>
      </c>
      <c r="B79" s="2918" t="s">
        <v>9080</v>
      </c>
    </row>
    <row r="80" spans="1:2" x14ac:dyDescent="0.25">
      <c r="A80" t="s">
        <v>8781</v>
      </c>
      <c r="B80" s="2918" t="s">
        <v>9081</v>
      </c>
    </row>
    <row r="81" spans="1:2" x14ac:dyDescent="0.25">
      <c r="A81" t="s">
        <v>8782</v>
      </c>
      <c r="B81" s="2918" t="s">
        <v>9082</v>
      </c>
    </row>
    <row r="82" spans="1:2" x14ac:dyDescent="0.25">
      <c r="A82" t="s">
        <v>8783</v>
      </c>
      <c r="B82" s="2918" t="s">
        <v>9083</v>
      </c>
    </row>
    <row r="83" spans="1:2" x14ac:dyDescent="0.25">
      <c r="A83" t="s">
        <v>8784</v>
      </c>
      <c r="B83" s="2918" t="s">
        <v>9084</v>
      </c>
    </row>
    <row r="84" spans="1:2" x14ac:dyDescent="0.25">
      <c r="A84" t="s">
        <v>8785</v>
      </c>
      <c r="B84" s="2918" t="s">
        <v>9085</v>
      </c>
    </row>
    <row r="85" spans="1:2" x14ac:dyDescent="0.25">
      <c r="A85" t="s">
        <v>8786</v>
      </c>
      <c r="B85" s="2918" t="s">
        <v>9086</v>
      </c>
    </row>
    <row r="86" spans="1:2" x14ac:dyDescent="0.25">
      <c r="A86" t="s">
        <v>8787</v>
      </c>
      <c r="B86" s="2918" t="s">
        <v>9087</v>
      </c>
    </row>
    <row r="87" spans="1:2" x14ac:dyDescent="0.25">
      <c r="A87" t="s">
        <v>8788</v>
      </c>
      <c r="B87" s="2918" t="s">
        <v>9088</v>
      </c>
    </row>
    <row r="88" spans="1:2" x14ac:dyDescent="0.25">
      <c r="A88" t="s">
        <v>8789</v>
      </c>
      <c r="B88" s="2918" t="s">
        <v>9089</v>
      </c>
    </row>
    <row r="89" spans="1:2" x14ac:dyDescent="0.25">
      <c r="A89" t="s">
        <v>8790</v>
      </c>
      <c r="B89" s="2918" t="s">
        <v>9090</v>
      </c>
    </row>
    <row r="90" spans="1:2" x14ac:dyDescent="0.25">
      <c r="A90" t="s">
        <v>8791</v>
      </c>
      <c r="B90" s="2918" t="s">
        <v>9091</v>
      </c>
    </row>
    <row r="91" spans="1:2" x14ac:dyDescent="0.25">
      <c r="A91" t="s">
        <v>8792</v>
      </c>
      <c r="B91" s="2918" t="s">
        <v>9092</v>
      </c>
    </row>
    <row r="92" spans="1:2" x14ac:dyDescent="0.25">
      <c r="A92" t="s">
        <v>8793</v>
      </c>
      <c r="B92" s="2918" t="s">
        <v>9093</v>
      </c>
    </row>
    <row r="93" spans="1:2" x14ac:dyDescent="0.25">
      <c r="A93" t="s">
        <v>8794</v>
      </c>
      <c r="B93" s="2918" t="s">
        <v>9094</v>
      </c>
    </row>
    <row r="94" spans="1:2" x14ac:dyDescent="0.25">
      <c r="A94" t="s">
        <v>8795</v>
      </c>
      <c r="B94" s="2918" t="s">
        <v>9095</v>
      </c>
    </row>
    <row r="95" spans="1:2" x14ac:dyDescent="0.25">
      <c r="A95" t="s">
        <v>8796</v>
      </c>
      <c r="B95" s="2918" t="s">
        <v>9096</v>
      </c>
    </row>
    <row r="96" spans="1:2" x14ac:dyDescent="0.25">
      <c r="A96" t="s">
        <v>8797</v>
      </c>
      <c r="B96" s="2918" t="s">
        <v>9097</v>
      </c>
    </row>
    <row r="97" spans="1:4" x14ac:dyDescent="0.25">
      <c r="A97" t="s">
        <v>8798</v>
      </c>
      <c r="B97" s="2918" t="s">
        <v>9098</v>
      </c>
    </row>
    <row r="98" spans="1:4" x14ac:dyDescent="0.25">
      <c r="A98" t="s">
        <v>8799</v>
      </c>
      <c r="B98" s="2918" t="s">
        <v>9099</v>
      </c>
    </row>
    <row r="99" spans="1:4" x14ac:dyDescent="0.25">
      <c r="A99" t="s">
        <v>8800</v>
      </c>
      <c r="B99" s="2918" t="s">
        <v>9100</v>
      </c>
    </row>
    <row r="100" spans="1:4" x14ac:dyDescent="0.25">
      <c r="A100" t="s">
        <v>8801</v>
      </c>
      <c r="B100" s="2918" t="s">
        <v>9101</v>
      </c>
    </row>
    <row r="101" spans="1:4" x14ac:dyDescent="0.25">
      <c r="A101" t="s">
        <v>8802</v>
      </c>
      <c r="B101" s="2918" t="s">
        <v>9102</v>
      </c>
    </row>
    <row r="102" spans="1:4" x14ac:dyDescent="0.25">
      <c r="A102" t="s">
        <v>8803</v>
      </c>
      <c r="B102" s="2918" t="s">
        <v>9103</v>
      </c>
    </row>
    <row r="103" spans="1:4" x14ac:dyDescent="0.25">
      <c r="A103" t="s">
        <v>8804</v>
      </c>
      <c r="B103" s="2918" t="s">
        <v>9104</v>
      </c>
    </row>
    <row r="104" spans="1:4" x14ac:dyDescent="0.25">
      <c r="A104" t="s">
        <v>8805</v>
      </c>
      <c r="B104" s="2918" t="s">
        <v>9105</v>
      </c>
    </row>
    <row r="105" spans="1:4" x14ac:dyDescent="0.25">
      <c r="A105" t="s">
        <v>8806</v>
      </c>
      <c r="B105" s="2918" t="s">
        <v>9106</v>
      </c>
    </row>
    <row r="106" spans="1:4" x14ac:dyDescent="0.25">
      <c r="A106" t="s">
        <v>8807</v>
      </c>
      <c r="B106" s="2918" t="s">
        <v>9107</v>
      </c>
    </row>
    <row r="107" spans="1:4" x14ac:dyDescent="0.25">
      <c r="A107" t="s">
        <v>8808</v>
      </c>
      <c r="B107" s="2918" t="s">
        <v>9108</v>
      </c>
    </row>
    <row r="108" spans="1:4" x14ac:dyDescent="0.25">
      <c r="A108" t="s">
        <v>8809</v>
      </c>
      <c r="B108" s="2918" t="s">
        <v>9109</v>
      </c>
    </row>
    <row r="109" spans="1:4" x14ac:dyDescent="0.25">
      <c r="A109" t="s">
        <v>8810</v>
      </c>
      <c r="B109" s="2918" t="s">
        <v>9110</v>
      </c>
    </row>
    <row r="110" spans="1:4" x14ac:dyDescent="0.25">
      <c r="A110" t="s">
        <v>8811</v>
      </c>
      <c r="B110" s="2918" t="s">
        <v>9111</v>
      </c>
    </row>
    <row r="111" spans="1:4" x14ac:dyDescent="0.25">
      <c r="A111" s="2919" t="s">
        <v>8812</v>
      </c>
      <c r="B111" s="2918" t="s">
        <v>9182</v>
      </c>
      <c r="C111" s="2954" t="s">
        <v>9184</v>
      </c>
      <c r="D111" s="2954" t="s">
        <v>9186</v>
      </c>
    </row>
    <row r="112" spans="1:4" x14ac:dyDescent="0.25">
      <c r="A112" t="s">
        <v>8813</v>
      </c>
      <c r="B112" s="2918" t="s">
        <v>9187</v>
      </c>
      <c r="C112" s="2918" t="s">
        <v>9196</v>
      </c>
      <c r="D112" s="2918" t="s">
        <v>9205</v>
      </c>
    </row>
    <row r="113" spans="1:4" x14ac:dyDescent="0.25">
      <c r="A113" t="s">
        <v>8814</v>
      </c>
      <c r="B113" s="2918" t="s">
        <v>9188</v>
      </c>
      <c r="C113" s="2918" t="s">
        <v>9197</v>
      </c>
      <c r="D113" s="2918" t="s">
        <v>9206</v>
      </c>
    </row>
    <row r="114" spans="1:4" x14ac:dyDescent="0.25">
      <c r="A114" t="s">
        <v>8815</v>
      </c>
      <c r="B114" s="2918" t="s">
        <v>9189</v>
      </c>
      <c r="C114" s="2918" t="s">
        <v>9198</v>
      </c>
      <c r="D114" s="2918" t="s">
        <v>9207</v>
      </c>
    </row>
    <row r="115" spans="1:4" x14ac:dyDescent="0.25">
      <c r="A115" t="s">
        <v>8816</v>
      </c>
      <c r="B115" s="2918" t="s">
        <v>9190</v>
      </c>
      <c r="C115" s="2918" t="s">
        <v>9199</v>
      </c>
      <c r="D115" s="2918" t="s">
        <v>9208</v>
      </c>
    </row>
    <row r="116" spans="1:4" x14ac:dyDescent="0.25">
      <c r="A116" t="s">
        <v>8817</v>
      </c>
      <c r="B116" s="2918" t="s">
        <v>9191</v>
      </c>
      <c r="C116" s="2918" t="s">
        <v>9200</v>
      </c>
      <c r="D116" s="2918" t="s">
        <v>9209</v>
      </c>
    </row>
    <row r="117" spans="1:4" x14ac:dyDescent="0.25">
      <c r="A117" t="s">
        <v>8818</v>
      </c>
      <c r="B117" s="2918" t="s">
        <v>9192</v>
      </c>
      <c r="C117" s="2918" t="s">
        <v>9201</v>
      </c>
      <c r="D117" s="2918" t="s">
        <v>9210</v>
      </c>
    </row>
    <row r="118" spans="1:4" x14ac:dyDescent="0.25">
      <c r="A118" t="s">
        <v>8819</v>
      </c>
      <c r="B118" s="2918" t="s">
        <v>9193</v>
      </c>
      <c r="C118" s="2918" t="s">
        <v>9202</v>
      </c>
      <c r="D118" s="2918" t="s">
        <v>9211</v>
      </c>
    </row>
    <row r="119" spans="1:4" x14ac:dyDescent="0.25">
      <c r="A119" t="s">
        <v>8820</v>
      </c>
      <c r="B119" s="2918" t="s">
        <v>9194</v>
      </c>
      <c r="C119" s="2918" t="s">
        <v>9203</v>
      </c>
      <c r="D119" s="2918" t="s">
        <v>9212</v>
      </c>
    </row>
    <row r="120" spans="1:4" x14ac:dyDescent="0.25">
      <c r="A120" t="s">
        <v>8821</v>
      </c>
      <c r="B120" s="2918" t="s">
        <v>9195</v>
      </c>
      <c r="C120" s="2918" t="s">
        <v>9204</v>
      </c>
      <c r="D120" s="2918" t="s">
        <v>9213</v>
      </c>
    </row>
    <row r="121" spans="1:4" x14ac:dyDescent="0.25">
      <c r="A121" s="2919" t="s">
        <v>8822</v>
      </c>
      <c r="B121" s="2918" t="s">
        <v>9181</v>
      </c>
      <c r="C121" s="2918" t="s">
        <v>9183</v>
      </c>
      <c r="D121" s="2918" t="s">
        <v>9185</v>
      </c>
    </row>
    <row r="122" spans="1:4" x14ac:dyDescent="0.25">
      <c r="A122" t="s">
        <v>8823</v>
      </c>
      <c r="B122" s="2918" t="s">
        <v>9187</v>
      </c>
      <c r="C122" s="2918" t="s">
        <v>9196</v>
      </c>
      <c r="D122" s="2918" t="s">
        <v>9205</v>
      </c>
    </row>
    <row r="123" spans="1:4" x14ac:dyDescent="0.25">
      <c r="A123" t="s">
        <v>8824</v>
      </c>
      <c r="B123" s="2918" t="s">
        <v>9188</v>
      </c>
      <c r="C123" s="2918" t="s">
        <v>9197</v>
      </c>
      <c r="D123" s="2918" t="s">
        <v>9206</v>
      </c>
    </row>
    <row r="124" spans="1:4" x14ac:dyDescent="0.25">
      <c r="A124" t="s">
        <v>8825</v>
      </c>
      <c r="B124" s="2918" t="s">
        <v>9189</v>
      </c>
      <c r="C124" s="2918" t="s">
        <v>9198</v>
      </c>
      <c r="D124" s="2918" t="s">
        <v>9207</v>
      </c>
    </row>
    <row r="125" spans="1:4" x14ac:dyDescent="0.25">
      <c r="A125" t="s">
        <v>8826</v>
      </c>
      <c r="B125" s="2918" t="s">
        <v>9190</v>
      </c>
      <c r="C125" s="2918" t="s">
        <v>9199</v>
      </c>
      <c r="D125" s="2918" t="s">
        <v>9208</v>
      </c>
    </row>
    <row r="126" spans="1:4" x14ac:dyDescent="0.25">
      <c r="A126" t="s">
        <v>8827</v>
      </c>
      <c r="B126" s="2918" t="s">
        <v>9191</v>
      </c>
      <c r="C126" s="2918" t="s">
        <v>9200</v>
      </c>
      <c r="D126" s="2918" t="s">
        <v>9209</v>
      </c>
    </row>
    <row r="127" spans="1:4" x14ac:dyDescent="0.25">
      <c r="A127" t="s">
        <v>8828</v>
      </c>
      <c r="B127" s="2918" t="s">
        <v>9192</v>
      </c>
      <c r="C127" s="2918" t="s">
        <v>9201</v>
      </c>
      <c r="D127" s="2918" t="s">
        <v>9210</v>
      </c>
    </row>
    <row r="128" spans="1:4" x14ac:dyDescent="0.25">
      <c r="A128" t="s">
        <v>8829</v>
      </c>
      <c r="B128" s="2918" t="s">
        <v>9193</v>
      </c>
      <c r="C128" s="2918" t="s">
        <v>9202</v>
      </c>
      <c r="D128" s="2918" t="s">
        <v>9211</v>
      </c>
    </row>
    <row r="129" spans="1:4" x14ac:dyDescent="0.25">
      <c r="A129" t="s">
        <v>8830</v>
      </c>
      <c r="B129" s="2918" t="s">
        <v>9194</v>
      </c>
      <c r="C129" s="2918" t="s">
        <v>9203</v>
      </c>
      <c r="D129" s="2918" t="s">
        <v>9212</v>
      </c>
    </row>
    <row r="130" spans="1:4" x14ac:dyDescent="0.25">
      <c r="A130" t="s">
        <v>8831</v>
      </c>
      <c r="B130" s="2918" t="s">
        <v>9195</v>
      </c>
      <c r="C130" s="2918" t="s">
        <v>9204</v>
      </c>
      <c r="D130" s="2918" t="s">
        <v>9213</v>
      </c>
    </row>
    <row r="131" spans="1:4" x14ac:dyDescent="0.25">
      <c r="A131" s="2919" t="s">
        <v>8833</v>
      </c>
      <c r="B131" s="2918" t="s">
        <v>9057</v>
      </c>
    </row>
    <row r="132" spans="1:4" x14ac:dyDescent="0.25">
      <c r="A132" t="s">
        <v>8834</v>
      </c>
      <c r="B132" s="2918" t="s">
        <v>9059</v>
      </c>
    </row>
    <row r="133" spans="1:4" x14ac:dyDescent="0.25">
      <c r="A133" t="s">
        <v>8835</v>
      </c>
      <c r="B133" s="2918" t="s">
        <v>9060</v>
      </c>
    </row>
    <row r="134" spans="1:4" x14ac:dyDescent="0.25">
      <c r="A134" t="s">
        <v>8836</v>
      </c>
      <c r="B134" s="2918" t="s">
        <v>9061</v>
      </c>
    </row>
    <row r="135" spans="1:4" x14ac:dyDescent="0.25">
      <c r="A135" t="s">
        <v>8837</v>
      </c>
      <c r="B135" s="2918" t="s">
        <v>9062</v>
      </c>
    </row>
    <row r="136" spans="1:4" x14ac:dyDescent="0.25">
      <c r="A136" t="s">
        <v>8838</v>
      </c>
      <c r="B136" s="2918" t="s">
        <v>9063</v>
      </c>
    </row>
    <row r="137" spans="1:4" x14ac:dyDescent="0.25">
      <c r="A137" t="s">
        <v>8839</v>
      </c>
      <c r="B137" s="2918" t="s">
        <v>9064</v>
      </c>
    </row>
    <row r="138" spans="1:4" x14ac:dyDescent="0.25">
      <c r="A138" t="s">
        <v>8840</v>
      </c>
      <c r="B138" s="2918" t="s">
        <v>9065</v>
      </c>
    </row>
    <row r="139" spans="1:4" x14ac:dyDescent="0.25">
      <c r="A139" t="s">
        <v>8841</v>
      </c>
      <c r="B139" s="2918" t="s">
        <v>9066</v>
      </c>
    </row>
    <row r="140" spans="1:4" x14ac:dyDescent="0.25">
      <c r="A140" t="s">
        <v>8842</v>
      </c>
      <c r="B140" s="2918" t="s">
        <v>9067</v>
      </c>
    </row>
    <row r="141" spans="1:4" x14ac:dyDescent="0.25">
      <c r="A141" t="s">
        <v>8843</v>
      </c>
      <c r="B141" s="2918" t="s">
        <v>9068</v>
      </c>
    </row>
    <row r="142" spans="1:4" x14ac:dyDescent="0.25">
      <c r="A142" t="s">
        <v>8844</v>
      </c>
      <c r="B142" s="2918" t="s">
        <v>9069</v>
      </c>
    </row>
    <row r="143" spans="1:4" x14ac:dyDescent="0.25">
      <c r="A143" t="s">
        <v>8845</v>
      </c>
      <c r="B143" s="2918" t="s">
        <v>9070</v>
      </c>
    </row>
    <row r="144" spans="1:4" x14ac:dyDescent="0.25">
      <c r="A144" t="s">
        <v>8846</v>
      </c>
      <c r="B144" s="2918" t="s">
        <v>9071</v>
      </c>
    </row>
    <row r="145" spans="1:2" x14ac:dyDescent="0.25">
      <c r="A145" t="s">
        <v>8847</v>
      </c>
      <c r="B145" s="2918" t="s">
        <v>9072</v>
      </c>
    </row>
    <row r="146" spans="1:2" x14ac:dyDescent="0.25">
      <c r="A146" t="s">
        <v>8848</v>
      </c>
      <c r="B146" s="2918" t="s">
        <v>9073</v>
      </c>
    </row>
    <row r="147" spans="1:2" x14ac:dyDescent="0.25">
      <c r="A147" t="s">
        <v>8849</v>
      </c>
      <c r="B147" s="2918" t="s">
        <v>9074</v>
      </c>
    </row>
    <row r="148" spans="1:2" x14ac:dyDescent="0.25">
      <c r="A148" t="s">
        <v>8850</v>
      </c>
      <c r="B148" s="2918" t="s">
        <v>9075</v>
      </c>
    </row>
    <row r="149" spans="1:2" x14ac:dyDescent="0.25">
      <c r="A149" t="s">
        <v>8851</v>
      </c>
      <c r="B149" s="2918" t="s">
        <v>9076</v>
      </c>
    </row>
    <row r="150" spans="1:2" x14ac:dyDescent="0.25">
      <c r="A150" t="s">
        <v>8852</v>
      </c>
      <c r="B150" s="2918" t="s">
        <v>9077</v>
      </c>
    </row>
    <row r="151" spans="1:2" x14ac:dyDescent="0.25">
      <c r="A151" t="s">
        <v>8853</v>
      </c>
      <c r="B151" s="2918" t="s">
        <v>9078</v>
      </c>
    </row>
    <row r="152" spans="1:2" x14ac:dyDescent="0.25">
      <c r="A152" t="s">
        <v>8854</v>
      </c>
      <c r="B152" s="2918" t="s">
        <v>9079</v>
      </c>
    </row>
    <row r="153" spans="1:2" x14ac:dyDescent="0.25">
      <c r="A153" t="s">
        <v>8855</v>
      </c>
      <c r="B153" s="2918" t="s">
        <v>9080</v>
      </c>
    </row>
    <row r="154" spans="1:2" x14ac:dyDescent="0.25">
      <c r="A154" t="s">
        <v>8856</v>
      </c>
      <c r="B154" s="2918" t="s">
        <v>9081</v>
      </c>
    </row>
    <row r="155" spans="1:2" x14ac:dyDescent="0.25">
      <c r="A155" t="s">
        <v>8857</v>
      </c>
      <c r="B155" s="2918" t="s">
        <v>9082</v>
      </c>
    </row>
    <row r="156" spans="1:2" x14ac:dyDescent="0.25">
      <c r="A156" t="s">
        <v>8858</v>
      </c>
      <c r="B156" s="2918" t="s">
        <v>9083</v>
      </c>
    </row>
    <row r="157" spans="1:2" x14ac:dyDescent="0.25">
      <c r="A157" t="s">
        <v>8859</v>
      </c>
      <c r="B157" s="2918" t="s">
        <v>9084</v>
      </c>
    </row>
    <row r="158" spans="1:2" x14ac:dyDescent="0.25">
      <c r="A158" t="s">
        <v>8860</v>
      </c>
      <c r="B158" s="2918" t="s">
        <v>9085</v>
      </c>
    </row>
    <row r="159" spans="1:2" x14ac:dyDescent="0.25">
      <c r="A159" t="s">
        <v>8861</v>
      </c>
      <c r="B159" s="2918" t="s">
        <v>9086</v>
      </c>
    </row>
    <row r="160" spans="1:2" x14ac:dyDescent="0.25">
      <c r="A160" t="s">
        <v>8862</v>
      </c>
      <c r="B160" s="2918" t="s">
        <v>9087</v>
      </c>
    </row>
    <row r="161" spans="1:2" x14ac:dyDescent="0.25">
      <c r="A161" t="s">
        <v>8863</v>
      </c>
      <c r="B161" s="2918" t="s">
        <v>9088</v>
      </c>
    </row>
    <row r="162" spans="1:2" x14ac:dyDescent="0.25">
      <c r="A162" t="s">
        <v>8864</v>
      </c>
      <c r="B162" s="2918" t="s">
        <v>9089</v>
      </c>
    </row>
    <row r="163" spans="1:2" x14ac:dyDescent="0.25">
      <c r="A163" t="s">
        <v>8865</v>
      </c>
      <c r="B163" s="2918" t="s">
        <v>9090</v>
      </c>
    </row>
    <row r="164" spans="1:2" x14ac:dyDescent="0.25">
      <c r="A164" t="s">
        <v>8866</v>
      </c>
      <c r="B164" s="2918" t="s">
        <v>9091</v>
      </c>
    </row>
    <row r="165" spans="1:2" x14ac:dyDescent="0.25">
      <c r="A165" t="s">
        <v>8867</v>
      </c>
      <c r="B165" s="2918" t="s">
        <v>9092</v>
      </c>
    </row>
    <row r="166" spans="1:2" x14ac:dyDescent="0.25">
      <c r="A166" t="s">
        <v>8868</v>
      </c>
      <c r="B166" s="2918" t="s">
        <v>9093</v>
      </c>
    </row>
    <row r="167" spans="1:2" x14ac:dyDescent="0.25">
      <c r="A167" t="s">
        <v>8869</v>
      </c>
      <c r="B167" s="2918" t="s">
        <v>9094</v>
      </c>
    </row>
    <row r="168" spans="1:2" x14ac:dyDescent="0.25">
      <c r="A168" t="s">
        <v>8870</v>
      </c>
      <c r="B168" s="2918" t="s">
        <v>9095</v>
      </c>
    </row>
    <row r="169" spans="1:2" x14ac:dyDescent="0.25">
      <c r="A169" t="s">
        <v>8871</v>
      </c>
      <c r="B169" s="2918" t="s">
        <v>9096</v>
      </c>
    </row>
    <row r="170" spans="1:2" x14ac:dyDescent="0.25">
      <c r="A170" t="s">
        <v>8872</v>
      </c>
      <c r="B170" s="2918" t="s">
        <v>9097</v>
      </c>
    </row>
    <row r="171" spans="1:2" x14ac:dyDescent="0.25">
      <c r="A171" s="2919" t="s">
        <v>8873</v>
      </c>
      <c r="B171" s="2918" t="s">
        <v>9057</v>
      </c>
    </row>
    <row r="172" spans="1:2" x14ac:dyDescent="0.25">
      <c r="A172" t="s">
        <v>8874</v>
      </c>
      <c r="B172" s="2918" t="s">
        <v>9059</v>
      </c>
    </row>
    <row r="173" spans="1:2" x14ac:dyDescent="0.25">
      <c r="A173" t="s">
        <v>8875</v>
      </c>
      <c r="B173" s="2918" t="s">
        <v>9060</v>
      </c>
    </row>
    <row r="174" spans="1:2" x14ac:dyDescent="0.25">
      <c r="A174" t="s">
        <v>8876</v>
      </c>
      <c r="B174" s="2918" t="s">
        <v>9061</v>
      </c>
    </row>
    <row r="175" spans="1:2" x14ac:dyDescent="0.25">
      <c r="A175" t="s">
        <v>8877</v>
      </c>
      <c r="B175" s="2918" t="s">
        <v>9062</v>
      </c>
    </row>
    <row r="176" spans="1:2" x14ac:dyDescent="0.25">
      <c r="A176" t="s">
        <v>8878</v>
      </c>
      <c r="B176" s="2918" t="s">
        <v>9063</v>
      </c>
    </row>
    <row r="177" spans="1:2" x14ac:dyDescent="0.25">
      <c r="A177" t="s">
        <v>8879</v>
      </c>
      <c r="B177" s="2918" t="s">
        <v>9064</v>
      </c>
    </row>
    <row r="178" spans="1:2" x14ac:dyDescent="0.25">
      <c r="A178" t="s">
        <v>8880</v>
      </c>
      <c r="B178" s="2918" t="s">
        <v>9065</v>
      </c>
    </row>
    <row r="179" spans="1:2" x14ac:dyDescent="0.25">
      <c r="A179" t="s">
        <v>8881</v>
      </c>
      <c r="B179" s="2918" t="s">
        <v>9066</v>
      </c>
    </row>
    <row r="180" spans="1:2" x14ac:dyDescent="0.25">
      <c r="A180" t="s">
        <v>8882</v>
      </c>
      <c r="B180" s="2918" t="s">
        <v>9067</v>
      </c>
    </row>
    <row r="181" spans="1:2" x14ac:dyDescent="0.25">
      <c r="A181" t="s">
        <v>8883</v>
      </c>
      <c r="B181" s="2918" t="s">
        <v>9068</v>
      </c>
    </row>
    <row r="182" spans="1:2" x14ac:dyDescent="0.25">
      <c r="A182" t="s">
        <v>8884</v>
      </c>
      <c r="B182" s="2918" t="s">
        <v>9069</v>
      </c>
    </row>
    <row r="183" spans="1:2" x14ac:dyDescent="0.25">
      <c r="A183" t="s">
        <v>8885</v>
      </c>
      <c r="B183" s="2918" t="s">
        <v>9070</v>
      </c>
    </row>
    <row r="184" spans="1:2" x14ac:dyDescent="0.25">
      <c r="A184" t="s">
        <v>8886</v>
      </c>
      <c r="B184" s="2918" t="s">
        <v>9071</v>
      </c>
    </row>
    <row r="185" spans="1:2" x14ac:dyDescent="0.25">
      <c r="A185" t="s">
        <v>8887</v>
      </c>
      <c r="B185" s="2918" t="s">
        <v>9072</v>
      </c>
    </row>
    <row r="186" spans="1:2" x14ac:dyDescent="0.25">
      <c r="A186" t="s">
        <v>8888</v>
      </c>
      <c r="B186" s="2918" t="s">
        <v>9073</v>
      </c>
    </row>
    <row r="187" spans="1:2" x14ac:dyDescent="0.25">
      <c r="A187" t="s">
        <v>8889</v>
      </c>
      <c r="B187" s="2918" t="s">
        <v>9074</v>
      </c>
    </row>
    <row r="188" spans="1:2" x14ac:dyDescent="0.25">
      <c r="A188" t="s">
        <v>8890</v>
      </c>
      <c r="B188" s="2918" t="s">
        <v>9075</v>
      </c>
    </row>
    <row r="189" spans="1:2" x14ac:dyDescent="0.25">
      <c r="A189" t="s">
        <v>8891</v>
      </c>
      <c r="B189" s="2918" t="s">
        <v>9076</v>
      </c>
    </row>
    <row r="190" spans="1:2" x14ac:dyDescent="0.25">
      <c r="A190" t="s">
        <v>8892</v>
      </c>
      <c r="B190" s="2918" t="s">
        <v>9077</v>
      </c>
    </row>
    <row r="191" spans="1:2" x14ac:dyDescent="0.25">
      <c r="A191" t="s">
        <v>8893</v>
      </c>
      <c r="B191" s="2918" t="s">
        <v>9078</v>
      </c>
    </row>
    <row r="192" spans="1:2" x14ac:dyDescent="0.25">
      <c r="A192" t="s">
        <v>8894</v>
      </c>
      <c r="B192" s="2918" t="s">
        <v>9079</v>
      </c>
    </row>
    <row r="193" spans="1:2" x14ac:dyDescent="0.25">
      <c r="A193" t="s">
        <v>8895</v>
      </c>
      <c r="B193" s="2918" t="s">
        <v>9080</v>
      </c>
    </row>
    <row r="194" spans="1:2" x14ac:dyDescent="0.25">
      <c r="A194" t="s">
        <v>8896</v>
      </c>
      <c r="B194" s="2918" t="s">
        <v>9081</v>
      </c>
    </row>
    <row r="195" spans="1:2" x14ac:dyDescent="0.25">
      <c r="A195" t="s">
        <v>8897</v>
      </c>
      <c r="B195" s="2918" t="s">
        <v>9082</v>
      </c>
    </row>
    <row r="196" spans="1:2" x14ac:dyDescent="0.25">
      <c r="A196" t="s">
        <v>8898</v>
      </c>
      <c r="B196" s="2918" t="s">
        <v>9083</v>
      </c>
    </row>
    <row r="197" spans="1:2" x14ac:dyDescent="0.25">
      <c r="A197" t="s">
        <v>8899</v>
      </c>
      <c r="B197" s="2918" t="s">
        <v>9084</v>
      </c>
    </row>
    <row r="198" spans="1:2" x14ac:dyDescent="0.25">
      <c r="A198" t="s">
        <v>8900</v>
      </c>
      <c r="B198" s="2918" t="s">
        <v>9085</v>
      </c>
    </row>
    <row r="199" spans="1:2" x14ac:dyDescent="0.25">
      <c r="A199" t="s">
        <v>8901</v>
      </c>
      <c r="B199" s="2918" t="s">
        <v>9086</v>
      </c>
    </row>
    <row r="200" spans="1:2" x14ac:dyDescent="0.25">
      <c r="A200" t="s">
        <v>8902</v>
      </c>
      <c r="B200" s="2918" t="s">
        <v>9087</v>
      </c>
    </row>
    <row r="201" spans="1:2" x14ac:dyDescent="0.25">
      <c r="A201" t="s">
        <v>8903</v>
      </c>
      <c r="B201" s="2918" t="s">
        <v>9088</v>
      </c>
    </row>
    <row r="202" spans="1:2" x14ac:dyDescent="0.25">
      <c r="A202" t="s">
        <v>8904</v>
      </c>
      <c r="B202" s="2918" t="s">
        <v>9089</v>
      </c>
    </row>
    <row r="203" spans="1:2" x14ac:dyDescent="0.25">
      <c r="A203" t="s">
        <v>8905</v>
      </c>
      <c r="B203" s="2918" t="s">
        <v>9090</v>
      </c>
    </row>
    <row r="204" spans="1:2" x14ac:dyDescent="0.25">
      <c r="A204" t="s">
        <v>8906</v>
      </c>
      <c r="B204" s="2918" t="s">
        <v>9091</v>
      </c>
    </row>
    <row r="205" spans="1:2" x14ac:dyDescent="0.25">
      <c r="A205" t="s">
        <v>8907</v>
      </c>
      <c r="B205" s="2918" t="s">
        <v>9092</v>
      </c>
    </row>
    <row r="206" spans="1:2" x14ac:dyDescent="0.25">
      <c r="A206" t="s">
        <v>8908</v>
      </c>
      <c r="B206" s="2918" t="s">
        <v>9093</v>
      </c>
    </row>
    <row r="207" spans="1:2" x14ac:dyDescent="0.25">
      <c r="A207" t="s">
        <v>8909</v>
      </c>
      <c r="B207" s="2918" t="s">
        <v>9094</v>
      </c>
    </row>
    <row r="208" spans="1:2" x14ac:dyDescent="0.25">
      <c r="A208" t="s">
        <v>8910</v>
      </c>
      <c r="B208" s="2918" t="s">
        <v>9095</v>
      </c>
    </row>
    <row r="209" spans="1:2" x14ac:dyDescent="0.25">
      <c r="A209" t="s">
        <v>8911</v>
      </c>
      <c r="B209" s="2918" t="s">
        <v>9096</v>
      </c>
    </row>
    <row r="210" spans="1:2" x14ac:dyDescent="0.25">
      <c r="A210" t="s">
        <v>8912</v>
      </c>
      <c r="B210" s="2918" t="s">
        <v>9097</v>
      </c>
    </row>
    <row r="211" spans="1:2" x14ac:dyDescent="0.25">
      <c r="A211" s="2919" t="s">
        <v>8913</v>
      </c>
      <c r="B211" s="2918" t="s">
        <v>9057</v>
      </c>
    </row>
    <row r="212" spans="1:2" x14ac:dyDescent="0.25">
      <c r="A212" t="s">
        <v>8914</v>
      </c>
      <c r="B212" s="2918" t="s">
        <v>9059</v>
      </c>
    </row>
    <row r="213" spans="1:2" x14ac:dyDescent="0.25">
      <c r="A213" t="s">
        <v>8915</v>
      </c>
      <c r="B213" s="2918" t="s">
        <v>9060</v>
      </c>
    </row>
    <row r="214" spans="1:2" x14ac:dyDescent="0.25">
      <c r="A214" t="s">
        <v>8916</v>
      </c>
      <c r="B214" s="2918" t="s">
        <v>9061</v>
      </c>
    </row>
    <row r="215" spans="1:2" x14ac:dyDescent="0.25">
      <c r="A215" t="s">
        <v>8917</v>
      </c>
      <c r="B215" s="2918" t="s">
        <v>9062</v>
      </c>
    </row>
    <row r="216" spans="1:2" x14ac:dyDescent="0.25">
      <c r="A216" t="s">
        <v>8918</v>
      </c>
      <c r="B216" s="2918" t="s">
        <v>9063</v>
      </c>
    </row>
    <row r="217" spans="1:2" x14ac:dyDescent="0.25">
      <c r="A217" t="s">
        <v>8919</v>
      </c>
      <c r="B217" s="2918" t="s">
        <v>9064</v>
      </c>
    </row>
    <row r="218" spans="1:2" x14ac:dyDescent="0.25">
      <c r="A218" t="s">
        <v>8920</v>
      </c>
      <c r="B218" s="2918" t="s">
        <v>9065</v>
      </c>
    </row>
    <row r="219" spans="1:2" x14ac:dyDescent="0.25">
      <c r="A219" t="s">
        <v>8921</v>
      </c>
      <c r="B219" s="2918" t="s">
        <v>9066</v>
      </c>
    </row>
    <row r="220" spans="1:2" x14ac:dyDescent="0.25">
      <c r="A220" t="s">
        <v>8922</v>
      </c>
      <c r="B220" s="2918" t="s">
        <v>9067</v>
      </c>
    </row>
    <row r="221" spans="1:2" x14ac:dyDescent="0.25">
      <c r="A221" s="2919" t="s">
        <v>8832</v>
      </c>
      <c r="B221" s="2918" t="s">
        <v>9057</v>
      </c>
    </row>
    <row r="222" spans="1:2" x14ac:dyDescent="0.25">
      <c r="A222" t="s">
        <v>8923</v>
      </c>
      <c r="B222" s="2918" t="s">
        <v>9059</v>
      </c>
    </row>
    <row r="223" spans="1:2" x14ac:dyDescent="0.25">
      <c r="A223" t="s">
        <v>8924</v>
      </c>
      <c r="B223" s="2918" t="s">
        <v>9060</v>
      </c>
    </row>
    <row r="224" spans="1:2" x14ac:dyDescent="0.25">
      <c r="A224" t="s">
        <v>8925</v>
      </c>
      <c r="B224" s="2918" t="s">
        <v>9061</v>
      </c>
    </row>
    <row r="225" spans="1:2" x14ac:dyDescent="0.25">
      <c r="A225" t="s">
        <v>8926</v>
      </c>
      <c r="B225" s="2918" t="s">
        <v>9062</v>
      </c>
    </row>
    <row r="226" spans="1:2" x14ac:dyDescent="0.25">
      <c r="A226" t="s">
        <v>8927</v>
      </c>
      <c r="B226" s="2918" t="s">
        <v>9063</v>
      </c>
    </row>
    <row r="227" spans="1:2" x14ac:dyDescent="0.25">
      <c r="A227" t="s">
        <v>8928</v>
      </c>
      <c r="B227" s="2918" t="s">
        <v>9064</v>
      </c>
    </row>
    <row r="228" spans="1:2" x14ac:dyDescent="0.25">
      <c r="A228" t="s">
        <v>8929</v>
      </c>
      <c r="B228" s="2918" t="s">
        <v>9065</v>
      </c>
    </row>
    <row r="229" spans="1:2" x14ac:dyDescent="0.25">
      <c r="A229" t="s">
        <v>8930</v>
      </c>
      <c r="B229" s="2918" t="s">
        <v>9066</v>
      </c>
    </row>
    <row r="230" spans="1:2" x14ac:dyDescent="0.25">
      <c r="A230" t="s">
        <v>8931</v>
      </c>
      <c r="B230" s="2918" t="s">
        <v>9067</v>
      </c>
    </row>
  </sheetData>
  <mergeCells count="2">
    <mergeCell ref="A1:A2"/>
    <mergeCell ref="B1:B2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EFB8-0ACC-44B7-B259-2D0EABE9B397}">
  <sheetPr>
    <tabColor rgb="FFFF0000"/>
    <pageSetUpPr fitToPage="1"/>
  </sheetPr>
  <dimension ref="A1:U465"/>
  <sheetViews>
    <sheetView view="pageBreakPreview" zoomScale="85" zoomScaleNormal="80" zoomScaleSheetLayoutView="85" workbookViewId="0">
      <selection activeCell="K26" sqref="K26"/>
    </sheetView>
  </sheetViews>
  <sheetFormatPr defaultRowHeight="14.4" x14ac:dyDescent="0.25"/>
  <cols>
    <col min="1" max="1" width="18.296875" customWidth="1"/>
    <col min="2" max="3" width="6.796875" customWidth="1"/>
    <col min="4" max="7" width="8.09765625" customWidth="1"/>
    <col min="8" max="11" width="10.296875" customWidth="1"/>
    <col min="12" max="15" width="8.09765625" customWidth="1"/>
    <col min="16" max="17" width="6.796875" customWidth="1"/>
    <col min="18" max="18" width="18.296875" customWidth="1"/>
  </cols>
  <sheetData>
    <row r="1" spans="1:21" x14ac:dyDescent="0.25">
      <c r="A1" s="2974" t="s">
        <v>9279</v>
      </c>
    </row>
    <row r="2" spans="1:21" ht="15" thickBot="1" x14ac:dyDescent="0.3">
      <c r="A2" s="124"/>
      <c r="D2" s="125"/>
      <c r="E2" s="125"/>
      <c r="F2" s="125"/>
      <c r="G2" s="125"/>
      <c r="H2" s="124"/>
      <c r="I2" s="124"/>
      <c r="J2" s="124"/>
      <c r="K2" s="124"/>
      <c r="L2" s="125"/>
      <c r="M2" s="125"/>
      <c r="N2" s="125"/>
      <c r="O2" s="125"/>
      <c r="P2" s="125"/>
      <c r="Q2" s="125"/>
      <c r="S2" s="2253"/>
    </row>
    <row r="3" spans="1:21" ht="15.6" thickTop="1" thickBot="1" x14ac:dyDescent="0.3">
      <c r="A3" s="126" t="s">
        <v>6987</v>
      </c>
      <c r="D3" s="126"/>
      <c r="E3" s="126"/>
      <c r="F3" s="126"/>
      <c r="G3" s="126"/>
      <c r="H3" s="124"/>
      <c r="I3" s="3547" t="s">
        <v>4996</v>
      </c>
      <c r="J3" s="3553"/>
      <c r="K3" s="124"/>
      <c r="L3" s="126"/>
      <c r="M3" s="126"/>
      <c r="N3" s="126"/>
      <c r="O3" s="126"/>
      <c r="P3" s="126"/>
      <c r="Q3" s="126"/>
    </row>
    <row r="4" spans="1:21" ht="30" customHeight="1" thickTop="1" thickBot="1" x14ac:dyDescent="0.3">
      <c r="A4" s="127"/>
      <c r="B4" s="128"/>
      <c r="C4" s="128"/>
      <c r="D4" s="129"/>
      <c r="E4" s="129"/>
      <c r="F4" s="130"/>
      <c r="G4" s="129"/>
      <c r="H4" s="131"/>
      <c r="I4" s="128"/>
      <c r="J4" s="132"/>
      <c r="K4" s="1448" t="s">
        <v>4570</v>
      </c>
      <c r="L4" s="1445">
        <v>2.2999999999999998</v>
      </c>
      <c r="M4" s="1446">
        <v>2.1</v>
      </c>
      <c r="N4" s="1447">
        <v>2.9</v>
      </c>
      <c r="O4" s="510" t="s">
        <v>4571</v>
      </c>
      <c r="P4" s="133"/>
      <c r="Q4" s="128"/>
      <c r="R4" s="530" t="s">
        <v>6989</v>
      </c>
    </row>
    <row r="5" spans="1:21" ht="20.100000000000001" customHeight="1" thickTop="1" thickBot="1" x14ac:dyDescent="0.3">
      <c r="A5" s="134" t="s">
        <v>4636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137" t="s">
        <v>4579</v>
      </c>
      <c r="I5" s="138" t="s">
        <v>4580</v>
      </c>
      <c r="J5" s="139" t="s">
        <v>4580</v>
      </c>
      <c r="K5" s="135" t="s">
        <v>4579</v>
      </c>
      <c r="L5" s="135" t="s">
        <v>4575</v>
      </c>
      <c r="M5" s="135" t="s">
        <v>4576</v>
      </c>
      <c r="N5" s="135" t="s">
        <v>4577</v>
      </c>
      <c r="O5" s="135" t="s">
        <v>4578</v>
      </c>
      <c r="P5" s="135" t="s">
        <v>4573</v>
      </c>
      <c r="Q5" s="136" t="s">
        <v>4574</v>
      </c>
      <c r="R5" s="140" t="s">
        <v>4636</v>
      </c>
      <c r="S5" s="2970"/>
      <c r="U5" s="2970"/>
    </row>
    <row r="6" spans="1:21" ht="20.100000000000001" customHeight="1" thickTop="1" x14ac:dyDescent="0.25">
      <c r="A6" s="638" t="s">
        <v>6953</v>
      </c>
      <c r="B6" s="142" t="s">
        <v>4638</v>
      </c>
      <c r="C6" s="152" t="s">
        <v>4583</v>
      </c>
      <c r="D6" s="2921">
        <v>59.42</v>
      </c>
      <c r="E6" s="2921">
        <v>60.51</v>
      </c>
      <c r="F6" s="2921">
        <v>58.78</v>
      </c>
      <c r="G6" s="354"/>
      <c r="H6" s="142" t="s">
        <v>4997</v>
      </c>
      <c r="I6" s="145" t="s">
        <v>4640</v>
      </c>
      <c r="J6" s="1361"/>
      <c r="K6" s="1361"/>
      <c r="L6" s="1362"/>
      <c r="M6" s="1362"/>
      <c r="N6" s="1362"/>
      <c r="O6" s="1362"/>
      <c r="P6" s="1361"/>
      <c r="Q6" s="1363"/>
      <c r="R6" s="1364"/>
    </row>
    <row r="7" spans="1:21" ht="20.100000000000001" customHeight="1" x14ac:dyDescent="0.25">
      <c r="A7" s="1365"/>
      <c r="B7" s="143" t="s">
        <v>569</v>
      </c>
      <c r="C7" s="189" t="s">
        <v>4730</v>
      </c>
      <c r="D7" s="1366" t="s">
        <v>4998</v>
      </c>
      <c r="E7" s="1366" t="s">
        <v>4999</v>
      </c>
      <c r="F7" s="1366" t="s">
        <v>5000</v>
      </c>
      <c r="G7" s="1366" t="s">
        <v>5001</v>
      </c>
      <c r="H7" s="143" t="s">
        <v>5002</v>
      </c>
      <c r="I7" s="150" t="s">
        <v>4870</v>
      </c>
      <c r="J7" s="151" t="s">
        <v>4590</v>
      </c>
      <c r="K7" s="143" t="s">
        <v>4975</v>
      </c>
      <c r="L7" s="2922">
        <v>0</v>
      </c>
      <c r="M7" s="2922">
        <v>0</v>
      </c>
      <c r="N7" s="2922">
        <v>0</v>
      </c>
      <c r="O7" s="149"/>
      <c r="P7" s="143" t="s">
        <v>569</v>
      </c>
      <c r="Q7" s="143" t="s">
        <v>4649</v>
      </c>
      <c r="R7" s="153"/>
    </row>
    <row r="8" spans="1:21" ht="20.100000000000001" customHeight="1" x14ac:dyDescent="0.25">
      <c r="A8" s="2688" t="s">
        <v>6988</v>
      </c>
      <c r="B8" s="143" t="s">
        <v>4638</v>
      </c>
      <c r="C8" s="189" t="s">
        <v>4583</v>
      </c>
      <c r="D8" s="2923">
        <v>0</v>
      </c>
      <c r="E8" s="2923">
        <v>0</v>
      </c>
      <c r="F8" s="2923">
        <v>0</v>
      </c>
      <c r="G8" s="345"/>
      <c r="H8" s="143" t="s">
        <v>5003</v>
      </c>
      <c r="I8" s="154" t="s">
        <v>4872</v>
      </c>
      <c r="J8" s="155" t="s">
        <v>4595</v>
      </c>
      <c r="K8" s="156" t="s">
        <v>5003</v>
      </c>
      <c r="L8" s="2923">
        <v>0</v>
      </c>
      <c r="M8" s="2923">
        <v>0</v>
      </c>
      <c r="N8" s="2923">
        <v>0</v>
      </c>
      <c r="O8" s="157"/>
      <c r="P8" s="143" t="s">
        <v>569</v>
      </c>
      <c r="Q8" s="143" t="s">
        <v>4649</v>
      </c>
      <c r="R8" s="153"/>
    </row>
    <row r="9" spans="1:21" ht="20.100000000000001" customHeight="1" x14ac:dyDescent="0.25">
      <c r="A9" s="257"/>
      <c r="B9" s="143" t="s">
        <v>569</v>
      </c>
      <c r="C9" s="143" t="s">
        <v>4649</v>
      </c>
      <c r="D9" s="2923">
        <v>0</v>
      </c>
      <c r="E9" s="2923">
        <v>0</v>
      </c>
      <c r="F9" s="2923">
        <v>0</v>
      </c>
      <c r="G9" s="157"/>
      <c r="H9" s="143" t="s">
        <v>5003</v>
      </c>
      <c r="I9" s="154" t="s">
        <v>4875</v>
      </c>
      <c r="J9" s="155" t="s">
        <v>4600</v>
      </c>
      <c r="K9" s="143" t="s">
        <v>5003</v>
      </c>
      <c r="L9" s="2923">
        <v>0</v>
      </c>
      <c r="M9" s="2923">
        <v>0</v>
      </c>
      <c r="N9" s="2923">
        <v>0</v>
      </c>
      <c r="O9" s="157"/>
      <c r="P9" s="143" t="s">
        <v>4638</v>
      </c>
      <c r="Q9" s="143" t="s">
        <v>4649</v>
      </c>
      <c r="R9" s="153" t="s">
        <v>5004</v>
      </c>
    </row>
    <row r="10" spans="1:21" ht="20.100000000000001" customHeight="1" x14ac:dyDescent="0.25">
      <c r="A10" s="257"/>
      <c r="B10" s="143" t="s">
        <v>569</v>
      </c>
      <c r="C10" s="143" t="s">
        <v>4649</v>
      </c>
      <c r="D10" s="2923">
        <v>0</v>
      </c>
      <c r="E10" s="2923">
        <v>0</v>
      </c>
      <c r="F10" s="2923">
        <v>0</v>
      </c>
      <c r="G10" s="157"/>
      <c r="H10" s="143" t="s">
        <v>5003</v>
      </c>
      <c r="I10" s="154" t="s">
        <v>4878</v>
      </c>
      <c r="J10" s="155" t="s">
        <v>4603</v>
      </c>
      <c r="K10" s="156" t="s">
        <v>5003</v>
      </c>
      <c r="L10" s="2923">
        <v>0</v>
      </c>
      <c r="M10" s="2923">
        <v>0</v>
      </c>
      <c r="N10" s="2923">
        <v>0</v>
      </c>
      <c r="O10" s="157"/>
      <c r="P10" s="143" t="s">
        <v>569</v>
      </c>
      <c r="Q10" s="159" t="s">
        <v>4649</v>
      </c>
      <c r="R10" s="153"/>
    </row>
    <row r="11" spans="1:21" ht="20.100000000000001" customHeight="1" thickBot="1" x14ac:dyDescent="0.3">
      <c r="A11" s="158" t="s">
        <v>5005</v>
      </c>
      <c r="B11" s="159" t="s">
        <v>4598</v>
      </c>
      <c r="C11" s="159" t="s">
        <v>4649</v>
      </c>
      <c r="D11" s="2944">
        <v>0</v>
      </c>
      <c r="E11" s="2944">
        <v>0</v>
      </c>
      <c r="F11" s="2944">
        <v>0</v>
      </c>
      <c r="G11" s="160"/>
      <c r="H11" s="159" t="s">
        <v>5003</v>
      </c>
      <c r="I11" s="161" t="s">
        <v>4881</v>
      </c>
      <c r="J11" s="162" t="s">
        <v>4606</v>
      </c>
      <c r="K11" s="159" t="s">
        <v>4971</v>
      </c>
      <c r="L11" s="2944">
        <v>53.54</v>
      </c>
      <c r="M11" s="2945">
        <v>53.5</v>
      </c>
      <c r="N11" s="2945">
        <v>66.13</v>
      </c>
      <c r="O11" s="356"/>
      <c r="P11" s="177" t="s">
        <v>4582</v>
      </c>
      <c r="Q11" s="2461" t="s">
        <v>4583</v>
      </c>
      <c r="R11" s="637" t="s">
        <v>5006</v>
      </c>
    </row>
    <row r="12" spans="1:21" ht="20.100000000000001" customHeight="1" thickTop="1" x14ac:dyDescent="0.25">
      <c r="A12" s="638"/>
      <c r="B12" s="142" t="s">
        <v>4587</v>
      </c>
      <c r="C12" s="2462" t="s">
        <v>4730</v>
      </c>
      <c r="D12" s="2946">
        <v>0</v>
      </c>
      <c r="E12" s="163"/>
      <c r="F12" s="163"/>
      <c r="G12" s="163"/>
      <c r="H12" s="142" t="s">
        <v>5007</v>
      </c>
      <c r="I12" s="145" t="s">
        <v>4883</v>
      </c>
      <c r="J12" s="329" t="s">
        <v>4608</v>
      </c>
      <c r="K12" s="142" t="s">
        <v>5007</v>
      </c>
      <c r="L12" s="2946">
        <v>0</v>
      </c>
      <c r="M12" s="163"/>
      <c r="N12" s="163"/>
      <c r="O12" s="163"/>
      <c r="P12" s="179" t="s">
        <v>4642</v>
      </c>
      <c r="Q12" s="156" t="s">
        <v>4592</v>
      </c>
      <c r="R12" s="328"/>
    </row>
    <row r="13" spans="1:21" ht="20.100000000000001" customHeight="1" x14ac:dyDescent="0.25">
      <c r="A13" s="1397"/>
      <c r="B13" s="143" t="s">
        <v>4587</v>
      </c>
      <c r="C13" s="143" t="s">
        <v>4592</v>
      </c>
      <c r="D13" s="157"/>
      <c r="E13" s="2923">
        <v>48.86</v>
      </c>
      <c r="F13" s="157"/>
      <c r="G13" s="157"/>
      <c r="H13" s="143" t="s">
        <v>5007</v>
      </c>
      <c r="I13" s="150" t="s">
        <v>4887</v>
      </c>
      <c r="J13" s="330" t="s">
        <v>4610</v>
      </c>
      <c r="K13" s="143" t="s">
        <v>5008</v>
      </c>
      <c r="L13" s="157"/>
      <c r="M13" s="2923">
        <v>15</v>
      </c>
      <c r="N13" s="157"/>
      <c r="O13" s="157"/>
      <c r="P13" s="157" t="s">
        <v>4642</v>
      </c>
      <c r="Q13" s="310" t="s">
        <v>4583</v>
      </c>
      <c r="R13" s="327" t="s">
        <v>6990</v>
      </c>
    </row>
    <row r="14" spans="1:21" ht="20.100000000000001" customHeight="1" thickBot="1" x14ac:dyDescent="0.3">
      <c r="A14" s="325"/>
      <c r="B14" s="166" t="s">
        <v>4587</v>
      </c>
      <c r="C14" s="166" t="s">
        <v>4592</v>
      </c>
      <c r="D14" s="167"/>
      <c r="E14" s="167"/>
      <c r="F14" s="2926">
        <v>8</v>
      </c>
      <c r="G14" s="167"/>
      <c r="H14" s="166" t="s">
        <v>5007</v>
      </c>
      <c r="I14" s="168" t="s">
        <v>4890</v>
      </c>
      <c r="J14" s="291" t="s">
        <v>4612</v>
      </c>
      <c r="K14" s="166" t="s">
        <v>5008</v>
      </c>
      <c r="L14" s="167"/>
      <c r="M14" s="167"/>
      <c r="N14" s="2926">
        <v>13.74</v>
      </c>
      <c r="O14" s="167"/>
      <c r="P14" s="166" t="s">
        <v>4587</v>
      </c>
      <c r="Q14" s="289" t="s">
        <v>4583</v>
      </c>
      <c r="R14" s="326" t="s">
        <v>6991</v>
      </c>
    </row>
    <row r="15" spans="1:21" ht="20.100000000000001" customHeight="1" thickTop="1" x14ac:dyDescent="0.25">
      <c r="A15" s="171"/>
      <c r="B15" s="128"/>
      <c r="C15" s="128" t="s">
        <v>2808</v>
      </c>
      <c r="D15" s="131">
        <f>SUM(D12:F14)+SUM(L12:N14)</f>
        <v>85.6</v>
      </c>
      <c r="E15" s="131"/>
      <c r="F15" s="131"/>
      <c r="G15" s="131"/>
      <c r="H15" s="133"/>
      <c r="I15" s="172"/>
      <c r="J15" s="172"/>
      <c r="K15" s="128" t="s">
        <v>4720</v>
      </c>
      <c r="L15" s="131">
        <f>SUM(D6:D14,L6:L14)</f>
        <v>112.96000000000001</v>
      </c>
      <c r="M15" s="131">
        <f>SUM(E6:E14,M6:M14)</f>
        <v>177.87</v>
      </c>
      <c r="N15" s="131">
        <f>SUM(F6:F14,N6:N14)</f>
        <v>146.65</v>
      </c>
      <c r="O15" s="131">
        <f>SUM(G6:G14,O6:O14)</f>
        <v>0</v>
      </c>
      <c r="P15" s="131"/>
      <c r="Q15" s="128"/>
      <c r="R15" s="131"/>
    </row>
    <row r="16" spans="1:21" ht="20.100000000000001" customHeight="1" thickBot="1" x14ac:dyDescent="0.3">
      <c r="A16" s="171"/>
      <c r="B16" s="128"/>
      <c r="C16" s="128"/>
      <c r="D16" s="131"/>
      <c r="E16" s="131"/>
      <c r="F16" s="131"/>
      <c r="G16" s="131"/>
      <c r="H16" s="133"/>
      <c r="I16" s="172"/>
      <c r="J16" s="172"/>
      <c r="K16" s="133"/>
      <c r="L16" s="131">
        <f>SUM(L15:O15)</f>
        <v>437.48</v>
      </c>
      <c r="M16" s="131">
        <f>SUM(D12:O14)</f>
        <v>85.6</v>
      </c>
      <c r="N16" s="1055">
        <f>M16/L16</f>
        <v>0.19566608759257564</v>
      </c>
      <c r="O16" s="131"/>
      <c r="P16" s="131"/>
      <c r="Q16" s="128"/>
      <c r="R16" s="131"/>
    </row>
    <row r="17" spans="1:18" ht="20.100000000000001" customHeight="1" thickTop="1" thickBot="1" x14ac:dyDescent="0.3">
      <c r="A17" s="173" t="s">
        <v>7006</v>
      </c>
      <c r="B17" s="128"/>
      <c r="C17" s="3546" t="s">
        <v>5009</v>
      </c>
      <c r="D17" s="3546"/>
      <c r="E17" s="3546"/>
      <c r="F17" s="173"/>
      <c r="G17" s="173"/>
      <c r="H17" s="133"/>
      <c r="I17" s="3551" t="s">
        <v>5010</v>
      </c>
      <c r="J17" s="3552"/>
      <c r="K17" s="133"/>
      <c r="L17" s="173"/>
      <c r="M17" s="173"/>
      <c r="N17" s="173"/>
      <c r="O17" s="173"/>
      <c r="P17" s="173"/>
      <c r="Q17" s="173"/>
      <c r="R17" s="128"/>
    </row>
    <row r="18" spans="1:18" ht="20.100000000000001" customHeight="1" thickTop="1" thickBot="1" x14ac:dyDescent="0.3">
      <c r="A18" s="127"/>
      <c r="B18" s="128"/>
      <c r="C18" s="128"/>
      <c r="D18" s="129"/>
      <c r="E18" s="129"/>
      <c r="F18" s="130"/>
      <c r="G18" s="129"/>
      <c r="H18" s="131"/>
      <c r="I18" s="128"/>
      <c r="J18" s="132"/>
      <c r="K18" s="1448" t="s">
        <v>4570</v>
      </c>
      <c r="L18" s="1445">
        <v>0</v>
      </c>
      <c r="M18" s="1446">
        <v>0</v>
      </c>
      <c r="N18" s="1447">
        <v>0</v>
      </c>
      <c r="O18" s="510" t="s">
        <v>4571</v>
      </c>
      <c r="P18" s="133"/>
      <c r="Q18" s="128"/>
      <c r="R18" s="530"/>
    </row>
    <row r="19" spans="1:18" ht="20.100000000000001" customHeight="1" thickTop="1" thickBot="1" x14ac:dyDescent="0.3">
      <c r="A19" s="134" t="s">
        <v>4572</v>
      </c>
      <c r="B19" s="135" t="s">
        <v>4573</v>
      </c>
      <c r="C19" s="136" t="s">
        <v>4574</v>
      </c>
      <c r="D19" s="135" t="s">
        <v>4575</v>
      </c>
      <c r="E19" s="135" t="s">
        <v>4576</v>
      </c>
      <c r="F19" s="135" t="s">
        <v>4577</v>
      </c>
      <c r="G19" s="135" t="s">
        <v>4578</v>
      </c>
      <c r="H19" s="135" t="s">
        <v>4579</v>
      </c>
      <c r="I19" s="138" t="s">
        <v>4580</v>
      </c>
      <c r="J19" s="139" t="s">
        <v>4580</v>
      </c>
      <c r="K19" s="135" t="s">
        <v>4579</v>
      </c>
      <c r="L19" s="135" t="s">
        <v>4575</v>
      </c>
      <c r="M19" s="135" t="s">
        <v>4576</v>
      </c>
      <c r="N19" s="135" t="s">
        <v>4577</v>
      </c>
      <c r="O19" s="135" t="s">
        <v>4578</v>
      </c>
      <c r="P19" s="135" t="s">
        <v>4573</v>
      </c>
      <c r="Q19" s="136" t="s">
        <v>4574</v>
      </c>
      <c r="R19" s="140" t="s">
        <v>4572</v>
      </c>
    </row>
    <row r="20" spans="1:18" ht="29.4" thickTop="1" x14ac:dyDescent="0.25">
      <c r="A20" s="265" t="s">
        <v>5011</v>
      </c>
      <c r="B20" s="142" t="s">
        <v>4582</v>
      </c>
      <c r="C20" s="284" t="s">
        <v>4583</v>
      </c>
      <c r="D20" s="144"/>
      <c r="E20" s="2921">
        <v>0</v>
      </c>
      <c r="F20" s="144"/>
      <c r="G20" s="144"/>
      <c r="H20" s="142" t="s">
        <v>4584</v>
      </c>
      <c r="I20" s="145" t="s">
        <v>4585</v>
      </c>
      <c r="J20" s="1564" t="s">
        <v>4586</v>
      </c>
      <c r="K20" s="142" t="s">
        <v>4584</v>
      </c>
      <c r="L20" s="144"/>
      <c r="M20" s="2921">
        <v>0</v>
      </c>
      <c r="N20" s="144"/>
      <c r="O20" s="144"/>
      <c r="P20" s="142" t="s">
        <v>4587</v>
      </c>
      <c r="Q20" s="156" t="s">
        <v>4592</v>
      </c>
      <c r="R20" s="277" t="s">
        <v>5012</v>
      </c>
    </row>
    <row r="21" spans="1:18" ht="27.75" customHeight="1" x14ac:dyDescent="0.25">
      <c r="A21" s="263" t="s">
        <v>1940</v>
      </c>
      <c r="B21" s="143" t="s">
        <v>4582</v>
      </c>
      <c r="C21" s="284" t="s">
        <v>4583</v>
      </c>
      <c r="D21" s="149"/>
      <c r="E21" s="149"/>
      <c r="F21" s="2922">
        <v>0</v>
      </c>
      <c r="G21" s="149"/>
      <c r="H21" s="143" t="s">
        <v>4584</v>
      </c>
      <c r="I21" s="150" t="s">
        <v>4590</v>
      </c>
      <c r="J21" s="1565" t="s">
        <v>4591</v>
      </c>
      <c r="K21" s="143" t="s">
        <v>4584</v>
      </c>
      <c r="L21" s="149"/>
      <c r="M21" s="149"/>
      <c r="N21" s="2922">
        <v>0</v>
      </c>
      <c r="O21" s="149"/>
      <c r="P21" s="143" t="s">
        <v>4587</v>
      </c>
      <c r="Q21" s="143" t="s">
        <v>4592</v>
      </c>
      <c r="R21" s="264" t="s">
        <v>5013</v>
      </c>
    </row>
    <row r="22" spans="1:18" ht="27.75" customHeight="1" x14ac:dyDescent="0.25">
      <c r="A22" s="258" t="s">
        <v>1945</v>
      </c>
      <c r="B22" s="143" t="s">
        <v>4582</v>
      </c>
      <c r="C22" s="284" t="s">
        <v>4583</v>
      </c>
      <c r="D22" s="2923">
        <v>0</v>
      </c>
      <c r="E22" s="157"/>
      <c r="F22" s="157"/>
      <c r="G22" s="157"/>
      <c r="H22" s="143" t="s">
        <v>4584</v>
      </c>
      <c r="I22" s="150" t="s">
        <v>4595</v>
      </c>
      <c r="J22" s="1565" t="s">
        <v>4596</v>
      </c>
      <c r="K22" s="143" t="s">
        <v>4584</v>
      </c>
      <c r="L22" s="2923">
        <v>0</v>
      </c>
      <c r="M22" s="157"/>
      <c r="N22" s="157"/>
      <c r="O22" s="157"/>
      <c r="P22" s="143" t="s">
        <v>4587</v>
      </c>
      <c r="Q22" s="143" t="s">
        <v>4592</v>
      </c>
      <c r="R22" s="256" t="s">
        <v>5014</v>
      </c>
    </row>
    <row r="23" spans="1:18" ht="27.75" customHeight="1" x14ac:dyDescent="0.25">
      <c r="A23" s="260" t="s">
        <v>1950</v>
      </c>
      <c r="B23" s="143" t="s">
        <v>4582</v>
      </c>
      <c r="C23" s="284" t="s">
        <v>4583</v>
      </c>
      <c r="D23" s="157"/>
      <c r="E23" s="2923">
        <v>0</v>
      </c>
      <c r="F23" s="157"/>
      <c r="G23" s="157"/>
      <c r="H23" s="143" t="s">
        <v>4584</v>
      </c>
      <c r="I23" s="150" t="s">
        <v>4600</v>
      </c>
      <c r="J23" s="1565" t="s">
        <v>4601</v>
      </c>
      <c r="K23" s="143" t="s">
        <v>4584</v>
      </c>
      <c r="L23" s="157"/>
      <c r="M23" s="2923">
        <v>0</v>
      </c>
      <c r="N23" s="157"/>
      <c r="O23" s="157"/>
      <c r="P23" s="143" t="s">
        <v>4582</v>
      </c>
      <c r="Q23" s="143" t="s">
        <v>4599</v>
      </c>
      <c r="R23" s="256" t="s">
        <v>1353</v>
      </c>
    </row>
    <row r="24" spans="1:18" ht="27.75" customHeight="1" x14ac:dyDescent="0.25">
      <c r="A24" s="258" t="s">
        <v>5015</v>
      </c>
      <c r="B24" s="143" t="s">
        <v>4582</v>
      </c>
      <c r="C24" s="143" t="s">
        <v>4599</v>
      </c>
      <c r="D24" s="157"/>
      <c r="E24" s="157"/>
      <c r="F24" s="2923">
        <v>0</v>
      </c>
      <c r="G24" s="157"/>
      <c r="H24" s="143" t="s">
        <v>4584</v>
      </c>
      <c r="I24" s="1571" t="s">
        <v>4603</v>
      </c>
      <c r="J24" s="1565" t="s">
        <v>4604</v>
      </c>
      <c r="K24" s="143" t="s">
        <v>4605</v>
      </c>
      <c r="L24" s="157"/>
      <c r="M24" s="157"/>
      <c r="N24" s="2923">
        <v>0</v>
      </c>
      <c r="O24" s="157"/>
      <c r="P24" s="143" t="s">
        <v>4582</v>
      </c>
      <c r="Q24" s="143" t="s">
        <v>4599</v>
      </c>
      <c r="R24" s="256" t="s">
        <v>1357</v>
      </c>
    </row>
    <row r="25" spans="1:18" ht="27.75" customHeight="1" x14ac:dyDescent="0.25">
      <c r="A25" s="258" t="s">
        <v>1444</v>
      </c>
      <c r="B25" s="143" t="s">
        <v>4582</v>
      </c>
      <c r="C25" s="143" t="s">
        <v>4599</v>
      </c>
      <c r="D25" s="2923">
        <v>0</v>
      </c>
      <c r="E25" s="157"/>
      <c r="F25" s="157"/>
      <c r="G25" s="157"/>
      <c r="H25" s="143" t="s">
        <v>4584</v>
      </c>
      <c r="I25" s="1571" t="s">
        <v>4606</v>
      </c>
      <c r="J25" s="1565" t="s">
        <v>4607</v>
      </c>
      <c r="K25" s="143" t="s">
        <v>4605</v>
      </c>
      <c r="L25" s="2923">
        <v>0</v>
      </c>
      <c r="M25" s="157"/>
      <c r="N25" s="157"/>
      <c r="O25" s="157"/>
      <c r="P25" s="143" t="s">
        <v>4582</v>
      </c>
      <c r="Q25" s="143" t="s">
        <v>4599</v>
      </c>
      <c r="R25" s="256" t="s">
        <v>1361</v>
      </c>
    </row>
    <row r="26" spans="1:18" ht="27.75" customHeight="1" x14ac:dyDescent="0.25">
      <c r="A26" s="258" t="s">
        <v>1448</v>
      </c>
      <c r="B26" s="143" t="s">
        <v>4582</v>
      </c>
      <c r="C26" s="143" t="s">
        <v>4599</v>
      </c>
      <c r="D26" s="149"/>
      <c r="E26" s="2922">
        <v>0</v>
      </c>
      <c r="F26" s="149"/>
      <c r="G26" s="157"/>
      <c r="H26" s="143" t="s">
        <v>4605</v>
      </c>
      <c r="I26" s="1571" t="s">
        <v>4608</v>
      </c>
      <c r="J26" s="1565" t="s">
        <v>4609</v>
      </c>
      <c r="K26" s="143" t="s">
        <v>4605</v>
      </c>
      <c r="L26" s="149"/>
      <c r="M26" s="2922">
        <v>0</v>
      </c>
      <c r="N26" s="149"/>
      <c r="O26" s="157"/>
      <c r="P26" s="143" t="s">
        <v>4582</v>
      </c>
      <c r="Q26" s="143" t="s">
        <v>4599</v>
      </c>
      <c r="R26" s="256" t="s">
        <v>1365</v>
      </c>
    </row>
    <row r="27" spans="1:18" ht="27.75" customHeight="1" x14ac:dyDescent="0.25">
      <c r="A27" s="258" t="s">
        <v>1452</v>
      </c>
      <c r="B27" s="143" t="s">
        <v>4582</v>
      </c>
      <c r="C27" s="143" t="s">
        <v>4599</v>
      </c>
      <c r="D27" s="157"/>
      <c r="E27" s="157"/>
      <c r="F27" s="2923">
        <v>0</v>
      </c>
      <c r="G27" s="157"/>
      <c r="H27" s="143" t="s">
        <v>4605</v>
      </c>
      <c r="I27" s="1571" t="s">
        <v>4610</v>
      </c>
      <c r="J27" s="1565" t="s">
        <v>4611</v>
      </c>
      <c r="K27" s="143" t="s">
        <v>4605</v>
      </c>
      <c r="L27" s="157"/>
      <c r="M27" s="157"/>
      <c r="N27" s="2923">
        <v>0</v>
      </c>
      <c r="O27" s="157"/>
      <c r="P27" s="143" t="s">
        <v>4582</v>
      </c>
      <c r="Q27" s="143" t="s">
        <v>4599</v>
      </c>
      <c r="R27" s="256" t="s">
        <v>1369</v>
      </c>
    </row>
    <row r="28" spans="1:18" ht="27.75" customHeight="1" x14ac:dyDescent="0.25">
      <c r="A28" s="258" t="s">
        <v>1456</v>
      </c>
      <c r="B28" s="143" t="s">
        <v>4582</v>
      </c>
      <c r="C28" s="143" t="s">
        <v>4599</v>
      </c>
      <c r="D28" s="2923">
        <v>0</v>
      </c>
      <c r="E28" s="157"/>
      <c r="F28" s="157"/>
      <c r="G28" s="157"/>
      <c r="H28" s="143" t="s">
        <v>4605</v>
      </c>
      <c r="I28" s="1571" t="s">
        <v>4612</v>
      </c>
      <c r="J28" s="1565" t="s">
        <v>4613</v>
      </c>
      <c r="K28" s="143" t="s">
        <v>4605</v>
      </c>
      <c r="L28" s="2923">
        <v>0</v>
      </c>
      <c r="M28" s="157"/>
      <c r="N28" s="157"/>
      <c r="O28" s="157"/>
      <c r="P28" s="143" t="s">
        <v>4582</v>
      </c>
      <c r="Q28" s="143" t="s">
        <v>4599</v>
      </c>
      <c r="R28" s="256" t="s">
        <v>1373</v>
      </c>
    </row>
    <row r="29" spans="1:18" ht="27.75" customHeight="1" x14ac:dyDescent="0.25">
      <c r="A29" s="258" t="s">
        <v>1460</v>
      </c>
      <c r="B29" s="143" t="s">
        <v>4582</v>
      </c>
      <c r="C29" s="143" t="s">
        <v>4599</v>
      </c>
      <c r="D29" s="149"/>
      <c r="E29" s="2922">
        <v>0</v>
      </c>
      <c r="F29" s="149"/>
      <c r="G29" s="157"/>
      <c r="H29" s="143" t="s">
        <v>4605</v>
      </c>
      <c r="I29" s="1571" t="s">
        <v>4616</v>
      </c>
      <c r="J29" s="1566" t="s">
        <v>4617</v>
      </c>
      <c r="K29" s="143" t="s">
        <v>4605</v>
      </c>
      <c r="L29" s="149"/>
      <c r="M29" s="2922">
        <v>0</v>
      </c>
      <c r="N29" s="149"/>
      <c r="O29" s="157"/>
      <c r="P29" s="157" t="s">
        <v>4582</v>
      </c>
      <c r="Q29" s="143" t="s">
        <v>4599</v>
      </c>
      <c r="R29" s="153" t="s">
        <v>5016</v>
      </c>
    </row>
    <row r="30" spans="1:18" ht="27.75" customHeight="1" x14ac:dyDescent="0.25">
      <c r="A30" s="258" t="s">
        <v>1464</v>
      </c>
      <c r="B30" s="143" t="s">
        <v>4582</v>
      </c>
      <c r="C30" s="143" t="s">
        <v>4599</v>
      </c>
      <c r="D30" s="157"/>
      <c r="E30" s="157"/>
      <c r="F30" s="2923">
        <v>0</v>
      </c>
      <c r="G30" s="157"/>
      <c r="H30" s="143" t="s">
        <v>4605</v>
      </c>
      <c r="I30" s="1571" t="s">
        <v>4620</v>
      </c>
      <c r="J30" s="1566" t="s">
        <v>4621</v>
      </c>
      <c r="K30" s="143" t="s">
        <v>4605</v>
      </c>
      <c r="L30" s="157"/>
      <c r="M30" s="157"/>
      <c r="N30" s="2923">
        <v>0</v>
      </c>
      <c r="O30" s="157"/>
      <c r="P30" s="157" t="s">
        <v>4582</v>
      </c>
      <c r="Q30" s="143" t="s">
        <v>4599</v>
      </c>
      <c r="R30" s="153" t="s">
        <v>5017</v>
      </c>
    </row>
    <row r="31" spans="1:18" ht="27.75" customHeight="1" x14ac:dyDescent="0.25">
      <c r="A31" s="258" t="s">
        <v>1468</v>
      </c>
      <c r="B31" s="143" t="s">
        <v>4582</v>
      </c>
      <c r="C31" s="143" t="s">
        <v>4599</v>
      </c>
      <c r="D31" s="2923">
        <v>0</v>
      </c>
      <c r="E31" s="157"/>
      <c r="F31" s="157"/>
      <c r="G31" s="157"/>
      <c r="H31" s="143" t="s">
        <v>4605</v>
      </c>
      <c r="I31" s="1571" t="s">
        <v>4903</v>
      </c>
      <c r="J31" s="1566" t="s">
        <v>4687</v>
      </c>
      <c r="K31" s="143" t="s">
        <v>4605</v>
      </c>
      <c r="L31" s="2923">
        <v>0</v>
      </c>
      <c r="M31" s="157"/>
      <c r="N31" s="157"/>
      <c r="O31" s="157"/>
      <c r="P31" s="157" t="s">
        <v>4582</v>
      </c>
      <c r="Q31" s="143" t="s">
        <v>4599</v>
      </c>
      <c r="R31" s="153" t="s">
        <v>5018</v>
      </c>
    </row>
    <row r="32" spans="1:18" ht="27.75" customHeight="1" x14ac:dyDescent="0.25">
      <c r="A32" s="258" t="s">
        <v>5019</v>
      </c>
      <c r="B32" s="143" t="s">
        <v>4582</v>
      </c>
      <c r="C32" s="143" t="s">
        <v>4599</v>
      </c>
      <c r="D32" s="149"/>
      <c r="E32" s="2922">
        <v>0</v>
      </c>
      <c r="F32" s="149"/>
      <c r="G32" s="157"/>
      <c r="H32" s="143" t="s">
        <v>4605</v>
      </c>
      <c r="I32" s="1571" t="s">
        <v>4907</v>
      </c>
      <c r="J32" s="1566" t="s">
        <v>4692</v>
      </c>
      <c r="K32" s="143" t="s">
        <v>4605</v>
      </c>
      <c r="L32" s="149"/>
      <c r="M32" s="2922">
        <v>0</v>
      </c>
      <c r="N32" s="149"/>
      <c r="O32" s="157"/>
      <c r="P32" s="157" t="s">
        <v>4582</v>
      </c>
      <c r="Q32" s="143" t="s">
        <v>4599</v>
      </c>
      <c r="R32" s="153" t="s">
        <v>5020</v>
      </c>
    </row>
    <row r="33" spans="1:18" ht="27.75" customHeight="1" thickBot="1" x14ac:dyDescent="0.3">
      <c r="A33" s="261" t="s">
        <v>1412</v>
      </c>
      <c r="B33" s="159" t="s">
        <v>4582</v>
      </c>
      <c r="C33" s="176" t="s">
        <v>4649</v>
      </c>
      <c r="D33" s="160"/>
      <c r="E33" s="160"/>
      <c r="F33" s="2944">
        <v>0</v>
      </c>
      <c r="G33" s="160"/>
      <c r="H33" s="176" t="s">
        <v>4605</v>
      </c>
      <c r="I33" s="1572" t="s">
        <v>4911</v>
      </c>
      <c r="J33" s="1567" t="s">
        <v>4696</v>
      </c>
      <c r="K33" s="176" t="s">
        <v>4605</v>
      </c>
      <c r="L33" s="160"/>
      <c r="M33" s="160"/>
      <c r="N33" s="2944">
        <v>0</v>
      </c>
      <c r="O33" s="177"/>
      <c r="P33" s="177" t="s">
        <v>4582</v>
      </c>
      <c r="Q33" s="287" t="s">
        <v>4583</v>
      </c>
      <c r="R33" s="611" t="s">
        <v>5021</v>
      </c>
    </row>
    <row r="34" spans="1:18" ht="27.75" customHeight="1" thickTop="1" x14ac:dyDescent="0.25">
      <c r="A34" s="260" t="s">
        <v>1416</v>
      </c>
      <c r="B34" s="142" t="s">
        <v>4582</v>
      </c>
      <c r="C34" s="156" t="s">
        <v>4599</v>
      </c>
      <c r="D34" s="2946">
        <v>0</v>
      </c>
      <c r="E34" s="163"/>
      <c r="F34" s="163"/>
      <c r="G34" s="163"/>
      <c r="H34" s="156" t="s">
        <v>4605</v>
      </c>
      <c r="I34" s="1573" t="s">
        <v>4916</v>
      </c>
      <c r="J34" s="1568" t="s">
        <v>4699</v>
      </c>
      <c r="K34" s="156" t="s">
        <v>4605</v>
      </c>
      <c r="L34" s="2946">
        <v>0</v>
      </c>
      <c r="M34" s="163"/>
      <c r="N34" s="163"/>
      <c r="O34" s="179"/>
      <c r="P34" s="179" t="s">
        <v>4582</v>
      </c>
      <c r="Q34" s="288" t="s">
        <v>4583</v>
      </c>
      <c r="R34" s="612" t="s">
        <v>5022</v>
      </c>
    </row>
    <row r="35" spans="1:18" ht="27.75" customHeight="1" x14ac:dyDescent="0.25">
      <c r="A35" s="258" t="s">
        <v>1420</v>
      </c>
      <c r="B35" s="143" t="s">
        <v>4582</v>
      </c>
      <c r="C35" s="143" t="s">
        <v>4599</v>
      </c>
      <c r="D35" s="149"/>
      <c r="E35" s="2922">
        <v>0</v>
      </c>
      <c r="F35" s="149"/>
      <c r="G35" s="157"/>
      <c r="H35" s="143" t="s">
        <v>4605</v>
      </c>
      <c r="I35" s="1571" t="s">
        <v>4921</v>
      </c>
      <c r="J35" s="1566" t="s">
        <v>4701</v>
      </c>
      <c r="K35" s="143" t="s">
        <v>4605</v>
      </c>
      <c r="L35" s="149"/>
      <c r="M35" s="2922">
        <v>0</v>
      </c>
      <c r="N35" s="149"/>
      <c r="O35" s="157"/>
      <c r="P35" s="157" t="s">
        <v>4582</v>
      </c>
      <c r="Q35" s="284" t="s">
        <v>4583</v>
      </c>
      <c r="R35" s="613" t="s">
        <v>5023</v>
      </c>
    </row>
    <row r="36" spans="1:18" ht="27.75" customHeight="1" x14ac:dyDescent="0.25">
      <c r="A36" s="258" t="s">
        <v>1424</v>
      </c>
      <c r="B36" s="143" t="s">
        <v>4582</v>
      </c>
      <c r="C36" s="143" t="s">
        <v>4599</v>
      </c>
      <c r="D36" s="157"/>
      <c r="E36" s="157"/>
      <c r="F36" s="2923">
        <v>0</v>
      </c>
      <c r="G36" s="157"/>
      <c r="H36" s="143" t="s">
        <v>4605</v>
      </c>
      <c r="I36" s="1571" t="s">
        <v>4925</v>
      </c>
      <c r="J36" s="1566" t="s">
        <v>4705</v>
      </c>
      <c r="K36" s="143" t="s">
        <v>4605</v>
      </c>
      <c r="L36" s="157"/>
      <c r="M36" s="157"/>
      <c r="N36" s="2923">
        <v>0</v>
      </c>
      <c r="O36" s="157"/>
      <c r="P36" s="157" t="s">
        <v>4582</v>
      </c>
      <c r="Q36" s="284" t="s">
        <v>4583</v>
      </c>
      <c r="R36" s="613" t="s">
        <v>5024</v>
      </c>
    </row>
    <row r="37" spans="1:18" ht="27.75" customHeight="1" x14ac:dyDescent="0.25">
      <c r="A37" s="258" t="s">
        <v>1428</v>
      </c>
      <c r="B37" s="143" t="s">
        <v>4582</v>
      </c>
      <c r="C37" s="143" t="s">
        <v>4599</v>
      </c>
      <c r="D37" s="2923">
        <v>0</v>
      </c>
      <c r="E37" s="157"/>
      <c r="F37" s="157"/>
      <c r="G37" s="157"/>
      <c r="H37" s="143" t="s">
        <v>4605</v>
      </c>
      <c r="I37" s="1571" t="s">
        <v>4929</v>
      </c>
      <c r="J37" s="1569" t="s">
        <v>4710</v>
      </c>
      <c r="K37" s="143" t="s">
        <v>4605</v>
      </c>
      <c r="L37" s="2923">
        <v>0</v>
      </c>
      <c r="M37" s="157"/>
      <c r="N37" s="157"/>
      <c r="O37" s="157"/>
      <c r="P37" s="157" t="s">
        <v>4582</v>
      </c>
      <c r="Q37" s="143" t="s">
        <v>4599</v>
      </c>
      <c r="R37" s="153" t="s">
        <v>5025</v>
      </c>
    </row>
    <row r="38" spans="1:18" ht="27.75" customHeight="1" x14ac:dyDescent="0.25">
      <c r="A38" s="258" t="s">
        <v>1432</v>
      </c>
      <c r="B38" s="143" t="s">
        <v>4582</v>
      </c>
      <c r="C38" s="143" t="s">
        <v>4599</v>
      </c>
      <c r="D38" s="149"/>
      <c r="E38" s="2922">
        <v>0</v>
      </c>
      <c r="F38" s="149"/>
      <c r="G38" s="157"/>
      <c r="H38" s="143" t="s">
        <v>4605</v>
      </c>
      <c r="I38" s="1571" t="s">
        <v>4934</v>
      </c>
      <c r="J38" s="1569" t="s">
        <v>4714</v>
      </c>
      <c r="K38" s="143" t="s">
        <v>4605</v>
      </c>
      <c r="L38" s="149"/>
      <c r="M38" s="2922">
        <v>0</v>
      </c>
      <c r="N38" s="149"/>
      <c r="O38" s="157"/>
      <c r="P38" s="157" t="s">
        <v>4582</v>
      </c>
      <c r="Q38" s="143" t="s">
        <v>4599</v>
      </c>
      <c r="R38" s="153" t="s">
        <v>5026</v>
      </c>
    </row>
    <row r="39" spans="1:18" ht="27.75" customHeight="1" x14ac:dyDescent="0.25">
      <c r="A39" s="258" t="s">
        <v>5027</v>
      </c>
      <c r="B39" s="143" t="s">
        <v>4582</v>
      </c>
      <c r="C39" s="143" t="s">
        <v>4599</v>
      </c>
      <c r="D39" s="157"/>
      <c r="E39" s="157"/>
      <c r="F39" s="2923">
        <v>0</v>
      </c>
      <c r="G39" s="157"/>
      <c r="H39" s="143" t="s">
        <v>4605</v>
      </c>
      <c r="I39" s="1571" t="s">
        <v>4938</v>
      </c>
      <c r="J39" s="1566" t="s">
        <v>4718</v>
      </c>
      <c r="K39" s="143" t="s">
        <v>4605</v>
      </c>
      <c r="L39" s="157"/>
      <c r="M39" s="157"/>
      <c r="N39" s="2923">
        <v>0</v>
      </c>
      <c r="O39" s="157"/>
      <c r="P39" s="157" t="s">
        <v>4582</v>
      </c>
      <c r="Q39" s="284" t="s">
        <v>4583</v>
      </c>
      <c r="R39" s="614" t="s">
        <v>5028</v>
      </c>
    </row>
    <row r="40" spans="1:18" ht="27.75" customHeight="1" x14ac:dyDescent="0.25">
      <c r="A40" s="258" t="s">
        <v>5029</v>
      </c>
      <c r="B40" s="143" t="s">
        <v>4582</v>
      </c>
      <c r="C40" s="143" t="s">
        <v>4599</v>
      </c>
      <c r="D40" s="2923">
        <v>0</v>
      </c>
      <c r="E40" s="157"/>
      <c r="F40" s="157"/>
      <c r="G40" s="157"/>
      <c r="H40" s="143" t="s">
        <v>4605</v>
      </c>
      <c r="I40" s="1571" t="s">
        <v>4782</v>
      </c>
      <c r="J40" s="1566" t="s">
        <v>4850</v>
      </c>
      <c r="K40" s="143" t="s">
        <v>4605</v>
      </c>
      <c r="L40" s="2923">
        <v>0</v>
      </c>
      <c r="M40" s="157"/>
      <c r="N40" s="157"/>
      <c r="O40" s="157"/>
      <c r="P40" s="157" t="s">
        <v>4582</v>
      </c>
      <c r="Q40" s="143" t="s">
        <v>4599</v>
      </c>
      <c r="R40" s="615" t="s">
        <v>5030</v>
      </c>
    </row>
    <row r="41" spans="1:18" ht="27.75" customHeight="1" x14ac:dyDescent="0.25">
      <c r="A41" s="258" t="s">
        <v>1383</v>
      </c>
      <c r="B41" s="143" t="s">
        <v>4582</v>
      </c>
      <c r="C41" s="143" t="s">
        <v>4599</v>
      </c>
      <c r="D41" s="149"/>
      <c r="E41" s="2922">
        <v>0</v>
      </c>
      <c r="F41" s="149"/>
      <c r="G41" s="157"/>
      <c r="H41" s="143" t="s">
        <v>4605</v>
      </c>
      <c r="I41" s="1571" t="s">
        <v>4785</v>
      </c>
      <c r="J41" s="1566" t="s">
        <v>4853</v>
      </c>
      <c r="K41" s="143" t="s">
        <v>4605</v>
      </c>
      <c r="L41" s="149"/>
      <c r="M41" s="2922">
        <v>0</v>
      </c>
      <c r="N41" s="149"/>
      <c r="O41" s="157"/>
      <c r="P41" s="157" t="s">
        <v>4582</v>
      </c>
      <c r="Q41" s="143" t="s">
        <v>4599</v>
      </c>
      <c r="R41" s="256" t="s">
        <v>5031</v>
      </c>
    </row>
    <row r="42" spans="1:18" ht="27.75" customHeight="1" x14ac:dyDescent="0.25">
      <c r="A42" s="258" t="s">
        <v>1387</v>
      </c>
      <c r="B42" s="143" t="s">
        <v>4582</v>
      </c>
      <c r="C42" s="143" t="s">
        <v>4599</v>
      </c>
      <c r="D42" s="157"/>
      <c r="E42" s="157"/>
      <c r="F42" s="2923">
        <v>0</v>
      </c>
      <c r="G42" s="157"/>
      <c r="H42" s="143" t="s">
        <v>4605</v>
      </c>
      <c r="I42" s="1571" t="s">
        <v>4789</v>
      </c>
      <c r="J42" s="1566" t="s">
        <v>4855</v>
      </c>
      <c r="K42" s="143" t="s">
        <v>4605</v>
      </c>
      <c r="L42" s="157"/>
      <c r="M42" s="157"/>
      <c r="N42" s="2923">
        <v>0</v>
      </c>
      <c r="O42" s="157"/>
      <c r="P42" s="157" t="s">
        <v>4582</v>
      </c>
      <c r="Q42" s="143" t="s">
        <v>4599</v>
      </c>
      <c r="R42" s="256" t="s">
        <v>5032</v>
      </c>
    </row>
    <row r="43" spans="1:18" ht="27.75" customHeight="1" x14ac:dyDescent="0.25">
      <c r="A43" s="258" t="s">
        <v>1391</v>
      </c>
      <c r="B43" s="143" t="s">
        <v>4582</v>
      </c>
      <c r="C43" s="143" t="s">
        <v>4599</v>
      </c>
      <c r="D43" s="2923">
        <v>0</v>
      </c>
      <c r="E43" s="157"/>
      <c r="F43" s="157"/>
      <c r="G43" s="157"/>
      <c r="H43" s="143" t="s">
        <v>4605</v>
      </c>
      <c r="I43" s="1571" t="s">
        <v>4792</v>
      </c>
      <c r="J43" s="1566" t="s">
        <v>4857</v>
      </c>
      <c r="K43" s="143" t="s">
        <v>4605</v>
      </c>
      <c r="L43" s="2923">
        <v>0</v>
      </c>
      <c r="M43" s="157"/>
      <c r="N43" s="157"/>
      <c r="O43" s="157"/>
      <c r="P43" s="157" t="s">
        <v>4582</v>
      </c>
      <c r="Q43" s="143" t="s">
        <v>4599</v>
      </c>
      <c r="R43" s="264" t="s">
        <v>5033</v>
      </c>
    </row>
    <row r="44" spans="1:18" ht="27.75" customHeight="1" x14ac:dyDescent="0.25">
      <c r="A44" s="258" t="s">
        <v>1395</v>
      </c>
      <c r="B44" s="143" t="s">
        <v>4582</v>
      </c>
      <c r="C44" s="143" t="s">
        <v>4599</v>
      </c>
      <c r="D44" s="149"/>
      <c r="E44" s="2922">
        <v>0</v>
      </c>
      <c r="F44" s="149"/>
      <c r="G44" s="157"/>
      <c r="H44" s="143" t="s">
        <v>4605</v>
      </c>
      <c r="I44" s="1571" t="s">
        <v>4794</v>
      </c>
      <c r="J44" s="1566" t="s">
        <v>4859</v>
      </c>
      <c r="K44" s="143" t="s">
        <v>4605</v>
      </c>
      <c r="L44" s="149"/>
      <c r="M44" s="2922">
        <v>0</v>
      </c>
      <c r="N44" s="149"/>
      <c r="O44" s="157"/>
      <c r="P44" s="157" t="s">
        <v>4582</v>
      </c>
      <c r="Q44" s="143" t="s">
        <v>4599</v>
      </c>
      <c r="R44" s="264" t="s">
        <v>5034</v>
      </c>
    </row>
    <row r="45" spans="1:18" ht="27.75" customHeight="1" x14ac:dyDescent="0.25">
      <c r="A45" s="258" t="s">
        <v>1399</v>
      </c>
      <c r="B45" s="143" t="s">
        <v>4582</v>
      </c>
      <c r="C45" s="143" t="s">
        <v>4599</v>
      </c>
      <c r="D45" s="157"/>
      <c r="E45" s="157"/>
      <c r="F45" s="2923">
        <v>0</v>
      </c>
      <c r="G45" s="157"/>
      <c r="H45" s="143" t="s">
        <v>4605</v>
      </c>
      <c r="I45" s="1571" t="s">
        <v>4798</v>
      </c>
      <c r="J45" s="1566" t="s">
        <v>4861</v>
      </c>
      <c r="K45" s="143" t="s">
        <v>4605</v>
      </c>
      <c r="L45" s="157"/>
      <c r="M45" s="157"/>
      <c r="N45" s="2923">
        <v>0</v>
      </c>
      <c r="O45" s="157"/>
      <c r="P45" s="157" t="s">
        <v>4582</v>
      </c>
      <c r="Q45" s="284" t="s">
        <v>4583</v>
      </c>
      <c r="R45" s="616" t="s">
        <v>5035</v>
      </c>
    </row>
    <row r="46" spans="1:18" ht="27.75" customHeight="1" thickBot="1" x14ac:dyDescent="0.3">
      <c r="A46" s="259" t="s">
        <v>1403</v>
      </c>
      <c r="B46" s="166" t="s">
        <v>4582</v>
      </c>
      <c r="C46" s="166" t="s">
        <v>4649</v>
      </c>
      <c r="D46" s="2926">
        <v>0</v>
      </c>
      <c r="E46" s="167"/>
      <c r="F46" s="167"/>
      <c r="G46" s="167"/>
      <c r="H46" s="166" t="s">
        <v>4605</v>
      </c>
      <c r="I46" s="1574" t="s">
        <v>4803</v>
      </c>
      <c r="J46" s="1570" t="s">
        <v>4864</v>
      </c>
      <c r="K46" s="166" t="s">
        <v>4605</v>
      </c>
      <c r="L46" s="2926">
        <v>0</v>
      </c>
      <c r="M46" s="167"/>
      <c r="N46" s="167"/>
      <c r="O46" s="167"/>
      <c r="P46" s="167" t="s">
        <v>4582</v>
      </c>
      <c r="Q46" s="166" t="s">
        <v>4649</v>
      </c>
      <c r="R46" s="274" t="s">
        <v>5036</v>
      </c>
    </row>
    <row r="47" spans="1:18" ht="20.100000000000001" customHeight="1" thickTop="1" x14ac:dyDescent="0.25">
      <c r="A47" s="171"/>
      <c r="B47" s="133"/>
      <c r="C47" s="133"/>
      <c r="D47" s="131"/>
      <c r="E47" s="131"/>
      <c r="F47" s="131"/>
      <c r="G47" s="131"/>
      <c r="H47" s="133"/>
      <c r="I47" s="172"/>
      <c r="J47" s="172"/>
      <c r="K47" s="133" t="s">
        <v>4720</v>
      </c>
      <c r="L47" s="131">
        <f>SUM(D20:D46,L20:L46)</f>
        <v>0</v>
      </c>
      <c r="M47" s="131">
        <f>SUM(M45:M46,E20:E46,M20:M46)</f>
        <v>0</v>
      </c>
      <c r="N47" s="131">
        <f>SUM(F20:F46,N20:N46)</f>
        <v>0</v>
      </c>
      <c r="O47" s="131"/>
      <c r="P47" s="131"/>
      <c r="Q47" s="133"/>
      <c r="R47" s="131"/>
    </row>
    <row r="48" spans="1:18" ht="20.100000000000001" customHeight="1" thickBot="1" x14ac:dyDescent="0.3">
      <c r="A48" s="171"/>
      <c r="B48" s="128"/>
      <c r="C48" s="128"/>
      <c r="D48" s="171"/>
      <c r="E48" s="171"/>
      <c r="F48" s="171"/>
      <c r="G48" s="171"/>
      <c r="H48" s="133"/>
      <c r="I48" s="172"/>
      <c r="J48" s="172"/>
      <c r="K48" s="133"/>
      <c r="L48" s="171"/>
      <c r="M48" s="171"/>
      <c r="N48" s="171"/>
      <c r="O48" s="171"/>
      <c r="P48" s="171"/>
      <c r="Q48" s="128"/>
      <c r="R48" s="131"/>
    </row>
    <row r="49" spans="1:18" ht="20.100000000000001" customHeight="1" thickTop="1" thickBot="1" x14ac:dyDescent="0.3">
      <c r="A49" s="173" t="s">
        <v>7007</v>
      </c>
      <c r="B49" s="128"/>
      <c r="C49" s="3546" t="s">
        <v>5037</v>
      </c>
      <c r="D49" s="3546"/>
      <c r="E49" s="3546"/>
      <c r="F49" s="173"/>
      <c r="G49" s="173"/>
      <c r="H49" s="133"/>
      <c r="I49" s="3551" t="s">
        <v>4722</v>
      </c>
      <c r="J49" s="3552"/>
      <c r="K49" s="133"/>
      <c r="L49" s="173"/>
      <c r="M49" s="173"/>
      <c r="N49" s="173"/>
      <c r="O49" s="173"/>
      <c r="P49" s="173"/>
      <c r="Q49" s="173"/>
      <c r="R49" s="128"/>
    </row>
    <row r="50" spans="1:18" ht="20.100000000000001" customHeight="1" thickTop="1" thickBot="1" x14ac:dyDescent="0.3">
      <c r="A50" s="127"/>
      <c r="B50" s="128"/>
      <c r="C50" s="128"/>
      <c r="D50" s="129"/>
      <c r="E50" s="129"/>
      <c r="F50" s="130"/>
      <c r="G50" s="129"/>
      <c r="H50" s="131"/>
      <c r="I50" s="128"/>
      <c r="J50" s="132"/>
      <c r="K50" s="1448" t="s">
        <v>4570</v>
      </c>
      <c r="L50" s="1445">
        <v>0</v>
      </c>
      <c r="M50" s="1446">
        <v>0</v>
      </c>
      <c r="N50" s="1447">
        <v>0</v>
      </c>
      <c r="O50" s="510" t="s">
        <v>4571</v>
      </c>
      <c r="P50" s="133"/>
      <c r="Q50" s="128"/>
      <c r="R50" s="530"/>
    </row>
    <row r="51" spans="1:18" ht="20.100000000000001" customHeight="1" thickTop="1" thickBot="1" x14ac:dyDescent="0.3">
      <c r="A51" s="134" t="s">
        <v>4572</v>
      </c>
      <c r="B51" s="135" t="s">
        <v>5038</v>
      </c>
      <c r="C51" s="136" t="s">
        <v>4574</v>
      </c>
      <c r="D51" s="135" t="s">
        <v>5039</v>
      </c>
      <c r="E51" s="135" t="s">
        <v>5040</v>
      </c>
      <c r="F51" s="135" t="s">
        <v>5041</v>
      </c>
      <c r="G51" s="135" t="s">
        <v>5042</v>
      </c>
      <c r="H51" s="135" t="s">
        <v>5043</v>
      </c>
      <c r="I51" s="138" t="s">
        <v>5044</v>
      </c>
      <c r="J51" s="139" t="s">
        <v>5044</v>
      </c>
      <c r="K51" s="135" t="s">
        <v>5043</v>
      </c>
      <c r="L51" s="135" t="s">
        <v>5039</v>
      </c>
      <c r="M51" s="135" t="s">
        <v>5040</v>
      </c>
      <c r="N51" s="135" t="s">
        <v>5041</v>
      </c>
      <c r="O51" s="135" t="s">
        <v>5042</v>
      </c>
      <c r="P51" s="135" t="s">
        <v>5038</v>
      </c>
      <c r="Q51" s="136" t="s">
        <v>4574</v>
      </c>
      <c r="R51" s="140" t="s">
        <v>4572</v>
      </c>
    </row>
    <row r="52" spans="1:18" ht="29.4" thickTop="1" x14ac:dyDescent="0.25">
      <c r="A52" s="265" t="s">
        <v>5045</v>
      </c>
      <c r="B52" s="142" t="s">
        <v>4642</v>
      </c>
      <c r="C52" s="284" t="s">
        <v>4583</v>
      </c>
      <c r="D52" s="144"/>
      <c r="E52" s="2921">
        <v>0</v>
      </c>
      <c r="F52" s="144"/>
      <c r="G52" s="144"/>
      <c r="H52" s="142" t="s">
        <v>4605</v>
      </c>
      <c r="I52" s="1575" t="s">
        <v>4640</v>
      </c>
      <c r="J52" s="285" t="s">
        <v>4586</v>
      </c>
      <c r="K52" s="142" t="s">
        <v>4605</v>
      </c>
      <c r="L52" s="144"/>
      <c r="M52" s="2921">
        <v>0</v>
      </c>
      <c r="N52" s="144"/>
      <c r="O52" s="144"/>
      <c r="P52" s="142" t="s">
        <v>4587</v>
      </c>
      <c r="Q52" s="156" t="s">
        <v>4592</v>
      </c>
      <c r="R52" s="277" t="s">
        <v>5046</v>
      </c>
    </row>
    <row r="53" spans="1:18" ht="27.75" customHeight="1" x14ac:dyDescent="0.25">
      <c r="A53" s="263" t="s">
        <v>1941</v>
      </c>
      <c r="B53" s="143" t="s">
        <v>4642</v>
      </c>
      <c r="C53" s="284" t="s">
        <v>4583</v>
      </c>
      <c r="D53" s="149"/>
      <c r="E53" s="149"/>
      <c r="F53" s="2922">
        <v>0</v>
      </c>
      <c r="G53" s="149"/>
      <c r="H53" s="143" t="s">
        <v>4605</v>
      </c>
      <c r="I53" s="1571" t="s">
        <v>4645</v>
      </c>
      <c r="J53" s="286" t="s">
        <v>4591</v>
      </c>
      <c r="K53" s="143" t="s">
        <v>4605</v>
      </c>
      <c r="L53" s="149"/>
      <c r="M53" s="149"/>
      <c r="N53" s="2922">
        <v>0</v>
      </c>
      <c r="O53" s="149"/>
      <c r="P53" s="143" t="s">
        <v>4587</v>
      </c>
      <c r="Q53" s="143" t="s">
        <v>4592</v>
      </c>
      <c r="R53" s="264" t="s">
        <v>5047</v>
      </c>
    </row>
    <row r="54" spans="1:18" ht="27.75" customHeight="1" x14ac:dyDescent="0.25">
      <c r="A54" s="258" t="s">
        <v>1946</v>
      </c>
      <c r="B54" s="143" t="s">
        <v>4642</v>
      </c>
      <c r="C54" s="284" t="s">
        <v>4583</v>
      </c>
      <c r="D54" s="2923">
        <v>0</v>
      </c>
      <c r="E54" s="157"/>
      <c r="F54" s="157"/>
      <c r="G54" s="157"/>
      <c r="H54" s="143" t="s">
        <v>4605</v>
      </c>
      <c r="I54" s="1571" t="s">
        <v>4648</v>
      </c>
      <c r="J54" s="1565" t="s">
        <v>4596</v>
      </c>
      <c r="K54" s="143" t="s">
        <v>4605</v>
      </c>
      <c r="L54" s="2923">
        <v>0</v>
      </c>
      <c r="M54" s="157"/>
      <c r="N54" s="157"/>
      <c r="O54" s="157"/>
      <c r="P54" s="143" t="s">
        <v>4642</v>
      </c>
      <c r="Q54" s="143" t="s">
        <v>4592</v>
      </c>
      <c r="R54" s="256" t="s">
        <v>1350</v>
      </c>
    </row>
    <row r="55" spans="1:18" ht="27.75" customHeight="1" x14ac:dyDescent="0.25">
      <c r="A55" s="260" t="s">
        <v>1951</v>
      </c>
      <c r="B55" s="143" t="s">
        <v>4642</v>
      </c>
      <c r="C55" s="284" t="s">
        <v>4583</v>
      </c>
      <c r="D55" s="157"/>
      <c r="E55" s="2923">
        <v>0</v>
      </c>
      <c r="F55" s="157"/>
      <c r="G55" s="157"/>
      <c r="H55" s="143" t="s">
        <v>4605</v>
      </c>
      <c r="I55" s="1571" t="s">
        <v>4652</v>
      </c>
      <c r="J55" s="1565" t="s">
        <v>4601</v>
      </c>
      <c r="K55" s="143" t="s">
        <v>4605</v>
      </c>
      <c r="L55" s="157"/>
      <c r="M55" s="2923">
        <v>0</v>
      </c>
      <c r="N55" s="157"/>
      <c r="O55" s="157"/>
      <c r="P55" s="143" t="s">
        <v>4642</v>
      </c>
      <c r="Q55" s="143" t="s">
        <v>4599</v>
      </c>
      <c r="R55" s="256" t="s">
        <v>1354</v>
      </c>
    </row>
    <row r="56" spans="1:18" ht="27.75" customHeight="1" x14ac:dyDescent="0.25">
      <c r="A56" s="258" t="s">
        <v>5048</v>
      </c>
      <c r="B56" s="143" t="s">
        <v>4642</v>
      </c>
      <c r="C56" s="143" t="s">
        <v>4599</v>
      </c>
      <c r="D56" s="157"/>
      <c r="E56" s="157"/>
      <c r="F56" s="2923">
        <v>0</v>
      </c>
      <c r="G56" s="157"/>
      <c r="H56" s="143" t="s">
        <v>4605</v>
      </c>
      <c r="I56" s="1571" t="s">
        <v>4655</v>
      </c>
      <c r="J56" s="1565" t="s">
        <v>4604</v>
      </c>
      <c r="K56" s="143" t="s">
        <v>4605</v>
      </c>
      <c r="L56" s="157"/>
      <c r="M56" s="157"/>
      <c r="N56" s="2923">
        <v>0</v>
      </c>
      <c r="O56" s="157"/>
      <c r="P56" s="143" t="s">
        <v>4642</v>
      </c>
      <c r="Q56" s="143" t="s">
        <v>4599</v>
      </c>
      <c r="R56" s="256" t="s">
        <v>1358</v>
      </c>
    </row>
    <row r="57" spans="1:18" ht="27.75" customHeight="1" x14ac:dyDescent="0.25">
      <c r="A57" s="258" t="s">
        <v>1445</v>
      </c>
      <c r="B57" s="143" t="s">
        <v>4642</v>
      </c>
      <c r="C57" s="143" t="s">
        <v>4599</v>
      </c>
      <c r="D57" s="2923">
        <v>0</v>
      </c>
      <c r="E57" s="157"/>
      <c r="F57" s="157"/>
      <c r="G57" s="157"/>
      <c r="H57" s="143" t="s">
        <v>4605</v>
      </c>
      <c r="I57" s="1571" t="s">
        <v>4660</v>
      </c>
      <c r="J57" s="1565" t="s">
        <v>4607</v>
      </c>
      <c r="K57" s="143" t="s">
        <v>4605</v>
      </c>
      <c r="L57" s="2923">
        <v>0</v>
      </c>
      <c r="M57" s="157"/>
      <c r="N57" s="157"/>
      <c r="O57" s="157"/>
      <c r="P57" s="143" t="s">
        <v>4642</v>
      </c>
      <c r="Q57" s="143" t="s">
        <v>4599</v>
      </c>
      <c r="R57" s="256" t="s">
        <v>1362</v>
      </c>
    </row>
    <row r="58" spans="1:18" ht="27.75" customHeight="1" x14ac:dyDescent="0.25">
      <c r="A58" s="258" t="s">
        <v>1449</v>
      </c>
      <c r="B58" s="143" t="s">
        <v>4642</v>
      </c>
      <c r="C58" s="143" t="s">
        <v>4599</v>
      </c>
      <c r="D58" s="149"/>
      <c r="E58" s="2922">
        <v>0</v>
      </c>
      <c r="F58" s="149"/>
      <c r="G58" s="157"/>
      <c r="H58" s="143" t="s">
        <v>4605</v>
      </c>
      <c r="I58" s="1571" t="s">
        <v>4664</v>
      </c>
      <c r="J58" s="1565" t="s">
        <v>4609</v>
      </c>
      <c r="K58" s="143" t="s">
        <v>4605</v>
      </c>
      <c r="L58" s="149"/>
      <c r="M58" s="2922">
        <v>0</v>
      </c>
      <c r="N58" s="149"/>
      <c r="O58" s="157"/>
      <c r="P58" s="143" t="s">
        <v>4642</v>
      </c>
      <c r="Q58" s="143" t="s">
        <v>4599</v>
      </c>
      <c r="R58" s="256" t="s">
        <v>1366</v>
      </c>
    </row>
    <row r="59" spans="1:18" ht="27.75" customHeight="1" x14ac:dyDescent="0.25">
      <c r="A59" s="258" t="s">
        <v>1453</v>
      </c>
      <c r="B59" s="143" t="s">
        <v>4642</v>
      </c>
      <c r="C59" s="143" t="s">
        <v>4599</v>
      </c>
      <c r="D59" s="157"/>
      <c r="E59" s="157"/>
      <c r="F59" s="2923">
        <v>0</v>
      </c>
      <c r="G59" s="157"/>
      <c r="H59" s="143" t="s">
        <v>4605</v>
      </c>
      <c r="I59" s="1571" t="s">
        <v>4668</v>
      </c>
      <c r="J59" s="1565" t="s">
        <v>4611</v>
      </c>
      <c r="K59" s="143" t="s">
        <v>4605</v>
      </c>
      <c r="L59" s="157"/>
      <c r="M59" s="157"/>
      <c r="N59" s="2923">
        <v>0</v>
      </c>
      <c r="O59" s="157"/>
      <c r="P59" s="143" t="s">
        <v>4642</v>
      </c>
      <c r="Q59" s="143" t="s">
        <v>4599</v>
      </c>
      <c r="R59" s="256" t="s">
        <v>1370</v>
      </c>
    </row>
    <row r="60" spans="1:18" ht="27.75" customHeight="1" x14ac:dyDescent="0.25">
      <c r="A60" s="258" t="s">
        <v>1457</v>
      </c>
      <c r="B60" s="143" t="s">
        <v>4642</v>
      </c>
      <c r="C60" s="143" t="s">
        <v>4599</v>
      </c>
      <c r="D60" s="2923">
        <v>0</v>
      </c>
      <c r="E60" s="157"/>
      <c r="F60" s="157"/>
      <c r="G60" s="157"/>
      <c r="H60" s="143" t="s">
        <v>4605</v>
      </c>
      <c r="I60" s="1571" t="s">
        <v>4672</v>
      </c>
      <c r="J60" s="1565" t="s">
        <v>4613</v>
      </c>
      <c r="K60" s="143" t="s">
        <v>4605</v>
      </c>
      <c r="L60" s="2923">
        <v>0</v>
      </c>
      <c r="M60" s="157"/>
      <c r="N60" s="157"/>
      <c r="O60" s="157"/>
      <c r="P60" s="143" t="s">
        <v>4642</v>
      </c>
      <c r="Q60" s="143" t="s">
        <v>4599</v>
      </c>
      <c r="R60" s="256" t="s">
        <v>1374</v>
      </c>
    </row>
    <row r="61" spans="1:18" ht="27.75" customHeight="1" x14ac:dyDescent="0.25">
      <c r="A61" s="258" t="s">
        <v>1461</v>
      </c>
      <c r="B61" s="143" t="s">
        <v>4642</v>
      </c>
      <c r="C61" s="143" t="s">
        <v>4599</v>
      </c>
      <c r="D61" s="149"/>
      <c r="E61" s="2922">
        <v>0</v>
      </c>
      <c r="F61" s="149"/>
      <c r="G61" s="157"/>
      <c r="H61" s="143" t="s">
        <v>4605</v>
      </c>
      <c r="I61" s="1571" t="s">
        <v>4677</v>
      </c>
      <c r="J61" s="155" t="s">
        <v>4617</v>
      </c>
      <c r="K61" s="143" t="s">
        <v>4605</v>
      </c>
      <c r="L61" s="149"/>
      <c r="M61" s="2922">
        <v>0</v>
      </c>
      <c r="N61" s="149"/>
      <c r="O61" s="157"/>
      <c r="P61" s="157" t="s">
        <v>4642</v>
      </c>
      <c r="Q61" s="284" t="s">
        <v>4583</v>
      </c>
      <c r="R61" s="617" t="s">
        <v>5049</v>
      </c>
    </row>
    <row r="62" spans="1:18" ht="27.75" customHeight="1" x14ac:dyDescent="0.25">
      <c r="A62" s="258" t="s">
        <v>1465</v>
      </c>
      <c r="B62" s="143" t="s">
        <v>4642</v>
      </c>
      <c r="C62" s="143" t="s">
        <v>4599</v>
      </c>
      <c r="D62" s="157"/>
      <c r="E62" s="157"/>
      <c r="F62" s="2923">
        <v>0</v>
      </c>
      <c r="G62" s="157"/>
      <c r="H62" s="143" t="s">
        <v>4605</v>
      </c>
      <c r="I62" s="1571" t="s">
        <v>4681</v>
      </c>
      <c r="J62" s="1566" t="s">
        <v>4621</v>
      </c>
      <c r="K62" s="143" t="s">
        <v>4605</v>
      </c>
      <c r="L62" s="157"/>
      <c r="M62" s="157"/>
      <c r="N62" s="2923">
        <v>0</v>
      </c>
      <c r="O62" s="157"/>
      <c r="P62" s="157" t="s">
        <v>4642</v>
      </c>
      <c r="Q62" s="143" t="s">
        <v>4730</v>
      </c>
      <c r="R62" s="344" t="s">
        <v>5050</v>
      </c>
    </row>
    <row r="63" spans="1:18" ht="27.75" customHeight="1" x14ac:dyDescent="0.25">
      <c r="A63" s="258" t="s">
        <v>1469</v>
      </c>
      <c r="B63" s="143" t="s">
        <v>4642</v>
      </c>
      <c r="C63" s="143" t="s">
        <v>4599</v>
      </c>
      <c r="D63" s="2923">
        <v>0</v>
      </c>
      <c r="E63" s="157"/>
      <c r="F63" s="157"/>
      <c r="G63" s="157"/>
      <c r="H63" s="143" t="s">
        <v>4605</v>
      </c>
      <c r="I63" s="1571" t="s">
        <v>4685</v>
      </c>
      <c r="J63" s="1566" t="s">
        <v>4687</v>
      </c>
      <c r="K63" s="143" t="s">
        <v>4605</v>
      </c>
      <c r="L63" s="2923">
        <v>0</v>
      </c>
      <c r="M63" s="157"/>
      <c r="N63" s="157"/>
      <c r="O63" s="157"/>
      <c r="P63" s="157" t="s">
        <v>4642</v>
      </c>
      <c r="Q63" s="143" t="s">
        <v>4730</v>
      </c>
      <c r="R63" s="344" t="s">
        <v>5051</v>
      </c>
    </row>
    <row r="64" spans="1:18" ht="27.75" customHeight="1" x14ac:dyDescent="0.25">
      <c r="A64" s="258" t="s">
        <v>5052</v>
      </c>
      <c r="B64" s="143" t="s">
        <v>4642</v>
      </c>
      <c r="C64" s="143" t="s">
        <v>4599</v>
      </c>
      <c r="D64" s="149"/>
      <c r="E64" s="2922">
        <v>0</v>
      </c>
      <c r="F64" s="149"/>
      <c r="G64" s="157"/>
      <c r="H64" s="143" t="s">
        <v>4605</v>
      </c>
      <c r="I64" s="1571" t="s">
        <v>4690</v>
      </c>
      <c r="J64" s="1566" t="s">
        <v>4692</v>
      </c>
      <c r="K64" s="143" t="s">
        <v>4605</v>
      </c>
      <c r="L64" s="149"/>
      <c r="M64" s="2922">
        <v>0</v>
      </c>
      <c r="N64" s="149"/>
      <c r="O64" s="157"/>
      <c r="P64" s="157" t="s">
        <v>4642</v>
      </c>
      <c r="Q64" s="143" t="s">
        <v>4730</v>
      </c>
      <c r="R64" s="344" t="s">
        <v>5053</v>
      </c>
    </row>
    <row r="65" spans="1:18" ht="27.75" customHeight="1" thickBot="1" x14ac:dyDescent="0.3">
      <c r="A65" s="261" t="s">
        <v>1413</v>
      </c>
      <c r="B65" s="159" t="s">
        <v>4642</v>
      </c>
      <c r="C65" s="176" t="s">
        <v>4649</v>
      </c>
      <c r="D65" s="160"/>
      <c r="E65" s="160"/>
      <c r="F65" s="2944">
        <v>0</v>
      </c>
      <c r="G65" s="160"/>
      <c r="H65" s="176" t="s">
        <v>4605</v>
      </c>
      <c r="I65" s="1572" t="s">
        <v>4695</v>
      </c>
      <c r="J65" s="1567" t="s">
        <v>4696</v>
      </c>
      <c r="K65" s="176" t="s">
        <v>4605</v>
      </c>
      <c r="L65" s="160"/>
      <c r="M65" s="160"/>
      <c r="N65" s="2944">
        <v>0</v>
      </c>
      <c r="O65" s="177"/>
      <c r="P65" s="177" t="s">
        <v>4642</v>
      </c>
      <c r="Q65" s="287" t="s">
        <v>4583</v>
      </c>
      <c r="R65" s="618" t="s">
        <v>5054</v>
      </c>
    </row>
    <row r="66" spans="1:18" ht="27.75" customHeight="1" thickTop="1" x14ac:dyDescent="0.25">
      <c r="A66" s="260" t="s">
        <v>1417</v>
      </c>
      <c r="B66" s="142" t="s">
        <v>4642</v>
      </c>
      <c r="C66" s="156" t="s">
        <v>4599</v>
      </c>
      <c r="D66" s="2946">
        <v>0</v>
      </c>
      <c r="E66" s="163"/>
      <c r="F66" s="163"/>
      <c r="G66" s="163"/>
      <c r="H66" s="156" t="s">
        <v>4605</v>
      </c>
      <c r="I66" s="1573" t="s">
        <v>4698</v>
      </c>
      <c r="J66" s="1568" t="s">
        <v>4699</v>
      </c>
      <c r="K66" s="156" t="s">
        <v>4605</v>
      </c>
      <c r="L66" s="2946">
        <v>0</v>
      </c>
      <c r="M66" s="163"/>
      <c r="N66" s="163"/>
      <c r="O66" s="179"/>
      <c r="P66" s="179" t="s">
        <v>4642</v>
      </c>
      <c r="Q66" s="288" t="s">
        <v>4583</v>
      </c>
      <c r="R66" s="619" t="s">
        <v>5055</v>
      </c>
    </row>
    <row r="67" spans="1:18" ht="27.75" customHeight="1" x14ac:dyDescent="0.25">
      <c r="A67" s="258" t="s">
        <v>1421</v>
      </c>
      <c r="B67" s="143" t="s">
        <v>4642</v>
      </c>
      <c r="C67" s="143" t="s">
        <v>4599</v>
      </c>
      <c r="D67" s="149"/>
      <c r="E67" s="2922">
        <v>0</v>
      </c>
      <c r="F67" s="149"/>
      <c r="G67" s="157"/>
      <c r="H67" s="143" t="s">
        <v>4605</v>
      </c>
      <c r="I67" s="1571" t="s">
        <v>4700</v>
      </c>
      <c r="J67" s="1566" t="s">
        <v>4701</v>
      </c>
      <c r="K67" s="143" t="s">
        <v>4605</v>
      </c>
      <c r="L67" s="149"/>
      <c r="M67" s="2922">
        <v>0</v>
      </c>
      <c r="N67" s="149"/>
      <c r="O67" s="157"/>
      <c r="P67" s="157" t="s">
        <v>4582</v>
      </c>
      <c r="Q67" s="284" t="s">
        <v>4583</v>
      </c>
      <c r="R67" s="613" t="s">
        <v>5056</v>
      </c>
    </row>
    <row r="68" spans="1:18" ht="27.75" customHeight="1" x14ac:dyDescent="0.25">
      <c r="A68" s="258" t="s">
        <v>1425</v>
      </c>
      <c r="B68" s="143" t="s">
        <v>4642</v>
      </c>
      <c r="C68" s="143" t="s">
        <v>4599</v>
      </c>
      <c r="D68" s="157"/>
      <c r="E68" s="157"/>
      <c r="F68" s="2923">
        <v>0</v>
      </c>
      <c r="G68" s="157"/>
      <c r="H68" s="143" t="s">
        <v>4605</v>
      </c>
      <c r="I68" s="1571" t="s">
        <v>4704</v>
      </c>
      <c r="J68" s="1566" t="s">
        <v>4705</v>
      </c>
      <c r="K68" s="143" t="s">
        <v>4605</v>
      </c>
      <c r="L68" s="157"/>
      <c r="M68" s="157"/>
      <c r="N68" s="2923">
        <v>0</v>
      </c>
      <c r="O68" s="157"/>
      <c r="P68" s="157" t="s">
        <v>4582</v>
      </c>
      <c r="Q68" s="284" t="s">
        <v>4583</v>
      </c>
      <c r="R68" s="613" t="s">
        <v>5057</v>
      </c>
    </row>
    <row r="69" spans="1:18" ht="27.75" customHeight="1" x14ac:dyDescent="0.25">
      <c r="A69" s="258" t="s">
        <v>1429</v>
      </c>
      <c r="B69" s="143" t="s">
        <v>4642</v>
      </c>
      <c r="C69" s="143" t="s">
        <v>4599</v>
      </c>
      <c r="D69" s="2923">
        <v>0</v>
      </c>
      <c r="E69" s="157"/>
      <c r="F69" s="157"/>
      <c r="G69" s="157"/>
      <c r="H69" s="143" t="s">
        <v>4605</v>
      </c>
      <c r="I69" s="1571" t="s">
        <v>4708</v>
      </c>
      <c r="J69" s="1569" t="s">
        <v>4710</v>
      </c>
      <c r="K69" s="143" t="s">
        <v>4605</v>
      </c>
      <c r="L69" s="2923">
        <v>0</v>
      </c>
      <c r="M69" s="157"/>
      <c r="N69" s="157"/>
      <c r="O69" s="157"/>
      <c r="P69" s="157" t="s">
        <v>4642</v>
      </c>
      <c r="Q69" s="143" t="s">
        <v>4599</v>
      </c>
      <c r="R69" s="256" t="s">
        <v>5058</v>
      </c>
    </row>
    <row r="70" spans="1:18" ht="27.75" customHeight="1" x14ac:dyDescent="0.25">
      <c r="A70" s="258" t="s">
        <v>1433</v>
      </c>
      <c r="B70" s="143" t="s">
        <v>4642</v>
      </c>
      <c r="C70" s="143" t="s">
        <v>4599</v>
      </c>
      <c r="D70" s="149"/>
      <c r="E70" s="2922">
        <v>0</v>
      </c>
      <c r="F70" s="149"/>
      <c r="G70" s="157"/>
      <c r="H70" s="143" t="s">
        <v>4605</v>
      </c>
      <c r="I70" s="1571" t="s">
        <v>4713</v>
      </c>
      <c r="J70" s="1569" t="s">
        <v>4714</v>
      </c>
      <c r="K70" s="143" t="s">
        <v>4605</v>
      </c>
      <c r="L70" s="149"/>
      <c r="M70" s="2922">
        <v>0</v>
      </c>
      <c r="N70" s="149"/>
      <c r="O70" s="157"/>
      <c r="P70" s="157" t="s">
        <v>4642</v>
      </c>
      <c r="Q70" s="143" t="s">
        <v>4599</v>
      </c>
      <c r="R70" s="256" t="s">
        <v>5059</v>
      </c>
    </row>
    <row r="71" spans="1:18" ht="27.75" customHeight="1" x14ac:dyDescent="0.25">
      <c r="A71" s="258" t="s">
        <v>1436</v>
      </c>
      <c r="B71" s="143" t="s">
        <v>4642</v>
      </c>
      <c r="C71" s="143" t="s">
        <v>4599</v>
      </c>
      <c r="D71" s="157"/>
      <c r="E71" s="157"/>
      <c r="F71" s="2923">
        <v>0</v>
      </c>
      <c r="G71" s="157"/>
      <c r="H71" s="143" t="s">
        <v>4605</v>
      </c>
      <c r="I71" s="1571" t="s">
        <v>4717</v>
      </c>
      <c r="J71" s="1566" t="s">
        <v>4718</v>
      </c>
      <c r="K71" s="143" t="s">
        <v>4605</v>
      </c>
      <c r="L71" s="157"/>
      <c r="M71" s="157"/>
      <c r="N71" s="2923">
        <v>0</v>
      </c>
      <c r="O71" s="157"/>
      <c r="P71" s="157" t="s">
        <v>4642</v>
      </c>
      <c r="Q71" s="143" t="s">
        <v>4599</v>
      </c>
      <c r="R71" s="256" t="s">
        <v>5060</v>
      </c>
    </row>
    <row r="72" spans="1:18" ht="27.75" customHeight="1" x14ac:dyDescent="0.25">
      <c r="A72" s="258" t="s">
        <v>5061</v>
      </c>
      <c r="B72" s="143" t="s">
        <v>4642</v>
      </c>
      <c r="C72" s="143" t="s">
        <v>4599</v>
      </c>
      <c r="D72" s="2923">
        <v>0</v>
      </c>
      <c r="E72" s="157"/>
      <c r="F72" s="157"/>
      <c r="G72" s="157"/>
      <c r="H72" s="143" t="s">
        <v>4605</v>
      </c>
      <c r="I72" s="1571" t="s">
        <v>5062</v>
      </c>
      <c r="J72" s="1566" t="s">
        <v>4850</v>
      </c>
      <c r="K72" s="143" t="s">
        <v>4605</v>
      </c>
      <c r="L72" s="2923">
        <v>0</v>
      </c>
      <c r="M72" s="157"/>
      <c r="N72" s="157"/>
      <c r="O72" s="157"/>
      <c r="P72" s="157" t="s">
        <v>4642</v>
      </c>
      <c r="Q72" s="143" t="s">
        <v>4599</v>
      </c>
      <c r="R72" s="256" t="s">
        <v>5063</v>
      </c>
    </row>
    <row r="73" spans="1:18" ht="27.75" customHeight="1" x14ac:dyDescent="0.25">
      <c r="A73" s="258" t="s">
        <v>1384</v>
      </c>
      <c r="B73" s="143" t="s">
        <v>4642</v>
      </c>
      <c r="C73" s="143" t="s">
        <v>4599</v>
      </c>
      <c r="D73" s="149"/>
      <c r="E73" s="2922">
        <v>0</v>
      </c>
      <c r="F73" s="149"/>
      <c r="G73" s="157"/>
      <c r="H73" s="143" t="s">
        <v>4605</v>
      </c>
      <c r="I73" s="1571" t="s">
        <v>4852</v>
      </c>
      <c r="J73" s="1566" t="s">
        <v>4853</v>
      </c>
      <c r="K73" s="143" t="s">
        <v>4605</v>
      </c>
      <c r="L73" s="149"/>
      <c r="M73" s="2922">
        <v>0</v>
      </c>
      <c r="N73" s="149"/>
      <c r="O73" s="157"/>
      <c r="P73" s="157" t="s">
        <v>4642</v>
      </c>
      <c r="Q73" s="143" t="s">
        <v>4599</v>
      </c>
      <c r="R73" s="256" t="s">
        <v>5064</v>
      </c>
    </row>
    <row r="74" spans="1:18" ht="27.75" customHeight="1" x14ac:dyDescent="0.25">
      <c r="A74" s="258" t="s">
        <v>1388</v>
      </c>
      <c r="B74" s="143" t="s">
        <v>4642</v>
      </c>
      <c r="C74" s="143" t="s">
        <v>4599</v>
      </c>
      <c r="D74" s="157"/>
      <c r="E74" s="157"/>
      <c r="F74" s="2923">
        <v>0</v>
      </c>
      <c r="G74" s="157"/>
      <c r="H74" s="143" t="s">
        <v>4605</v>
      </c>
      <c r="I74" s="1571" t="s">
        <v>4854</v>
      </c>
      <c r="J74" s="1566" t="s">
        <v>4855</v>
      </c>
      <c r="K74" s="143" t="s">
        <v>4605</v>
      </c>
      <c r="L74" s="157"/>
      <c r="M74" s="157"/>
      <c r="N74" s="2923">
        <v>0</v>
      </c>
      <c r="O74" s="157"/>
      <c r="P74" s="157" t="s">
        <v>4642</v>
      </c>
      <c r="Q74" s="143" t="s">
        <v>4599</v>
      </c>
      <c r="R74" s="256" t="s">
        <v>5065</v>
      </c>
    </row>
    <row r="75" spans="1:18" ht="27.75" customHeight="1" x14ac:dyDescent="0.25">
      <c r="A75" s="258" t="s">
        <v>1392</v>
      </c>
      <c r="B75" s="143" t="s">
        <v>4642</v>
      </c>
      <c r="C75" s="143" t="s">
        <v>4599</v>
      </c>
      <c r="D75" s="2923">
        <v>0</v>
      </c>
      <c r="E75" s="157"/>
      <c r="F75" s="157"/>
      <c r="G75" s="157"/>
      <c r="H75" s="143" t="s">
        <v>4605</v>
      </c>
      <c r="I75" s="1571" t="s">
        <v>4856</v>
      </c>
      <c r="J75" s="1566" t="s">
        <v>4857</v>
      </c>
      <c r="K75" s="143" t="s">
        <v>4605</v>
      </c>
      <c r="L75" s="2923">
        <v>0</v>
      </c>
      <c r="M75" s="157"/>
      <c r="N75" s="157"/>
      <c r="O75" s="157"/>
      <c r="P75" s="157" t="s">
        <v>4642</v>
      </c>
      <c r="Q75" s="143" t="s">
        <v>4599</v>
      </c>
      <c r="R75" s="264" t="s">
        <v>5066</v>
      </c>
    </row>
    <row r="76" spans="1:18" ht="27.75" customHeight="1" x14ac:dyDescent="0.25">
      <c r="A76" s="258" t="s">
        <v>1396</v>
      </c>
      <c r="B76" s="143" t="s">
        <v>4642</v>
      </c>
      <c r="C76" s="143" t="s">
        <v>4599</v>
      </c>
      <c r="D76" s="149"/>
      <c r="E76" s="2922">
        <v>0</v>
      </c>
      <c r="F76" s="149"/>
      <c r="G76" s="157"/>
      <c r="H76" s="143" t="s">
        <v>4605</v>
      </c>
      <c r="I76" s="1571" t="s">
        <v>4858</v>
      </c>
      <c r="J76" s="1566" t="s">
        <v>4859</v>
      </c>
      <c r="K76" s="143" t="s">
        <v>4605</v>
      </c>
      <c r="L76" s="149"/>
      <c r="M76" s="2922">
        <v>0</v>
      </c>
      <c r="N76" s="149"/>
      <c r="O76" s="157"/>
      <c r="P76" s="157" t="s">
        <v>4642</v>
      </c>
      <c r="Q76" s="143" t="s">
        <v>4599</v>
      </c>
      <c r="R76" s="264" t="s">
        <v>5067</v>
      </c>
    </row>
    <row r="77" spans="1:18" ht="27.75" customHeight="1" x14ac:dyDescent="0.25">
      <c r="A77" s="258" t="s">
        <v>1400</v>
      </c>
      <c r="B77" s="143" t="s">
        <v>4642</v>
      </c>
      <c r="C77" s="143" t="s">
        <v>4599</v>
      </c>
      <c r="D77" s="157"/>
      <c r="E77" s="157"/>
      <c r="F77" s="2923">
        <v>0</v>
      </c>
      <c r="G77" s="157"/>
      <c r="H77" s="143" t="s">
        <v>4605</v>
      </c>
      <c r="I77" s="1571" t="s">
        <v>4860</v>
      </c>
      <c r="J77" s="1566" t="s">
        <v>4861</v>
      </c>
      <c r="K77" s="143" t="s">
        <v>4605</v>
      </c>
      <c r="L77" s="157"/>
      <c r="M77" s="157"/>
      <c r="N77" s="2923">
        <v>0</v>
      </c>
      <c r="O77" s="157"/>
      <c r="P77" s="157" t="s">
        <v>4642</v>
      </c>
      <c r="Q77" s="284" t="s">
        <v>4583</v>
      </c>
      <c r="R77" s="616" t="s">
        <v>5068</v>
      </c>
    </row>
    <row r="78" spans="1:18" ht="27.75" customHeight="1" thickBot="1" x14ac:dyDescent="0.3">
      <c r="A78" s="259" t="s">
        <v>1404</v>
      </c>
      <c r="B78" s="166" t="s">
        <v>4642</v>
      </c>
      <c r="C78" s="166" t="s">
        <v>4649</v>
      </c>
      <c r="D78" s="2926">
        <v>0</v>
      </c>
      <c r="E78" s="167"/>
      <c r="F78" s="167"/>
      <c r="G78" s="167"/>
      <c r="H78" s="166" t="s">
        <v>4605</v>
      </c>
      <c r="I78" s="1574" t="s">
        <v>4863</v>
      </c>
      <c r="J78" s="1570" t="s">
        <v>4864</v>
      </c>
      <c r="K78" s="166" t="s">
        <v>4605</v>
      </c>
      <c r="L78" s="2926">
        <v>0</v>
      </c>
      <c r="M78" s="167"/>
      <c r="N78" s="167"/>
      <c r="O78" s="167"/>
      <c r="P78" s="167" t="s">
        <v>4642</v>
      </c>
      <c r="Q78" s="166" t="s">
        <v>4649</v>
      </c>
      <c r="R78" s="274" t="s">
        <v>1494</v>
      </c>
    </row>
    <row r="79" spans="1:18" ht="15" thickTop="1" x14ac:dyDescent="0.25">
      <c r="A79" s="171"/>
      <c r="B79" s="133"/>
      <c r="C79" s="133"/>
      <c r="D79" s="131"/>
      <c r="E79" s="131"/>
      <c r="F79" s="131"/>
      <c r="G79" s="131"/>
      <c r="H79" s="133"/>
      <c r="I79" s="172"/>
      <c r="J79" s="172"/>
      <c r="K79" s="133" t="s">
        <v>4720</v>
      </c>
      <c r="L79" s="131">
        <f>SUM(D52:D78,L52:L78)</f>
        <v>0</v>
      </c>
      <c r="M79" s="131">
        <f>SUM(E52:E78,M52:M78)</f>
        <v>0</v>
      </c>
      <c r="N79" s="131">
        <f>SUM(F52:F78,N52:N78)</f>
        <v>0</v>
      </c>
      <c r="O79" s="131"/>
      <c r="P79" s="131"/>
      <c r="Q79" s="133"/>
      <c r="R79" s="131"/>
    </row>
    <row r="80" spans="1:18" ht="15" thickBot="1" x14ac:dyDescent="0.3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 spans="1:18" ht="15.6" thickTop="1" thickBot="1" x14ac:dyDescent="0.3">
      <c r="A81" s="173" t="s">
        <v>7008</v>
      </c>
      <c r="B81" s="128"/>
      <c r="C81" s="3546" t="s">
        <v>5069</v>
      </c>
      <c r="D81" s="3546"/>
      <c r="E81" s="3546"/>
      <c r="F81" s="173"/>
      <c r="G81" s="173"/>
      <c r="H81" s="133"/>
      <c r="I81" s="3551" t="s">
        <v>5070</v>
      </c>
      <c r="J81" s="3552"/>
      <c r="K81" s="133"/>
      <c r="L81" s="173"/>
      <c r="M81" s="173"/>
      <c r="N81" s="173"/>
      <c r="O81" s="173"/>
      <c r="P81" s="173"/>
      <c r="Q81" s="173"/>
      <c r="R81" s="128"/>
    </row>
    <row r="82" spans="1:18" ht="15.6" thickTop="1" thickBot="1" x14ac:dyDescent="0.3">
      <c r="A82" s="127"/>
      <c r="B82" s="128"/>
      <c r="C82" s="128"/>
      <c r="D82" s="129"/>
      <c r="E82" s="129"/>
      <c r="F82" s="130"/>
      <c r="G82" s="129"/>
      <c r="H82" s="131"/>
      <c r="I82" s="128"/>
      <c r="J82" s="132"/>
      <c r="K82" s="1448" t="s">
        <v>4570</v>
      </c>
      <c r="L82" s="1445">
        <v>0</v>
      </c>
      <c r="M82" s="1446">
        <v>0</v>
      </c>
      <c r="N82" s="1447">
        <v>0</v>
      </c>
      <c r="O82" s="510" t="s">
        <v>4571</v>
      </c>
      <c r="P82" s="133"/>
      <c r="Q82" s="128"/>
      <c r="R82" s="530"/>
    </row>
    <row r="83" spans="1:18" ht="15.6" thickTop="1" thickBot="1" x14ac:dyDescent="0.3">
      <c r="A83" s="134" t="s">
        <v>4572</v>
      </c>
      <c r="B83" s="135" t="s">
        <v>5038</v>
      </c>
      <c r="C83" s="136" t="s">
        <v>4574</v>
      </c>
      <c r="D83" s="135" t="s">
        <v>5039</v>
      </c>
      <c r="E83" s="135" t="s">
        <v>5040</v>
      </c>
      <c r="F83" s="135" t="s">
        <v>5041</v>
      </c>
      <c r="G83" s="135" t="s">
        <v>5042</v>
      </c>
      <c r="H83" s="135" t="s">
        <v>5043</v>
      </c>
      <c r="I83" s="138" t="s">
        <v>5044</v>
      </c>
      <c r="J83" s="139" t="s">
        <v>5044</v>
      </c>
      <c r="K83" s="135" t="s">
        <v>5043</v>
      </c>
      <c r="L83" s="135" t="s">
        <v>5039</v>
      </c>
      <c r="M83" s="135" t="s">
        <v>5040</v>
      </c>
      <c r="N83" s="135" t="s">
        <v>5041</v>
      </c>
      <c r="O83" s="135" t="s">
        <v>5042</v>
      </c>
      <c r="P83" s="135" t="s">
        <v>5038</v>
      </c>
      <c r="Q83" s="136" t="s">
        <v>4574</v>
      </c>
      <c r="R83" s="140" t="s">
        <v>4572</v>
      </c>
    </row>
    <row r="84" spans="1:18" ht="18" thickTop="1" x14ac:dyDescent="0.25">
      <c r="A84" s="623" t="s">
        <v>5071</v>
      </c>
      <c r="B84" s="142" t="s">
        <v>4642</v>
      </c>
      <c r="C84" s="164" t="s">
        <v>4583</v>
      </c>
      <c r="D84" s="2921">
        <v>0</v>
      </c>
      <c r="E84" s="144"/>
      <c r="F84" s="144"/>
      <c r="G84" s="144"/>
      <c r="H84" s="142" t="s">
        <v>4605</v>
      </c>
      <c r="I84" s="292" t="s">
        <v>4640</v>
      </c>
      <c r="J84" s="293" t="s">
        <v>4586</v>
      </c>
      <c r="K84" s="142" t="s">
        <v>4605</v>
      </c>
      <c r="L84" s="2921">
        <v>0</v>
      </c>
      <c r="M84" s="144"/>
      <c r="N84" s="144"/>
      <c r="O84" s="144"/>
      <c r="P84" s="144" t="s">
        <v>4642</v>
      </c>
      <c r="Q84" s="164" t="s">
        <v>4583</v>
      </c>
      <c r="R84" s="620" t="s">
        <v>5072</v>
      </c>
    </row>
    <row r="85" spans="1:18" ht="17.25" customHeight="1" x14ac:dyDescent="0.25">
      <c r="A85" s="624" t="s">
        <v>5073</v>
      </c>
      <c r="B85" s="143" t="s">
        <v>4642</v>
      </c>
      <c r="C85" s="164" t="s">
        <v>4583</v>
      </c>
      <c r="D85" s="149"/>
      <c r="E85" s="2922">
        <v>0</v>
      </c>
      <c r="F85" s="149"/>
      <c r="G85" s="149"/>
      <c r="H85" s="143" t="s">
        <v>4605</v>
      </c>
      <c r="I85" s="294" t="s">
        <v>4645</v>
      </c>
      <c r="J85" s="295" t="s">
        <v>4591</v>
      </c>
      <c r="K85" s="143" t="s">
        <v>4605</v>
      </c>
      <c r="L85" s="149"/>
      <c r="M85" s="2922">
        <v>0</v>
      </c>
      <c r="N85" s="149"/>
      <c r="O85" s="149"/>
      <c r="P85" s="149" t="s">
        <v>4642</v>
      </c>
      <c r="Q85" s="164" t="s">
        <v>4583</v>
      </c>
      <c r="R85" s="344" t="s">
        <v>5074</v>
      </c>
    </row>
    <row r="86" spans="1:18" ht="17.25" customHeight="1" x14ac:dyDescent="0.25">
      <c r="A86" s="609" t="s">
        <v>5075</v>
      </c>
      <c r="B86" s="143" t="s">
        <v>4642</v>
      </c>
      <c r="C86" s="164" t="s">
        <v>4583</v>
      </c>
      <c r="D86" s="157"/>
      <c r="E86" s="157"/>
      <c r="F86" s="2923">
        <v>0</v>
      </c>
      <c r="G86" s="157"/>
      <c r="H86" s="143" t="s">
        <v>4605</v>
      </c>
      <c r="I86" s="294" t="s">
        <v>4648</v>
      </c>
      <c r="J86" s="295" t="s">
        <v>4596</v>
      </c>
      <c r="K86" s="143" t="s">
        <v>4605</v>
      </c>
      <c r="L86" s="157"/>
      <c r="M86" s="157"/>
      <c r="N86" s="2923">
        <v>0</v>
      </c>
      <c r="O86" s="157"/>
      <c r="P86" s="157" t="s">
        <v>4642</v>
      </c>
      <c r="Q86" s="164" t="s">
        <v>4583</v>
      </c>
      <c r="R86" s="344" t="s">
        <v>5076</v>
      </c>
    </row>
    <row r="87" spans="1:18" ht="17.25" customHeight="1" x14ac:dyDescent="0.25">
      <c r="A87" s="624" t="s">
        <v>5077</v>
      </c>
      <c r="B87" s="143" t="s">
        <v>4642</v>
      </c>
      <c r="C87" s="164" t="s">
        <v>4583</v>
      </c>
      <c r="D87" s="2923">
        <v>0</v>
      </c>
      <c r="E87" s="157"/>
      <c r="F87" s="157"/>
      <c r="G87" s="157"/>
      <c r="H87" s="143" t="s">
        <v>4605</v>
      </c>
      <c r="I87" s="294" t="s">
        <v>4652</v>
      </c>
      <c r="J87" s="295" t="s">
        <v>4601</v>
      </c>
      <c r="K87" s="143" t="s">
        <v>4605</v>
      </c>
      <c r="L87" s="2923">
        <v>0</v>
      </c>
      <c r="M87" s="157"/>
      <c r="N87" s="157"/>
      <c r="O87" s="157"/>
      <c r="P87" s="157" t="s">
        <v>4642</v>
      </c>
      <c r="Q87" s="164" t="s">
        <v>4583</v>
      </c>
      <c r="R87" s="344" t="s">
        <v>5078</v>
      </c>
    </row>
    <row r="88" spans="1:18" ht="17.25" customHeight="1" x14ac:dyDescent="0.25">
      <c r="A88" s="609" t="s">
        <v>5079</v>
      </c>
      <c r="B88" s="143" t="s">
        <v>4642</v>
      </c>
      <c r="C88" s="164" t="s">
        <v>4583</v>
      </c>
      <c r="D88" s="157"/>
      <c r="E88" s="2923">
        <v>0</v>
      </c>
      <c r="F88" s="157"/>
      <c r="G88" s="157"/>
      <c r="H88" s="143" t="s">
        <v>4605</v>
      </c>
      <c r="I88" s="294" t="s">
        <v>4655</v>
      </c>
      <c r="J88" s="295" t="s">
        <v>4604</v>
      </c>
      <c r="K88" s="143" t="s">
        <v>4605</v>
      </c>
      <c r="L88" s="157"/>
      <c r="M88" s="2923">
        <v>0</v>
      </c>
      <c r="N88" s="157"/>
      <c r="O88" s="157"/>
      <c r="P88" s="157" t="s">
        <v>4642</v>
      </c>
      <c r="Q88" s="164" t="s">
        <v>4583</v>
      </c>
      <c r="R88" s="344" t="s">
        <v>5080</v>
      </c>
    </row>
    <row r="89" spans="1:18" ht="17.25" customHeight="1" x14ac:dyDescent="0.25">
      <c r="A89" s="624" t="s">
        <v>5081</v>
      </c>
      <c r="B89" s="143" t="s">
        <v>4642</v>
      </c>
      <c r="C89" s="164" t="s">
        <v>4583</v>
      </c>
      <c r="D89" s="157"/>
      <c r="E89" s="157"/>
      <c r="F89" s="2923">
        <v>0</v>
      </c>
      <c r="G89" s="157"/>
      <c r="H89" s="143" t="s">
        <v>4605</v>
      </c>
      <c r="I89" s="294" t="s">
        <v>4660</v>
      </c>
      <c r="J89" s="295" t="s">
        <v>4607</v>
      </c>
      <c r="K89" s="143" t="s">
        <v>4605</v>
      </c>
      <c r="L89" s="157"/>
      <c r="M89" s="157"/>
      <c r="N89" s="2923">
        <v>0</v>
      </c>
      <c r="O89" s="157"/>
      <c r="P89" s="157" t="s">
        <v>4642</v>
      </c>
      <c r="Q89" s="164" t="s">
        <v>4583</v>
      </c>
      <c r="R89" s="344" t="s">
        <v>5082</v>
      </c>
    </row>
    <row r="90" spans="1:18" ht="17.25" customHeight="1" x14ac:dyDescent="0.25">
      <c r="A90" s="609" t="s">
        <v>5083</v>
      </c>
      <c r="B90" s="143" t="s">
        <v>4642</v>
      </c>
      <c r="C90" s="164" t="s">
        <v>4583</v>
      </c>
      <c r="D90" s="2923">
        <v>0</v>
      </c>
      <c r="E90" s="157"/>
      <c r="F90" s="157"/>
      <c r="G90" s="157"/>
      <c r="H90" s="143" t="s">
        <v>4605</v>
      </c>
      <c r="I90" s="294" t="s">
        <v>4664</v>
      </c>
      <c r="J90" s="295" t="s">
        <v>4609</v>
      </c>
      <c r="K90" s="143" t="s">
        <v>4605</v>
      </c>
      <c r="L90" s="2923">
        <v>0</v>
      </c>
      <c r="M90" s="157"/>
      <c r="N90" s="157"/>
      <c r="O90" s="157"/>
      <c r="P90" s="157" t="s">
        <v>4642</v>
      </c>
      <c r="Q90" s="164" t="s">
        <v>4583</v>
      </c>
      <c r="R90" s="344" t="s">
        <v>5084</v>
      </c>
    </row>
    <row r="91" spans="1:18" ht="17.25" customHeight="1" x14ac:dyDescent="0.25">
      <c r="A91" s="624" t="s">
        <v>5085</v>
      </c>
      <c r="B91" s="143" t="s">
        <v>4642</v>
      </c>
      <c r="C91" s="164" t="s">
        <v>4583</v>
      </c>
      <c r="D91" s="157"/>
      <c r="E91" s="2923">
        <v>0</v>
      </c>
      <c r="F91" s="157"/>
      <c r="G91" s="157"/>
      <c r="H91" s="143" t="s">
        <v>4605</v>
      </c>
      <c r="I91" s="294" t="s">
        <v>4668</v>
      </c>
      <c r="J91" s="295" t="s">
        <v>4611</v>
      </c>
      <c r="K91" s="143" t="s">
        <v>4605</v>
      </c>
      <c r="L91" s="157"/>
      <c r="M91" s="2923">
        <v>0</v>
      </c>
      <c r="N91" s="157"/>
      <c r="O91" s="157"/>
      <c r="P91" s="157" t="s">
        <v>4642</v>
      </c>
      <c r="Q91" s="164" t="s">
        <v>4583</v>
      </c>
      <c r="R91" s="344" t="s">
        <v>5086</v>
      </c>
    </row>
    <row r="92" spans="1:18" ht="17.25" customHeight="1" thickBot="1" x14ac:dyDescent="0.3">
      <c r="A92" s="625" t="s">
        <v>5087</v>
      </c>
      <c r="B92" s="176" t="s">
        <v>4642</v>
      </c>
      <c r="C92" s="185" t="s">
        <v>4583</v>
      </c>
      <c r="D92" s="177"/>
      <c r="E92" s="177"/>
      <c r="F92" s="2928">
        <v>0</v>
      </c>
      <c r="G92" s="177"/>
      <c r="H92" s="176" t="s">
        <v>4605</v>
      </c>
      <c r="I92" s="296" t="s">
        <v>4672</v>
      </c>
      <c r="J92" s="297" t="s">
        <v>4613</v>
      </c>
      <c r="K92" s="176" t="s">
        <v>4605</v>
      </c>
      <c r="L92" s="177"/>
      <c r="M92" s="177"/>
      <c r="N92" s="2928">
        <v>0</v>
      </c>
      <c r="O92" s="177"/>
      <c r="P92" s="177" t="s">
        <v>4642</v>
      </c>
      <c r="Q92" s="185" t="s">
        <v>4583</v>
      </c>
      <c r="R92" s="479" t="s">
        <v>5088</v>
      </c>
    </row>
    <row r="93" spans="1:18" ht="17.25" customHeight="1" thickTop="1" x14ac:dyDescent="0.25">
      <c r="A93" s="174" t="s">
        <v>5089</v>
      </c>
      <c r="B93" s="156" t="s">
        <v>4642</v>
      </c>
      <c r="C93" s="142" t="s">
        <v>4730</v>
      </c>
      <c r="D93" s="2925">
        <v>0</v>
      </c>
      <c r="E93" s="179"/>
      <c r="F93" s="179"/>
      <c r="G93" s="179"/>
      <c r="H93" s="156" t="s">
        <v>4605</v>
      </c>
      <c r="I93" s="1576" t="s">
        <v>4677</v>
      </c>
      <c r="J93" s="299" t="s">
        <v>4617</v>
      </c>
      <c r="K93" s="156" t="s">
        <v>4605</v>
      </c>
      <c r="L93" s="2925">
        <v>0</v>
      </c>
      <c r="M93" s="179"/>
      <c r="N93" s="179"/>
      <c r="O93" s="179"/>
      <c r="P93" s="179" t="s">
        <v>4642</v>
      </c>
      <c r="Q93" s="152" t="s">
        <v>4583</v>
      </c>
      <c r="R93" s="477" t="s">
        <v>5090</v>
      </c>
    </row>
    <row r="94" spans="1:18" ht="17.25" customHeight="1" x14ac:dyDescent="0.25">
      <c r="A94" s="148" t="s">
        <v>5091</v>
      </c>
      <c r="B94" s="143" t="s">
        <v>4642</v>
      </c>
      <c r="C94" s="156" t="s">
        <v>4730</v>
      </c>
      <c r="D94" s="157"/>
      <c r="E94" s="2923">
        <v>0</v>
      </c>
      <c r="F94" s="157"/>
      <c r="G94" s="157"/>
      <c r="H94" s="143" t="s">
        <v>4605</v>
      </c>
      <c r="I94" s="1577" t="s">
        <v>4681</v>
      </c>
      <c r="J94" s="295" t="s">
        <v>4621</v>
      </c>
      <c r="K94" s="143" t="s">
        <v>4605</v>
      </c>
      <c r="L94" s="157"/>
      <c r="M94" s="2923">
        <v>0</v>
      </c>
      <c r="N94" s="157"/>
      <c r="O94" s="157"/>
      <c r="P94" s="157" t="s">
        <v>4642</v>
      </c>
      <c r="Q94" s="164" t="s">
        <v>4583</v>
      </c>
      <c r="R94" s="344" t="s">
        <v>5092</v>
      </c>
    </row>
    <row r="95" spans="1:18" ht="17.25" customHeight="1" x14ac:dyDescent="0.25">
      <c r="A95" s="148" t="s">
        <v>5093</v>
      </c>
      <c r="B95" s="143" t="s">
        <v>4642</v>
      </c>
      <c r="C95" s="143" t="s">
        <v>4730</v>
      </c>
      <c r="D95" s="157"/>
      <c r="E95" s="157"/>
      <c r="F95" s="2923">
        <v>0</v>
      </c>
      <c r="G95" s="157"/>
      <c r="H95" s="143" t="s">
        <v>4605</v>
      </c>
      <c r="I95" s="1577" t="s">
        <v>4685</v>
      </c>
      <c r="J95" s="295" t="s">
        <v>4687</v>
      </c>
      <c r="K95" s="143" t="s">
        <v>4605</v>
      </c>
      <c r="L95" s="157"/>
      <c r="M95" s="157"/>
      <c r="N95" s="2923">
        <v>0</v>
      </c>
      <c r="O95" s="157"/>
      <c r="P95" s="157" t="s">
        <v>4642</v>
      </c>
      <c r="Q95" s="164" t="s">
        <v>4583</v>
      </c>
      <c r="R95" s="344" t="s">
        <v>5094</v>
      </c>
    </row>
    <row r="96" spans="1:18" ht="17.25" customHeight="1" x14ac:dyDescent="0.25">
      <c r="A96" s="148" t="s">
        <v>5095</v>
      </c>
      <c r="B96" s="143" t="s">
        <v>4642</v>
      </c>
      <c r="C96" s="143" t="s">
        <v>4730</v>
      </c>
      <c r="D96" s="2923">
        <v>0</v>
      </c>
      <c r="E96" s="157"/>
      <c r="F96" s="157"/>
      <c r="G96" s="157"/>
      <c r="H96" s="143" t="s">
        <v>4605</v>
      </c>
      <c r="I96" s="1577" t="s">
        <v>4690</v>
      </c>
      <c r="J96" s="295" t="s">
        <v>4692</v>
      </c>
      <c r="K96" s="143" t="s">
        <v>4605</v>
      </c>
      <c r="L96" s="2923">
        <v>0</v>
      </c>
      <c r="M96" s="157"/>
      <c r="N96" s="157"/>
      <c r="O96" s="157"/>
      <c r="P96" s="157" t="s">
        <v>4642</v>
      </c>
      <c r="Q96" s="164" t="s">
        <v>4583</v>
      </c>
      <c r="R96" s="344" t="s">
        <v>5096</v>
      </c>
    </row>
    <row r="97" spans="1:18" ht="17.25" customHeight="1" x14ac:dyDescent="0.25">
      <c r="A97" s="257" t="s">
        <v>5097</v>
      </c>
      <c r="B97" s="143" t="s">
        <v>4642</v>
      </c>
      <c r="C97" s="143" t="s">
        <v>4730</v>
      </c>
      <c r="D97" s="157"/>
      <c r="E97" s="2923">
        <v>0</v>
      </c>
      <c r="F97" s="157"/>
      <c r="G97" s="157"/>
      <c r="H97" s="143" t="s">
        <v>4605</v>
      </c>
      <c r="I97" s="1577" t="s">
        <v>4695</v>
      </c>
      <c r="J97" s="295" t="s">
        <v>4696</v>
      </c>
      <c r="K97" s="143" t="s">
        <v>4605</v>
      </c>
      <c r="L97" s="157"/>
      <c r="M97" s="2923">
        <v>0</v>
      </c>
      <c r="N97" s="157"/>
      <c r="O97" s="157"/>
      <c r="P97" s="157" t="s">
        <v>4642</v>
      </c>
      <c r="Q97" s="164" t="s">
        <v>4583</v>
      </c>
      <c r="R97" s="344" t="s">
        <v>5098</v>
      </c>
    </row>
    <row r="98" spans="1:18" ht="17.25" customHeight="1" x14ac:dyDescent="0.25">
      <c r="A98" s="257" t="s">
        <v>5099</v>
      </c>
      <c r="B98" s="143" t="s">
        <v>4642</v>
      </c>
      <c r="C98" s="143" t="s">
        <v>4730</v>
      </c>
      <c r="D98" s="157"/>
      <c r="E98" s="157"/>
      <c r="F98" s="2923">
        <v>0</v>
      </c>
      <c r="G98" s="157"/>
      <c r="H98" s="143" t="s">
        <v>4605</v>
      </c>
      <c r="I98" s="1577" t="s">
        <v>4698</v>
      </c>
      <c r="J98" s="295" t="s">
        <v>4699</v>
      </c>
      <c r="K98" s="143" t="s">
        <v>4605</v>
      </c>
      <c r="L98" s="157"/>
      <c r="M98" s="157"/>
      <c r="N98" s="2923">
        <v>0</v>
      </c>
      <c r="O98" s="157"/>
      <c r="P98" s="157" t="s">
        <v>4642</v>
      </c>
      <c r="Q98" s="164" t="s">
        <v>4583</v>
      </c>
      <c r="R98" s="344" t="s">
        <v>5100</v>
      </c>
    </row>
    <row r="99" spans="1:18" ht="17.25" customHeight="1" x14ac:dyDescent="0.25">
      <c r="A99" s="275" t="s">
        <v>5101</v>
      </c>
      <c r="B99" s="143" t="s">
        <v>4642</v>
      </c>
      <c r="C99" s="164" t="s">
        <v>4583</v>
      </c>
      <c r="D99" s="2923">
        <v>0</v>
      </c>
      <c r="E99" s="157"/>
      <c r="F99" s="157"/>
      <c r="G99" s="157"/>
      <c r="H99" s="143" t="s">
        <v>4605</v>
      </c>
      <c r="I99" s="300" t="s">
        <v>4700</v>
      </c>
      <c r="J99" s="295" t="s">
        <v>4701</v>
      </c>
      <c r="K99" s="143" t="s">
        <v>4605</v>
      </c>
      <c r="L99" s="2923">
        <v>0</v>
      </c>
      <c r="M99" s="157"/>
      <c r="N99" s="157"/>
      <c r="O99" s="157"/>
      <c r="P99" s="157" t="s">
        <v>4642</v>
      </c>
      <c r="Q99" s="164" t="s">
        <v>4583</v>
      </c>
      <c r="R99" s="264" t="s">
        <v>5102</v>
      </c>
    </row>
    <row r="100" spans="1:18" ht="17.25" customHeight="1" x14ac:dyDescent="0.25">
      <c r="A100" s="148" t="s">
        <v>5103</v>
      </c>
      <c r="B100" s="143" t="s">
        <v>4642</v>
      </c>
      <c r="C100" s="143" t="s">
        <v>4730</v>
      </c>
      <c r="D100" s="157"/>
      <c r="E100" s="2923">
        <v>0</v>
      </c>
      <c r="F100" s="157"/>
      <c r="G100" s="157"/>
      <c r="H100" s="143" t="s">
        <v>4605</v>
      </c>
      <c r="I100" s="1577" t="s">
        <v>4704</v>
      </c>
      <c r="J100" s="295" t="s">
        <v>4705</v>
      </c>
      <c r="K100" s="143" t="s">
        <v>4605</v>
      </c>
      <c r="L100" s="157"/>
      <c r="M100" s="2923">
        <v>0</v>
      </c>
      <c r="N100" s="157"/>
      <c r="O100" s="157"/>
      <c r="P100" s="157" t="s">
        <v>4642</v>
      </c>
      <c r="Q100" s="164" t="s">
        <v>4583</v>
      </c>
      <c r="R100" s="264" t="s">
        <v>5104</v>
      </c>
    </row>
    <row r="101" spans="1:18" ht="17.25" customHeight="1" x14ac:dyDescent="0.25">
      <c r="A101" s="343" t="s">
        <v>5105</v>
      </c>
      <c r="B101" s="143" t="s">
        <v>4642</v>
      </c>
      <c r="C101" s="143" t="s">
        <v>4730</v>
      </c>
      <c r="D101" s="157"/>
      <c r="E101" s="157"/>
      <c r="F101" s="2923">
        <v>0</v>
      </c>
      <c r="G101" s="157"/>
      <c r="H101" s="143" t="s">
        <v>4605</v>
      </c>
      <c r="I101" s="1571" t="s">
        <v>4708</v>
      </c>
      <c r="J101" s="295" t="s">
        <v>4710</v>
      </c>
      <c r="K101" s="143" t="s">
        <v>4605</v>
      </c>
      <c r="L101" s="157"/>
      <c r="M101" s="157"/>
      <c r="N101" s="2923">
        <v>0</v>
      </c>
      <c r="O101" s="157"/>
      <c r="P101" s="157" t="s">
        <v>4642</v>
      </c>
      <c r="Q101" s="164" t="s">
        <v>4583</v>
      </c>
      <c r="R101" s="264" t="s">
        <v>5106</v>
      </c>
    </row>
    <row r="102" spans="1:18" ht="17.25" customHeight="1" x14ac:dyDescent="0.25">
      <c r="A102" s="343" t="s">
        <v>5107</v>
      </c>
      <c r="B102" s="143" t="s">
        <v>4642</v>
      </c>
      <c r="C102" s="143" t="s">
        <v>4730</v>
      </c>
      <c r="D102" s="2923">
        <v>0</v>
      </c>
      <c r="E102" s="157"/>
      <c r="F102" s="157"/>
      <c r="G102" s="157"/>
      <c r="H102" s="143" t="s">
        <v>4605</v>
      </c>
      <c r="I102" s="1571" t="s">
        <v>4713</v>
      </c>
      <c r="J102" s="1569" t="s">
        <v>4714</v>
      </c>
      <c r="K102" s="143" t="s">
        <v>4605</v>
      </c>
      <c r="L102" s="2923">
        <v>0</v>
      </c>
      <c r="M102" s="157"/>
      <c r="N102" s="157"/>
      <c r="O102" s="157"/>
      <c r="P102" s="157" t="s">
        <v>4642</v>
      </c>
      <c r="Q102" s="143" t="s">
        <v>4599</v>
      </c>
      <c r="R102" s="621" t="s">
        <v>5108</v>
      </c>
    </row>
    <row r="103" spans="1:18" ht="17.25" customHeight="1" x14ac:dyDescent="0.25">
      <c r="A103" s="148" t="s">
        <v>5109</v>
      </c>
      <c r="B103" s="143" t="s">
        <v>4642</v>
      </c>
      <c r="C103" s="143" t="s">
        <v>4730</v>
      </c>
      <c r="D103" s="157"/>
      <c r="E103" s="2923">
        <v>0</v>
      </c>
      <c r="F103" s="157"/>
      <c r="G103" s="157"/>
      <c r="H103" s="143" t="s">
        <v>4605</v>
      </c>
      <c r="I103" s="1577" t="s">
        <v>4717</v>
      </c>
      <c r="J103" s="1569" t="s">
        <v>4718</v>
      </c>
      <c r="K103" s="143" t="s">
        <v>4605</v>
      </c>
      <c r="L103" s="157"/>
      <c r="M103" s="2923">
        <v>0</v>
      </c>
      <c r="N103" s="157"/>
      <c r="O103" s="157"/>
      <c r="P103" s="157" t="s">
        <v>4642</v>
      </c>
      <c r="Q103" s="143" t="s">
        <v>4599</v>
      </c>
      <c r="R103" s="621" t="s">
        <v>5110</v>
      </c>
    </row>
    <row r="104" spans="1:18" ht="17.25" customHeight="1" x14ac:dyDescent="0.25">
      <c r="A104" s="148" t="s">
        <v>5111</v>
      </c>
      <c r="B104" s="143" t="s">
        <v>4642</v>
      </c>
      <c r="C104" s="143" t="s">
        <v>4730</v>
      </c>
      <c r="D104" s="157"/>
      <c r="E104" s="157"/>
      <c r="F104" s="2923">
        <v>0</v>
      </c>
      <c r="G104" s="157"/>
      <c r="H104" s="143" t="s">
        <v>4605</v>
      </c>
      <c r="I104" s="1571" t="s">
        <v>5062</v>
      </c>
      <c r="J104" s="1569" t="s">
        <v>4850</v>
      </c>
      <c r="K104" s="143" t="s">
        <v>4605</v>
      </c>
      <c r="L104" s="157"/>
      <c r="M104" s="157"/>
      <c r="N104" s="2923">
        <v>0</v>
      </c>
      <c r="O104" s="157"/>
      <c r="P104" s="157" t="s">
        <v>4642</v>
      </c>
      <c r="Q104" s="143" t="s">
        <v>4599</v>
      </c>
      <c r="R104" s="621" t="s">
        <v>5112</v>
      </c>
    </row>
    <row r="105" spans="1:18" ht="17.25" customHeight="1" x14ac:dyDescent="0.25">
      <c r="A105" s="148" t="s">
        <v>5113</v>
      </c>
      <c r="B105" s="143" t="s">
        <v>4642</v>
      </c>
      <c r="C105" s="143" t="s">
        <v>4730</v>
      </c>
      <c r="D105" s="2923">
        <v>0</v>
      </c>
      <c r="E105" s="157"/>
      <c r="F105" s="157"/>
      <c r="G105" s="157"/>
      <c r="H105" s="143" t="s">
        <v>4605</v>
      </c>
      <c r="I105" s="1571" t="s">
        <v>4852</v>
      </c>
      <c r="J105" s="1569" t="s">
        <v>4853</v>
      </c>
      <c r="K105" s="143" t="s">
        <v>4605</v>
      </c>
      <c r="L105" s="2923">
        <v>0</v>
      </c>
      <c r="M105" s="157"/>
      <c r="N105" s="157"/>
      <c r="O105" s="157"/>
      <c r="P105" s="157" t="s">
        <v>4642</v>
      </c>
      <c r="Q105" s="143" t="s">
        <v>4599</v>
      </c>
      <c r="R105" s="621" t="s">
        <v>5114</v>
      </c>
    </row>
    <row r="106" spans="1:18" ht="17.25" customHeight="1" x14ac:dyDescent="0.25">
      <c r="A106" s="343" t="s">
        <v>5115</v>
      </c>
      <c r="B106" s="143" t="s">
        <v>4642</v>
      </c>
      <c r="C106" s="143" t="s">
        <v>4730</v>
      </c>
      <c r="D106" s="157"/>
      <c r="E106" s="2923">
        <v>0</v>
      </c>
      <c r="F106" s="157"/>
      <c r="G106" s="157"/>
      <c r="H106" s="143" t="s">
        <v>4605</v>
      </c>
      <c r="I106" s="1571" t="s">
        <v>4854</v>
      </c>
      <c r="J106" s="1569" t="s">
        <v>4855</v>
      </c>
      <c r="K106" s="143" t="s">
        <v>4605</v>
      </c>
      <c r="L106" s="157"/>
      <c r="M106" s="2923">
        <v>0</v>
      </c>
      <c r="N106" s="157"/>
      <c r="O106" s="157"/>
      <c r="P106" s="157" t="s">
        <v>4642</v>
      </c>
      <c r="Q106" s="143" t="s">
        <v>4599</v>
      </c>
      <c r="R106" s="621" t="s">
        <v>5116</v>
      </c>
    </row>
    <row r="107" spans="1:18" ht="17.25" customHeight="1" x14ac:dyDescent="0.25">
      <c r="A107" s="343" t="s">
        <v>5117</v>
      </c>
      <c r="B107" s="143" t="s">
        <v>4642</v>
      </c>
      <c r="C107" s="143" t="s">
        <v>4730</v>
      </c>
      <c r="D107" s="157"/>
      <c r="E107" s="157"/>
      <c r="F107" s="2923">
        <v>0</v>
      </c>
      <c r="G107" s="157"/>
      <c r="H107" s="143" t="s">
        <v>4605</v>
      </c>
      <c r="I107" s="1577" t="s">
        <v>4856</v>
      </c>
      <c r="J107" s="1569" t="s">
        <v>4857</v>
      </c>
      <c r="K107" s="143" t="s">
        <v>4605</v>
      </c>
      <c r="L107" s="157"/>
      <c r="M107" s="157"/>
      <c r="N107" s="2923">
        <v>0</v>
      </c>
      <c r="O107" s="157"/>
      <c r="P107" s="157" t="s">
        <v>4642</v>
      </c>
      <c r="Q107" s="143" t="s">
        <v>4599</v>
      </c>
      <c r="R107" s="621" t="s">
        <v>5118</v>
      </c>
    </row>
    <row r="108" spans="1:18" ht="17.25" customHeight="1" thickBot="1" x14ac:dyDescent="0.3">
      <c r="A108" s="626" t="s">
        <v>5119</v>
      </c>
      <c r="B108" s="166" t="s">
        <v>4642</v>
      </c>
      <c r="C108" s="166" t="s">
        <v>4649</v>
      </c>
      <c r="D108" s="2926">
        <v>0</v>
      </c>
      <c r="E108" s="167"/>
      <c r="F108" s="167"/>
      <c r="G108" s="167"/>
      <c r="H108" s="166" t="s">
        <v>4605</v>
      </c>
      <c r="I108" s="1578" t="s">
        <v>4858</v>
      </c>
      <c r="J108" s="1579" t="s">
        <v>4859</v>
      </c>
      <c r="K108" s="166" t="s">
        <v>4605</v>
      </c>
      <c r="L108" s="2926">
        <v>0</v>
      </c>
      <c r="M108" s="167"/>
      <c r="N108" s="167"/>
      <c r="O108" s="167"/>
      <c r="P108" s="167" t="s">
        <v>4642</v>
      </c>
      <c r="Q108" s="166" t="s">
        <v>4649</v>
      </c>
      <c r="R108" s="622" t="s">
        <v>5120</v>
      </c>
    </row>
    <row r="109" spans="1:18" ht="15" thickTop="1" x14ac:dyDescent="0.25">
      <c r="A109" s="171"/>
      <c r="B109" s="133"/>
      <c r="C109" s="133"/>
      <c r="D109" s="131"/>
      <c r="E109" s="131"/>
      <c r="F109" s="131"/>
      <c r="G109" s="131"/>
      <c r="H109" s="133"/>
      <c r="I109" s="172"/>
      <c r="J109" s="172"/>
      <c r="K109" s="133" t="s">
        <v>4720</v>
      </c>
      <c r="L109" s="131">
        <f>SUM(D84:D108,L84:L108)</f>
        <v>0</v>
      </c>
      <c r="M109" s="131">
        <f>SUM(E84:E108,M84:M108)</f>
        <v>0</v>
      </c>
      <c r="N109" s="131">
        <f>SUM(F84:F108,N84:N108)</f>
        <v>0</v>
      </c>
      <c r="O109" s="131">
        <f>SUM(O84:O108,W84:W108)</f>
        <v>0</v>
      </c>
      <c r="P109" s="131"/>
      <c r="Q109" s="133"/>
      <c r="R109" s="131"/>
    </row>
    <row r="110" spans="1:18" ht="15" thickBot="1" x14ac:dyDescent="0.3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 spans="1:18" ht="15.6" thickTop="1" thickBot="1" x14ac:dyDescent="0.3">
      <c r="A111" s="173" t="s">
        <v>7009</v>
      </c>
      <c r="B111" s="128"/>
      <c r="C111" s="3546" t="s">
        <v>5121</v>
      </c>
      <c r="D111" s="3546"/>
      <c r="E111" s="3546"/>
      <c r="F111" s="173"/>
      <c r="G111" s="173"/>
      <c r="H111" s="133"/>
      <c r="I111" s="3551" t="s">
        <v>5070</v>
      </c>
      <c r="J111" s="3552"/>
      <c r="K111" s="133"/>
      <c r="L111" s="173"/>
      <c r="M111" s="173"/>
      <c r="N111" s="173"/>
      <c r="O111" s="173"/>
      <c r="P111" s="173"/>
      <c r="Q111" s="173"/>
      <c r="R111" s="128"/>
    </row>
    <row r="112" spans="1:18" ht="15.6" thickTop="1" thickBot="1" x14ac:dyDescent="0.3">
      <c r="A112" s="127"/>
      <c r="B112" s="128"/>
      <c r="C112" s="128"/>
      <c r="D112" s="129"/>
      <c r="E112" s="129"/>
      <c r="F112" s="130"/>
      <c r="G112" s="129"/>
      <c r="H112" s="131"/>
      <c r="I112" s="128"/>
      <c r="J112" s="132"/>
      <c r="K112" s="1448" t="s">
        <v>4570</v>
      </c>
      <c r="L112" s="1445">
        <v>0</v>
      </c>
      <c r="M112" s="1446">
        <v>0</v>
      </c>
      <c r="N112" s="1447">
        <v>0</v>
      </c>
      <c r="O112" s="510" t="s">
        <v>4571</v>
      </c>
      <c r="P112" s="133"/>
      <c r="Q112" s="128"/>
      <c r="R112" s="530"/>
    </row>
    <row r="113" spans="1:18" ht="15.6" thickTop="1" thickBot="1" x14ac:dyDescent="0.3">
      <c r="A113" s="134" t="s">
        <v>4572</v>
      </c>
      <c r="B113" s="135" t="s">
        <v>5038</v>
      </c>
      <c r="C113" s="136" t="s">
        <v>4574</v>
      </c>
      <c r="D113" s="135" t="s">
        <v>5039</v>
      </c>
      <c r="E113" s="135" t="s">
        <v>5040</v>
      </c>
      <c r="F113" s="135" t="s">
        <v>5041</v>
      </c>
      <c r="G113" s="135" t="s">
        <v>5042</v>
      </c>
      <c r="H113" s="135" t="s">
        <v>5043</v>
      </c>
      <c r="I113" s="138" t="s">
        <v>5044</v>
      </c>
      <c r="J113" s="139" t="s">
        <v>5044</v>
      </c>
      <c r="K113" s="135" t="s">
        <v>5043</v>
      </c>
      <c r="L113" s="135" t="s">
        <v>5039</v>
      </c>
      <c r="M113" s="135" t="s">
        <v>5040</v>
      </c>
      <c r="N113" s="135" t="s">
        <v>5041</v>
      </c>
      <c r="O113" s="135" t="s">
        <v>5042</v>
      </c>
      <c r="P113" s="135" t="s">
        <v>5038</v>
      </c>
      <c r="Q113" s="136" t="s">
        <v>4574</v>
      </c>
      <c r="R113" s="140" t="s">
        <v>4572</v>
      </c>
    </row>
    <row r="114" spans="1:18" ht="18" thickTop="1" x14ac:dyDescent="0.25">
      <c r="A114" s="623" t="s">
        <v>5122</v>
      </c>
      <c r="B114" s="142" t="s">
        <v>4642</v>
      </c>
      <c r="C114" s="164" t="s">
        <v>4583</v>
      </c>
      <c r="D114" s="2921">
        <v>0</v>
      </c>
      <c r="E114" s="144"/>
      <c r="F114" s="144"/>
      <c r="G114" s="144"/>
      <c r="H114" s="142" t="s">
        <v>4605</v>
      </c>
      <c r="I114" s="292" t="s">
        <v>4640</v>
      </c>
      <c r="J114" s="293" t="s">
        <v>4586</v>
      </c>
      <c r="K114" s="142" t="s">
        <v>4605</v>
      </c>
      <c r="L114" s="2921">
        <v>0</v>
      </c>
      <c r="M114" s="144"/>
      <c r="N114" s="144"/>
      <c r="O114" s="144"/>
      <c r="P114" s="144" t="s">
        <v>4642</v>
      </c>
      <c r="Q114" s="164" t="s">
        <v>4583</v>
      </c>
      <c r="R114" s="620" t="s">
        <v>5123</v>
      </c>
    </row>
    <row r="115" spans="1:18" ht="17.25" customHeight="1" x14ac:dyDescent="0.25">
      <c r="A115" s="624" t="s">
        <v>5124</v>
      </c>
      <c r="B115" s="143" t="s">
        <v>4642</v>
      </c>
      <c r="C115" s="164" t="s">
        <v>4583</v>
      </c>
      <c r="D115" s="149"/>
      <c r="E115" s="2922">
        <v>0</v>
      </c>
      <c r="F115" s="149"/>
      <c r="G115" s="149"/>
      <c r="H115" s="143" t="s">
        <v>4605</v>
      </c>
      <c r="I115" s="294" t="s">
        <v>4645</v>
      </c>
      <c r="J115" s="295" t="s">
        <v>4591</v>
      </c>
      <c r="K115" s="143" t="s">
        <v>4605</v>
      </c>
      <c r="L115" s="149"/>
      <c r="M115" s="2922">
        <v>0</v>
      </c>
      <c r="N115" s="149"/>
      <c r="O115" s="149"/>
      <c r="P115" s="149" t="s">
        <v>4642</v>
      </c>
      <c r="Q115" s="164" t="s">
        <v>4583</v>
      </c>
      <c r="R115" s="344" t="s">
        <v>5125</v>
      </c>
    </row>
    <row r="116" spans="1:18" ht="17.25" customHeight="1" x14ac:dyDescent="0.25">
      <c r="A116" s="609" t="s">
        <v>5126</v>
      </c>
      <c r="B116" s="143" t="s">
        <v>4642</v>
      </c>
      <c r="C116" s="164" t="s">
        <v>4583</v>
      </c>
      <c r="D116" s="157"/>
      <c r="E116" s="157"/>
      <c r="F116" s="2923">
        <v>0</v>
      </c>
      <c r="G116" s="157"/>
      <c r="H116" s="143" t="s">
        <v>4605</v>
      </c>
      <c r="I116" s="294" t="s">
        <v>4648</v>
      </c>
      <c r="J116" s="295" t="s">
        <v>4596</v>
      </c>
      <c r="K116" s="143" t="s">
        <v>4605</v>
      </c>
      <c r="L116" s="157"/>
      <c r="M116" s="157"/>
      <c r="N116" s="2923">
        <v>0</v>
      </c>
      <c r="O116" s="157"/>
      <c r="P116" s="157" t="s">
        <v>4642</v>
      </c>
      <c r="Q116" s="164" t="s">
        <v>4583</v>
      </c>
      <c r="R116" s="344" t="s">
        <v>5127</v>
      </c>
    </row>
    <row r="117" spans="1:18" ht="17.25" customHeight="1" x14ac:dyDescent="0.25">
      <c r="A117" s="624" t="s">
        <v>5128</v>
      </c>
      <c r="B117" s="143" t="s">
        <v>4642</v>
      </c>
      <c r="C117" s="164" t="s">
        <v>4583</v>
      </c>
      <c r="D117" s="2923">
        <v>0</v>
      </c>
      <c r="E117" s="157"/>
      <c r="F117" s="157"/>
      <c r="G117" s="157"/>
      <c r="H117" s="143" t="s">
        <v>4605</v>
      </c>
      <c r="I117" s="294" t="s">
        <v>4652</v>
      </c>
      <c r="J117" s="295" t="s">
        <v>4601</v>
      </c>
      <c r="K117" s="143" t="s">
        <v>4605</v>
      </c>
      <c r="L117" s="2923">
        <v>0</v>
      </c>
      <c r="M117" s="157"/>
      <c r="N117" s="157"/>
      <c r="O117" s="157"/>
      <c r="P117" s="157" t="s">
        <v>4642</v>
      </c>
      <c r="Q117" s="164" t="s">
        <v>4583</v>
      </c>
      <c r="R117" s="344" t="s">
        <v>5129</v>
      </c>
    </row>
    <row r="118" spans="1:18" ht="17.25" customHeight="1" x14ac:dyDescent="0.25">
      <c r="A118" s="609" t="s">
        <v>5130</v>
      </c>
      <c r="B118" s="143" t="s">
        <v>4642</v>
      </c>
      <c r="C118" s="164" t="s">
        <v>4583</v>
      </c>
      <c r="D118" s="157"/>
      <c r="E118" s="2923">
        <v>0</v>
      </c>
      <c r="F118" s="157"/>
      <c r="G118" s="157"/>
      <c r="H118" s="143" t="s">
        <v>4605</v>
      </c>
      <c r="I118" s="294" t="s">
        <v>4655</v>
      </c>
      <c r="J118" s="295" t="s">
        <v>4604</v>
      </c>
      <c r="K118" s="143" t="s">
        <v>4605</v>
      </c>
      <c r="L118" s="157"/>
      <c r="M118" s="2923">
        <v>0</v>
      </c>
      <c r="N118" s="157"/>
      <c r="O118" s="157"/>
      <c r="P118" s="157" t="s">
        <v>4642</v>
      </c>
      <c r="Q118" s="164" t="s">
        <v>4583</v>
      </c>
      <c r="R118" s="344" t="s">
        <v>5131</v>
      </c>
    </row>
    <row r="119" spans="1:18" ht="17.25" customHeight="1" x14ac:dyDescent="0.25">
      <c r="A119" s="624" t="s">
        <v>5132</v>
      </c>
      <c r="B119" s="143" t="s">
        <v>4642</v>
      </c>
      <c r="C119" s="164" t="s">
        <v>4583</v>
      </c>
      <c r="D119" s="157"/>
      <c r="E119" s="157"/>
      <c r="F119" s="2923">
        <v>0</v>
      </c>
      <c r="G119" s="157"/>
      <c r="H119" s="143" t="s">
        <v>4605</v>
      </c>
      <c r="I119" s="294" t="s">
        <v>4660</v>
      </c>
      <c r="J119" s="295" t="s">
        <v>4607</v>
      </c>
      <c r="K119" s="143" t="s">
        <v>4605</v>
      </c>
      <c r="L119" s="157"/>
      <c r="M119" s="157"/>
      <c r="N119" s="2923">
        <v>0</v>
      </c>
      <c r="O119" s="157"/>
      <c r="P119" s="157" t="s">
        <v>4642</v>
      </c>
      <c r="Q119" s="164" t="s">
        <v>4583</v>
      </c>
      <c r="R119" s="344" t="s">
        <v>5133</v>
      </c>
    </row>
    <row r="120" spans="1:18" ht="17.25" customHeight="1" x14ac:dyDescent="0.25">
      <c r="A120" s="609" t="s">
        <v>5134</v>
      </c>
      <c r="B120" s="143" t="s">
        <v>4642</v>
      </c>
      <c r="C120" s="164" t="s">
        <v>4583</v>
      </c>
      <c r="D120" s="2923">
        <v>0</v>
      </c>
      <c r="E120" s="157"/>
      <c r="F120" s="157"/>
      <c r="G120" s="157"/>
      <c r="H120" s="143" t="s">
        <v>4605</v>
      </c>
      <c r="I120" s="294" t="s">
        <v>4664</v>
      </c>
      <c r="J120" s="295" t="s">
        <v>4609</v>
      </c>
      <c r="K120" s="143" t="s">
        <v>4605</v>
      </c>
      <c r="L120" s="2923">
        <v>0</v>
      </c>
      <c r="M120" s="157"/>
      <c r="N120" s="157"/>
      <c r="O120" s="157"/>
      <c r="P120" s="157" t="s">
        <v>4642</v>
      </c>
      <c r="Q120" s="164" t="s">
        <v>4583</v>
      </c>
      <c r="R120" s="344" t="s">
        <v>5135</v>
      </c>
    </row>
    <row r="121" spans="1:18" ht="17.25" customHeight="1" x14ac:dyDescent="0.25">
      <c r="A121" s="624" t="s">
        <v>5136</v>
      </c>
      <c r="B121" s="143" t="s">
        <v>4642</v>
      </c>
      <c r="C121" s="164" t="s">
        <v>4583</v>
      </c>
      <c r="D121" s="157"/>
      <c r="E121" s="2923">
        <v>0</v>
      </c>
      <c r="F121" s="157"/>
      <c r="G121" s="157"/>
      <c r="H121" s="143" t="s">
        <v>4605</v>
      </c>
      <c r="I121" s="294" t="s">
        <v>4668</v>
      </c>
      <c r="J121" s="295" t="s">
        <v>4611</v>
      </c>
      <c r="K121" s="143" t="s">
        <v>4605</v>
      </c>
      <c r="L121" s="157"/>
      <c r="M121" s="2923">
        <v>0</v>
      </c>
      <c r="N121" s="157"/>
      <c r="O121" s="157"/>
      <c r="P121" s="157" t="s">
        <v>4642</v>
      </c>
      <c r="Q121" s="164" t="s">
        <v>4583</v>
      </c>
      <c r="R121" s="344" t="s">
        <v>5137</v>
      </c>
    </row>
    <row r="122" spans="1:18" ht="17.25" customHeight="1" thickBot="1" x14ac:dyDescent="0.3">
      <c r="A122" s="627" t="s">
        <v>5138</v>
      </c>
      <c r="B122" s="176" t="s">
        <v>4642</v>
      </c>
      <c r="C122" s="191" t="s">
        <v>4583</v>
      </c>
      <c r="D122" s="177"/>
      <c r="E122" s="177"/>
      <c r="F122" s="2928">
        <v>0</v>
      </c>
      <c r="G122" s="177"/>
      <c r="H122" s="176" t="s">
        <v>4605</v>
      </c>
      <c r="I122" s="296" t="s">
        <v>4672</v>
      </c>
      <c r="J122" s="297" t="s">
        <v>4613</v>
      </c>
      <c r="K122" s="176" t="s">
        <v>4605</v>
      </c>
      <c r="L122" s="177"/>
      <c r="M122" s="177"/>
      <c r="N122" s="2928">
        <v>0</v>
      </c>
      <c r="O122" s="177"/>
      <c r="P122" s="177" t="s">
        <v>4642</v>
      </c>
      <c r="Q122" s="191" t="s">
        <v>4583</v>
      </c>
      <c r="R122" s="628" t="s">
        <v>5139</v>
      </c>
    </row>
    <row r="123" spans="1:18" ht="17.25" customHeight="1" thickTop="1" x14ac:dyDescent="0.25">
      <c r="A123" s="174" t="s">
        <v>5140</v>
      </c>
      <c r="B123" s="156" t="s">
        <v>4642</v>
      </c>
      <c r="C123" s="156" t="s">
        <v>4730</v>
      </c>
      <c r="D123" s="2925">
        <v>0</v>
      </c>
      <c r="E123" s="179"/>
      <c r="F123" s="179"/>
      <c r="G123" s="179"/>
      <c r="H123" s="156" t="s">
        <v>4605</v>
      </c>
      <c r="I123" s="1576" t="s">
        <v>4677</v>
      </c>
      <c r="J123" s="299" t="s">
        <v>4617</v>
      </c>
      <c r="K123" s="156" t="s">
        <v>4605</v>
      </c>
      <c r="L123" s="2925">
        <v>0</v>
      </c>
      <c r="M123" s="179"/>
      <c r="N123" s="179"/>
      <c r="O123" s="179"/>
      <c r="P123" s="179" t="s">
        <v>4642</v>
      </c>
      <c r="Q123" s="152" t="s">
        <v>4583</v>
      </c>
      <c r="R123" s="477" t="s">
        <v>5141</v>
      </c>
    </row>
    <row r="124" spans="1:18" ht="17.25" customHeight="1" x14ac:dyDescent="0.25">
      <c r="A124" s="275" t="s">
        <v>5142</v>
      </c>
      <c r="B124" s="143" t="s">
        <v>4642</v>
      </c>
      <c r="C124" s="164" t="s">
        <v>4583</v>
      </c>
      <c r="D124" s="157"/>
      <c r="E124" s="2923">
        <v>0</v>
      </c>
      <c r="F124" s="157"/>
      <c r="G124" s="157"/>
      <c r="H124" s="143" t="s">
        <v>4605</v>
      </c>
      <c r="I124" s="300" t="s">
        <v>4681</v>
      </c>
      <c r="J124" s="295" t="s">
        <v>4621</v>
      </c>
      <c r="K124" s="143" t="s">
        <v>4605</v>
      </c>
      <c r="L124" s="157"/>
      <c r="M124" s="2923">
        <v>0</v>
      </c>
      <c r="N124" s="157"/>
      <c r="O124" s="157"/>
      <c r="P124" s="157" t="s">
        <v>4642</v>
      </c>
      <c r="Q124" s="164" t="s">
        <v>4583</v>
      </c>
      <c r="R124" s="344" t="s">
        <v>5143</v>
      </c>
    </row>
    <row r="125" spans="1:18" ht="17.25" customHeight="1" x14ac:dyDescent="0.25">
      <c r="A125" s="148" t="s">
        <v>5144</v>
      </c>
      <c r="B125" s="143" t="s">
        <v>4642</v>
      </c>
      <c r="C125" s="143" t="s">
        <v>4730</v>
      </c>
      <c r="D125" s="157"/>
      <c r="E125" s="157"/>
      <c r="F125" s="2923">
        <v>0</v>
      </c>
      <c r="G125" s="157"/>
      <c r="H125" s="143" t="s">
        <v>4605</v>
      </c>
      <c r="I125" s="1577" t="s">
        <v>4685</v>
      </c>
      <c r="J125" s="1569" t="s">
        <v>4687</v>
      </c>
      <c r="K125" s="143" t="s">
        <v>4605</v>
      </c>
      <c r="L125" s="157"/>
      <c r="M125" s="157"/>
      <c r="N125" s="2923">
        <v>0</v>
      </c>
      <c r="O125" s="157"/>
      <c r="P125" s="157" t="s">
        <v>4642</v>
      </c>
      <c r="Q125" s="143" t="s">
        <v>4730</v>
      </c>
      <c r="R125" s="629" t="s">
        <v>5145</v>
      </c>
    </row>
    <row r="126" spans="1:18" ht="17.25" customHeight="1" x14ac:dyDescent="0.25">
      <c r="A126" s="148" t="s">
        <v>5146</v>
      </c>
      <c r="B126" s="143" t="s">
        <v>4642</v>
      </c>
      <c r="C126" s="143" t="s">
        <v>4730</v>
      </c>
      <c r="D126" s="2923">
        <v>0</v>
      </c>
      <c r="E126" s="157"/>
      <c r="F126" s="157"/>
      <c r="G126" s="157"/>
      <c r="H126" s="143" t="s">
        <v>4605</v>
      </c>
      <c r="I126" s="1577" t="s">
        <v>4690</v>
      </c>
      <c r="J126" s="295" t="s">
        <v>4692</v>
      </c>
      <c r="K126" s="143" t="s">
        <v>4605</v>
      </c>
      <c r="L126" s="2923">
        <v>0</v>
      </c>
      <c r="M126" s="157"/>
      <c r="N126" s="157"/>
      <c r="O126" s="157"/>
      <c r="P126" s="157" t="s">
        <v>4642</v>
      </c>
      <c r="Q126" s="164" t="s">
        <v>4583</v>
      </c>
      <c r="R126" s="344" t="s">
        <v>5147</v>
      </c>
    </row>
    <row r="127" spans="1:18" ht="17.25" customHeight="1" x14ac:dyDescent="0.25">
      <c r="A127" s="148" t="s">
        <v>5148</v>
      </c>
      <c r="B127" s="143" t="s">
        <v>4642</v>
      </c>
      <c r="C127" s="143" t="s">
        <v>4730</v>
      </c>
      <c r="D127" s="157"/>
      <c r="E127" s="2923">
        <v>0</v>
      </c>
      <c r="F127" s="157"/>
      <c r="G127" s="157"/>
      <c r="H127" s="143" t="s">
        <v>4605</v>
      </c>
      <c r="I127" s="1577" t="s">
        <v>4695</v>
      </c>
      <c r="J127" s="295" t="s">
        <v>4696</v>
      </c>
      <c r="K127" s="143" t="s">
        <v>4605</v>
      </c>
      <c r="L127" s="157"/>
      <c r="M127" s="2923">
        <v>0</v>
      </c>
      <c r="N127" s="157"/>
      <c r="O127" s="157"/>
      <c r="P127" s="157" t="s">
        <v>4642</v>
      </c>
      <c r="Q127" s="164" t="s">
        <v>4583</v>
      </c>
      <c r="R127" s="344" t="s">
        <v>5149</v>
      </c>
    </row>
    <row r="128" spans="1:18" ht="17.25" customHeight="1" x14ac:dyDescent="0.25">
      <c r="A128" s="148" t="s">
        <v>5150</v>
      </c>
      <c r="B128" s="143" t="s">
        <v>4642</v>
      </c>
      <c r="C128" s="143" t="s">
        <v>4730</v>
      </c>
      <c r="D128" s="157"/>
      <c r="E128" s="157"/>
      <c r="F128" s="2923">
        <v>0</v>
      </c>
      <c r="G128" s="157"/>
      <c r="H128" s="143" t="s">
        <v>4605</v>
      </c>
      <c r="I128" s="1577" t="s">
        <v>4698</v>
      </c>
      <c r="J128" s="295" t="s">
        <v>4699</v>
      </c>
      <c r="K128" s="143" t="s">
        <v>4605</v>
      </c>
      <c r="L128" s="157"/>
      <c r="M128" s="157"/>
      <c r="N128" s="2923">
        <v>0</v>
      </c>
      <c r="O128" s="157"/>
      <c r="P128" s="157" t="s">
        <v>4642</v>
      </c>
      <c r="Q128" s="164" t="s">
        <v>4583</v>
      </c>
      <c r="R128" s="344" t="s">
        <v>5151</v>
      </c>
    </row>
    <row r="129" spans="1:18" ht="17.25" customHeight="1" x14ac:dyDescent="0.25">
      <c r="A129" s="148" t="s">
        <v>5152</v>
      </c>
      <c r="B129" s="143" t="s">
        <v>4642</v>
      </c>
      <c r="C129" s="143" t="s">
        <v>4730</v>
      </c>
      <c r="D129" s="2923">
        <v>0</v>
      </c>
      <c r="E129" s="157"/>
      <c r="F129" s="157"/>
      <c r="G129" s="157"/>
      <c r="H129" s="143" t="s">
        <v>4605</v>
      </c>
      <c r="I129" s="1577" t="s">
        <v>4700</v>
      </c>
      <c r="J129" s="295" t="s">
        <v>4701</v>
      </c>
      <c r="K129" s="143" t="s">
        <v>4605</v>
      </c>
      <c r="L129" s="2923">
        <v>0</v>
      </c>
      <c r="M129" s="157"/>
      <c r="N129" s="157"/>
      <c r="O129" s="157"/>
      <c r="P129" s="157" t="s">
        <v>4642</v>
      </c>
      <c r="Q129" s="164" t="s">
        <v>4583</v>
      </c>
      <c r="R129" s="264" t="s">
        <v>5153</v>
      </c>
    </row>
    <row r="130" spans="1:18" ht="17.25" customHeight="1" x14ac:dyDescent="0.25">
      <c r="A130" s="148" t="s">
        <v>5154</v>
      </c>
      <c r="B130" s="143" t="s">
        <v>4642</v>
      </c>
      <c r="C130" s="143" t="s">
        <v>4730</v>
      </c>
      <c r="D130" s="157"/>
      <c r="E130" s="2923">
        <v>0</v>
      </c>
      <c r="F130" s="157"/>
      <c r="G130" s="157"/>
      <c r="H130" s="143" t="s">
        <v>4605</v>
      </c>
      <c r="I130" s="1577" t="s">
        <v>4704</v>
      </c>
      <c r="J130" s="295" t="s">
        <v>4705</v>
      </c>
      <c r="K130" s="143" t="s">
        <v>4605</v>
      </c>
      <c r="L130" s="157"/>
      <c r="M130" s="2923">
        <v>0</v>
      </c>
      <c r="N130" s="157"/>
      <c r="O130" s="157"/>
      <c r="P130" s="157" t="s">
        <v>4642</v>
      </c>
      <c r="Q130" s="164" t="s">
        <v>4583</v>
      </c>
      <c r="R130" s="264" t="s">
        <v>5155</v>
      </c>
    </row>
    <row r="131" spans="1:18" ht="17.25" customHeight="1" x14ac:dyDescent="0.25">
      <c r="A131" s="343" t="s">
        <v>5156</v>
      </c>
      <c r="B131" s="143" t="s">
        <v>4642</v>
      </c>
      <c r="C131" s="143" t="s">
        <v>4730</v>
      </c>
      <c r="D131" s="157"/>
      <c r="E131" s="157"/>
      <c r="F131" s="2923">
        <v>0</v>
      </c>
      <c r="G131" s="157"/>
      <c r="H131" s="143" t="s">
        <v>4605</v>
      </c>
      <c r="I131" s="1571" t="s">
        <v>4708</v>
      </c>
      <c r="J131" s="295" t="s">
        <v>4710</v>
      </c>
      <c r="K131" s="143" t="s">
        <v>4605</v>
      </c>
      <c r="L131" s="157"/>
      <c r="M131" s="157"/>
      <c r="N131" s="2923">
        <v>0</v>
      </c>
      <c r="O131" s="157"/>
      <c r="P131" s="157" t="s">
        <v>4642</v>
      </c>
      <c r="Q131" s="164" t="s">
        <v>4583</v>
      </c>
      <c r="R131" s="264" t="s">
        <v>5157</v>
      </c>
    </row>
    <row r="132" spans="1:18" ht="17.25" customHeight="1" x14ac:dyDescent="0.25">
      <c r="A132" s="343" t="s">
        <v>5158</v>
      </c>
      <c r="B132" s="143" t="s">
        <v>4642</v>
      </c>
      <c r="C132" s="143" t="s">
        <v>4730</v>
      </c>
      <c r="D132" s="2923">
        <v>0</v>
      </c>
      <c r="E132" s="157"/>
      <c r="F132" s="157"/>
      <c r="G132" s="157"/>
      <c r="H132" s="143" t="s">
        <v>4605</v>
      </c>
      <c r="I132" s="1571" t="s">
        <v>4713</v>
      </c>
      <c r="J132" s="1569" t="s">
        <v>4714</v>
      </c>
      <c r="K132" s="143" t="s">
        <v>4605</v>
      </c>
      <c r="L132" s="2923">
        <v>0</v>
      </c>
      <c r="M132" s="157"/>
      <c r="N132" s="157"/>
      <c r="O132" s="157"/>
      <c r="P132" s="157" t="s">
        <v>4642</v>
      </c>
      <c r="Q132" s="143" t="s">
        <v>4730</v>
      </c>
      <c r="R132" s="621" t="s">
        <v>5159</v>
      </c>
    </row>
    <row r="133" spans="1:18" ht="17.25" customHeight="1" x14ac:dyDescent="0.25">
      <c r="A133" s="148" t="s">
        <v>5160</v>
      </c>
      <c r="B133" s="143" t="s">
        <v>4642</v>
      </c>
      <c r="C133" s="143" t="s">
        <v>4730</v>
      </c>
      <c r="D133" s="157"/>
      <c r="E133" s="2923">
        <v>0</v>
      </c>
      <c r="F133" s="157"/>
      <c r="G133" s="157"/>
      <c r="H133" s="143" t="s">
        <v>4605</v>
      </c>
      <c r="I133" s="1577" t="s">
        <v>4717</v>
      </c>
      <c r="J133" s="1569" t="s">
        <v>4718</v>
      </c>
      <c r="K133" s="143" t="s">
        <v>4605</v>
      </c>
      <c r="L133" s="157"/>
      <c r="M133" s="2923">
        <v>0</v>
      </c>
      <c r="N133" s="157"/>
      <c r="O133" s="157"/>
      <c r="P133" s="157" t="s">
        <v>4642</v>
      </c>
      <c r="Q133" s="143" t="s">
        <v>4730</v>
      </c>
      <c r="R133" s="621" t="s">
        <v>5161</v>
      </c>
    </row>
    <row r="134" spans="1:18" ht="17.25" customHeight="1" x14ac:dyDescent="0.25">
      <c r="A134" s="343" t="s">
        <v>5162</v>
      </c>
      <c r="B134" s="143" t="s">
        <v>4642</v>
      </c>
      <c r="C134" s="143" t="s">
        <v>4730</v>
      </c>
      <c r="D134" s="157"/>
      <c r="E134" s="157"/>
      <c r="F134" s="2923">
        <v>0</v>
      </c>
      <c r="G134" s="157"/>
      <c r="H134" s="143" t="s">
        <v>4605</v>
      </c>
      <c r="I134" s="1571" t="s">
        <v>5062</v>
      </c>
      <c r="J134" s="1569" t="s">
        <v>4850</v>
      </c>
      <c r="K134" s="143" t="s">
        <v>4605</v>
      </c>
      <c r="L134" s="157"/>
      <c r="M134" s="157"/>
      <c r="N134" s="2923">
        <v>0</v>
      </c>
      <c r="O134" s="157"/>
      <c r="P134" s="157" t="s">
        <v>4642</v>
      </c>
      <c r="Q134" s="143" t="s">
        <v>4730</v>
      </c>
      <c r="R134" s="621" t="s">
        <v>5163</v>
      </c>
    </row>
    <row r="135" spans="1:18" ht="17.25" customHeight="1" x14ac:dyDescent="0.25">
      <c r="A135" s="343" t="s">
        <v>5164</v>
      </c>
      <c r="B135" s="143" t="s">
        <v>4642</v>
      </c>
      <c r="C135" s="143" t="s">
        <v>4730</v>
      </c>
      <c r="D135" s="2923">
        <v>0</v>
      </c>
      <c r="E135" s="157"/>
      <c r="F135" s="157"/>
      <c r="G135" s="157"/>
      <c r="H135" s="143" t="s">
        <v>4605</v>
      </c>
      <c r="I135" s="1571" t="s">
        <v>4852</v>
      </c>
      <c r="J135" s="1569" t="s">
        <v>4853</v>
      </c>
      <c r="K135" s="143" t="s">
        <v>4605</v>
      </c>
      <c r="L135" s="2923">
        <v>0</v>
      </c>
      <c r="M135" s="157"/>
      <c r="N135" s="157"/>
      <c r="O135" s="157"/>
      <c r="P135" s="157" t="s">
        <v>4642</v>
      </c>
      <c r="Q135" s="143" t="s">
        <v>4730</v>
      </c>
      <c r="R135" s="621" t="s">
        <v>5165</v>
      </c>
    </row>
    <row r="136" spans="1:18" ht="17.25" customHeight="1" x14ac:dyDescent="0.25">
      <c r="A136" s="343" t="s">
        <v>5166</v>
      </c>
      <c r="B136" s="143" t="s">
        <v>4642</v>
      </c>
      <c r="C136" s="143" t="s">
        <v>4730</v>
      </c>
      <c r="D136" s="157"/>
      <c r="E136" s="2923">
        <v>0</v>
      </c>
      <c r="F136" s="157"/>
      <c r="G136" s="157"/>
      <c r="H136" s="143" t="s">
        <v>4605</v>
      </c>
      <c r="I136" s="1571" t="s">
        <v>4854</v>
      </c>
      <c r="J136" s="1569" t="s">
        <v>4855</v>
      </c>
      <c r="K136" s="143" t="s">
        <v>4605</v>
      </c>
      <c r="L136" s="157"/>
      <c r="M136" s="2923">
        <v>0</v>
      </c>
      <c r="N136" s="157"/>
      <c r="O136" s="157"/>
      <c r="P136" s="157" t="s">
        <v>4642</v>
      </c>
      <c r="Q136" s="143" t="s">
        <v>4730</v>
      </c>
      <c r="R136" s="621" t="s">
        <v>5167</v>
      </c>
    </row>
    <row r="137" spans="1:18" ht="17.25" customHeight="1" x14ac:dyDescent="0.25">
      <c r="A137" s="148" t="s">
        <v>5005</v>
      </c>
      <c r="B137" s="143" t="s">
        <v>569</v>
      </c>
      <c r="C137" s="143" t="s">
        <v>4730</v>
      </c>
      <c r="D137" s="157"/>
      <c r="E137" s="157"/>
      <c r="F137" s="2923">
        <v>0</v>
      </c>
      <c r="G137" s="157"/>
      <c r="H137" s="143" t="s">
        <v>4605</v>
      </c>
      <c r="I137" s="1577" t="s">
        <v>4856</v>
      </c>
      <c r="J137" s="295" t="s">
        <v>4857</v>
      </c>
      <c r="K137" s="143" t="s">
        <v>4605</v>
      </c>
      <c r="L137" s="157"/>
      <c r="M137" s="157"/>
      <c r="N137" s="2923">
        <v>0</v>
      </c>
      <c r="O137" s="157"/>
      <c r="P137" s="157" t="s">
        <v>4642</v>
      </c>
      <c r="Q137" s="164" t="s">
        <v>4583</v>
      </c>
      <c r="R137" s="264" t="s">
        <v>5168</v>
      </c>
    </row>
    <row r="138" spans="1:18" ht="17.25" customHeight="1" thickBot="1" x14ac:dyDescent="0.3">
      <c r="A138" s="165" t="s">
        <v>5005</v>
      </c>
      <c r="B138" s="166" t="s">
        <v>569</v>
      </c>
      <c r="C138" s="166" t="s">
        <v>4730</v>
      </c>
      <c r="D138" s="2926">
        <v>0</v>
      </c>
      <c r="E138" s="167"/>
      <c r="F138" s="167"/>
      <c r="G138" s="167"/>
      <c r="H138" s="166" t="s">
        <v>4605</v>
      </c>
      <c r="I138" s="1578" t="s">
        <v>4858</v>
      </c>
      <c r="J138" s="1579" t="s">
        <v>4859</v>
      </c>
      <c r="K138" s="166" t="s">
        <v>4605</v>
      </c>
      <c r="L138" s="2926">
        <v>0</v>
      </c>
      <c r="M138" s="167"/>
      <c r="N138" s="167"/>
      <c r="O138" s="167"/>
      <c r="P138" s="167" t="s">
        <v>4642</v>
      </c>
      <c r="Q138" s="166" t="s">
        <v>4730</v>
      </c>
      <c r="R138" s="622" t="s">
        <v>5169</v>
      </c>
    </row>
    <row r="139" spans="1:18" ht="15" thickTop="1" x14ac:dyDescent="0.25">
      <c r="A139" s="171"/>
      <c r="B139" s="133"/>
      <c r="C139" s="133"/>
      <c r="D139" s="131"/>
      <c r="E139" s="131"/>
      <c r="F139" s="131"/>
      <c r="G139" s="131"/>
      <c r="H139" s="133"/>
      <c r="I139" s="172"/>
      <c r="J139" s="172"/>
      <c r="K139" s="133" t="s">
        <v>4720</v>
      </c>
      <c r="L139" s="131">
        <f>SUM(D114:D138,L114:L138)</f>
        <v>0</v>
      </c>
      <c r="M139" s="131">
        <f>SUM(E114:E138,M114:M138)</f>
        <v>0</v>
      </c>
      <c r="N139" s="131">
        <f>SUM(F114:F138,N114:N138)</f>
        <v>0</v>
      </c>
      <c r="O139" s="131"/>
      <c r="P139" s="131"/>
      <c r="Q139" s="133"/>
      <c r="R139" s="131"/>
    </row>
    <row r="140" spans="1:18" ht="15" thickBot="1" x14ac:dyDescent="0.3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</row>
    <row r="141" spans="1:18" ht="15.6" thickTop="1" thickBot="1" x14ac:dyDescent="0.3">
      <c r="A141" s="173" t="s">
        <v>7010</v>
      </c>
      <c r="B141" s="128"/>
      <c r="C141" s="3546" t="s">
        <v>5170</v>
      </c>
      <c r="D141" s="3546"/>
      <c r="E141" s="3546"/>
      <c r="F141" s="173"/>
      <c r="G141" s="173"/>
      <c r="H141" s="133"/>
      <c r="I141" s="3551" t="s">
        <v>5070</v>
      </c>
      <c r="J141" s="3552"/>
      <c r="K141" s="133"/>
      <c r="L141" s="173"/>
      <c r="M141" s="173"/>
      <c r="N141" s="173"/>
      <c r="O141" s="173"/>
      <c r="P141" s="173"/>
      <c r="Q141" s="173"/>
      <c r="R141" s="128"/>
    </row>
    <row r="142" spans="1:18" ht="15.6" thickTop="1" thickBot="1" x14ac:dyDescent="0.3">
      <c r="A142" s="127"/>
      <c r="B142" s="128"/>
      <c r="C142" s="128"/>
      <c r="D142" s="129"/>
      <c r="E142" s="129"/>
      <c r="F142" s="130"/>
      <c r="G142" s="129"/>
      <c r="H142" s="131"/>
      <c r="I142" s="128"/>
      <c r="J142" s="132"/>
      <c r="K142" s="1448" t="s">
        <v>4570</v>
      </c>
      <c r="L142" s="1445">
        <v>5.0999999999999996</v>
      </c>
      <c r="M142" s="1446">
        <v>0</v>
      </c>
      <c r="N142" s="1447">
        <v>0</v>
      </c>
      <c r="O142" s="510" t="s">
        <v>4571</v>
      </c>
      <c r="P142" s="133"/>
      <c r="Q142" s="128"/>
      <c r="R142" s="530"/>
    </row>
    <row r="143" spans="1:18" ht="15.6" thickTop="1" thickBot="1" x14ac:dyDescent="0.3">
      <c r="A143" s="134" t="s">
        <v>4572</v>
      </c>
      <c r="B143" s="135" t="s">
        <v>5038</v>
      </c>
      <c r="C143" s="136" t="s">
        <v>4574</v>
      </c>
      <c r="D143" s="135" t="s">
        <v>5039</v>
      </c>
      <c r="E143" s="135" t="s">
        <v>5040</v>
      </c>
      <c r="F143" s="135" t="s">
        <v>5041</v>
      </c>
      <c r="G143" s="135" t="s">
        <v>5042</v>
      </c>
      <c r="H143" s="135" t="s">
        <v>5043</v>
      </c>
      <c r="I143" s="138" t="s">
        <v>5044</v>
      </c>
      <c r="J143" s="139" t="s">
        <v>5044</v>
      </c>
      <c r="K143" s="135" t="s">
        <v>5043</v>
      </c>
      <c r="L143" s="135" t="s">
        <v>5039</v>
      </c>
      <c r="M143" s="135" t="s">
        <v>5040</v>
      </c>
      <c r="N143" s="135" t="s">
        <v>5041</v>
      </c>
      <c r="O143" s="135" t="s">
        <v>5042</v>
      </c>
      <c r="P143" s="135" t="s">
        <v>5038</v>
      </c>
      <c r="Q143" s="136" t="s">
        <v>4574</v>
      </c>
      <c r="R143" s="140" t="s">
        <v>4572</v>
      </c>
    </row>
    <row r="144" spans="1:18" ht="15.75" customHeight="1" thickTop="1" x14ac:dyDescent="0.25">
      <c r="A144" s="141"/>
      <c r="B144" s="142" t="s">
        <v>569</v>
      </c>
      <c r="C144" s="142" t="s">
        <v>4730</v>
      </c>
      <c r="D144" s="2921">
        <v>0</v>
      </c>
      <c r="E144" s="144"/>
      <c r="F144" s="144"/>
      <c r="G144" s="144"/>
      <c r="H144" s="142" t="s">
        <v>4605</v>
      </c>
      <c r="I144" s="1575" t="s">
        <v>4640</v>
      </c>
      <c r="J144" s="293" t="s">
        <v>4586</v>
      </c>
      <c r="K144" s="142" t="s">
        <v>4605</v>
      </c>
      <c r="L144" s="2921">
        <v>0</v>
      </c>
      <c r="M144" s="144"/>
      <c r="N144" s="144"/>
      <c r="O144" s="144"/>
      <c r="P144" s="163" t="s">
        <v>4642</v>
      </c>
      <c r="Q144" s="142" t="s">
        <v>4730</v>
      </c>
      <c r="R144" s="620" t="s">
        <v>5171</v>
      </c>
    </row>
    <row r="145" spans="1:18" ht="15.75" customHeight="1" x14ac:dyDescent="0.25">
      <c r="A145" s="624" t="s">
        <v>5172</v>
      </c>
      <c r="B145" s="143" t="s">
        <v>4642</v>
      </c>
      <c r="C145" s="164" t="s">
        <v>4583</v>
      </c>
      <c r="D145" s="149"/>
      <c r="E145" s="2922">
        <v>0</v>
      </c>
      <c r="F145" s="149"/>
      <c r="G145" s="149"/>
      <c r="H145" s="143" t="s">
        <v>4605</v>
      </c>
      <c r="I145" s="294" t="s">
        <v>4645</v>
      </c>
      <c r="J145" s="295" t="s">
        <v>4591</v>
      </c>
      <c r="K145" s="143" t="s">
        <v>4605</v>
      </c>
      <c r="L145" s="149"/>
      <c r="M145" s="2922">
        <v>0</v>
      </c>
      <c r="N145" s="149"/>
      <c r="O145" s="149"/>
      <c r="P145" s="157" t="s">
        <v>4642</v>
      </c>
      <c r="Q145" s="143" t="s">
        <v>4730</v>
      </c>
      <c r="R145" s="344" t="s">
        <v>5173</v>
      </c>
    </row>
    <row r="146" spans="1:18" ht="15.75" customHeight="1" x14ac:dyDescent="0.25">
      <c r="A146" s="609" t="s">
        <v>5174</v>
      </c>
      <c r="B146" s="143" t="s">
        <v>4642</v>
      </c>
      <c r="C146" s="164" t="s">
        <v>4583</v>
      </c>
      <c r="D146" s="157"/>
      <c r="E146" s="157"/>
      <c r="F146" s="2923">
        <v>0</v>
      </c>
      <c r="G146" s="157"/>
      <c r="H146" s="143" t="s">
        <v>4605</v>
      </c>
      <c r="I146" s="294" t="s">
        <v>4648</v>
      </c>
      <c r="J146" s="295" t="s">
        <v>4596</v>
      </c>
      <c r="K146" s="143" t="s">
        <v>4605</v>
      </c>
      <c r="L146" s="157"/>
      <c r="M146" s="157"/>
      <c r="N146" s="2923">
        <v>0</v>
      </c>
      <c r="O146" s="157"/>
      <c r="P146" s="157" t="s">
        <v>4642</v>
      </c>
      <c r="Q146" s="143" t="s">
        <v>4730</v>
      </c>
      <c r="R146" s="344" t="s">
        <v>5175</v>
      </c>
    </row>
    <row r="147" spans="1:18" ht="15.75" customHeight="1" x14ac:dyDescent="0.25">
      <c r="A147" s="624" t="s">
        <v>5176</v>
      </c>
      <c r="B147" s="143" t="s">
        <v>4642</v>
      </c>
      <c r="C147" s="164" t="s">
        <v>4583</v>
      </c>
      <c r="D147" s="2923">
        <v>0</v>
      </c>
      <c r="E147" s="157"/>
      <c r="F147" s="157"/>
      <c r="G147" s="157"/>
      <c r="H147" s="143" t="s">
        <v>4605</v>
      </c>
      <c r="I147" s="294" t="s">
        <v>4652</v>
      </c>
      <c r="J147" s="295" t="s">
        <v>4601</v>
      </c>
      <c r="K147" s="143" t="s">
        <v>4605</v>
      </c>
      <c r="L147" s="2923">
        <v>0</v>
      </c>
      <c r="M147" s="157"/>
      <c r="N147" s="157"/>
      <c r="O147" s="157"/>
      <c r="P147" s="157" t="s">
        <v>4642</v>
      </c>
      <c r="Q147" s="143" t="s">
        <v>4730</v>
      </c>
      <c r="R147" s="344" t="s">
        <v>5177</v>
      </c>
    </row>
    <row r="148" spans="1:18" ht="15.75" customHeight="1" x14ac:dyDescent="0.25">
      <c r="A148" s="609" t="s">
        <v>5178</v>
      </c>
      <c r="B148" s="143" t="s">
        <v>4642</v>
      </c>
      <c r="C148" s="164" t="s">
        <v>4583</v>
      </c>
      <c r="D148" s="157"/>
      <c r="E148" s="2923">
        <v>0</v>
      </c>
      <c r="F148" s="157"/>
      <c r="G148" s="157"/>
      <c r="H148" s="143" t="s">
        <v>4605</v>
      </c>
      <c r="I148" s="294" t="s">
        <v>4655</v>
      </c>
      <c r="J148" s="295" t="s">
        <v>4604</v>
      </c>
      <c r="K148" s="143" t="s">
        <v>4605</v>
      </c>
      <c r="L148" s="157"/>
      <c r="M148" s="2923">
        <v>6.01</v>
      </c>
      <c r="N148" s="157"/>
      <c r="O148" s="157"/>
      <c r="P148" s="157" t="s">
        <v>4642</v>
      </c>
      <c r="Q148" s="164" t="s">
        <v>4583</v>
      </c>
      <c r="R148" s="344" t="s">
        <v>5179</v>
      </c>
    </row>
    <row r="149" spans="1:18" ht="15.75" customHeight="1" x14ac:dyDescent="0.25">
      <c r="A149" s="624" t="s">
        <v>5180</v>
      </c>
      <c r="B149" s="143" t="s">
        <v>4642</v>
      </c>
      <c r="C149" s="164" t="s">
        <v>4583</v>
      </c>
      <c r="D149" s="157"/>
      <c r="E149" s="157"/>
      <c r="F149" s="2923">
        <v>0</v>
      </c>
      <c r="G149" s="157"/>
      <c r="H149" s="143" t="s">
        <v>4605</v>
      </c>
      <c r="I149" s="294" t="s">
        <v>4660</v>
      </c>
      <c r="J149" s="295" t="s">
        <v>4607</v>
      </c>
      <c r="K149" s="143" t="s">
        <v>4605</v>
      </c>
      <c r="L149" s="157"/>
      <c r="M149" s="157"/>
      <c r="N149" s="2923">
        <v>0</v>
      </c>
      <c r="O149" s="157"/>
      <c r="P149" s="157" t="s">
        <v>4642</v>
      </c>
      <c r="Q149" s="164" t="s">
        <v>4583</v>
      </c>
      <c r="R149" s="344" t="s">
        <v>5181</v>
      </c>
    </row>
    <row r="150" spans="1:18" ht="15.75" customHeight="1" x14ac:dyDescent="0.25">
      <c r="A150" s="609" t="s">
        <v>5182</v>
      </c>
      <c r="B150" s="143" t="s">
        <v>4642</v>
      </c>
      <c r="C150" s="164" t="s">
        <v>4583</v>
      </c>
      <c r="D150" s="2923">
        <v>0</v>
      </c>
      <c r="E150" s="157"/>
      <c r="F150" s="157"/>
      <c r="G150" s="157"/>
      <c r="H150" s="143" t="s">
        <v>4605</v>
      </c>
      <c r="I150" s="294" t="s">
        <v>4664</v>
      </c>
      <c r="J150" s="295" t="s">
        <v>4609</v>
      </c>
      <c r="K150" s="143" t="s">
        <v>4605</v>
      </c>
      <c r="L150" s="2923">
        <v>0</v>
      </c>
      <c r="M150" s="157"/>
      <c r="N150" s="157"/>
      <c r="O150" s="157"/>
      <c r="P150" s="157" t="s">
        <v>4642</v>
      </c>
      <c r="Q150" s="164" t="s">
        <v>4583</v>
      </c>
      <c r="R150" s="344" t="s">
        <v>5183</v>
      </c>
    </row>
    <row r="151" spans="1:18" ht="15.75" customHeight="1" x14ac:dyDescent="0.25">
      <c r="A151" s="624" t="s">
        <v>5184</v>
      </c>
      <c r="B151" s="143" t="s">
        <v>4642</v>
      </c>
      <c r="C151" s="164" t="s">
        <v>4583</v>
      </c>
      <c r="D151" s="157"/>
      <c r="E151" s="2923">
        <v>0</v>
      </c>
      <c r="F151" s="157"/>
      <c r="G151" s="157"/>
      <c r="H151" s="143" t="s">
        <v>4605</v>
      </c>
      <c r="I151" s="294" t="s">
        <v>4668</v>
      </c>
      <c r="J151" s="295" t="s">
        <v>4611</v>
      </c>
      <c r="K151" s="143" t="s">
        <v>4605</v>
      </c>
      <c r="L151" s="157"/>
      <c r="M151" s="2923">
        <v>0</v>
      </c>
      <c r="N151" s="157"/>
      <c r="O151" s="157"/>
      <c r="P151" s="157" t="s">
        <v>4642</v>
      </c>
      <c r="Q151" s="164" t="s">
        <v>4583</v>
      </c>
      <c r="R151" s="344" t="s">
        <v>5185</v>
      </c>
    </row>
    <row r="152" spans="1:18" ht="15.75" customHeight="1" thickBot="1" x14ac:dyDescent="0.3">
      <c r="A152" s="624" t="s">
        <v>5186</v>
      </c>
      <c r="B152" s="159" t="s">
        <v>4642</v>
      </c>
      <c r="C152" s="185" t="s">
        <v>4583</v>
      </c>
      <c r="D152" s="177"/>
      <c r="E152" s="177"/>
      <c r="F152" s="2928">
        <v>0</v>
      </c>
      <c r="G152" s="160"/>
      <c r="H152" s="159" t="s">
        <v>4605</v>
      </c>
      <c r="I152" s="296" t="s">
        <v>4672</v>
      </c>
      <c r="J152" s="297" t="s">
        <v>4613</v>
      </c>
      <c r="K152" s="159" t="s">
        <v>4605</v>
      </c>
      <c r="L152" s="177"/>
      <c r="M152" s="177"/>
      <c r="N152" s="2928">
        <v>0</v>
      </c>
      <c r="O152" s="160"/>
      <c r="P152" s="160" t="s">
        <v>4642</v>
      </c>
      <c r="Q152" s="185" t="s">
        <v>4583</v>
      </c>
      <c r="R152" s="628" t="s">
        <v>5187</v>
      </c>
    </row>
    <row r="153" spans="1:18" ht="15.75" customHeight="1" thickTop="1" x14ac:dyDescent="0.25">
      <c r="A153" s="278" t="s">
        <v>5188</v>
      </c>
      <c r="B153" s="142" t="s">
        <v>4642</v>
      </c>
      <c r="C153" s="152" t="s">
        <v>4583</v>
      </c>
      <c r="D153" s="2925">
        <v>6.52</v>
      </c>
      <c r="E153" s="179"/>
      <c r="F153" s="179"/>
      <c r="G153" s="163"/>
      <c r="H153" s="142" t="s">
        <v>4605</v>
      </c>
      <c r="I153" s="1576" t="s">
        <v>4677</v>
      </c>
      <c r="J153" s="1580" t="s">
        <v>4617</v>
      </c>
      <c r="K153" s="142" t="s">
        <v>4605</v>
      </c>
      <c r="L153" s="2925">
        <v>0</v>
      </c>
      <c r="M153" s="179"/>
      <c r="N153" s="179"/>
      <c r="O153" s="163"/>
      <c r="P153" s="163" t="s">
        <v>4642</v>
      </c>
      <c r="Q153" s="142" t="s">
        <v>4730</v>
      </c>
      <c r="R153" s="632" t="s">
        <v>5189</v>
      </c>
    </row>
    <row r="154" spans="1:18" ht="15.75" customHeight="1" x14ac:dyDescent="0.25">
      <c r="A154" s="1068" t="s">
        <v>5190</v>
      </c>
      <c r="B154" s="156" t="s">
        <v>4642</v>
      </c>
      <c r="C154" s="189" t="s">
        <v>4583</v>
      </c>
      <c r="D154" s="157"/>
      <c r="E154" s="2923">
        <v>0</v>
      </c>
      <c r="F154" s="157"/>
      <c r="G154" s="179"/>
      <c r="H154" s="156" t="s">
        <v>4605</v>
      </c>
      <c r="I154" s="1577" t="s">
        <v>4681</v>
      </c>
      <c r="J154" s="1569" t="s">
        <v>4621</v>
      </c>
      <c r="K154" s="156" t="s">
        <v>4605</v>
      </c>
      <c r="L154" s="157"/>
      <c r="M154" s="2923">
        <v>0</v>
      </c>
      <c r="N154" s="157"/>
      <c r="O154" s="179"/>
      <c r="P154" s="179" t="s">
        <v>4642</v>
      </c>
      <c r="Q154" s="143" t="s">
        <v>4730</v>
      </c>
      <c r="R154" s="633" t="s">
        <v>5191</v>
      </c>
    </row>
    <row r="155" spans="1:18" ht="15.75" customHeight="1" x14ac:dyDescent="0.25">
      <c r="A155" s="609" t="s">
        <v>5192</v>
      </c>
      <c r="B155" s="143" t="s">
        <v>4642</v>
      </c>
      <c r="C155" s="164" t="s">
        <v>4583</v>
      </c>
      <c r="D155" s="157"/>
      <c r="E155" s="157"/>
      <c r="F155" s="2923">
        <v>0</v>
      </c>
      <c r="G155" s="157"/>
      <c r="H155" s="143" t="s">
        <v>4605</v>
      </c>
      <c r="I155" s="300" t="s">
        <v>4685</v>
      </c>
      <c r="J155" s="1569" t="s">
        <v>4687</v>
      </c>
      <c r="K155" s="143" t="s">
        <v>4605</v>
      </c>
      <c r="L155" s="157"/>
      <c r="M155" s="157"/>
      <c r="N155" s="2923">
        <v>0</v>
      </c>
      <c r="O155" s="157"/>
      <c r="P155" s="157" t="s">
        <v>4642</v>
      </c>
      <c r="Q155" s="143" t="s">
        <v>4730</v>
      </c>
      <c r="R155" s="621" t="s">
        <v>5193</v>
      </c>
    </row>
    <row r="156" spans="1:18" ht="15.75" customHeight="1" x14ac:dyDescent="0.25">
      <c r="A156" s="609" t="s">
        <v>5194</v>
      </c>
      <c r="B156" s="143" t="s">
        <v>4642</v>
      </c>
      <c r="C156" s="164" t="s">
        <v>4583</v>
      </c>
      <c r="D156" s="2923">
        <v>0</v>
      </c>
      <c r="E156" s="157"/>
      <c r="F156" s="157"/>
      <c r="G156" s="157"/>
      <c r="H156" s="143" t="s">
        <v>4605</v>
      </c>
      <c r="I156" s="300" t="s">
        <v>4690</v>
      </c>
      <c r="J156" s="1569" t="s">
        <v>4692</v>
      </c>
      <c r="K156" s="143" t="s">
        <v>4605</v>
      </c>
      <c r="L156" s="2923">
        <v>0</v>
      </c>
      <c r="M156" s="157"/>
      <c r="N156" s="157"/>
      <c r="O156" s="157"/>
      <c r="P156" s="157" t="s">
        <v>4642</v>
      </c>
      <c r="Q156" s="143" t="s">
        <v>4730</v>
      </c>
      <c r="R156" s="633" t="s">
        <v>5195</v>
      </c>
    </row>
    <row r="157" spans="1:18" ht="15.75" customHeight="1" x14ac:dyDescent="0.25">
      <c r="A157" s="609" t="s">
        <v>5196</v>
      </c>
      <c r="B157" s="143" t="s">
        <v>4642</v>
      </c>
      <c r="C157" s="164" t="s">
        <v>4583</v>
      </c>
      <c r="D157" s="157"/>
      <c r="E157" s="2923">
        <v>0</v>
      </c>
      <c r="F157" s="157"/>
      <c r="G157" s="157"/>
      <c r="H157" s="143" t="s">
        <v>4605</v>
      </c>
      <c r="I157" s="300" t="s">
        <v>4695</v>
      </c>
      <c r="J157" s="1569" t="s">
        <v>4696</v>
      </c>
      <c r="K157" s="143" t="s">
        <v>4605</v>
      </c>
      <c r="L157" s="157"/>
      <c r="M157" s="2923">
        <v>0</v>
      </c>
      <c r="N157" s="157"/>
      <c r="O157" s="157"/>
      <c r="P157" s="157" t="s">
        <v>4642</v>
      </c>
      <c r="Q157" s="143" t="s">
        <v>4730</v>
      </c>
      <c r="R157" s="621" t="s">
        <v>5197</v>
      </c>
    </row>
    <row r="158" spans="1:18" ht="15.75" customHeight="1" x14ac:dyDescent="0.25">
      <c r="A158" s="630" t="s">
        <v>5198</v>
      </c>
      <c r="B158" s="143" t="s">
        <v>4642</v>
      </c>
      <c r="C158" s="164" t="s">
        <v>4583</v>
      </c>
      <c r="D158" s="157"/>
      <c r="E158" s="157"/>
      <c r="F158" s="2923">
        <v>0</v>
      </c>
      <c r="G158" s="157"/>
      <c r="H158" s="143" t="s">
        <v>4605</v>
      </c>
      <c r="I158" s="300" t="s">
        <v>4698</v>
      </c>
      <c r="J158" s="1569" t="s">
        <v>4699</v>
      </c>
      <c r="K158" s="143" t="s">
        <v>4605</v>
      </c>
      <c r="L158" s="157"/>
      <c r="M158" s="157"/>
      <c r="N158" s="2923">
        <v>0</v>
      </c>
      <c r="O158" s="157"/>
      <c r="P158" s="157" t="s">
        <v>4642</v>
      </c>
      <c r="Q158" s="143" t="s">
        <v>4730</v>
      </c>
      <c r="R158" s="633" t="s">
        <v>5199</v>
      </c>
    </row>
    <row r="159" spans="1:18" ht="15.75" customHeight="1" x14ac:dyDescent="0.25">
      <c r="A159" s="631" t="s">
        <v>5200</v>
      </c>
      <c r="B159" s="143" t="s">
        <v>4642</v>
      </c>
      <c r="C159" s="164" t="s">
        <v>4583</v>
      </c>
      <c r="D159" s="2923">
        <v>0</v>
      </c>
      <c r="E159" s="157"/>
      <c r="F159" s="157"/>
      <c r="G159" s="157"/>
      <c r="H159" s="143" t="s">
        <v>4605</v>
      </c>
      <c r="I159" s="300" t="s">
        <v>4700</v>
      </c>
      <c r="J159" s="1569" t="s">
        <v>4701</v>
      </c>
      <c r="K159" s="143" t="s">
        <v>4605</v>
      </c>
      <c r="L159" s="2923">
        <v>0</v>
      </c>
      <c r="M159" s="157"/>
      <c r="N159" s="157"/>
      <c r="O159" s="157"/>
      <c r="P159" s="157" t="s">
        <v>569</v>
      </c>
      <c r="Q159" s="143" t="s">
        <v>4730</v>
      </c>
      <c r="R159" s="153"/>
    </row>
    <row r="160" spans="1:18" ht="15.75" customHeight="1" x14ac:dyDescent="0.25">
      <c r="A160" s="609" t="s">
        <v>5201</v>
      </c>
      <c r="B160" s="143" t="s">
        <v>4642</v>
      </c>
      <c r="C160" s="164" t="s">
        <v>4583</v>
      </c>
      <c r="D160" s="157"/>
      <c r="E160" s="2923">
        <v>0</v>
      </c>
      <c r="F160" s="157"/>
      <c r="G160" s="157"/>
      <c r="H160" s="143" t="s">
        <v>4605</v>
      </c>
      <c r="I160" s="300" t="s">
        <v>4704</v>
      </c>
      <c r="J160" s="1569" t="s">
        <v>4705</v>
      </c>
      <c r="K160" s="143" t="s">
        <v>4605</v>
      </c>
      <c r="L160" s="157"/>
      <c r="M160" s="2923">
        <v>0</v>
      </c>
      <c r="N160" s="157"/>
      <c r="O160" s="157"/>
      <c r="P160" s="157" t="s">
        <v>4642</v>
      </c>
      <c r="Q160" s="143" t="s">
        <v>4730</v>
      </c>
      <c r="R160" s="633" t="s">
        <v>5202</v>
      </c>
    </row>
    <row r="161" spans="1:18" ht="15.75" customHeight="1" x14ac:dyDescent="0.25">
      <c r="A161" s="343" t="s">
        <v>5203</v>
      </c>
      <c r="B161" s="143" t="s">
        <v>4642</v>
      </c>
      <c r="C161" s="143" t="s">
        <v>4730</v>
      </c>
      <c r="D161" s="157"/>
      <c r="E161" s="157"/>
      <c r="F161" s="2923">
        <v>0</v>
      </c>
      <c r="G161" s="157"/>
      <c r="H161" s="143" t="s">
        <v>4605</v>
      </c>
      <c r="I161" s="1571" t="s">
        <v>4708</v>
      </c>
      <c r="J161" s="1569" t="s">
        <v>4710</v>
      </c>
      <c r="K161" s="143" t="s">
        <v>4605</v>
      </c>
      <c r="L161" s="157"/>
      <c r="M161" s="157"/>
      <c r="N161" s="2923">
        <v>0</v>
      </c>
      <c r="O161" s="157"/>
      <c r="P161" s="157" t="s">
        <v>4642</v>
      </c>
      <c r="Q161" s="143" t="s">
        <v>4730</v>
      </c>
      <c r="R161" s="621" t="s">
        <v>5204</v>
      </c>
    </row>
    <row r="162" spans="1:18" ht="15.75" customHeight="1" x14ac:dyDescent="0.25">
      <c r="A162" s="343" t="s">
        <v>5205</v>
      </c>
      <c r="B162" s="143" t="s">
        <v>4642</v>
      </c>
      <c r="C162" s="143" t="s">
        <v>4730</v>
      </c>
      <c r="D162" s="2923">
        <v>0</v>
      </c>
      <c r="E162" s="157"/>
      <c r="F162" s="157"/>
      <c r="G162" s="157"/>
      <c r="H162" s="143" t="s">
        <v>4605</v>
      </c>
      <c r="I162" s="1571" t="s">
        <v>4713</v>
      </c>
      <c r="J162" s="1569" t="s">
        <v>4714</v>
      </c>
      <c r="K162" s="143" t="s">
        <v>4605</v>
      </c>
      <c r="L162" s="2923">
        <v>0</v>
      </c>
      <c r="M162" s="157"/>
      <c r="N162" s="157"/>
      <c r="O162" s="157"/>
      <c r="P162" s="157" t="s">
        <v>4642</v>
      </c>
      <c r="Q162" s="143" t="s">
        <v>4730</v>
      </c>
      <c r="R162" s="633" t="s">
        <v>5206</v>
      </c>
    </row>
    <row r="163" spans="1:18" ht="15.75" customHeight="1" x14ac:dyDescent="0.25">
      <c r="A163" s="343" t="s">
        <v>5207</v>
      </c>
      <c r="B163" s="143" t="s">
        <v>4642</v>
      </c>
      <c r="C163" s="143" t="s">
        <v>4730</v>
      </c>
      <c r="D163" s="157"/>
      <c r="E163" s="2923">
        <v>0</v>
      </c>
      <c r="F163" s="157"/>
      <c r="G163" s="157"/>
      <c r="H163" s="143" t="s">
        <v>4605</v>
      </c>
      <c r="I163" s="1577" t="s">
        <v>4717</v>
      </c>
      <c r="J163" s="1569" t="s">
        <v>4718</v>
      </c>
      <c r="K163" s="143" t="s">
        <v>4605</v>
      </c>
      <c r="L163" s="157"/>
      <c r="M163" s="2923">
        <v>0</v>
      </c>
      <c r="N163" s="157"/>
      <c r="O163" s="157"/>
      <c r="P163" s="157" t="s">
        <v>4642</v>
      </c>
      <c r="Q163" s="143" t="s">
        <v>4730</v>
      </c>
      <c r="R163" s="621" t="s">
        <v>5208</v>
      </c>
    </row>
    <row r="164" spans="1:18" ht="15.75" customHeight="1" x14ac:dyDescent="0.25">
      <c r="A164" s="343" t="s">
        <v>5209</v>
      </c>
      <c r="B164" s="143" t="s">
        <v>4642</v>
      </c>
      <c r="C164" s="143" t="s">
        <v>4730</v>
      </c>
      <c r="D164" s="157"/>
      <c r="E164" s="157"/>
      <c r="F164" s="2923">
        <v>0</v>
      </c>
      <c r="G164" s="157"/>
      <c r="H164" s="143" t="s">
        <v>4605</v>
      </c>
      <c r="I164" s="1571" t="s">
        <v>5062</v>
      </c>
      <c r="J164" s="1569" t="s">
        <v>4850</v>
      </c>
      <c r="K164" s="143" t="s">
        <v>4605</v>
      </c>
      <c r="L164" s="157"/>
      <c r="M164" s="157"/>
      <c r="N164" s="2923">
        <v>0</v>
      </c>
      <c r="O164" s="157"/>
      <c r="P164" s="157" t="s">
        <v>4642</v>
      </c>
      <c r="Q164" s="143" t="s">
        <v>4730</v>
      </c>
      <c r="R164" s="621" t="s">
        <v>5210</v>
      </c>
    </row>
    <row r="165" spans="1:18" ht="15.75" customHeight="1" x14ac:dyDescent="0.25">
      <c r="A165" s="343" t="s">
        <v>5211</v>
      </c>
      <c r="B165" s="143" t="s">
        <v>4642</v>
      </c>
      <c r="C165" s="143" t="s">
        <v>4730</v>
      </c>
      <c r="D165" s="2923">
        <v>0</v>
      </c>
      <c r="E165" s="157"/>
      <c r="F165" s="157"/>
      <c r="G165" s="157"/>
      <c r="H165" s="143" t="s">
        <v>4605</v>
      </c>
      <c r="I165" s="1571" t="s">
        <v>4852</v>
      </c>
      <c r="J165" s="1569" t="s">
        <v>4853</v>
      </c>
      <c r="K165" s="143" t="s">
        <v>4605</v>
      </c>
      <c r="L165" s="2923">
        <v>0</v>
      </c>
      <c r="M165" s="157"/>
      <c r="N165" s="157"/>
      <c r="O165" s="157"/>
      <c r="P165" s="157" t="s">
        <v>4642</v>
      </c>
      <c r="Q165" s="143" t="s">
        <v>4730</v>
      </c>
      <c r="R165" s="344" t="s">
        <v>5212</v>
      </c>
    </row>
    <row r="166" spans="1:18" ht="15.75" customHeight="1" x14ac:dyDescent="0.25">
      <c r="A166" s="343" t="s">
        <v>5213</v>
      </c>
      <c r="B166" s="143" t="s">
        <v>4642</v>
      </c>
      <c r="C166" s="143" t="s">
        <v>4730</v>
      </c>
      <c r="D166" s="157"/>
      <c r="E166" s="2923">
        <v>0</v>
      </c>
      <c r="F166" s="157"/>
      <c r="G166" s="157"/>
      <c r="H166" s="143" t="s">
        <v>4605</v>
      </c>
      <c r="I166" s="1571" t="s">
        <v>4854</v>
      </c>
      <c r="J166" s="1569" t="s">
        <v>4855</v>
      </c>
      <c r="K166" s="143" t="s">
        <v>4605</v>
      </c>
      <c r="L166" s="157"/>
      <c r="M166" s="2923">
        <v>0</v>
      </c>
      <c r="N166" s="157"/>
      <c r="O166" s="157"/>
      <c r="P166" s="157" t="s">
        <v>4642</v>
      </c>
      <c r="Q166" s="143" t="s">
        <v>4730</v>
      </c>
      <c r="R166" s="621" t="s">
        <v>5214</v>
      </c>
    </row>
    <row r="167" spans="1:18" ht="15.75" customHeight="1" x14ac:dyDescent="0.25">
      <c r="A167" s="1069" t="s">
        <v>5215</v>
      </c>
      <c r="B167" s="143" t="s">
        <v>4642</v>
      </c>
      <c r="C167" s="164" t="s">
        <v>4583</v>
      </c>
      <c r="D167" s="157"/>
      <c r="E167" s="157"/>
      <c r="F167" s="2923">
        <v>0</v>
      </c>
      <c r="G167" s="157"/>
      <c r="H167" s="143" t="s">
        <v>4605</v>
      </c>
      <c r="I167" s="300" t="s">
        <v>4856</v>
      </c>
      <c r="J167" s="1569" t="s">
        <v>4857</v>
      </c>
      <c r="K167" s="143" t="s">
        <v>4605</v>
      </c>
      <c r="L167" s="157"/>
      <c r="M167" s="157"/>
      <c r="N167" s="2923">
        <v>0</v>
      </c>
      <c r="O167" s="157"/>
      <c r="P167" s="157" t="s">
        <v>569</v>
      </c>
      <c r="Q167" s="143" t="s">
        <v>4730</v>
      </c>
      <c r="R167" s="153"/>
    </row>
    <row r="168" spans="1:18" ht="15.75" customHeight="1" thickBot="1" x14ac:dyDescent="0.3">
      <c r="A168" s="1070" t="s">
        <v>5216</v>
      </c>
      <c r="B168" s="166" t="s">
        <v>4642</v>
      </c>
      <c r="C168" s="184" t="s">
        <v>4583</v>
      </c>
      <c r="D168" s="2926">
        <v>0</v>
      </c>
      <c r="E168" s="167"/>
      <c r="F168" s="167"/>
      <c r="G168" s="167"/>
      <c r="H168" s="166" t="s">
        <v>4605</v>
      </c>
      <c r="I168" s="302" t="s">
        <v>4858</v>
      </c>
      <c r="J168" s="1579" t="s">
        <v>4859</v>
      </c>
      <c r="K168" s="166" t="s">
        <v>4605</v>
      </c>
      <c r="L168" s="2926">
        <v>0</v>
      </c>
      <c r="M168" s="167"/>
      <c r="N168" s="167"/>
      <c r="O168" s="167"/>
      <c r="P168" s="167" t="s">
        <v>569</v>
      </c>
      <c r="Q168" s="166" t="s">
        <v>4730</v>
      </c>
      <c r="R168" s="170"/>
    </row>
    <row r="169" spans="1:18" ht="15.6" thickTop="1" thickBot="1" x14ac:dyDescent="0.3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33" t="s">
        <v>4720</v>
      </c>
      <c r="L169" s="128">
        <f>SUM(D144:D168,L144:L168)</f>
        <v>6.52</v>
      </c>
      <c r="M169" s="128">
        <f>SUM(E144:E168,M144:M168)</f>
        <v>6.01</v>
      </c>
      <c r="N169" s="128">
        <f>SUM(F144:F168,N144:N168)</f>
        <v>0</v>
      </c>
      <c r="O169" s="128"/>
      <c r="P169" s="128"/>
      <c r="Q169" s="128"/>
      <c r="R169" s="128"/>
    </row>
    <row r="170" spans="1:18" ht="15.6" thickTop="1" thickBot="1" x14ac:dyDescent="0.3">
      <c r="A170" s="173" t="s">
        <v>7011</v>
      </c>
      <c r="B170" s="128"/>
      <c r="C170" s="3546" t="s">
        <v>5217</v>
      </c>
      <c r="D170" s="3546"/>
      <c r="E170" s="3546"/>
      <c r="F170" s="173"/>
      <c r="G170" s="173"/>
      <c r="H170" s="133"/>
      <c r="I170" s="3551" t="s">
        <v>5070</v>
      </c>
      <c r="J170" s="3552"/>
      <c r="K170" s="133"/>
      <c r="L170" s="173"/>
      <c r="M170" s="173"/>
      <c r="N170" s="173"/>
      <c r="O170" s="173"/>
      <c r="P170" s="173"/>
      <c r="Q170" s="173"/>
      <c r="R170" s="128"/>
    </row>
    <row r="171" spans="1:18" ht="15.6" thickTop="1" thickBot="1" x14ac:dyDescent="0.3">
      <c r="A171" s="127"/>
      <c r="B171" s="128"/>
      <c r="C171" s="128"/>
      <c r="D171" s="129"/>
      <c r="E171" s="129"/>
      <c r="F171" s="130"/>
      <c r="G171" s="129"/>
      <c r="H171" s="131"/>
      <c r="I171" s="128"/>
      <c r="J171" s="132"/>
      <c r="K171" s="1448" t="s">
        <v>4570</v>
      </c>
      <c r="L171" s="1445">
        <v>5.0999999999999996</v>
      </c>
      <c r="M171" s="1446">
        <v>0</v>
      </c>
      <c r="N171" s="1447">
        <v>0</v>
      </c>
      <c r="O171" s="510" t="s">
        <v>4571</v>
      </c>
      <c r="P171" s="133"/>
      <c r="Q171" s="128"/>
      <c r="R171" s="530"/>
    </row>
    <row r="172" spans="1:18" ht="18" customHeight="1" thickTop="1" thickBot="1" x14ac:dyDescent="0.3">
      <c r="A172" s="134" t="s">
        <v>4572</v>
      </c>
      <c r="B172" s="135" t="s">
        <v>5038</v>
      </c>
      <c r="C172" s="136" t="s">
        <v>4574</v>
      </c>
      <c r="D172" s="135" t="s">
        <v>5039</v>
      </c>
      <c r="E172" s="135" t="s">
        <v>5040</v>
      </c>
      <c r="F172" s="135" t="s">
        <v>5041</v>
      </c>
      <c r="G172" s="135" t="s">
        <v>5042</v>
      </c>
      <c r="H172" s="135" t="s">
        <v>5043</v>
      </c>
      <c r="I172" s="138" t="s">
        <v>5044</v>
      </c>
      <c r="J172" s="139" t="s">
        <v>5044</v>
      </c>
      <c r="K172" s="135" t="s">
        <v>5043</v>
      </c>
      <c r="L172" s="135" t="s">
        <v>5039</v>
      </c>
      <c r="M172" s="135" t="s">
        <v>5040</v>
      </c>
      <c r="N172" s="135" t="s">
        <v>5041</v>
      </c>
      <c r="O172" s="135" t="s">
        <v>5042</v>
      </c>
      <c r="P172" s="135" t="s">
        <v>5038</v>
      </c>
      <c r="Q172" s="136" t="s">
        <v>4574</v>
      </c>
      <c r="R172" s="140" t="s">
        <v>4572</v>
      </c>
    </row>
    <row r="173" spans="1:18" ht="18" customHeight="1" thickTop="1" x14ac:dyDescent="0.25">
      <c r="A173" s="141"/>
      <c r="B173" s="142" t="s">
        <v>569</v>
      </c>
      <c r="C173" s="142" t="s">
        <v>4730</v>
      </c>
      <c r="D173" s="2921">
        <v>0</v>
      </c>
      <c r="E173" s="144"/>
      <c r="F173" s="144"/>
      <c r="G173" s="144"/>
      <c r="H173" s="142" t="s">
        <v>4605</v>
      </c>
      <c r="I173" s="1575" t="s">
        <v>4640</v>
      </c>
      <c r="J173" s="293" t="s">
        <v>4586</v>
      </c>
      <c r="K173" s="142" t="s">
        <v>4605</v>
      </c>
      <c r="L173" s="2921">
        <v>0</v>
      </c>
      <c r="M173" s="144"/>
      <c r="N173" s="144"/>
      <c r="O173" s="144"/>
      <c r="P173" s="163" t="s">
        <v>4642</v>
      </c>
      <c r="Q173" s="142" t="s">
        <v>4730</v>
      </c>
      <c r="R173" s="620" t="s">
        <v>5218</v>
      </c>
    </row>
    <row r="174" spans="1:18" ht="18" customHeight="1" x14ac:dyDescent="0.25">
      <c r="A174" s="624" t="s">
        <v>5219</v>
      </c>
      <c r="B174" s="143" t="s">
        <v>4642</v>
      </c>
      <c r="C174" s="164" t="s">
        <v>4583</v>
      </c>
      <c r="D174" s="149"/>
      <c r="E174" s="2922">
        <v>0</v>
      </c>
      <c r="F174" s="149"/>
      <c r="G174" s="149"/>
      <c r="H174" s="143" t="s">
        <v>4605</v>
      </c>
      <c r="I174" s="294" t="s">
        <v>4645</v>
      </c>
      <c r="J174" s="295" t="s">
        <v>4591</v>
      </c>
      <c r="K174" s="143" t="s">
        <v>4605</v>
      </c>
      <c r="L174" s="149"/>
      <c r="M174" s="2922">
        <v>0</v>
      </c>
      <c r="N174" s="149"/>
      <c r="O174" s="149"/>
      <c r="P174" s="157" t="s">
        <v>4642</v>
      </c>
      <c r="Q174" s="143" t="s">
        <v>4730</v>
      </c>
      <c r="R174" s="344" t="s">
        <v>5220</v>
      </c>
    </row>
    <row r="175" spans="1:18" ht="18" customHeight="1" x14ac:dyDescent="0.25">
      <c r="A175" s="609" t="s">
        <v>5221</v>
      </c>
      <c r="B175" s="143" t="s">
        <v>4642</v>
      </c>
      <c r="C175" s="164" t="s">
        <v>4583</v>
      </c>
      <c r="D175" s="157"/>
      <c r="E175" s="157"/>
      <c r="F175" s="2923">
        <v>0</v>
      </c>
      <c r="G175" s="157"/>
      <c r="H175" s="143" t="s">
        <v>4605</v>
      </c>
      <c r="I175" s="294" t="s">
        <v>4648</v>
      </c>
      <c r="J175" s="295" t="s">
        <v>4596</v>
      </c>
      <c r="K175" s="143" t="s">
        <v>4605</v>
      </c>
      <c r="L175" s="157"/>
      <c r="M175" s="157"/>
      <c r="N175" s="2923">
        <v>0</v>
      </c>
      <c r="O175" s="157"/>
      <c r="P175" s="157" t="s">
        <v>4642</v>
      </c>
      <c r="Q175" s="143" t="s">
        <v>4730</v>
      </c>
      <c r="R175" s="344" t="s">
        <v>5222</v>
      </c>
    </row>
    <row r="176" spans="1:18" ht="18" customHeight="1" x14ac:dyDescent="0.25">
      <c r="A176" s="624" t="s">
        <v>5223</v>
      </c>
      <c r="B176" s="143" t="s">
        <v>4642</v>
      </c>
      <c r="C176" s="164" t="s">
        <v>4583</v>
      </c>
      <c r="D176" s="2923">
        <v>0</v>
      </c>
      <c r="E176" s="157"/>
      <c r="F176" s="157"/>
      <c r="G176" s="157"/>
      <c r="H176" s="143" t="s">
        <v>4605</v>
      </c>
      <c r="I176" s="294" t="s">
        <v>4652</v>
      </c>
      <c r="J176" s="295" t="s">
        <v>4601</v>
      </c>
      <c r="K176" s="143" t="s">
        <v>4605</v>
      </c>
      <c r="L176" s="2923">
        <v>0</v>
      </c>
      <c r="M176" s="157"/>
      <c r="N176" s="157"/>
      <c r="O176" s="157"/>
      <c r="P176" s="157" t="s">
        <v>4642</v>
      </c>
      <c r="Q176" s="143" t="s">
        <v>4730</v>
      </c>
      <c r="R176" s="344" t="s">
        <v>5224</v>
      </c>
    </row>
    <row r="177" spans="1:18" ht="18" customHeight="1" x14ac:dyDescent="0.25">
      <c r="A177" s="609" t="s">
        <v>5225</v>
      </c>
      <c r="B177" s="143" t="s">
        <v>4642</v>
      </c>
      <c r="C177" s="164" t="s">
        <v>4583</v>
      </c>
      <c r="D177" s="157"/>
      <c r="E177" s="2923">
        <v>0</v>
      </c>
      <c r="F177" s="157"/>
      <c r="G177" s="157"/>
      <c r="H177" s="143" t="s">
        <v>4605</v>
      </c>
      <c r="I177" s="294" t="s">
        <v>4655</v>
      </c>
      <c r="J177" s="295" t="s">
        <v>4604</v>
      </c>
      <c r="K177" s="143" t="s">
        <v>4605</v>
      </c>
      <c r="L177" s="157"/>
      <c r="M177" s="2923">
        <v>6.02</v>
      </c>
      <c r="N177" s="157"/>
      <c r="O177" s="157"/>
      <c r="P177" s="157" t="s">
        <v>4642</v>
      </c>
      <c r="Q177" s="164" t="s">
        <v>4583</v>
      </c>
      <c r="R177" s="344" t="s">
        <v>5226</v>
      </c>
    </row>
    <row r="178" spans="1:18" ht="18" customHeight="1" x14ac:dyDescent="0.25">
      <c r="A178" s="624" t="s">
        <v>5227</v>
      </c>
      <c r="B178" s="143" t="s">
        <v>4642</v>
      </c>
      <c r="C178" s="164" t="s">
        <v>4583</v>
      </c>
      <c r="D178" s="157"/>
      <c r="E178" s="157"/>
      <c r="F178" s="2923">
        <v>0</v>
      </c>
      <c r="G178" s="157"/>
      <c r="H178" s="143" t="s">
        <v>4605</v>
      </c>
      <c r="I178" s="294" t="s">
        <v>4660</v>
      </c>
      <c r="J178" s="295" t="s">
        <v>4607</v>
      </c>
      <c r="K178" s="143" t="s">
        <v>4605</v>
      </c>
      <c r="L178" s="157"/>
      <c r="M178" s="157"/>
      <c r="N178" s="2923">
        <v>0</v>
      </c>
      <c r="O178" s="157"/>
      <c r="P178" s="157" t="s">
        <v>4642</v>
      </c>
      <c r="Q178" s="164" t="s">
        <v>4583</v>
      </c>
      <c r="R178" s="344" t="s">
        <v>5228</v>
      </c>
    </row>
    <row r="179" spans="1:18" ht="18" customHeight="1" x14ac:dyDescent="0.25">
      <c r="A179" s="257" t="s">
        <v>5229</v>
      </c>
      <c r="B179" s="143" t="s">
        <v>4642</v>
      </c>
      <c r="C179" s="143" t="s">
        <v>4730</v>
      </c>
      <c r="D179" s="2923">
        <v>0</v>
      </c>
      <c r="E179" s="157"/>
      <c r="F179" s="157"/>
      <c r="G179" s="157"/>
      <c r="H179" s="143" t="s">
        <v>4605</v>
      </c>
      <c r="I179" s="1571" t="s">
        <v>4664</v>
      </c>
      <c r="J179" s="1569" t="s">
        <v>4609</v>
      </c>
      <c r="K179" s="143" t="s">
        <v>4605</v>
      </c>
      <c r="L179" s="2923">
        <v>0</v>
      </c>
      <c r="M179" s="157"/>
      <c r="N179" s="157"/>
      <c r="O179" s="157"/>
      <c r="P179" s="157" t="s">
        <v>4642</v>
      </c>
      <c r="Q179" s="143" t="s">
        <v>4730</v>
      </c>
      <c r="R179" s="344" t="s">
        <v>5230</v>
      </c>
    </row>
    <row r="180" spans="1:18" ht="18" customHeight="1" x14ac:dyDescent="0.25">
      <c r="A180" s="624" t="s">
        <v>5231</v>
      </c>
      <c r="B180" s="143" t="s">
        <v>4642</v>
      </c>
      <c r="C180" s="164" t="s">
        <v>4583</v>
      </c>
      <c r="D180" s="157"/>
      <c r="E180" s="2923">
        <v>0</v>
      </c>
      <c r="F180" s="157"/>
      <c r="G180" s="157"/>
      <c r="H180" s="143" t="s">
        <v>4605</v>
      </c>
      <c r="I180" s="294" t="s">
        <v>4668</v>
      </c>
      <c r="J180" s="295" t="s">
        <v>4611</v>
      </c>
      <c r="K180" s="143" t="s">
        <v>4605</v>
      </c>
      <c r="L180" s="157"/>
      <c r="M180" s="2923">
        <v>0</v>
      </c>
      <c r="N180" s="157"/>
      <c r="O180" s="157"/>
      <c r="P180" s="157" t="s">
        <v>4642</v>
      </c>
      <c r="Q180" s="164" t="s">
        <v>4583</v>
      </c>
      <c r="R180" s="344" t="s">
        <v>5232</v>
      </c>
    </row>
    <row r="181" spans="1:18" ht="18" customHeight="1" thickBot="1" x14ac:dyDescent="0.3">
      <c r="A181" s="624" t="s">
        <v>5233</v>
      </c>
      <c r="B181" s="159" t="s">
        <v>4642</v>
      </c>
      <c r="C181" s="185" t="s">
        <v>4583</v>
      </c>
      <c r="D181" s="177"/>
      <c r="E181" s="177"/>
      <c r="F181" s="2928">
        <v>0</v>
      </c>
      <c r="G181" s="160"/>
      <c r="H181" s="159" t="s">
        <v>4605</v>
      </c>
      <c r="I181" s="296" t="s">
        <v>4672</v>
      </c>
      <c r="J181" s="297" t="s">
        <v>4613</v>
      </c>
      <c r="K181" s="159" t="s">
        <v>4605</v>
      </c>
      <c r="L181" s="177"/>
      <c r="M181" s="177"/>
      <c r="N181" s="2928">
        <v>0</v>
      </c>
      <c r="O181" s="160"/>
      <c r="P181" s="160" t="s">
        <v>4642</v>
      </c>
      <c r="Q181" s="185" t="s">
        <v>4583</v>
      </c>
      <c r="R181" s="344" t="s">
        <v>5234</v>
      </c>
    </row>
    <row r="182" spans="1:18" ht="18" customHeight="1" thickTop="1" x14ac:dyDescent="0.25">
      <c r="A182" s="278" t="s">
        <v>5235</v>
      </c>
      <c r="B182" s="142" t="s">
        <v>4642</v>
      </c>
      <c r="C182" s="152" t="s">
        <v>4583</v>
      </c>
      <c r="D182" s="2925">
        <v>6.54</v>
      </c>
      <c r="E182" s="179"/>
      <c r="F182" s="179"/>
      <c r="G182" s="163"/>
      <c r="H182" s="142" t="s">
        <v>4605</v>
      </c>
      <c r="I182" s="298" t="s">
        <v>4677</v>
      </c>
      <c r="J182" s="1580" t="s">
        <v>4617</v>
      </c>
      <c r="K182" s="142" t="s">
        <v>4605</v>
      </c>
      <c r="L182" s="2925">
        <v>0</v>
      </c>
      <c r="M182" s="179"/>
      <c r="N182" s="179"/>
      <c r="O182" s="163"/>
      <c r="P182" s="163" t="s">
        <v>4642</v>
      </c>
      <c r="Q182" s="142" t="s">
        <v>4730</v>
      </c>
      <c r="R182" s="632" t="s">
        <v>5236</v>
      </c>
    </row>
    <row r="183" spans="1:18" ht="18" customHeight="1" x14ac:dyDescent="0.25">
      <c r="A183" s="1068" t="s">
        <v>5237</v>
      </c>
      <c r="B183" s="156" t="s">
        <v>4642</v>
      </c>
      <c r="C183" s="189" t="s">
        <v>4583</v>
      </c>
      <c r="D183" s="157"/>
      <c r="E183" s="2923">
        <v>0</v>
      </c>
      <c r="F183" s="157"/>
      <c r="G183" s="179"/>
      <c r="H183" s="156" t="s">
        <v>4605</v>
      </c>
      <c r="I183" s="1577" t="s">
        <v>4681</v>
      </c>
      <c r="J183" s="1569" t="s">
        <v>4621</v>
      </c>
      <c r="K183" s="156" t="s">
        <v>4605</v>
      </c>
      <c r="L183" s="157"/>
      <c r="M183" s="2923">
        <v>0</v>
      </c>
      <c r="N183" s="157"/>
      <c r="O183" s="179"/>
      <c r="P183" s="179" t="s">
        <v>4642</v>
      </c>
      <c r="Q183" s="143" t="s">
        <v>4730</v>
      </c>
      <c r="R183" s="633" t="s">
        <v>5238</v>
      </c>
    </row>
    <row r="184" spans="1:18" ht="18" customHeight="1" x14ac:dyDescent="0.25">
      <c r="A184" s="609" t="s">
        <v>5239</v>
      </c>
      <c r="B184" s="143" t="s">
        <v>4642</v>
      </c>
      <c r="C184" s="164" t="s">
        <v>4583</v>
      </c>
      <c r="D184" s="157"/>
      <c r="E184" s="157"/>
      <c r="F184" s="2923">
        <v>0</v>
      </c>
      <c r="G184" s="157"/>
      <c r="H184" s="143" t="s">
        <v>4605</v>
      </c>
      <c r="I184" s="300" t="s">
        <v>4685</v>
      </c>
      <c r="J184" s="1569" t="s">
        <v>4687</v>
      </c>
      <c r="K184" s="143" t="s">
        <v>4605</v>
      </c>
      <c r="L184" s="157"/>
      <c r="M184" s="157"/>
      <c r="N184" s="2923">
        <v>0</v>
      </c>
      <c r="O184" s="157"/>
      <c r="P184" s="157" t="s">
        <v>4642</v>
      </c>
      <c r="Q184" s="143" t="s">
        <v>4730</v>
      </c>
      <c r="R184" s="633" t="s">
        <v>5240</v>
      </c>
    </row>
    <row r="185" spans="1:18" ht="18" customHeight="1" x14ac:dyDescent="0.25">
      <c r="A185" s="609" t="s">
        <v>5241</v>
      </c>
      <c r="B185" s="143" t="s">
        <v>4642</v>
      </c>
      <c r="C185" s="164" t="s">
        <v>4583</v>
      </c>
      <c r="D185" s="2923">
        <v>0</v>
      </c>
      <c r="E185" s="157"/>
      <c r="F185" s="157"/>
      <c r="G185" s="157"/>
      <c r="H185" s="143" t="s">
        <v>4605</v>
      </c>
      <c r="I185" s="300" t="s">
        <v>4690</v>
      </c>
      <c r="J185" s="1569" t="s">
        <v>4692</v>
      </c>
      <c r="K185" s="143" t="s">
        <v>4605</v>
      </c>
      <c r="L185" s="2923">
        <v>0</v>
      </c>
      <c r="M185" s="157"/>
      <c r="N185" s="157"/>
      <c r="O185" s="157"/>
      <c r="P185" s="157" t="s">
        <v>4642</v>
      </c>
      <c r="Q185" s="143" t="s">
        <v>4730</v>
      </c>
      <c r="R185" s="633" t="s">
        <v>5242</v>
      </c>
    </row>
    <row r="186" spans="1:18" ht="18" customHeight="1" x14ac:dyDescent="0.25">
      <c r="A186" s="609" t="s">
        <v>5243</v>
      </c>
      <c r="B186" s="143" t="s">
        <v>4642</v>
      </c>
      <c r="C186" s="164" t="s">
        <v>4583</v>
      </c>
      <c r="D186" s="157"/>
      <c r="E186" s="2923">
        <v>0</v>
      </c>
      <c r="F186" s="157"/>
      <c r="G186" s="157"/>
      <c r="H186" s="143" t="s">
        <v>4605</v>
      </c>
      <c r="I186" s="300" t="s">
        <v>4695</v>
      </c>
      <c r="J186" s="1569" t="s">
        <v>4696</v>
      </c>
      <c r="K186" s="143" t="s">
        <v>4605</v>
      </c>
      <c r="L186" s="157"/>
      <c r="M186" s="2923">
        <v>0</v>
      </c>
      <c r="N186" s="157"/>
      <c r="O186" s="157"/>
      <c r="P186" s="157" t="s">
        <v>4642</v>
      </c>
      <c r="Q186" s="143" t="s">
        <v>4730</v>
      </c>
      <c r="R186" s="633" t="s">
        <v>5244</v>
      </c>
    </row>
    <row r="187" spans="1:18" ht="18" customHeight="1" x14ac:dyDescent="0.25">
      <c r="A187" s="630" t="s">
        <v>5245</v>
      </c>
      <c r="B187" s="143" t="s">
        <v>4642</v>
      </c>
      <c r="C187" s="164" t="s">
        <v>4583</v>
      </c>
      <c r="D187" s="157"/>
      <c r="E187" s="157"/>
      <c r="F187" s="2923">
        <v>0</v>
      </c>
      <c r="G187" s="157"/>
      <c r="H187" s="143" t="s">
        <v>4605</v>
      </c>
      <c r="I187" s="300" t="s">
        <v>4698</v>
      </c>
      <c r="J187" s="1569" t="s">
        <v>4699</v>
      </c>
      <c r="K187" s="143" t="s">
        <v>4605</v>
      </c>
      <c r="L187" s="157"/>
      <c r="M187" s="157"/>
      <c r="N187" s="2923">
        <v>0</v>
      </c>
      <c r="O187" s="157"/>
      <c r="P187" s="157" t="s">
        <v>4642</v>
      </c>
      <c r="Q187" s="143" t="s">
        <v>4730</v>
      </c>
      <c r="R187" s="633" t="s">
        <v>5246</v>
      </c>
    </row>
    <row r="188" spans="1:18" ht="18" customHeight="1" x14ac:dyDescent="0.25">
      <c r="A188" s="631" t="s">
        <v>5247</v>
      </c>
      <c r="B188" s="143" t="s">
        <v>4642</v>
      </c>
      <c r="C188" s="164" t="s">
        <v>4583</v>
      </c>
      <c r="D188" s="2923">
        <v>0</v>
      </c>
      <c r="E188" s="157"/>
      <c r="F188" s="157"/>
      <c r="G188" s="157"/>
      <c r="H188" s="143" t="s">
        <v>4605</v>
      </c>
      <c r="I188" s="300" t="s">
        <v>4700</v>
      </c>
      <c r="J188" s="1569" t="s">
        <v>4701</v>
      </c>
      <c r="K188" s="143" t="s">
        <v>4605</v>
      </c>
      <c r="L188" s="2923">
        <v>0</v>
      </c>
      <c r="M188" s="157"/>
      <c r="N188" s="157"/>
      <c r="O188" s="157"/>
      <c r="P188" s="157" t="s">
        <v>569</v>
      </c>
      <c r="Q188" s="143" t="s">
        <v>4730</v>
      </c>
      <c r="R188" s="153"/>
    </row>
    <row r="189" spans="1:18" ht="18" customHeight="1" x14ac:dyDescent="0.25">
      <c r="A189" s="609" t="s">
        <v>5248</v>
      </c>
      <c r="B189" s="143" t="s">
        <v>4642</v>
      </c>
      <c r="C189" s="164" t="s">
        <v>4583</v>
      </c>
      <c r="D189" s="157"/>
      <c r="E189" s="2923">
        <v>0</v>
      </c>
      <c r="F189" s="157"/>
      <c r="G189" s="157"/>
      <c r="H189" s="143" t="s">
        <v>4605</v>
      </c>
      <c r="I189" s="300" t="s">
        <v>4704</v>
      </c>
      <c r="J189" s="1569" t="s">
        <v>4705</v>
      </c>
      <c r="K189" s="143" t="s">
        <v>4605</v>
      </c>
      <c r="L189" s="157"/>
      <c r="M189" s="2923">
        <v>0</v>
      </c>
      <c r="N189" s="157"/>
      <c r="O189" s="157"/>
      <c r="P189" s="157" t="s">
        <v>4642</v>
      </c>
      <c r="Q189" s="143" t="s">
        <v>4730</v>
      </c>
      <c r="R189" s="633" t="s">
        <v>5249</v>
      </c>
    </row>
    <row r="190" spans="1:18" ht="18" customHeight="1" x14ac:dyDescent="0.25">
      <c r="A190" s="343" t="s">
        <v>5250</v>
      </c>
      <c r="B190" s="143" t="s">
        <v>4642</v>
      </c>
      <c r="C190" s="143" t="s">
        <v>4730</v>
      </c>
      <c r="D190" s="157"/>
      <c r="E190" s="157"/>
      <c r="F190" s="2923">
        <v>0</v>
      </c>
      <c r="G190" s="157"/>
      <c r="H190" s="143" t="s">
        <v>4605</v>
      </c>
      <c r="I190" s="1571" t="s">
        <v>4708</v>
      </c>
      <c r="J190" s="1569" t="s">
        <v>4710</v>
      </c>
      <c r="K190" s="143" t="s">
        <v>4605</v>
      </c>
      <c r="L190" s="157"/>
      <c r="M190" s="157"/>
      <c r="N190" s="2923">
        <v>0</v>
      </c>
      <c r="O190" s="157"/>
      <c r="P190" s="157" t="s">
        <v>4642</v>
      </c>
      <c r="Q190" s="143" t="s">
        <v>4730</v>
      </c>
      <c r="R190" s="633" t="s">
        <v>5251</v>
      </c>
    </row>
    <row r="191" spans="1:18" ht="18" customHeight="1" x14ac:dyDescent="0.25">
      <c r="A191" s="343" t="s">
        <v>5252</v>
      </c>
      <c r="B191" s="143" t="s">
        <v>4642</v>
      </c>
      <c r="C191" s="143" t="s">
        <v>4730</v>
      </c>
      <c r="D191" s="2923">
        <v>0</v>
      </c>
      <c r="E191" s="157"/>
      <c r="F191" s="157"/>
      <c r="G191" s="157"/>
      <c r="H191" s="143" t="s">
        <v>4605</v>
      </c>
      <c r="I191" s="1571" t="s">
        <v>4713</v>
      </c>
      <c r="J191" s="1569" t="s">
        <v>4714</v>
      </c>
      <c r="K191" s="143" t="s">
        <v>4605</v>
      </c>
      <c r="L191" s="2923">
        <v>0</v>
      </c>
      <c r="M191" s="157"/>
      <c r="N191" s="157"/>
      <c r="O191" s="157"/>
      <c r="P191" s="157" t="s">
        <v>4642</v>
      </c>
      <c r="Q191" s="143" t="s">
        <v>4730</v>
      </c>
      <c r="R191" s="633" t="s">
        <v>5253</v>
      </c>
    </row>
    <row r="192" spans="1:18" ht="18" customHeight="1" x14ac:dyDescent="0.25">
      <c r="A192" s="343" t="s">
        <v>5254</v>
      </c>
      <c r="B192" s="143" t="s">
        <v>4642</v>
      </c>
      <c r="C192" s="143" t="s">
        <v>4730</v>
      </c>
      <c r="D192" s="157"/>
      <c r="E192" s="2923">
        <v>0</v>
      </c>
      <c r="F192" s="157"/>
      <c r="G192" s="157"/>
      <c r="H192" s="143" t="s">
        <v>4605</v>
      </c>
      <c r="I192" s="1577" t="s">
        <v>4717</v>
      </c>
      <c r="J192" s="1569" t="s">
        <v>4718</v>
      </c>
      <c r="K192" s="143" t="s">
        <v>4605</v>
      </c>
      <c r="L192" s="157"/>
      <c r="M192" s="2923">
        <v>0</v>
      </c>
      <c r="N192" s="157"/>
      <c r="O192" s="157"/>
      <c r="P192" s="157" t="s">
        <v>4642</v>
      </c>
      <c r="Q192" s="143" t="s">
        <v>4730</v>
      </c>
      <c r="R192" s="621" t="s">
        <v>5255</v>
      </c>
    </row>
    <row r="193" spans="1:18" ht="18" customHeight="1" x14ac:dyDescent="0.25">
      <c r="A193" s="343" t="s">
        <v>5256</v>
      </c>
      <c r="B193" s="143" t="s">
        <v>4642</v>
      </c>
      <c r="C193" s="143" t="s">
        <v>4730</v>
      </c>
      <c r="D193" s="157"/>
      <c r="E193" s="157"/>
      <c r="F193" s="2923">
        <v>0</v>
      </c>
      <c r="G193" s="157"/>
      <c r="H193" s="143" t="s">
        <v>4605</v>
      </c>
      <c r="I193" s="1571" t="s">
        <v>5062</v>
      </c>
      <c r="J193" s="1569" t="s">
        <v>4850</v>
      </c>
      <c r="K193" s="143" t="s">
        <v>4605</v>
      </c>
      <c r="L193" s="157"/>
      <c r="M193" s="157"/>
      <c r="N193" s="2923">
        <v>0</v>
      </c>
      <c r="O193" s="157"/>
      <c r="P193" s="157" t="s">
        <v>4642</v>
      </c>
      <c r="Q193" s="143" t="s">
        <v>4730</v>
      </c>
      <c r="R193" s="621" t="s">
        <v>5257</v>
      </c>
    </row>
    <row r="194" spans="1:18" ht="18" customHeight="1" x14ac:dyDescent="0.25">
      <c r="A194" s="343" t="s">
        <v>5258</v>
      </c>
      <c r="B194" s="143" t="s">
        <v>4642</v>
      </c>
      <c r="C194" s="143" t="s">
        <v>4730</v>
      </c>
      <c r="D194" s="2923">
        <v>0</v>
      </c>
      <c r="E194" s="157"/>
      <c r="F194" s="157"/>
      <c r="G194" s="157"/>
      <c r="H194" s="143" t="s">
        <v>4605</v>
      </c>
      <c r="I194" s="1571" t="s">
        <v>4852</v>
      </c>
      <c r="J194" s="295" t="s">
        <v>4853</v>
      </c>
      <c r="K194" s="143" t="s">
        <v>4605</v>
      </c>
      <c r="L194" s="2923">
        <v>0</v>
      </c>
      <c r="M194" s="157"/>
      <c r="N194" s="157"/>
      <c r="O194" s="157"/>
      <c r="P194" s="157" t="s">
        <v>4642</v>
      </c>
      <c r="Q194" s="143" t="s">
        <v>4730</v>
      </c>
      <c r="R194" s="477" t="s">
        <v>5259</v>
      </c>
    </row>
    <row r="195" spans="1:18" ht="18" customHeight="1" x14ac:dyDescent="0.25">
      <c r="A195" s="343" t="s">
        <v>5260</v>
      </c>
      <c r="B195" s="143" t="s">
        <v>4642</v>
      </c>
      <c r="C195" s="143" t="s">
        <v>4730</v>
      </c>
      <c r="D195" s="157"/>
      <c r="E195" s="2923">
        <v>0</v>
      </c>
      <c r="F195" s="157"/>
      <c r="G195" s="157"/>
      <c r="H195" s="143" t="s">
        <v>4605</v>
      </c>
      <c r="I195" s="1571" t="s">
        <v>4854</v>
      </c>
      <c r="J195" s="1569" t="s">
        <v>4855</v>
      </c>
      <c r="K195" s="143" t="s">
        <v>4605</v>
      </c>
      <c r="L195" s="157"/>
      <c r="M195" s="2923">
        <v>0</v>
      </c>
      <c r="N195" s="157"/>
      <c r="O195" s="157"/>
      <c r="P195" s="157" t="s">
        <v>4642</v>
      </c>
      <c r="Q195" s="143" t="s">
        <v>4730</v>
      </c>
      <c r="R195" s="621" t="s">
        <v>5261</v>
      </c>
    </row>
    <row r="196" spans="1:18" ht="18" customHeight="1" x14ac:dyDescent="0.25">
      <c r="A196" s="1069" t="s">
        <v>5215</v>
      </c>
      <c r="B196" s="143" t="s">
        <v>4642</v>
      </c>
      <c r="C196" s="164" t="s">
        <v>4583</v>
      </c>
      <c r="D196" s="157"/>
      <c r="E196" s="157"/>
      <c r="F196" s="2923">
        <v>0</v>
      </c>
      <c r="G196" s="157"/>
      <c r="H196" s="143" t="s">
        <v>4605</v>
      </c>
      <c r="I196" s="300" t="s">
        <v>4856</v>
      </c>
      <c r="J196" s="1569" t="s">
        <v>4857</v>
      </c>
      <c r="K196" s="143" t="s">
        <v>4605</v>
      </c>
      <c r="L196" s="157"/>
      <c r="M196" s="157"/>
      <c r="N196" s="2923">
        <v>0</v>
      </c>
      <c r="O196" s="157"/>
      <c r="P196" s="157" t="s">
        <v>4642</v>
      </c>
      <c r="Q196" s="143" t="s">
        <v>4730</v>
      </c>
      <c r="R196" s="621" t="s">
        <v>5262</v>
      </c>
    </row>
    <row r="197" spans="1:18" ht="18" customHeight="1" thickBot="1" x14ac:dyDescent="0.3">
      <c r="A197" s="1070" t="s">
        <v>5216</v>
      </c>
      <c r="B197" s="166" t="s">
        <v>4642</v>
      </c>
      <c r="C197" s="184" t="s">
        <v>4583</v>
      </c>
      <c r="D197" s="2926">
        <v>0</v>
      </c>
      <c r="E197" s="167"/>
      <c r="F197" s="167"/>
      <c r="G197" s="167"/>
      <c r="H197" s="166" t="s">
        <v>4605</v>
      </c>
      <c r="I197" s="302" t="s">
        <v>4858</v>
      </c>
      <c r="J197" s="1579" t="s">
        <v>4859</v>
      </c>
      <c r="K197" s="166" t="s">
        <v>4605</v>
      </c>
      <c r="L197" s="2926">
        <v>0</v>
      </c>
      <c r="M197" s="167"/>
      <c r="N197" s="167"/>
      <c r="O197" s="167"/>
      <c r="P197" s="167" t="s">
        <v>4642</v>
      </c>
      <c r="Q197" s="166" t="s">
        <v>4730</v>
      </c>
      <c r="R197" s="622" t="s">
        <v>5263</v>
      </c>
    </row>
    <row r="198" spans="1:18" ht="15.6" thickTop="1" thickBot="1" x14ac:dyDescent="0.3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 t="s">
        <v>4720</v>
      </c>
      <c r="L198" s="128">
        <f>SUM(D173:D197,L173:L197)</f>
        <v>6.54</v>
      </c>
      <c r="M198" s="128">
        <f>SUM(E173:E197,M173:M197)</f>
        <v>6.02</v>
      </c>
      <c r="N198" s="128">
        <f>SUM(F173:F197,N173:N197)</f>
        <v>0</v>
      </c>
      <c r="O198" s="128"/>
      <c r="P198" s="128"/>
      <c r="Q198" s="128"/>
      <c r="R198" s="128"/>
    </row>
    <row r="199" spans="1:18" ht="15.6" thickTop="1" thickBot="1" x14ac:dyDescent="0.3">
      <c r="A199" s="173" t="s">
        <v>7012</v>
      </c>
      <c r="B199" s="128"/>
      <c r="C199" s="3546" t="s">
        <v>5264</v>
      </c>
      <c r="D199" s="3546"/>
      <c r="E199" s="3546"/>
      <c r="F199" s="173"/>
      <c r="G199" s="173"/>
      <c r="H199" s="133"/>
      <c r="I199" s="3551" t="s">
        <v>5070</v>
      </c>
      <c r="J199" s="3552"/>
      <c r="K199" s="133"/>
      <c r="L199" s="173"/>
      <c r="M199" s="173"/>
      <c r="N199" s="173"/>
      <c r="O199" s="173"/>
      <c r="P199" s="173"/>
      <c r="Q199" s="173"/>
      <c r="R199" s="128"/>
    </row>
    <row r="200" spans="1:18" ht="15.6" thickTop="1" thickBot="1" x14ac:dyDescent="0.3">
      <c r="A200" s="127"/>
      <c r="B200" s="128"/>
      <c r="C200" s="128"/>
      <c r="D200" s="129"/>
      <c r="E200" s="129"/>
      <c r="F200" s="130"/>
      <c r="G200" s="129"/>
      <c r="H200" s="131"/>
      <c r="I200" s="128"/>
      <c r="J200" s="132"/>
      <c r="K200" s="1448" t="s">
        <v>4570</v>
      </c>
      <c r="L200" s="1445">
        <v>21.6</v>
      </c>
      <c r="M200" s="1446">
        <v>21.2</v>
      </c>
      <c r="N200" s="1447">
        <v>16.7</v>
      </c>
      <c r="O200" s="510" t="s">
        <v>4571</v>
      </c>
      <c r="P200" s="133"/>
      <c r="Q200" s="128"/>
      <c r="R200" s="530"/>
    </row>
    <row r="201" spans="1:18" ht="15.6" thickTop="1" thickBot="1" x14ac:dyDescent="0.3">
      <c r="A201" s="134" t="s">
        <v>4572</v>
      </c>
      <c r="B201" s="135" t="s">
        <v>5038</v>
      </c>
      <c r="C201" s="136" t="s">
        <v>4574</v>
      </c>
      <c r="D201" s="135" t="s">
        <v>5039</v>
      </c>
      <c r="E201" s="135" t="s">
        <v>5040</v>
      </c>
      <c r="F201" s="135" t="s">
        <v>5041</v>
      </c>
      <c r="G201" s="135" t="s">
        <v>5042</v>
      </c>
      <c r="H201" s="135" t="s">
        <v>5043</v>
      </c>
      <c r="I201" s="138" t="s">
        <v>5044</v>
      </c>
      <c r="J201" s="139" t="s">
        <v>5044</v>
      </c>
      <c r="K201" s="135" t="s">
        <v>5043</v>
      </c>
      <c r="L201" s="135" t="s">
        <v>5039</v>
      </c>
      <c r="M201" s="135" t="s">
        <v>5040</v>
      </c>
      <c r="N201" s="135" t="s">
        <v>5041</v>
      </c>
      <c r="O201" s="135" t="s">
        <v>5042</v>
      </c>
      <c r="P201" s="135" t="s">
        <v>5038</v>
      </c>
      <c r="Q201" s="136" t="s">
        <v>4574</v>
      </c>
      <c r="R201" s="140" t="s">
        <v>4572</v>
      </c>
    </row>
    <row r="202" spans="1:18" ht="18" thickTop="1" x14ac:dyDescent="0.25">
      <c r="A202" s="141" t="s">
        <v>5265</v>
      </c>
      <c r="B202" s="142" t="s">
        <v>4642</v>
      </c>
      <c r="C202" s="142" t="s">
        <v>4730</v>
      </c>
      <c r="D202" s="2921">
        <v>0</v>
      </c>
      <c r="E202" s="144"/>
      <c r="F202" s="144"/>
      <c r="G202" s="144"/>
      <c r="H202" s="142" t="s">
        <v>4605</v>
      </c>
      <c r="I202" s="1575" t="s">
        <v>4640</v>
      </c>
      <c r="J202" s="1582" t="s">
        <v>4586</v>
      </c>
      <c r="K202" s="142" t="s">
        <v>4605</v>
      </c>
      <c r="L202" s="2921">
        <v>2</v>
      </c>
      <c r="M202" s="144"/>
      <c r="N202" s="144"/>
      <c r="O202" s="144"/>
      <c r="P202" s="144" t="s">
        <v>4642</v>
      </c>
      <c r="Q202" s="152" t="s">
        <v>4583</v>
      </c>
      <c r="R202" s="277" t="s">
        <v>5266</v>
      </c>
    </row>
    <row r="203" spans="1:18" ht="17.25" customHeight="1" x14ac:dyDescent="0.25">
      <c r="A203" s="158" t="s">
        <v>5267</v>
      </c>
      <c r="B203" s="143" t="s">
        <v>4642</v>
      </c>
      <c r="C203" s="143" t="s">
        <v>4730</v>
      </c>
      <c r="D203" s="149"/>
      <c r="E203" s="2922">
        <v>0</v>
      </c>
      <c r="F203" s="149"/>
      <c r="G203" s="149"/>
      <c r="H203" s="143" t="s">
        <v>4605</v>
      </c>
      <c r="I203" s="1571" t="s">
        <v>4645</v>
      </c>
      <c r="J203" s="1569" t="s">
        <v>4591</v>
      </c>
      <c r="K203" s="143" t="s">
        <v>4605</v>
      </c>
      <c r="L203" s="149"/>
      <c r="M203" s="2922">
        <v>9.68</v>
      </c>
      <c r="N203" s="149"/>
      <c r="O203" s="149"/>
      <c r="P203" s="149" t="s">
        <v>4642</v>
      </c>
      <c r="Q203" s="164" t="s">
        <v>4583</v>
      </c>
      <c r="R203" s="264" t="s">
        <v>5268</v>
      </c>
    </row>
    <row r="204" spans="1:18" ht="17.25" customHeight="1" x14ac:dyDescent="0.25">
      <c r="A204" s="148" t="s">
        <v>5269</v>
      </c>
      <c r="B204" s="143" t="s">
        <v>4642</v>
      </c>
      <c r="C204" s="143" t="s">
        <v>4730</v>
      </c>
      <c r="D204" s="157"/>
      <c r="E204" s="157"/>
      <c r="F204" s="2923">
        <v>0</v>
      </c>
      <c r="G204" s="157"/>
      <c r="H204" s="143" t="s">
        <v>4605</v>
      </c>
      <c r="I204" s="1571" t="s">
        <v>4648</v>
      </c>
      <c r="J204" s="1569" t="s">
        <v>4596</v>
      </c>
      <c r="K204" s="143" t="s">
        <v>4605</v>
      </c>
      <c r="L204" s="157"/>
      <c r="M204" s="157"/>
      <c r="N204" s="2923">
        <v>3.19</v>
      </c>
      <c r="O204" s="157"/>
      <c r="P204" s="157" t="s">
        <v>4642</v>
      </c>
      <c r="Q204" s="164" t="s">
        <v>4583</v>
      </c>
      <c r="R204" s="344" t="s">
        <v>5270</v>
      </c>
    </row>
    <row r="205" spans="1:18" ht="17.25" customHeight="1" x14ac:dyDescent="0.25">
      <c r="A205" s="1172" t="s">
        <v>5271</v>
      </c>
      <c r="B205" s="143" t="s">
        <v>4642</v>
      </c>
      <c r="C205" s="1240" t="s">
        <v>4583</v>
      </c>
      <c r="D205" s="2923">
        <v>0</v>
      </c>
      <c r="E205" s="157"/>
      <c r="F205" s="157"/>
      <c r="G205" s="157"/>
      <c r="H205" s="143" t="s">
        <v>4605</v>
      </c>
      <c r="I205" s="1571" t="s">
        <v>4652</v>
      </c>
      <c r="J205" s="1569" t="s">
        <v>4601</v>
      </c>
      <c r="K205" s="143" t="s">
        <v>4605</v>
      </c>
      <c r="L205" s="2923">
        <v>4.8899999999999997</v>
      </c>
      <c r="M205" s="157"/>
      <c r="N205" s="157"/>
      <c r="O205" s="157"/>
      <c r="P205" s="157" t="s">
        <v>4642</v>
      </c>
      <c r="Q205" s="164" t="s">
        <v>4583</v>
      </c>
      <c r="R205" s="344" t="s">
        <v>5272</v>
      </c>
    </row>
    <row r="206" spans="1:18" ht="17.25" customHeight="1" x14ac:dyDescent="0.25">
      <c r="A206" s="1173" t="s">
        <v>5273</v>
      </c>
      <c r="B206" s="143" t="s">
        <v>4642</v>
      </c>
      <c r="C206" s="1240" t="s">
        <v>4583</v>
      </c>
      <c r="D206" s="157"/>
      <c r="E206" s="2923">
        <v>0</v>
      </c>
      <c r="F206" s="157"/>
      <c r="G206" s="157"/>
      <c r="H206" s="143" t="s">
        <v>4605</v>
      </c>
      <c r="I206" s="1571" t="s">
        <v>4655</v>
      </c>
      <c r="J206" s="1569" t="s">
        <v>4604</v>
      </c>
      <c r="K206" s="143" t="s">
        <v>4605</v>
      </c>
      <c r="L206" s="157"/>
      <c r="M206" s="2923">
        <v>9.2100000000000009</v>
      </c>
      <c r="N206" s="157"/>
      <c r="O206" s="157"/>
      <c r="P206" s="157" t="s">
        <v>4642</v>
      </c>
      <c r="Q206" s="164" t="s">
        <v>4583</v>
      </c>
      <c r="R206" s="344" t="s">
        <v>5274</v>
      </c>
    </row>
    <row r="207" spans="1:18" ht="17.25" customHeight="1" x14ac:dyDescent="0.25">
      <c r="A207" s="1172" t="s">
        <v>5275</v>
      </c>
      <c r="B207" s="143" t="s">
        <v>4642</v>
      </c>
      <c r="C207" s="1240" t="s">
        <v>4583</v>
      </c>
      <c r="D207" s="157"/>
      <c r="E207" s="157"/>
      <c r="F207" s="2923">
        <v>0</v>
      </c>
      <c r="G207" s="157"/>
      <c r="H207" s="143" t="s">
        <v>4605</v>
      </c>
      <c r="I207" s="1571" t="s">
        <v>4660</v>
      </c>
      <c r="J207" s="1569" t="s">
        <v>4607</v>
      </c>
      <c r="K207" s="143" t="s">
        <v>4605</v>
      </c>
      <c r="L207" s="157"/>
      <c r="M207" s="157"/>
      <c r="N207" s="2923">
        <v>8.41</v>
      </c>
      <c r="O207" s="157"/>
      <c r="P207" s="157" t="s">
        <v>4642</v>
      </c>
      <c r="Q207" s="164" t="s">
        <v>4583</v>
      </c>
      <c r="R207" s="344" t="s">
        <v>5276</v>
      </c>
    </row>
    <row r="208" spans="1:18" ht="17.25" customHeight="1" x14ac:dyDescent="0.25">
      <c r="A208" s="1173" t="s">
        <v>5277</v>
      </c>
      <c r="B208" s="143" t="s">
        <v>4642</v>
      </c>
      <c r="C208" s="1240" t="s">
        <v>4583</v>
      </c>
      <c r="D208" s="2923">
        <v>2.06</v>
      </c>
      <c r="E208" s="157"/>
      <c r="F208" s="157"/>
      <c r="G208" s="157"/>
      <c r="H208" s="143" t="s">
        <v>4605</v>
      </c>
      <c r="I208" s="1571" t="s">
        <v>4664</v>
      </c>
      <c r="J208" s="1569" t="s">
        <v>4609</v>
      </c>
      <c r="K208" s="143" t="s">
        <v>4605</v>
      </c>
      <c r="L208" s="2923">
        <v>7.06</v>
      </c>
      <c r="M208" s="157"/>
      <c r="N208" s="157"/>
      <c r="O208" s="157"/>
      <c r="P208" s="157" t="s">
        <v>4642</v>
      </c>
      <c r="Q208" s="164" t="s">
        <v>4583</v>
      </c>
      <c r="R208" s="344" t="s">
        <v>5278</v>
      </c>
    </row>
    <row r="209" spans="1:19" ht="17.25" customHeight="1" x14ac:dyDescent="0.25">
      <c r="A209" s="1172" t="s">
        <v>5279</v>
      </c>
      <c r="B209" s="143" t="s">
        <v>4642</v>
      </c>
      <c r="C209" s="1240" t="s">
        <v>4583</v>
      </c>
      <c r="D209" s="157"/>
      <c r="E209" s="2923">
        <v>0</v>
      </c>
      <c r="F209" s="157"/>
      <c r="G209" s="157"/>
      <c r="H209" s="143" t="s">
        <v>4605</v>
      </c>
      <c r="I209" s="1571" t="s">
        <v>4668</v>
      </c>
      <c r="J209" s="1569" t="s">
        <v>4611</v>
      </c>
      <c r="K209" s="143" t="s">
        <v>4605</v>
      </c>
      <c r="L209" s="157"/>
      <c r="M209" s="2923">
        <v>5.17</v>
      </c>
      <c r="N209" s="157"/>
      <c r="O209" s="157"/>
      <c r="P209" s="157" t="s">
        <v>4642</v>
      </c>
      <c r="Q209" s="164" t="s">
        <v>4583</v>
      </c>
      <c r="R209" s="344" t="s">
        <v>5280</v>
      </c>
    </row>
    <row r="210" spans="1:19" ht="17.25" customHeight="1" thickBot="1" x14ac:dyDescent="0.3">
      <c r="A210" s="1174" t="s">
        <v>5281</v>
      </c>
      <c r="B210" s="159" t="s">
        <v>4642</v>
      </c>
      <c r="C210" s="1241" t="s">
        <v>4583</v>
      </c>
      <c r="D210" s="177"/>
      <c r="E210" s="177"/>
      <c r="F210" s="2928">
        <v>2.0499999999999998</v>
      </c>
      <c r="G210" s="160"/>
      <c r="H210" s="159" t="s">
        <v>4605</v>
      </c>
      <c r="I210" s="1581" t="s">
        <v>4672</v>
      </c>
      <c r="J210" s="297" t="s">
        <v>4613</v>
      </c>
      <c r="K210" s="159" t="s">
        <v>4605</v>
      </c>
      <c r="L210" s="177"/>
      <c r="M210" s="177"/>
      <c r="N210" s="2928">
        <v>0.69</v>
      </c>
      <c r="O210" s="160"/>
      <c r="P210" s="160" t="s">
        <v>4642</v>
      </c>
      <c r="Q210" s="185" t="s">
        <v>4583</v>
      </c>
      <c r="R210" s="344" t="s">
        <v>5282</v>
      </c>
    </row>
    <row r="211" spans="1:19" ht="17.25" customHeight="1" thickTop="1" x14ac:dyDescent="0.25">
      <c r="A211" s="141" t="s">
        <v>5283</v>
      </c>
      <c r="B211" s="142" t="s">
        <v>4642</v>
      </c>
      <c r="C211" s="142" t="s">
        <v>4730</v>
      </c>
      <c r="D211" s="2925">
        <v>0</v>
      </c>
      <c r="E211" s="179"/>
      <c r="F211" s="179"/>
      <c r="G211" s="163"/>
      <c r="H211" s="142" t="s">
        <v>4605</v>
      </c>
      <c r="I211" s="1576" t="s">
        <v>4677</v>
      </c>
      <c r="J211" s="299" t="s">
        <v>4617</v>
      </c>
      <c r="K211" s="142" t="s">
        <v>4605</v>
      </c>
      <c r="L211" s="2925">
        <v>0.34</v>
      </c>
      <c r="M211" s="179"/>
      <c r="N211" s="179"/>
      <c r="O211" s="163"/>
      <c r="P211" s="163" t="s">
        <v>4642</v>
      </c>
      <c r="Q211" s="152" t="s">
        <v>4583</v>
      </c>
      <c r="R211" s="620" t="s">
        <v>5284</v>
      </c>
    </row>
    <row r="212" spans="1:19" ht="17.25" customHeight="1" x14ac:dyDescent="0.25">
      <c r="A212" s="174" t="s">
        <v>5285</v>
      </c>
      <c r="B212" s="156" t="s">
        <v>4642</v>
      </c>
      <c r="C212" s="156" t="s">
        <v>4730</v>
      </c>
      <c r="D212" s="157"/>
      <c r="E212" s="2923">
        <v>0.99</v>
      </c>
      <c r="F212" s="157"/>
      <c r="G212" s="179"/>
      <c r="H212" s="156" t="s">
        <v>4605</v>
      </c>
      <c r="I212" s="1577" t="s">
        <v>4681</v>
      </c>
      <c r="J212" s="295" t="s">
        <v>4621</v>
      </c>
      <c r="K212" s="156" t="s">
        <v>4605</v>
      </c>
      <c r="L212" s="157"/>
      <c r="M212" s="2923">
        <v>5.78</v>
      </c>
      <c r="N212" s="157"/>
      <c r="O212" s="179"/>
      <c r="P212" s="179" t="s">
        <v>4642</v>
      </c>
      <c r="Q212" s="189" t="s">
        <v>4583</v>
      </c>
      <c r="R212" s="344" t="s">
        <v>5286</v>
      </c>
    </row>
    <row r="213" spans="1:19" ht="17.25" customHeight="1" x14ac:dyDescent="0.25">
      <c r="A213" s="148" t="s">
        <v>5287</v>
      </c>
      <c r="B213" s="143" t="s">
        <v>4642</v>
      </c>
      <c r="C213" s="143" t="s">
        <v>4730</v>
      </c>
      <c r="D213" s="157"/>
      <c r="E213" s="157"/>
      <c r="F213" s="2923">
        <v>0</v>
      </c>
      <c r="G213" s="157"/>
      <c r="H213" s="143" t="s">
        <v>4605</v>
      </c>
      <c r="I213" s="1577" t="s">
        <v>4685</v>
      </c>
      <c r="J213" s="295" t="s">
        <v>4687</v>
      </c>
      <c r="K213" s="143" t="s">
        <v>4605</v>
      </c>
      <c r="L213" s="157"/>
      <c r="M213" s="157"/>
      <c r="N213" s="2923">
        <v>0</v>
      </c>
      <c r="O213" s="157"/>
      <c r="P213" s="157" t="s">
        <v>4642</v>
      </c>
      <c r="Q213" s="164" t="s">
        <v>4583</v>
      </c>
      <c r="R213" s="344" t="s">
        <v>5288</v>
      </c>
    </row>
    <row r="214" spans="1:19" ht="17.25" customHeight="1" x14ac:dyDescent="0.25">
      <c r="A214" s="148" t="s">
        <v>5289</v>
      </c>
      <c r="B214" s="143" t="s">
        <v>4642</v>
      </c>
      <c r="C214" s="164" t="s">
        <v>4583</v>
      </c>
      <c r="D214" s="2923">
        <v>2.06</v>
      </c>
      <c r="E214" s="157"/>
      <c r="F214" s="157"/>
      <c r="G214" s="157"/>
      <c r="H214" s="143" t="s">
        <v>4605</v>
      </c>
      <c r="I214" s="1577" t="s">
        <v>4690</v>
      </c>
      <c r="J214" s="295" t="s">
        <v>4692</v>
      </c>
      <c r="K214" s="143" t="s">
        <v>4605</v>
      </c>
      <c r="L214" s="2923">
        <v>2</v>
      </c>
      <c r="M214" s="157"/>
      <c r="N214" s="157"/>
      <c r="O214" s="157"/>
      <c r="P214" s="157" t="s">
        <v>4642</v>
      </c>
      <c r="Q214" s="164" t="s">
        <v>4583</v>
      </c>
      <c r="R214" s="344" t="s">
        <v>5290</v>
      </c>
    </row>
    <row r="215" spans="1:19" ht="17.25" customHeight="1" x14ac:dyDescent="0.25">
      <c r="A215" s="609" t="s">
        <v>5291</v>
      </c>
      <c r="B215" s="143" t="s">
        <v>4642</v>
      </c>
      <c r="C215" s="164" t="s">
        <v>4583</v>
      </c>
      <c r="D215" s="157"/>
      <c r="E215" s="2923">
        <v>5.28</v>
      </c>
      <c r="F215" s="157"/>
      <c r="G215" s="157"/>
      <c r="H215" s="143" t="s">
        <v>4605</v>
      </c>
      <c r="I215" s="300" t="s">
        <v>4695</v>
      </c>
      <c r="J215" s="295" t="s">
        <v>4696</v>
      </c>
      <c r="K215" s="143" t="s">
        <v>4605</v>
      </c>
      <c r="L215" s="157"/>
      <c r="M215" s="2923">
        <v>3.08</v>
      </c>
      <c r="N215" s="157"/>
      <c r="O215" s="157"/>
      <c r="P215" s="157" t="s">
        <v>4642</v>
      </c>
      <c r="Q215" s="164" t="s">
        <v>4583</v>
      </c>
      <c r="R215" s="344" t="s">
        <v>5292</v>
      </c>
    </row>
    <row r="216" spans="1:19" ht="17.25" customHeight="1" x14ac:dyDescent="0.25">
      <c r="A216" s="609" t="s">
        <v>5293</v>
      </c>
      <c r="B216" s="143" t="s">
        <v>4642</v>
      </c>
      <c r="C216" s="143" t="s">
        <v>4730</v>
      </c>
      <c r="D216" s="157"/>
      <c r="E216" s="157"/>
      <c r="F216" s="2923">
        <v>4.91</v>
      </c>
      <c r="G216" s="157"/>
      <c r="H216" s="143" t="s">
        <v>4605</v>
      </c>
      <c r="I216" s="300" t="s">
        <v>4698</v>
      </c>
      <c r="J216" s="1569" t="s">
        <v>4699</v>
      </c>
      <c r="K216" s="143" t="s">
        <v>4605</v>
      </c>
      <c r="L216" s="157"/>
      <c r="M216" s="157"/>
      <c r="N216" s="2923">
        <v>9.1199999999999992</v>
      </c>
      <c r="O216" s="157"/>
      <c r="P216" s="157" t="s">
        <v>4642</v>
      </c>
      <c r="Q216" s="143" t="s">
        <v>4730</v>
      </c>
      <c r="R216" s="153" t="s">
        <v>5294</v>
      </c>
    </row>
    <row r="217" spans="1:19" ht="17.25" customHeight="1" x14ac:dyDescent="0.25">
      <c r="A217" s="609" t="s">
        <v>5295</v>
      </c>
      <c r="B217" s="143" t="s">
        <v>4642</v>
      </c>
      <c r="C217" s="164" t="s">
        <v>4583</v>
      </c>
      <c r="D217" s="2923">
        <v>8.36</v>
      </c>
      <c r="E217" s="157"/>
      <c r="F217" s="157"/>
      <c r="G217" s="157"/>
      <c r="H217" s="143" t="s">
        <v>4605</v>
      </c>
      <c r="I217" s="300" t="s">
        <v>4700</v>
      </c>
      <c r="J217" s="1569" t="s">
        <v>4701</v>
      </c>
      <c r="K217" s="143" t="s">
        <v>4605</v>
      </c>
      <c r="L217" s="2923">
        <v>7.02</v>
      </c>
      <c r="M217" s="157"/>
      <c r="N217" s="157"/>
      <c r="O217" s="157"/>
      <c r="P217" s="157" t="s">
        <v>4642</v>
      </c>
      <c r="Q217" s="143" t="s">
        <v>4730</v>
      </c>
      <c r="R217" s="153" t="s">
        <v>5296</v>
      </c>
    </row>
    <row r="218" spans="1:19" ht="17.25" customHeight="1" x14ac:dyDescent="0.25">
      <c r="A218" s="609" t="s">
        <v>5297</v>
      </c>
      <c r="B218" s="143" t="s">
        <v>4642</v>
      </c>
      <c r="C218" s="164" t="s">
        <v>4583</v>
      </c>
      <c r="D218" s="157"/>
      <c r="E218" s="2923">
        <v>5.14</v>
      </c>
      <c r="F218" s="157"/>
      <c r="G218" s="157"/>
      <c r="H218" s="143" t="s">
        <v>4605</v>
      </c>
      <c r="I218" s="300" t="s">
        <v>4704</v>
      </c>
      <c r="J218" s="1569" t="s">
        <v>4705</v>
      </c>
      <c r="K218" s="143" t="s">
        <v>4605</v>
      </c>
      <c r="L218" s="157"/>
      <c r="M218" s="2923">
        <v>0</v>
      </c>
      <c r="N218" s="157"/>
      <c r="O218" s="157"/>
      <c r="P218" s="157" t="s">
        <v>569</v>
      </c>
      <c r="Q218" s="143" t="s">
        <v>4730</v>
      </c>
      <c r="R218" s="182" t="s">
        <v>5298</v>
      </c>
    </row>
    <row r="219" spans="1:19" ht="17.25" customHeight="1" x14ac:dyDescent="0.25">
      <c r="A219" s="609" t="s">
        <v>5299</v>
      </c>
      <c r="B219" s="143" t="s">
        <v>4642</v>
      </c>
      <c r="C219" s="164" t="s">
        <v>4583</v>
      </c>
      <c r="D219" s="157"/>
      <c r="E219" s="157"/>
      <c r="F219" s="2923">
        <v>0.69</v>
      </c>
      <c r="G219" s="157"/>
      <c r="H219" s="143" t="s">
        <v>4605</v>
      </c>
      <c r="I219" s="294" t="s">
        <v>4708</v>
      </c>
      <c r="J219" s="1569" t="s">
        <v>4710</v>
      </c>
      <c r="K219" s="143" t="s">
        <v>4605</v>
      </c>
      <c r="L219" s="157"/>
      <c r="M219" s="157"/>
      <c r="N219" s="2923">
        <v>1.1100000000000001</v>
      </c>
      <c r="O219" s="157"/>
      <c r="P219" s="157" t="s">
        <v>4642</v>
      </c>
      <c r="Q219" s="189" t="s">
        <v>4583</v>
      </c>
      <c r="R219" s="2220" t="s">
        <v>5300</v>
      </c>
    </row>
    <row r="220" spans="1:19" ht="17.25" customHeight="1" x14ac:dyDescent="0.25">
      <c r="A220" s="609" t="s">
        <v>5301</v>
      </c>
      <c r="B220" s="143" t="s">
        <v>4642</v>
      </c>
      <c r="C220" s="164" t="s">
        <v>4583</v>
      </c>
      <c r="D220" s="2923">
        <v>0</v>
      </c>
      <c r="E220" s="157"/>
      <c r="F220" s="157"/>
      <c r="G220" s="157"/>
      <c r="H220" s="143" t="s">
        <v>4605</v>
      </c>
      <c r="I220" s="294" t="s">
        <v>4713</v>
      </c>
      <c r="J220" s="1569" t="s">
        <v>4714</v>
      </c>
      <c r="K220" s="143" t="s">
        <v>4605</v>
      </c>
      <c r="L220" s="2923">
        <v>0</v>
      </c>
      <c r="M220" s="157"/>
      <c r="N220" s="157"/>
      <c r="O220" s="157"/>
      <c r="P220" s="157" t="s">
        <v>569</v>
      </c>
      <c r="Q220" s="143" t="s">
        <v>4730</v>
      </c>
      <c r="R220" s="347" t="s">
        <v>5302</v>
      </c>
    </row>
    <row r="221" spans="1:19" ht="17.25" customHeight="1" x14ac:dyDescent="0.25">
      <c r="A221" s="609" t="s">
        <v>5303</v>
      </c>
      <c r="B221" s="143" t="s">
        <v>4642</v>
      </c>
      <c r="C221" s="164" t="s">
        <v>4583</v>
      </c>
      <c r="D221" s="157"/>
      <c r="E221" s="2923">
        <v>0.35</v>
      </c>
      <c r="F221" s="157"/>
      <c r="G221" s="157"/>
      <c r="H221" s="143" t="s">
        <v>4605</v>
      </c>
      <c r="I221" s="300" t="s">
        <v>4717</v>
      </c>
      <c r="J221" s="1569" t="s">
        <v>4718</v>
      </c>
      <c r="K221" s="143" t="s">
        <v>4605</v>
      </c>
      <c r="L221" s="157"/>
      <c r="M221" s="2923">
        <v>0</v>
      </c>
      <c r="N221" s="157"/>
      <c r="O221" s="157"/>
      <c r="P221" s="157" t="s">
        <v>4642</v>
      </c>
      <c r="Q221" s="164" t="s">
        <v>4583</v>
      </c>
      <c r="R221" s="347" t="s">
        <v>5304</v>
      </c>
    </row>
    <row r="222" spans="1:19" ht="17.25" customHeight="1" x14ac:dyDescent="0.25">
      <c r="A222" s="275" t="s">
        <v>5305</v>
      </c>
      <c r="B222" s="143" t="s">
        <v>4642</v>
      </c>
      <c r="C222" s="164" t="s">
        <v>4583</v>
      </c>
      <c r="D222" s="157"/>
      <c r="E222" s="157"/>
      <c r="F222" s="2923">
        <v>0.99</v>
      </c>
      <c r="G222" s="157"/>
      <c r="H222" s="143" t="s">
        <v>4605</v>
      </c>
      <c r="I222" s="294" t="s">
        <v>5062</v>
      </c>
      <c r="J222" s="1569" t="s">
        <v>4850</v>
      </c>
      <c r="K222" s="143" t="s">
        <v>4605</v>
      </c>
      <c r="L222" s="157"/>
      <c r="M222" s="157"/>
      <c r="N222" s="2923">
        <v>4.4800000000000004</v>
      </c>
      <c r="O222" s="157"/>
      <c r="P222" s="149" t="s">
        <v>4642</v>
      </c>
      <c r="Q222" s="164" t="s">
        <v>4583</v>
      </c>
      <c r="R222" s="327" t="s">
        <v>383</v>
      </c>
    </row>
    <row r="223" spans="1:19" ht="17.25" customHeight="1" x14ac:dyDescent="0.25">
      <c r="A223" s="609" t="s">
        <v>5306</v>
      </c>
      <c r="B223" s="143" t="s">
        <v>4642</v>
      </c>
      <c r="C223" s="164" t="s">
        <v>4583</v>
      </c>
      <c r="D223" s="2923">
        <v>5.6</v>
      </c>
      <c r="E223" s="157"/>
      <c r="F223" s="157"/>
      <c r="G223" s="157"/>
      <c r="H223" s="143" t="s">
        <v>4605</v>
      </c>
      <c r="I223" s="294" t="s">
        <v>4852</v>
      </c>
      <c r="J223" s="1569" t="s">
        <v>4853</v>
      </c>
      <c r="K223" s="143" t="s">
        <v>4605</v>
      </c>
      <c r="L223" s="2923">
        <v>0</v>
      </c>
      <c r="M223" s="157"/>
      <c r="N223" s="157"/>
      <c r="O223" s="157"/>
      <c r="P223" s="149" t="s">
        <v>4642</v>
      </c>
      <c r="Q223" s="143" t="s">
        <v>4730</v>
      </c>
      <c r="R223" s="2220" t="s">
        <v>2323</v>
      </c>
      <c r="S223" s="2253" t="s">
        <v>5307</v>
      </c>
    </row>
    <row r="224" spans="1:19" ht="17.25" customHeight="1" x14ac:dyDescent="0.25">
      <c r="A224" s="609" t="s">
        <v>5308</v>
      </c>
      <c r="B224" s="143" t="s">
        <v>4642</v>
      </c>
      <c r="C224" s="164" t="s">
        <v>4583</v>
      </c>
      <c r="D224" s="157"/>
      <c r="E224" s="2923">
        <v>0</v>
      </c>
      <c r="F224" s="157"/>
      <c r="G224" s="157"/>
      <c r="H224" s="143" t="s">
        <v>4605</v>
      </c>
      <c r="I224" s="294" t="s">
        <v>4854</v>
      </c>
      <c r="J224" s="2455" t="s">
        <v>4855</v>
      </c>
      <c r="K224" s="143" t="s">
        <v>4605</v>
      </c>
      <c r="L224" s="157"/>
      <c r="M224" s="2923">
        <v>4.38</v>
      </c>
      <c r="N224" s="157"/>
      <c r="O224" s="157"/>
      <c r="P224" s="157" t="s">
        <v>4642</v>
      </c>
      <c r="Q224" s="164" t="s">
        <v>4583</v>
      </c>
      <c r="R224" s="2454" t="s">
        <v>2815</v>
      </c>
    </row>
    <row r="225" spans="1:18" ht="17.25" customHeight="1" x14ac:dyDescent="0.25">
      <c r="A225" s="609" t="s">
        <v>5309</v>
      </c>
      <c r="B225" s="143" t="s">
        <v>4642</v>
      </c>
      <c r="C225" s="164" t="s">
        <v>4583</v>
      </c>
      <c r="D225" s="157"/>
      <c r="E225" s="157"/>
      <c r="F225" s="2923">
        <v>0</v>
      </c>
      <c r="G225" s="157"/>
      <c r="H225" s="143" t="s">
        <v>4605</v>
      </c>
      <c r="I225" s="300" t="s">
        <v>4856</v>
      </c>
      <c r="J225" s="1569" t="s">
        <v>4857</v>
      </c>
      <c r="K225" s="143" t="s">
        <v>4605</v>
      </c>
      <c r="L225" s="157"/>
      <c r="M225" s="157"/>
      <c r="N225" s="2923">
        <v>0.56999999999999995</v>
      </c>
      <c r="O225" s="157"/>
      <c r="P225" s="157" t="s">
        <v>4642</v>
      </c>
      <c r="Q225" s="164" t="s">
        <v>4583</v>
      </c>
      <c r="R225" s="344" t="s">
        <v>5310</v>
      </c>
    </row>
    <row r="226" spans="1:18" ht="17.25" customHeight="1" thickBot="1" x14ac:dyDescent="0.3">
      <c r="A226" s="281" t="s">
        <v>5311</v>
      </c>
      <c r="B226" s="166" t="s">
        <v>4642</v>
      </c>
      <c r="C226" s="166" t="s">
        <v>4730</v>
      </c>
      <c r="D226" s="2926">
        <v>9.67</v>
      </c>
      <c r="E226" s="167"/>
      <c r="F226" s="167"/>
      <c r="G226" s="167"/>
      <c r="H226" s="166" t="s">
        <v>4605</v>
      </c>
      <c r="I226" s="302" t="s">
        <v>4858</v>
      </c>
      <c r="J226" s="1579" t="s">
        <v>4859</v>
      </c>
      <c r="K226" s="166" t="s">
        <v>4605</v>
      </c>
      <c r="L226" s="2926">
        <v>0</v>
      </c>
      <c r="M226" s="167"/>
      <c r="N226" s="167"/>
      <c r="O226" s="167"/>
      <c r="P226" s="166" t="s">
        <v>4642</v>
      </c>
      <c r="Q226" s="184" t="s">
        <v>4583</v>
      </c>
      <c r="R226" s="326" t="s">
        <v>5312</v>
      </c>
    </row>
    <row r="227" spans="1:18" ht="15" thickTop="1" x14ac:dyDescent="0.25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 t="s">
        <v>4720</v>
      </c>
      <c r="L227" s="128">
        <f>SUM(D202:D226,L202:L226)</f>
        <v>51.06</v>
      </c>
      <c r="M227" s="128">
        <f>SUM(E202:E226,M202:M226)</f>
        <v>49.06</v>
      </c>
      <c r="N227" s="128">
        <f>SUM(F202:F226,N202:N226)</f>
        <v>36.21</v>
      </c>
      <c r="O227" s="128"/>
      <c r="P227" s="128"/>
      <c r="Q227" s="128"/>
      <c r="R227" s="128"/>
    </row>
    <row r="228" spans="1:18" ht="15" thickBot="1" x14ac:dyDescent="0.3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</row>
    <row r="229" spans="1:18" ht="15.6" thickTop="1" thickBot="1" x14ac:dyDescent="0.3">
      <c r="A229" s="173" t="s">
        <v>7013</v>
      </c>
      <c r="B229" s="128"/>
      <c r="C229" s="3546" t="s">
        <v>5313</v>
      </c>
      <c r="D229" s="3546"/>
      <c r="E229" s="3546"/>
      <c r="F229" s="173"/>
      <c r="G229" s="173"/>
      <c r="H229" s="133"/>
      <c r="I229" s="3551" t="s">
        <v>5070</v>
      </c>
      <c r="J229" s="3552"/>
      <c r="K229" s="133"/>
      <c r="L229" s="173"/>
      <c r="M229" s="173"/>
      <c r="N229" s="173"/>
      <c r="O229" s="173"/>
      <c r="P229" s="173"/>
      <c r="Q229" s="173"/>
      <c r="R229" s="128"/>
    </row>
    <row r="230" spans="1:18" ht="15.6" thickTop="1" thickBot="1" x14ac:dyDescent="0.3">
      <c r="A230" s="127"/>
      <c r="B230" s="128"/>
      <c r="C230" s="128"/>
      <c r="D230" s="129"/>
      <c r="E230" s="129"/>
      <c r="F230" s="130"/>
      <c r="G230" s="129"/>
      <c r="H230" s="131"/>
      <c r="I230" s="128"/>
      <c r="J230" s="132"/>
      <c r="K230" s="1448" t="s">
        <v>4570</v>
      </c>
      <c r="L230" s="1445">
        <v>19.2</v>
      </c>
      <c r="M230" s="1446">
        <v>18.8</v>
      </c>
      <c r="N230" s="1447">
        <v>21.4</v>
      </c>
      <c r="O230" s="510" t="s">
        <v>4571</v>
      </c>
      <c r="P230" s="133"/>
      <c r="Q230" s="128"/>
      <c r="R230" s="530"/>
    </row>
    <row r="231" spans="1:18" ht="15.6" thickTop="1" thickBot="1" x14ac:dyDescent="0.3">
      <c r="A231" s="134" t="s">
        <v>4572</v>
      </c>
      <c r="B231" s="135" t="s">
        <v>5038</v>
      </c>
      <c r="C231" s="136" t="s">
        <v>4574</v>
      </c>
      <c r="D231" s="135" t="s">
        <v>5039</v>
      </c>
      <c r="E231" s="135" t="s">
        <v>5040</v>
      </c>
      <c r="F231" s="135" t="s">
        <v>5041</v>
      </c>
      <c r="G231" s="135" t="s">
        <v>5042</v>
      </c>
      <c r="H231" s="135" t="s">
        <v>5043</v>
      </c>
      <c r="I231" s="138" t="s">
        <v>5044</v>
      </c>
      <c r="J231" s="139" t="s">
        <v>5044</v>
      </c>
      <c r="K231" s="135" t="s">
        <v>5043</v>
      </c>
      <c r="L231" s="135" t="s">
        <v>5039</v>
      </c>
      <c r="M231" s="135" t="s">
        <v>5040</v>
      </c>
      <c r="N231" s="135" t="s">
        <v>5041</v>
      </c>
      <c r="O231" s="135" t="s">
        <v>5042</v>
      </c>
      <c r="P231" s="135" t="s">
        <v>5038</v>
      </c>
      <c r="Q231" s="136" t="s">
        <v>4574</v>
      </c>
      <c r="R231" s="140" t="s">
        <v>4572</v>
      </c>
    </row>
    <row r="232" spans="1:18" ht="18" thickTop="1" x14ac:dyDescent="0.25">
      <c r="A232" s="141" t="s">
        <v>5314</v>
      </c>
      <c r="B232" s="142" t="s">
        <v>4642</v>
      </c>
      <c r="C232" s="142" t="s">
        <v>4730</v>
      </c>
      <c r="D232" s="2921">
        <v>0</v>
      </c>
      <c r="E232" s="144"/>
      <c r="F232" s="144"/>
      <c r="G232" s="144"/>
      <c r="H232" s="142" t="s">
        <v>4605</v>
      </c>
      <c r="I232" s="1575" t="s">
        <v>4640</v>
      </c>
      <c r="J232" s="293" t="s">
        <v>4586</v>
      </c>
      <c r="K232" s="142" t="s">
        <v>4605</v>
      </c>
      <c r="L232" s="2921">
        <v>1.5</v>
      </c>
      <c r="M232" s="144"/>
      <c r="N232" s="144"/>
      <c r="O232" s="144"/>
      <c r="P232" s="144" t="s">
        <v>4642</v>
      </c>
      <c r="Q232" s="152" t="s">
        <v>4583</v>
      </c>
      <c r="R232" s="277" t="s">
        <v>5315</v>
      </c>
    </row>
    <row r="233" spans="1:18" ht="17.25" customHeight="1" x14ac:dyDescent="0.25">
      <c r="A233" s="158" t="s">
        <v>5316</v>
      </c>
      <c r="B233" s="143" t="s">
        <v>4642</v>
      </c>
      <c r="C233" s="143" t="s">
        <v>4730</v>
      </c>
      <c r="D233" s="149"/>
      <c r="E233" s="2922">
        <v>0</v>
      </c>
      <c r="F233" s="149"/>
      <c r="G233" s="149"/>
      <c r="H233" s="143" t="s">
        <v>4605</v>
      </c>
      <c r="I233" s="1571" t="s">
        <v>4645</v>
      </c>
      <c r="J233" s="295" t="s">
        <v>4591</v>
      </c>
      <c r="K233" s="143" t="s">
        <v>4605</v>
      </c>
      <c r="L233" s="149"/>
      <c r="M233" s="2922">
        <v>7.46</v>
      </c>
      <c r="N233" s="149"/>
      <c r="O233" s="149"/>
      <c r="P233" s="149" t="s">
        <v>4642</v>
      </c>
      <c r="Q233" s="164" t="s">
        <v>4583</v>
      </c>
      <c r="R233" s="264" t="s">
        <v>5317</v>
      </c>
    </row>
    <row r="234" spans="1:18" ht="17.25" customHeight="1" x14ac:dyDescent="0.25">
      <c r="A234" s="148" t="s">
        <v>5318</v>
      </c>
      <c r="B234" s="143" t="s">
        <v>4642</v>
      </c>
      <c r="C234" s="143" t="s">
        <v>4730</v>
      </c>
      <c r="D234" s="157"/>
      <c r="E234" s="157"/>
      <c r="F234" s="2923">
        <v>0</v>
      </c>
      <c r="G234" s="157"/>
      <c r="H234" s="143" t="s">
        <v>4605</v>
      </c>
      <c r="I234" s="1571" t="s">
        <v>4648</v>
      </c>
      <c r="J234" s="295" t="s">
        <v>4596</v>
      </c>
      <c r="K234" s="143" t="s">
        <v>4605</v>
      </c>
      <c r="L234" s="157"/>
      <c r="M234" s="157"/>
      <c r="N234" s="2923">
        <v>5.44</v>
      </c>
      <c r="O234" s="157"/>
      <c r="P234" s="149" t="s">
        <v>4642</v>
      </c>
      <c r="Q234" s="164" t="s">
        <v>4583</v>
      </c>
      <c r="R234" s="344" t="s">
        <v>5319</v>
      </c>
    </row>
    <row r="235" spans="1:18" ht="17.25" customHeight="1" x14ac:dyDescent="0.25">
      <c r="A235" s="1172" t="s">
        <v>5320</v>
      </c>
      <c r="B235" s="143" t="s">
        <v>4642</v>
      </c>
      <c r="C235" s="1240" t="s">
        <v>4583</v>
      </c>
      <c r="D235" s="2923">
        <v>0</v>
      </c>
      <c r="E235" s="157"/>
      <c r="F235" s="157"/>
      <c r="G235" s="157"/>
      <c r="H235" s="143" t="s">
        <v>4605</v>
      </c>
      <c r="I235" s="294" t="s">
        <v>4652</v>
      </c>
      <c r="J235" s="295" t="s">
        <v>4601</v>
      </c>
      <c r="K235" s="143" t="s">
        <v>4605</v>
      </c>
      <c r="L235" s="2923">
        <v>3.32</v>
      </c>
      <c r="M235" s="157"/>
      <c r="N235" s="157"/>
      <c r="O235" s="157"/>
      <c r="P235" s="149" t="s">
        <v>4642</v>
      </c>
      <c r="Q235" s="164" t="s">
        <v>4583</v>
      </c>
      <c r="R235" s="344" t="s">
        <v>5321</v>
      </c>
    </row>
    <row r="236" spans="1:18" ht="17.25" customHeight="1" x14ac:dyDescent="0.25">
      <c r="A236" s="1173" t="s">
        <v>5322</v>
      </c>
      <c r="B236" s="143" t="s">
        <v>4642</v>
      </c>
      <c r="C236" s="1240" t="s">
        <v>4583</v>
      </c>
      <c r="D236" s="157"/>
      <c r="E236" s="2923">
        <v>0</v>
      </c>
      <c r="F236" s="157"/>
      <c r="G236" s="157"/>
      <c r="H236" s="143" t="s">
        <v>4605</v>
      </c>
      <c r="I236" s="294" t="s">
        <v>4655</v>
      </c>
      <c r="J236" s="295" t="s">
        <v>4604</v>
      </c>
      <c r="K236" s="143" t="s">
        <v>4605</v>
      </c>
      <c r="L236" s="157"/>
      <c r="M236" s="2923">
        <v>8.7799999999999994</v>
      </c>
      <c r="N236" s="157"/>
      <c r="O236" s="157"/>
      <c r="P236" s="149" t="s">
        <v>4642</v>
      </c>
      <c r="Q236" s="164" t="s">
        <v>4583</v>
      </c>
      <c r="R236" s="344" t="s">
        <v>5323</v>
      </c>
    </row>
    <row r="237" spans="1:18" ht="17.25" customHeight="1" x14ac:dyDescent="0.25">
      <c r="A237" s="1172" t="s">
        <v>5324</v>
      </c>
      <c r="B237" s="143" t="s">
        <v>4642</v>
      </c>
      <c r="C237" s="1240" t="s">
        <v>4583</v>
      </c>
      <c r="D237" s="157"/>
      <c r="E237" s="157"/>
      <c r="F237" s="2923">
        <v>0</v>
      </c>
      <c r="G237" s="157"/>
      <c r="H237" s="143" t="s">
        <v>4605</v>
      </c>
      <c r="I237" s="294" t="s">
        <v>4660</v>
      </c>
      <c r="J237" s="295" t="s">
        <v>4607</v>
      </c>
      <c r="K237" s="143" t="s">
        <v>4605</v>
      </c>
      <c r="L237" s="157"/>
      <c r="M237" s="157"/>
      <c r="N237" s="2923">
        <v>10.66</v>
      </c>
      <c r="O237" s="157"/>
      <c r="P237" s="149" t="s">
        <v>4642</v>
      </c>
      <c r="Q237" s="164" t="s">
        <v>4583</v>
      </c>
      <c r="R237" s="344" t="s">
        <v>5325</v>
      </c>
    </row>
    <row r="238" spans="1:18" ht="17.25" customHeight="1" x14ac:dyDescent="0.25">
      <c r="A238" s="1173" t="s">
        <v>5326</v>
      </c>
      <c r="B238" s="143" t="s">
        <v>4642</v>
      </c>
      <c r="C238" s="1240" t="s">
        <v>4583</v>
      </c>
      <c r="D238" s="2923">
        <v>2.41</v>
      </c>
      <c r="E238" s="157"/>
      <c r="F238" s="157"/>
      <c r="G238" s="157"/>
      <c r="H238" s="143" t="s">
        <v>4605</v>
      </c>
      <c r="I238" s="294" t="s">
        <v>4664</v>
      </c>
      <c r="J238" s="295" t="s">
        <v>4609</v>
      </c>
      <c r="K238" s="143" t="s">
        <v>4605</v>
      </c>
      <c r="L238" s="2923">
        <v>8.7200000000000006</v>
      </c>
      <c r="M238" s="157"/>
      <c r="N238" s="157"/>
      <c r="O238" s="157"/>
      <c r="P238" s="157" t="s">
        <v>4642</v>
      </c>
      <c r="Q238" s="164" t="s">
        <v>4583</v>
      </c>
      <c r="R238" s="344" t="s">
        <v>5327</v>
      </c>
    </row>
    <row r="239" spans="1:18" ht="17.25" customHeight="1" x14ac:dyDescent="0.25">
      <c r="A239" s="1172" t="s">
        <v>5328</v>
      </c>
      <c r="B239" s="143" t="s">
        <v>4642</v>
      </c>
      <c r="C239" s="1240" t="s">
        <v>4583</v>
      </c>
      <c r="D239" s="157"/>
      <c r="E239" s="2923">
        <v>0</v>
      </c>
      <c r="F239" s="157"/>
      <c r="G239" s="157"/>
      <c r="H239" s="143" t="s">
        <v>4605</v>
      </c>
      <c r="I239" s="294" t="s">
        <v>4668</v>
      </c>
      <c r="J239" s="295" t="s">
        <v>4611</v>
      </c>
      <c r="K239" s="143" t="s">
        <v>4605</v>
      </c>
      <c r="L239" s="157"/>
      <c r="M239" s="2923">
        <v>5.16</v>
      </c>
      <c r="N239" s="157"/>
      <c r="O239" s="157"/>
      <c r="P239" s="157" t="s">
        <v>4642</v>
      </c>
      <c r="Q239" s="164" t="s">
        <v>4583</v>
      </c>
      <c r="R239" s="344" t="s">
        <v>5329</v>
      </c>
    </row>
    <row r="240" spans="1:18" ht="17.25" customHeight="1" thickBot="1" x14ac:dyDescent="0.3">
      <c r="A240" s="1174" t="s">
        <v>5330</v>
      </c>
      <c r="B240" s="159" t="s">
        <v>4642</v>
      </c>
      <c r="C240" s="1241" t="s">
        <v>4583</v>
      </c>
      <c r="D240" s="177"/>
      <c r="E240" s="177"/>
      <c r="F240" s="2928">
        <v>2.2200000000000002</v>
      </c>
      <c r="G240" s="160"/>
      <c r="H240" s="159" t="s">
        <v>4605</v>
      </c>
      <c r="I240" s="296" t="s">
        <v>4672</v>
      </c>
      <c r="J240" s="1583" t="s">
        <v>4613</v>
      </c>
      <c r="K240" s="159" t="s">
        <v>4605</v>
      </c>
      <c r="L240" s="177"/>
      <c r="M240" s="177"/>
      <c r="N240" s="2928">
        <v>0.64</v>
      </c>
      <c r="O240" s="160"/>
      <c r="P240" s="160" t="s">
        <v>569</v>
      </c>
      <c r="Q240" s="176" t="s">
        <v>5331</v>
      </c>
      <c r="R240" s="153" t="s">
        <v>5332</v>
      </c>
    </row>
    <row r="241" spans="1:19" ht="17.25" customHeight="1" thickTop="1" x14ac:dyDescent="0.25">
      <c r="A241" s="141" t="s">
        <v>5333</v>
      </c>
      <c r="B241" s="142" t="s">
        <v>4642</v>
      </c>
      <c r="C241" s="142" t="s">
        <v>4730</v>
      </c>
      <c r="D241" s="2925">
        <v>0</v>
      </c>
      <c r="E241" s="179"/>
      <c r="F241" s="179"/>
      <c r="G241" s="163"/>
      <c r="H241" s="142" t="s">
        <v>4605</v>
      </c>
      <c r="I241" s="1576" t="s">
        <v>4677</v>
      </c>
      <c r="J241" s="299" t="s">
        <v>4617</v>
      </c>
      <c r="K241" s="142" t="s">
        <v>4605</v>
      </c>
      <c r="L241" s="2925">
        <v>0.3</v>
      </c>
      <c r="M241" s="179"/>
      <c r="N241" s="179"/>
      <c r="O241" s="163"/>
      <c r="P241" s="163" t="s">
        <v>4642</v>
      </c>
      <c r="Q241" s="152" t="s">
        <v>4583</v>
      </c>
      <c r="R241" s="620" t="s">
        <v>5334</v>
      </c>
    </row>
    <row r="242" spans="1:19" ht="17.25" customHeight="1" x14ac:dyDescent="0.25">
      <c r="A242" s="174" t="s">
        <v>5335</v>
      </c>
      <c r="B242" s="156" t="s">
        <v>4642</v>
      </c>
      <c r="C242" s="156" t="s">
        <v>4730</v>
      </c>
      <c r="D242" s="157"/>
      <c r="E242" s="2923">
        <v>0.79</v>
      </c>
      <c r="F242" s="157"/>
      <c r="G242" s="179"/>
      <c r="H242" s="156" t="s">
        <v>4605</v>
      </c>
      <c r="I242" s="1577" t="s">
        <v>4681</v>
      </c>
      <c r="J242" s="295" t="s">
        <v>4621</v>
      </c>
      <c r="K242" s="156" t="s">
        <v>4605</v>
      </c>
      <c r="L242" s="157"/>
      <c r="M242" s="2923">
        <v>4.53</v>
      </c>
      <c r="N242" s="157"/>
      <c r="O242" s="179"/>
      <c r="P242" s="179" t="s">
        <v>4642</v>
      </c>
      <c r="Q242" s="189" t="s">
        <v>4583</v>
      </c>
      <c r="R242" s="344" t="s">
        <v>5336</v>
      </c>
    </row>
    <row r="243" spans="1:19" ht="17.25" customHeight="1" x14ac:dyDescent="0.25">
      <c r="A243" s="148" t="s">
        <v>5337</v>
      </c>
      <c r="B243" s="143" t="s">
        <v>4642</v>
      </c>
      <c r="C243" s="143" t="s">
        <v>4730</v>
      </c>
      <c r="D243" s="157"/>
      <c r="E243" s="157"/>
      <c r="F243" s="2923">
        <v>0</v>
      </c>
      <c r="G243" s="157"/>
      <c r="H243" s="143" t="s">
        <v>4605</v>
      </c>
      <c r="I243" s="1577" t="s">
        <v>4685</v>
      </c>
      <c r="J243" s="295" t="s">
        <v>4687</v>
      </c>
      <c r="K243" s="143" t="s">
        <v>4605</v>
      </c>
      <c r="L243" s="157"/>
      <c r="M243" s="157"/>
      <c r="N243" s="2923">
        <v>0</v>
      </c>
      <c r="O243" s="157"/>
      <c r="P243" s="157" t="s">
        <v>4642</v>
      </c>
      <c r="Q243" s="164" t="s">
        <v>4583</v>
      </c>
      <c r="R243" s="344" t="s">
        <v>5338</v>
      </c>
    </row>
    <row r="244" spans="1:19" ht="17.25" customHeight="1" x14ac:dyDescent="0.25">
      <c r="A244" s="148" t="s">
        <v>5339</v>
      </c>
      <c r="B244" s="143" t="s">
        <v>4642</v>
      </c>
      <c r="C244" s="164" t="s">
        <v>4583</v>
      </c>
      <c r="D244" s="2923">
        <v>2.39</v>
      </c>
      <c r="E244" s="157"/>
      <c r="F244" s="157"/>
      <c r="G244" s="157"/>
      <c r="H244" s="143" t="s">
        <v>4605</v>
      </c>
      <c r="I244" s="1577" t="s">
        <v>4690</v>
      </c>
      <c r="J244" s="295" t="s">
        <v>4692</v>
      </c>
      <c r="K244" s="143" t="s">
        <v>4605</v>
      </c>
      <c r="L244" s="2923">
        <v>1.5</v>
      </c>
      <c r="M244" s="157"/>
      <c r="N244" s="157"/>
      <c r="O244" s="157"/>
      <c r="P244" s="157" t="s">
        <v>4642</v>
      </c>
      <c r="Q244" s="164" t="s">
        <v>4583</v>
      </c>
      <c r="R244" s="344" t="s">
        <v>5340</v>
      </c>
    </row>
    <row r="245" spans="1:19" ht="17.25" customHeight="1" x14ac:dyDescent="0.25">
      <c r="A245" s="609" t="s">
        <v>5341</v>
      </c>
      <c r="B245" s="143" t="s">
        <v>4642</v>
      </c>
      <c r="C245" s="164" t="s">
        <v>4583</v>
      </c>
      <c r="D245" s="157"/>
      <c r="E245" s="2923">
        <v>4.46</v>
      </c>
      <c r="F245" s="157"/>
      <c r="G245" s="157"/>
      <c r="H245" s="143" t="s">
        <v>4605</v>
      </c>
      <c r="I245" s="300" t="s">
        <v>4695</v>
      </c>
      <c r="J245" s="295" t="s">
        <v>4696</v>
      </c>
      <c r="K245" s="143" t="s">
        <v>4605</v>
      </c>
      <c r="L245" s="157"/>
      <c r="M245" s="2923">
        <v>5.46</v>
      </c>
      <c r="N245" s="157"/>
      <c r="O245" s="157"/>
      <c r="P245" s="157" t="s">
        <v>4642</v>
      </c>
      <c r="Q245" s="164" t="s">
        <v>4583</v>
      </c>
      <c r="R245" s="344" t="s">
        <v>5342</v>
      </c>
    </row>
    <row r="246" spans="1:19" ht="17.25" customHeight="1" x14ac:dyDescent="0.25">
      <c r="A246" s="609" t="s">
        <v>5343</v>
      </c>
      <c r="B246" s="143" t="s">
        <v>4642</v>
      </c>
      <c r="C246" s="143" t="s">
        <v>4730</v>
      </c>
      <c r="D246" s="157"/>
      <c r="E246" s="157"/>
      <c r="F246" s="2923">
        <v>3.32</v>
      </c>
      <c r="G246" s="157"/>
      <c r="H246" s="143" t="s">
        <v>4605</v>
      </c>
      <c r="I246" s="300" t="s">
        <v>4698</v>
      </c>
      <c r="J246" s="295" t="s">
        <v>4699</v>
      </c>
      <c r="K246" s="143" t="s">
        <v>4605</v>
      </c>
      <c r="L246" s="157"/>
      <c r="M246" s="157"/>
      <c r="N246" s="2923">
        <v>9.3800000000000008</v>
      </c>
      <c r="O246" s="157"/>
      <c r="P246" s="157" t="s">
        <v>4642</v>
      </c>
      <c r="Q246" s="143" t="s">
        <v>4730</v>
      </c>
      <c r="R246" s="264" t="s">
        <v>5311</v>
      </c>
      <c r="S246" t="s">
        <v>5344</v>
      </c>
    </row>
    <row r="247" spans="1:19" ht="17.25" customHeight="1" x14ac:dyDescent="0.25">
      <c r="A247" s="609" t="s">
        <v>5345</v>
      </c>
      <c r="B247" s="143" t="s">
        <v>4642</v>
      </c>
      <c r="C247" s="164" t="s">
        <v>4583</v>
      </c>
      <c r="D247" s="2923">
        <v>10.37</v>
      </c>
      <c r="E247" s="157"/>
      <c r="F247" s="157"/>
      <c r="G247" s="157"/>
      <c r="H247" s="143" t="s">
        <v>4605</v>
      </c>
      <c r="I247" s="300" t="s">
        <v>4700</v>
      </c>
      <c r="J247" s="1569" t="s">
        <v>4701</v>
      </c>
      <c r="K247" s="143" t="s">
        <v>4605</v>
      </c>
      <c r="L247" s="2923">
        <v>8.9600000000000009</v>
      </c>
      <c r="M247" s="157"/>
      <c r="N247" s="157"/>
      <c r="O247" s="157"/>
      <c r="P247" s="157" t="s">
        <v>4642</v>
      </c>
      <c r="Q247" s="143" t="s">
        <v>4730</v>
      </c>
      <c r="R247" s="153" t="s">
        <v>5346</v>
      </c>
    </row>
    <row r="248" spans="1:19" ht="17.25" customHeight="1" x14ac:dyDescent="0.25">
      <c r="A248" s="609" t="s">
        <v>5347</v>
      </c>
      <c r="B248" s="143" t="s">
        <v>4642</v>
      </c>
      <c r="C248" s="164" t="s">
        <v>4583</v>
      </c>
      <c r="D248" s="157"/>
      <c r="E248" s="2923">
        <v>5.08</v>
      </c>
      <c r="F248" s="157"/>
      <c r="G248" s="157"/>
      <c r="H248" s="143" t="s">
        <v>4605</v>
      </c>
      <c r="I248" s="300" t="s">
        <v>4704</v>
      </c>
      <c r="J248" s="295" t="s">
        <v>4705</v>
      </c>
      <c r="K248" s="143" t="s">
        <v>4605</v>
      </c>
      <c r="L248" s="157"/>
      <c r="M248" s="2923">
        <v>0</v>
      </c>
      <c r="N248" s="157"/>
      <c r="O248" s="157"/>
      <c r="P248" s="157" t="s">
        <v>4642</v>
      </c>
      <c r="Q248" s="164" t="s">
        <v>4583</v>
      </c>
      <c r="R248" s="477" t="s">
        <v>5348</v>
      </c>
    </row>
    <row r="249" spans="1:19" ht="17.25" customHeight="1" x14ac:dyDescent="0.25">
      <c r="A249" s="609" t="s">
        <v>5349</v>
      </c>
      <c r="B249" s="143" t="s">
        <v>4642</v>
      </c>
      <c r="C249" s="164" t="s">
        <v>4583</v>
      </c>
      <c r="D249" s="157"/>
      <c r="E249" s="157"/>
      <c r="F249" s="2923">
        <v>0.64</v>
      </c>
      <c r="G249" s="157"/>
      <c r="H249" s="143" t="s">
        <v>4605</v>
      </c>
      <c r="I249" s="294" t="s">
        <v>4708</v>
      </c>
      <c r="J249" s="295" t="s">
        <v>4710</v>
      </c>
      <c r="K249" s="143" t="s">
        <v>4605</v>
      </c>
      <c r="L249" s="157"/>
      <c r="M249" s="157"/>
      <c r="N249" s="2923">
        <v>2.4</v>
      </c>
      <c r="O249" s="157"/>
      <c r="P249" s="149" t="s">
        <v>4642</v>
      </c>
      <c r="Q249" s="164" t="s">
        <v>4583</v>
      </c>
      <c r="R249" s="2220" t="s">
        <v>5350</v>
      </c>
    </row>
    <row r="250" spans="1:19" ht="17.25" customHeight="1" x14ac:dyDescent="0.25">
      <c r="A250" s="609" t="s">
        <v>5351</v>
      </c>
      <c r="B250" s="143" t="s">
        <v>4642</v>
      </c>
      <c r="C250" s="164" t="s">
        <v>4583</v>
      </c>
      <c r="D250" s="2923">
        <v>0</v>
      </c>
      <c r="E250" s="157"/>
      <c r="F250" s="157"/>
      <c r="G250" s="157"/>
      <c r="H250" s="143" t="s">
        <v>4605</v>
      </c>
      <c r="I250" s="294" t="s">
        <v>4713</v>
      </c>
      <c r="J250" s="295" t="s">
        <v>4714</v>
      </c>
      <c r="K250" s="143" t="s">
        <v>4605</v>
      </c>
      <c r="L250" s="2923">
        <v>0</v>
      </c>
      <c r="M250" s="157"/>
      <c r="N250" s="157"/>
      <c r="O250" s="157"/>
      <c r="P250" s="149" t="s">
        <v>4642</v>
      </c>
      <c r="Q250" s="164" t="s">
        <v>4583</v>
      </c>
      <c r="R250" s="347" t="s">
        <v>5352</v>
      </c>
    </row>
    <row r="251" spans="1:19" ht="17.25" customHeight="1" x14ac:dyDescent="0.25">
      <c r="A251" s="609" t="s">
        <v>5353</v>
      </c>
      <c r="B251" s="143" t="s">
        <v>4642</v>
      </c>
      <c r="C251" s="164" t="s">
        <v>4583</v>
      </c>
      <c r="D251" s="157"/>
      <c r="E251" s="2923">
        <v>0.33</v>
      </c>
      <c r="F251" s="157"/>
      <c r="G251" s="157"/>
      <c r="H251" s="143" t="s">
        <v>4605</v>
      </c>
      <c r="I251" s="300" t="s">
        <v>4717</v>
      </c>
      <c r="J251" s="1569" t="s">
        <v>4718</v>
      </c>
      <c r="K251" s="143" t="s">
        <v>4605</v>
      </c>
      <c r="L251" s="157"/>
      <c r="M251" s="2923">
        <v>0</v>
      </c>
      <c r="N251" s="157"/>
      <c r="O251" s="157"/>
      <c r="P251" s="149" t="s">
        <v>4642</v>
      </c>
      <c r="Q251" s="164" t="s">
        <v>4583</v>
      </c>
      <c r="R251" s="347" t="s">
        <v>5354</v>
      </c>
    </row>
    <row r="252" spans="1:19" ht="17.25" customHeight="1" x14ac:dyDescent="0.25">
      <c r="A252" s="275" t="s">
        <v>5305</v>
      </c>
      <c r="B252" s="143" t="s">
        <v>4642</v>
      </c>
      <c r="C252" s="164" t="s">
        <v>4583</v>
      </c>
      <c r="D252" s="157"/>
      <c r="E252" s="157"/>
      <c r="F252" s="2923">
        <v>1.62</v>
      </c>
      <c r="G252" s="157"/>
      <c r="H252" s="143" t="s">
        <v>4605</v>
      </c>
      <c r="I252" s="294" t="s">
        <v>5062</v>
      </c>
      <c r="J252" s="1569" t="s">
        <v>4850</v>
      </c>
      <c r="K252" s="143" t="s">
        <v>4605</v>
      </c>
      <c r="L252" s="157"/>
      <c r="M252" s="157"/>
      <c r="N252" s="2923">
        <v>4.58</v>
      </c>
      <c r="O252" s="157"/>
      <c r="P252" s="149" t="s">
        <v>4642</v>
      </c>
      <c r="Q252" s="164" t="s">
        <v>4583</v>
      </c>
      <c r="R252" s="327" t="s">
        <v>383</v>
      </c>
    </row>
    <row r="253" spans="1:19" ht="17.25" customHeight="1" x14ac:dyDescent="0.25">
      <c r="A253" s="609" t="s">
        <v>5355</v>
      </c>
      <c r="B253" s="143" t="s">
        <v>4642</v>
      </c>
      <c r="C253" s="164" t="s">
        <v>4583</v>
      </c>
      <c r="D253" s="2923">
        <v>5.99</v>
      </c>
      <c r="E253" s="157"/>
      <c r="F253" s="157"/>
      <c r="G253" s="157"/>
      <c r="H253" s="143" t="s">
        <v>4605</v>
      </c>
      <c r="I253" s="294" t="s">
        <v>4852</v>
      </c>
      <c r="J253" s="1569" t="s">
        <v>4853</v>
      </c>
      <c r="K253" s="143" t="s">
        <v>4605</v>
      </c>
      <c r="L253" s="2923">
        <v>0</v>
      </c>
      <c r="M253" s="157"/>
      <c r="N253" s="157"/>
      <c r="O253" s="157"/>
      <c r="P253" s="149" t="s">
        <v>4642</v>
      </c>
      <c r="Q253" s="143" t="s">
        <v>4730</v>
      </c>
      <c r="R253" s="2220" t="s">
        <v>2323</v>
      </c>
      <c r="S253" s="2253" t="s">
        <v>5356</v>
      </c>
    </row>
    <row r="254" spans="1:19" ht="17.25" customHeight="1" x14ac:dyDescent="0.25">
      <c r="A254" s="609" t="s">
        <v>5357</v>
      </c>
      <c r="B254" s="143" t="s">
        <v>4642</v>
      </c>
      <c r="C254" s="164" t="s">
        <v>4583</v>
      </c>
      <c r="D254" s="157"/>
      <c r="E254" s="2923">
        <v>0</v>
      </c>
      <c r="F254" s="157"/>
      <c r="G254" s="157"/>
      <c r="H254" s="143" t="s">
        <v>4605</v>
      </c>
      <c r="I254" s="1571" t="s">
        <v>4854</v>
      </c>
      <c r="J254" s="1569" t="s">
        <v>4855</v>
      </c>
      <c r="K254" s="143" t="s">
        <v>4605</v>
      </c>
      <c r="L254" s="157"/>
      <c r="M254" s="2923">
        <v>4.5</v>
      </c>
      <c r="N254" s="157"/>
      <c r="O254" s="157"/>
      <c r="P254" s="157" t="s">
        <v>569</v>
      </c>
      <c r="Q254" s="143" t="s">
        <v>4730</v>
      </c>
      <c r="R254" s="182" t="s">
        <v>5358</v>
      </c>
    </row>
    <row r="255" spans="1:19" ht="17.25" customHeight="1" x14ac:dyDescent="0.25">
      <c r="A255" s="609" t="s">
        <v>5359</v>
      </c>
      <c r="B255" s="143" t="s">
        <v>4642</v>
      </c>
      <c r="C255" s="164" t="s">
        <v>4583</v>
      </c>
      <c r="D255" s="157"/>
      <c r="E255" s="157"/>
      <c r="F255" s="2923">
        <v>0</v>
      </c>
      <c r="G255" s="157"/>
      <c r="H255" s="143" t="s">
        <v>4605</v>
      </c>
      <c r="I255" s="1577" t="s">
        <v>4856</v>
      </c>
      <c r="J255" s="295" t="s">
        <v>4857</v>
      </c>
      <c r="K255" s="143" t="s">
        <v>4605</v>
      </c>
      <c r="L255" s="157"/>
      <c r="M255" s="157"/>
      <c r="N255" s="2923">
        <v>0</v>
      </c>
      <c r="O255" s="157"/>
      <c r="P255" s="157" t="s">
        <v>4642</v>
      </c>
      <c r="Q255" s="164" t="s">
        <v>4583</v>
      </c>
      <c r="R255" s="344" t="s">
        <v>5360</v>
      </c>
    </row>
    <row r="256" spans="1:19" ht="17.25" customHeight="1" thickBot="1" x14ac:dyDescent="0.3">
      <c r="A256" s="165"/>
      <c r="B256" s="166" t="s">
        <v>569</v>
      </c>
      <c r="C256" s="166" t="s">
        <v>4730</v>
      </c>
      <c r="D256" s="2926">
        <v>0</v>
      </c>
      <c r="E256" s="167"/>
      <c r="F256" s="167"/>
      <c r="G256" s="167"/>
      <c r="H256" s="166" t="s">
        <v>4605</v>
      </c>
      <c r="I256" s="1578" t="s">
        <v>4858</v>
      </c>
      <c r="J256" s="1579" t="s">
        <v>4859</v>
      </c>
      <c r="K256" s="166" t="s">
        <v>4605</v>
      </c>
      <c r="L256" s="2926">
        <v>0</v>
      </c>
      <c r="M256" s="167"/>
      <c r="N256" s="167"/>
      <c r="O256" s="167"/>
      <c r="P256" s="167" t="s">
        <v>569</v>
      </c>
      <c r="Q256" s="166" t="s">
        <v>4730</v>
      </c>
      <c r="R256" s="170"/>
    </row>
    <row r="257" spans="1:18" ht="15" thickTop="1" x14ac:dyDescent="0.25">
      <c r="A257" s="171"/>
      <c r="B257" s="133"/>
      <c r="C257" s="133"/>
      <c r="D257" s="131"/>
      <c r="E257" s="131"/>
      <c r="F257" s="131"/>
      <c r="G257" s="131"/>
      <c r="H257" s="133"/>
      <c r="I257" s="172"/>
      <c r="J257" s="172"/>
      <c r="K257" s="133" t="s">
        <v>4720</v>
      </c>
      <c r="L257" s="131">
        <f>SUM(D232:D256,L232:L256)</f>
        <v>45.46</v>
      </c>
      <c r="M257" s="131">
        <f>SUM(E232:E256,M232:M256)</f>
        <v>46.550000000000004</v>
      </c>
      <c r="N257" s="131">
        <f>SUM(F232:F256,N232:N256)</f>
        <v>40.9</v>
      </c>
      <c r="O257" s="131"/>
      <c r="P257" s="131"/>
      <c r="Q257" s="133"/>
      <c r="R257" s="131"/>
    </row>
    <row r="258" spans="1:18" ht="15" thickBot="1" x14ac:dyDescent="0.3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</row>
    <row r="259" spans="1:18" ht="15.6" thickTop="1" thickBot="1" x14ac:dyDescent="0.3">
      <c r="A259" s="173" t="s">
        <v>7014</v>
      </c>
      <c r="B259" s="128"/>
      <c r="C259" s="3546" t="s">
        <v>5361</v>
      </c>
      <c r="D259" s="3546"/>
      <c r="E259" s="3546"/>
      <c r="F259" s="173"/>
      <c r="G259" s="173"/>
      <c r="H259" s="133"/>
      <c r="I259" s="3551" t="s">
        <v>5070</v>
      </c>
      <c r="J259" s="3552"/>
      <c r="K259" s="133"/>
      <c r="L259" s="173"/>
      <c r="M259" s="173"/>
      <c r="N259" s="173"/>
      <c r="O259" s="173"/>
      <c r="P259" s="173"/>
      <c r="Q259" s="173"/>
      <c r="R259" s="128"/>
    </row>
    <row r="260" spans="1:18" ht="15.6" thickTop="1" thickBot="1" x14ac:dyDescent="0.3">
      <c r="A260" s="127"/>
      <c r="B260" s="128"/>
      <c r="C260" s="128"/>
      <c r="D260" s="129"/>
      <c r="E260" s="129"/>
      <c r="F260" s="130"/>
      <c r="G260" s="129"/>
      <c r="H260" s="131"/>
      <c r="I260" s="128"/>
      <c r="J260" s="132"/>
      <c r="K260" s="1448" t="s">
        <v>4570</v>
      </c>
      <c r="L260" s="1445">
        <v>20.7</v>
      </c>
      <c r="M260" s="1446">
        <v>21.3</v>
      </c>
      <c r="N260" s="1447">
        <v>10.5</v>
      </c>
      <c r="O260" s="510" t="s">
        <v>4571</v>
      </c>
      <c r="P260" s="133"/>
      <c r="Q260" s="128"/>
      <c r="R260" s="530"/>
    </row>
    <row r="261" spans="1:18" ht="15.6" thickTop="1" thickBot="1" x14ac:dyDescent="0.3">
      <c r="A261" s="134" t="s">
        <v>4572</v>
      </c>
      <c r="B261" s="135" t="s">
        <v>5038</v>
      </c>
      <c r="C261" s="136" t="s">
        <v>4574</v>
      </c>
      <c r="D261" s="135" t="s">
        <v>5039</v>
      </c>
      <c r="E261" s="135" t="s">
        <v>5040</v>
      </c>
      <c r="F261" s="135" t="s">
        <v>5041</v>
      </c>
      <c r="G261" s="135" t="s">
        <v>5042</v>
      </c>
      <c r="H261" s="135" t="s">
        <v>5043</v>
      </c>
      <c r="I261" s="138" t="s">
        <v>5044</v>
      </c>
      <c r="J261" s="139" t="s">
        <v>5044</v>
      </c>
      <c r="K261" s="135" t="s">
        <v>5043</v>
      </c>
      <c r="L261" s="135" t="s">
        <v>5039</v>
      </c>
      <c r="M261" s="135" t="s">
        <v>5040</v>
      </c>
      <c r="N261" s="135" t="s">
        <v>5041</v>
      </c>
      <c r="O261" s="135" t="s">
        <v>5042</v>
      </c>
      <c r="P261" s="135" t="s">
        <v>5038</v>
      </c>
      <c r="Q261" s="136" t="s">
        <v>4574</v>
      </c>
      <c r="R261" s="140" t="s">
        <v>4572</v>
      </c>
    </row>
    <row r="262" spans="1:18" ht="18" thickTop="1" x14ac:dyDescent="0.25">
      <c r="A262" s="141" t="s">
        <v>5362</v>
      </c>
      <c r="B262" s="142" t="s">
        <v>4642</v>
      </c>
      <c r="C262" s="164" t="s">
        <v>4583</v>
      </c>
      <c r="D262" s="2921">
        <v>6.75</v>
      </c>
      <c r="E262" s="144"/>
      <c r="F262" s="144"/>
      <c r="G262" s="144"/>
      <c r="H262" s="142" t="s">
        <v>4605</v>
      </c>
      <c r="I262" s="1575" t="s">
        <v>4640</v>
      </c>
      <c r="J262" s="1582" t="s">
        <v>4586</v>
      </c>
      <c r="K262" s="142" t="s">
        <v>4605</v>
      </c>
      <c r="L262" s="2921">
        <v>6.15</v>
      </c>
      <c r="M262" s="144"/>
      <c r="N262" s="144"/>
      <c r="O262" s="144"/>
      <c r="P262" s="144" t="s">
        <v>569</v>
      </c>
      <c r="Q262" s="142" t="s">
        <v>4730</v>
      </c>
      <c r="R262" s="147" t="s">
        <v>5363</v>
      </c>
    </row>
    <row r="263" spans="1:18" ht="17.25" customHeight="1" x14ac:dyDescent="0.25">
      <c r="A263" s="158" t="s">
        <v>5364</v>
      </c>
      <c r="B263" s="143" t="s">
        <v>4642</v>
      </c>
      <c r="C263" s="164" t="s">
        <v>4583</v>
      </c>
      <c r="D263" s="149"/>
      <c r="E263" s="2922">
        <v>6.17</v>
      </c>
      <c r="F263" s="149"/>
      <c r="G263" s="149"/>
      <c r="H263" s="143" t="s">
        <v>4605</v>
      </c>
      <c r="I263" s="1571" t="s">
        <v>4645</v>
      </c>
      <c r="J263" s="1569" t="s">
        <v>4591</v>
      </c>
      <c r="K263" s="143" t="s">
        <v>4605</v>
      </c>
      <c r="L263" s="149"/>
      <c r="M263" s="2922">
        <v>4.0999999999999996</v>
      </c>
      <c r="N263" s="149"/>
      <c r="O263" s="149"/>
      <c r="P263" s="149" t="s">
        <v>569</v>
      </c>
      <c r="Q263" s="143" t="s">
        <v>4730</v>
      </c>
      <c r="R263" s="153" t="s">
        <v>5365</v>
      </c>
    </row>
    <row r="264" spans="1:18" ht="17.25" customHeight="1" x14ac:dyDescent="0.25">
      <c r="A264" s="148" t="s">
        <v>5366</v>
      </c>
      <c r="B264" s="143" t="s">
        <v>4642</v>
      </c>
      <c r="C264" s="164" t="s">
        <v>4583</v>
      </c>
      <c r="D264" s="157"/>
      <c r="E264" s="157"/>
      <c r="F264" s="2923">
        <v>5.77</v>
      </c>
      <c r="G264" s="157"/>
      <c r="H264" s="143" t="s">
        <v>4605</v>
      </c>
      <c r="I264" s="1577" t="s">
        <v>4648</v>
      </c>
      <c r="J264" s="1566" t="s">
        <v>4596</v>
      </c>
      <c r="K264" s="143" t="s">
        <v>4605</v>
      </c>
      <c r="L264" s="157"/>
      <c r="M264" s="157"/>
      <c r="N264" s="2923">
        <v>3.52</v>
      </c>
      <c r="O264" s="157"/>
      <c r="P264" s="157" t="s">
        <v>569</v>
      </c>
      <c r="Q264" s="143" t="s">
        <v>4730</v>
      </c>
      <c r="R264" s="153" t="s">
        <v>5367</v>
      </c>
    </row>
    <row r="265" spans="1:18" ht="17.25" customHeight="1" x14ac:dyDescent="0.25">
      <c r="A265" s="158" t="s">
        <v>5368</v>
      </c>
      <c r="B265" s="143" t="s">
        <v>4642</v>
      </c>
      <c r="C265" s="164" t="s">
        <v>4583</v>
      </c>
      <c r="D265" s="2923">
        <v>6.77</v>
      </c>
      <c r="E265" s="157"/>
      <c r="F265" s="157"/>
      <c r="G265" s="157"/>
      <c r="H265" s="143" t="s">
        <v>4605</v>
      </c>
      <c r="I265" s="1577" t="s">
        <v>4652</v>
      </c>
      <c r="J265" s="1566" t="s">
        <v>4601</v>
      </c>
      <c r="K265" s="143" t="s">
        <v>4605</v>
      </c>
      <c r="L265" s="2923">
        <v>4.2699999999999996</v>
      </c>
      <c r="M265" s="157"/>
      <c r="N265" s="157"/>
      <c r="O265" s="157"/>
      <c r="P265" s="157" t="s">
        <v>569</v>
      </c>
      <c r="Q265" s="143" t="s">
        <v>4730</v>
      </c>
      <c r="R265" s="153" t="s">
        <v>5369</v>
      </c>
    </row>
    <row r="266" spans="1:18" ht="17.25" customHeight="1" x14ac:dyDescent="0.25">
      <c r="A266" s="148" t="s">
        <v>5370</v>
      </c>
      <c r="B266" s="143" t="s">
        <v>4642</v>
      </c>
      <c r="C266" s="164" t="s">
        <v>4583</v>
      </c>
      <c r="D266" s="157"/>
      <c r="E266" s="2923">
        <v>5.87</v>
      </c>
      <c r="F266" s="157"/>
      <c r="G266" s="157"/>
      <c r="H266" s="143" t="s">
        <v>4605</v>
      </c>
      <c r="I266" s="1577" t="s">
        <v>4655</v>
      </c>
      <c r="J266" s="1566" t="s">
        <v>4604</v>
      </c>
      <c r="K266" s="143" t="s">
        <v>4605</v>
      </c>
      <c r="L266" s="157"/>
      <c r="M266" s="2923">
        <v>0</v>
      </c>
      <c r="N266" s="157"/>
      <c r="O266" s="157"/>
      <c r="P266" s="157" t="s">
        <v>569</v>
      </c>
      <c r="Q266" s="143" t="s">
        <v>4730</v>
      </c>
      <c r="R266" s="153" t="s">
        <v>5371</v>
      </c>
    </row>
    <row r="267" spans="1:18" ht="17.25" customHeight="1" x14ac:dyDescent="0.25">
      <c r="A267" s="158" t="s">
        <v>5372</v>
      </c>
      <c r="B267" s="143" t="s">
        <v>4642</v>
      </c>
      <c r="C267" s="164" t="s">
        <v>4583</v>
      </c>
      <c r="D267" s="157"/>
      <c r="E267" s="157"/>
      <c r="F267" s="2923">
        <v>4.91</v>
      </c>
      <c r="G267" s="157" t="s">
        <v>5373</v>
      </c>
      <c r="H267" s="143" t="s">
        <v>4605</v>
      </c>
      <c r="I267" s="1577" t="s">
        <v>4660</v>
      </c>
      <c r="J267" s="1566" t="s">
        <v>4607</v>
      </c>
      <c r="K267" s="143" t="s">
        <v>4605</v>
      </c>
      <c r="L267" s="157"/>
      <c r="M267" s="157"/>
      <c r="N267" s="2923">
        <v>0</v>
      </c>
      <c r="O267" s="157"/>
      <c r="P267" s="157" t="s">
        <v>569</v>
      </c>
      <c r="Q267" s="143" t="s">
        <v>4730</v>
      </c>
      <c r="R267" s="153" t="s">
        <v>5374</v>
      </c>
    </row>
    <row r="268" spans="1:18" ht="17.25" customHeight="1" x14ac:dyDescent="0.25">
      <c r="A268" s="148" t="s">
        <v>5375</v>
      </c>
      <c r="B268" s="143" t="s">
        <v>4642</v>
      </c>
      <c r="C268" s="164" t="s">
        <v>4583</v>
      </c>
      <c r="D268" s="2923">
        <v>8.1199999999999992</v>
      </c>
      <c r="E268" s="157"/>
      <c r="F268" s="157"/>
      <c r="G268" s="157"/>
      <c r="H268" s="143" t="s">
        <v>4605</v>
      </c>
      <c r="I268" s="1577" t="s">
        <v>4664</v>
      </c>
      <c r="J268" s="1566" t="s">
        <v>4609</v>
      </c>
      <c r="K268" s="143" t="s">
        <v>4605</v>
      </c>
      <c r="L268" s="2923">
        <v>0</v>
      </c>
      <c r="M268" s="157"/>
      <c r="N268" s="157"/>
      <c r="O268" s="157"/>
      <c r="P268" s="157" t="s">
        <v>569</v>
      </c>
      <c r="Q268" s="143" t="s">
        <v>4730</v>
      </c>
      <c r="R268" s="153" t="s">
        <v>5376</v>
      </c>
    </row>
    <row r="269" spans="1:18" ht="17.25" customHeight="1" x14ac:dyDescent="0.25">
      <c r="A269" s="158" t="s">
        <v>5377</v>
      </c>
      <c r="B269" s="143" t="s">
        <v>4642</v>
      </c>
      <c r="C269" s="164" t="s">
        <v>4583</v>
      </c>
      <c r="D269" s="157"/>
      <c r="E269" s="2923">
        <v>4.25</v>
      </c>
      <c r="F269" s="157"/>
      <c r="G269" s="157"/>
      <c r="H269" s="143" t="s">
        <v>4605</v>
      </c>
      <c r="I269" s="1577" t="s">
        <v>4668</v>
      </c>
      <c r="J269" s="151" t="s">
        <v>4611</v>
      </c>
      <c r="K269" s="143" t="s">
        <v>4605</v>
      </c>
      <c r="L269" s="157"/>
      <c r="M269" s="2923">
        <v>0</v>
      </c>
      <c r="N269" s="157"/>
      <c r="O269" s="157"/>
      <c r="P269" s="157" t="s">
        <v>4642</v>
      </c>
      <c r="Q269" s="164" t="s">
        <v>4583</v>
      </c>
      <c r="R269" s="344" t="s">
        <v>5378</v>
      </c>
    </row>
    <row r="270" spans="1:18" ht="17.25" customHeight="1" thickBot="1" x14ac:dyDescent="0.3">
      <c r="A270" s="148" t="s">
        <v>5379</v>
      </c>
      <c r="B270" s="159" t="s">
        <v>4642</v>
      </c>
      <c r="C270" s="164" t="s">
        <v>4583</v>
      </c>
      <c r="D270" s="177"/>
      <c r="E270" s="177"/>
      <c r="F270" s="2928">
        <v>2.14</v>
      </c>
      <c r="G270" s="160"/>
      <c r="H270" s="159" t="s">
        <v>4605</v>
      </c>
      <c r="I270" s="1584" t="s">
        <v>4672</v>
      </c>
      <c r="J270" s="192" t="s">
        <v>4613</v>
      </c>
      <c r="K270" s="159" t="s">
        <v>4605</v>
      </c>
      <c r="L270" s="177"/>
      <c r="M270" s="177"/>
      <c r="N270" s="2928">
        <v>0</v>
      </c>
      <c r="O270" s="160"/>
      <c r="P270" s="160" t="s">
        <v>4642</v>
      </c>
      <c r="Q270" s="164" t="s">
        <v>4583</v>
      </c>
      <c r="R270" s="344" t="s">
        <v>5380</v>
      </c>
    </row>
    <row r="271" spans="1:18" ht="17.25" customHeight="1" thickTop="1" x14ac:dyDescent="0.25">
      <c r="A271" s="141" t="s">
        <v>5381</v>
      </c>
      <c r="B271" s="142" t="s">
        <v>569</v>
      </c>
      <c r="C271" s="142" t="s">
        <v>4730</v>
      </c>
      <c r="D271" s="2925">
        <v>0</v>
      </c>
      <c r="E271" s="179"/>
      <c r="F271" s="179"/>
      <c r="G271" s="163"/>
      <c r="H271" s="142" t="s">
        <v>4605</v>
      </c>
      <c r="I271" s="1585" t="s">
        <v>4677</v>
      </c>
      <c r="J271" s="1587" t="s">
        <v>4617</v>
      </c>
      <c r="K271" s="142" t="s">
        <v>4605</v>
      </c>
      <c r="L271" s="2925">
        <v>0</v>
      </c>
      <c r="M271" s="179"/>
      <c r="N271" s="179"/>
      <c r="O271" s="163"/>
      <c r="P271" s="163" t="s">
        <v>4642</v>
      </c>
      <c r="Q271" s="142" t="s">
        <v>4730</v>
      </c>
      <c r="R271" s="147" t="s">
        <v>3178</v>
      </c>
    </row>
    <row r="272" spans="1:18" ht="17.25" customHeight="1" x14ac:dyDescent="0.25">
      <c r="A272" s="174" t="s">
        <v>5382</v>
      </c>
      <c r="B272" s="156" t="s">
        <v>569</v>
      </c>
      <c r="C272" s="143" t="s">
        <v>4730</v>
      </c>
      <c r="D272" s="157"/>
      <c r="E272" s="2923">
        <v>0</v>
      </c>
      <c r="F272" s="157"/>
      <c r="G272" s="179"/>
      <c r="H272" s="156" t="s">
        <v>4605</v>
      </c>
      <c r="I272" s="1576" t="s">
        <v>4681</v>
      </c>
      <c r="J272" s="181" t="s">
        <v>4621</v>
      </c>
      <c r="K272" s="156" t="s">
        <v>4605</v>
      </c>
      <c r="L272" s="157"/>
      <c r="M272" s="2923">
        <v>0</v>
      </c>
      <c r="N272" s="157"/>
      <c r="O272" s="179"/>
      <c r="P272" s="179" t="s">
        <v>4642</v>
      </c>
      <c r="Q272" s="164" t="s">
        <v>4583</v>
      </c>
      <c r="R272" s="256" t="s">
        <v>5383</v>
      </c>
    </row>
    <row r="273" spans="1:18" ht="17.25" customHeight="1" x14ac:dyDescent="0.25">
      <c r="A273" s="148" t="s">
        <v>5384</v>
      </c>
      <c r="B273" s="143" t="s">
        <v>569</v>
      </c>
      <c r="C273" s="143" t="s">
        <v>4730</v>
      </c>
      <c r="D273" s="157"/>
      <c r="E273" s="157"/>
      <c r="F273" s="2923">
        <v>0</v>
      </c>
      <c r="G273" s="157"/>
      <c r="H273" s="143" t="s">
        <v>4605</v>
      </c>
      <c r="I273" s="1577" t="s">
        <v>4685</v>
      </c>
      <c r="J273" s="151" t="s">
        <v>4687</v>
      </c>
      <c r="K273" s="143" t="s">
        <v>4605</v>
      </c>
      <c r="L273" s="157"/>
      <c r="M273" s="157"/>
      <c r="N273" s="2923">
        <v>0</v>
      </c>
      <c r="O273" s="157"/>
      <c r="P273" s="157" t="s">
        <v>4642</v>
      </c>
      <c r="Q273" s="164" t="s">
        <v>4583</v>
      </c>
      <c r="R273" s="344" t="s">
        <v>5385</v>
      </c>
    </row>
    <row r="274" spans="1:18" ht="17.25" customHeight="1" x14ac:dyDescent="0.25">
      <c r="A274" s="174" t="s">
        <v>3105</v>
      </c>
      <c r="B274" s="143" t="s">
        <v>569</v>
      </c>
      <c r="C274" s="143" t="s">
        <v>4730</v>
      </c>
      <c r="D274" s="2923">
        <v>0</v>
      </c>
      <c r="E274" s="157"/>
      <c r="F274" s="157"/>
      <c r="G274" s="157"/>
      <c r="H274" s="143" t="s">
        <v>4605</v>
      </c>
      <c r="I274" s="1577" t="s">
        <v>4690</v>
      </c>
      <c r="J274" s="151" t="s">
        <v>4692</v>
      </c>
      <c r="K274" s="143" t="s">
        <v>4605</v>
      </c>
      <c r="L274" s="2923">
        <v>0</v>
      </c>
      <c r="M274" s="157"/>
      <c r="N274" s="157"/>
      <c r="O274" s="157"/>
      <c r="P274" s="157" t="s">
        <v>4642</v>
      </c>
      <c r="Q274" s="164" t="s">
        <v>4583</v>
      </c>
      <c r="R274" s="344" t="s">
        <v>5386</v>
      </c>
    </row>
    <row r="275" spans="1:18" ht="17.25" customHeight="1" x14ac:dyDescent="0.25">
      <c r="A275" s="148" t="s">
        <v>3112</v>
      </c>
      <c r="B275" s="143" t="s">
        <v>569</v>
      </c>
      <c r="C275" s="143" t="s">
        <v>4730</v>
      </c>
      <c r="D275" s="157"/>
      <c r="E275" s="2923">
        <v>0</v>
      </c>
      <c r="F275" s="157"/>
      <c r="G275" s="157"/>
      <c r="H275" s="143" t="s">
        <v>4605</v>
      </c>
      <c r="I275" s="1577" t="s">
        <v>4695</v>
      </c>
      <c r="J275" s="151" t="s">
        <v>4696</v>
      </c>
      <c r="K275" s="143" t="s">
        <v>4605</v>
      </c>
      <c r="L275" s="157"/>
      <c r="M275" s="2923">
        <v>0</v>
      </c>
      <c r="N275" s="157"/>
      <c r="O275" s="157"/>
      <c r="P275" s="157" t="s">
        <v>4642</v>
      </c>
      <c r="Q275" s="164" t="s">
        <v>4583</v>
      </c>
      <c r="R275" s="344" t="s">
        <v>5387</v>
      </c>
    </row>
    <row r="276" spans="1:18" ht="17.25" customHeight="1" x14ac:dyDescent="0.25">
      <c r="A276" s="174" t="s">
        <v>3118</v>
      </c>
      <c r="B276" s="143" t="s">
        <v>569</v>
      </c>
      <c r="C276" s="143" t="s">
        <v>4730</v>
      </c>
      <c r="D276" s="157"/>
      <c r="E276" s="157"/>
      <c r="F276" s="2923">
        <v>0</v>
      </c>
      <c r="G276" s="157"/>
      <c r="H276" s="143" t="s">
        <v>4605</v>
      </c>
      <c r="I276" s="1577" t="s">
        <v>4698</v>
      </c>
      <c r="J276" s="151" t="s">
        <v>4699</v>
      </c>
      <c r="K276" s="143" t="s">
        <v>4605</v>
      </c>
      <c r="L276" s="157"/>
      <c r="M276" s="157"/>
      <c r="N276" s="2923">
        <v>0</v>
      </c>
      <c r="O276" s="157"/>
      <c r="P276" s="157" t="s">
        <v>4642</v>
      </c>
      <c r="Q276" s="164" t="s">
        <v>4583</v>
      </c>
      <c r="R276" s="344" t="s">
        <v>5388</v>
      </c>
    </row>
    <row r="277" spans="1:18" ht="17.25" customHeight="1" x14ac:dyDescent="0.25">
      <c r="A277" s="148" t="s">
        <v>3125</v>
      </c>
      <c r="B277" s="143" t="s">
        <v>569</v>
      </c>
      <c r="C277" s="143" t="s">
        <v>4730</v>
      </c>
      <c r="D277" s="2923">
        <v>0</v>
      </c>
      <c r="E277" s="157"/>
      <c r="F277" s="157"/>
      <c r="G277" s="157"/>
      <c r="H277" s="143" t="s">
        <v>4605</v>
      </c>
      <c r="I277" s="1577" t="s">
        <v>4700</v>
      </c>
      <c r="J277" s="151" t="s">
        <v>4701</v>
      </c>
      <c r="K277" s="143" t="s">
        <v>4605</v>
      </c>
      <c r="L277" s="2923">
        <v>0</v>
      </c>
      <c r="M277" s="157"/>
      <c r="N277" s="157"/>
      <c r="O277" s="157"/>
      <c r="P277" s="157" t="s">
        <v>4642</v>
      </c>
      <c r="Q277" s="164" t="s">
        <v>4583</v>
      </c>
      <c r="R277" s="344" t="s">
        <v>5389</v>
      </c>
    </row>
    <row r="278" spans="1:18" ht="17.25" customHeight="1" x14ac:dyDescent="0.25">
      <c r="A278" s="634" t="s">
        <v>5390</v>
      </c>
      <c r="B278" s="143" t="s">
        <v>4642</v>
      </c>
      <c r="C278" s="164" t="s">
        <v>4583</v>
      </c>
      <c r="D278" s="157"/>
      <c r="E278" s="2923">
        <v>0</v>
      </c>
      <c r="F278" s="157"/>
      <c r="G278" s="157"/>
      <c r="H278" s="143" t="s">
        <v>4605</v>
      </c>
      <c r="I278" s="150" t="s">
        <v>4704</v>
      </c>
      <c r="J278" s="151" t="s">
        <v>4705</v>
      </c>
      <c r="K278" s="143" t="s">
        <v>4605</v>
      </c>
      <c r="L278" s="157"/>
      <c r="M278" s="2923">
        <v>0</v>
      </c>
      <c r="N278" s="157"/>
      <c r="O278" s="157"/>
      <c r="P278" s="157" t="s">
        <v>4642</v>
      </c>
      <c r="Q278" s="164" t="s">
        <v>4583</v>
      </c>
      <c r="R278" s="344" t="s">
        <v>5391</v>
      </c>
    </row>
    <row r="279" spans="1:18" ht="17.25" customHeight="1" x14ac:dyDescent="0.25">
      <c r="A279" s="609" t="s">
        <v>5392</v>
      </c>
      <c r="B279" s="143" t="s">
        <v>4642</v>
      </c>
      <c r="C279" s="164" t="s">
        <v>4583</v>
      </c>
      <c r="D279" s="157"/>
      <c r="E279" s="157"/>
      <c r="F279" s="2923">
        <v>0</v>
      </c>
      <c r="G279" s="157"/>
      <c r="H279" s="143" t="s">
        <v>4605</v>
      </c>
      <c r="I279" s="150" t="s">
        <v>4708</v>
      </c>
      <c r="J279" s="151" t="s">
        <v>4710</v>
      </c>
      <c r="K279" s="143" t="s">
        <v>4605</v>
      </c>
      <c r="L279" s="157"/>
      <c r="M279" s="157"/>
      <c r="N279" s="2923">
        <v>0</v>
      </c>
      <c r="O279" s="157"/>
      <c r="P279" s="157" t="s">
        <v>4642</v>
      </c>
      <c r="Q279" s="143" t="s">
        <v>4730</v>
      </c>
      <c r="R279" s="344" t="s">
        <v>5393</v>
      </c>
    </row>
    <row r="280" spans="1:18" ht="17.25" customHeight="1" x14ac:dyDescent="0.25">
      <c r="A280" s="148" t="s">
        <v>5394</v>
      </c>
      <c r="B280" s="143" t="s">
        <v>4642</v>
      </c>
      <c r="C280" s="143" t="s">
        <v>4730</v>
      </c>
      <c r="D280" s="2923">
        <v>0</v>
      </c>
      <c r="E280" s="157"/>
      <c r="F280" s="157"/>
      <c r="G280" s="157"/>
      <c r="H280" s="143" t="s">
        <v>4605</v>
      </c>
      <c r="I280" s="1577" t="s">
        <v>4713</v>
      </c>
      <c r="J280" s="155" t="s">
        <v>4714</v>
      </c>
      <c r="K280" s="143" t="s">
        <v>4605</v>
      </c>
      <c r="L280" s="2923">
        <v>0</v>
      </c>
      <c r="M280" s="157"/>
      <c r="N280" s="157"/>
      <c r="O280" s="157"/>
      <c r="P280" s="157" t="s">
        <v>4642</v>
      </c>
      <c r="Q280" s="164" t="s">
        <v>4583</v>
      </c>
      <c r="R280" s="643" t="s">
        <v>5395</v>
      </c>
    </row>
    <row r="281" spans="1:18" ht="17.25" customHeight="1" x14ac:dyDescent="0.25">
      <c r="A281" s="148" t="s">
        <v>5396</v>
      </c>
      <c r="B281" s="143" t="s">
        <v>4642</v>
      </c>
      <c r="C281" s="143" t="s">
        <v>4730</v>
      </c>
      <c r="D281" s="157"/>
      <c r="E281" s="2923">
        <v>0</v>
      </c>
      <c r="F281" s="157"/>
      <c r="G281" s="157"/>
      <c r="H281" s="143" t="s">
        <v>4605</v>
      </c>
      <c r="I281" s="1577" t="s">
        <v>4717</v>
      </c>
      <c r="J281" s="151" t="s">
        <v>4718</v>
      </c>
      <c r="K281" s="143" t="s">
        <v>4605</v>
      </c>
      <c r="L281" s="157"/>
      <c r="M281" s="2923">
        <v>0</v>
      </c>
      <c r="N281" s="157"/>
      <c r="O281" s="157"/>
      <c r="P281" s="157" t="s">
        <v>4642</v>
      </c>
      <c r="Q281" s="164" t="s">
        <v>4583</v>
      </c>
      <c r="R281" s="344" t="s">
        <v>5397</v>
      </c>
    </row>
    <row r="282" spans="1:18" ht="17.25" customHeight="1" x14ac:dyDescent="0.25">
      <c r="A282" s="148" t="s">
        <v>5398</v>
      </c>
      <c r="B282" s="143" t="s">
        <v>4642</v>
      </c>
      <c r="C282" s="143" t="s">
        <v>4730</v>
      </c>
      <c r="D282" s="157"/>
      <c r="E282" s="157"/>
      <c r="F282" s="2923">
        <v>0</v>
      </c>
      <c r="G282" s="157"/>
      <c r="H282" s="143" t="s">
        <v>4605</v>
      </c>
      <c r="I282" s="1577" t="s">
        <v>5062</v>
      </c>
      <c r="J282" s="151" t="s">
        <v>4850</v>
      </c>
      <c r="K282" s="143" t="s">
        <v>4605</v>
      </c>
      <c r="L282" s="157"/>
      <c r="M282" s="157"/>
      <c r="N282" s="2923">
        <v>0</v>
      </c>
      <c r="O282" s="157"/>
      <c r="P282" s="157" t="s">
        <v>4642</v>
      </c>
      <c r="Q282" s="164" t="s">
        <v>4583</v>
      </c>
      <c r="R282" s="477" t="s">
        <v>5399</v>
      </c>
    </row>
    <row r="283" spans="1:18" ht="17.25" customHeight="1" x14ac:dyDescent="0.25">
      <c r="A283" s="148" t="s">
        <v>3153</v>
      </c>
      <c r="B283" s="143" t="s">
        <v>4642</v>
      </c>
      <c r="C283" s="143" t="s">
        <v>4730</v>
      </c>
      <c r="D283" s="2923">
        <v>0</v>
      </c>
      <c r="E283" s="157"/>
      <c r="F283" s="157"/>
      <c r="G283" s="157"/>
      <c r="H283" s="143" t="s">
        <v>4605</v>
      </c>
      <c r="I283" s="1577" t="s">
        <v>4852</v>
      </c>
      <c r="J283" s="151" t="s">
        <v>4853</v>
      </c>
      <c r="K283" s="143" t="s">
        <v>4605</v>
      </c>
      <c r="L283" s="2923">
        <v>0</v>
      </c>
      <c r="M283" s="157"/>
      <c r="N283" s="157"/>
      <c r="O283" s="157"/>
      <c r="P283" s="157" t="s">
        <v>4642</v>
      </c>
      <c r="Q283" s="164" t="s">
        <v>4583</v>
      </c>
      <c r="R283" s="344" t="s">
        <v>5400</v>
      </c>
    </row>
    <row r="284" spans="1:18" ht="17.25" customHeight="1" x14ac:dyDescent="0.25">
      <c r="A284" s="148" t="s">
        <v>3159</v>
      </c>
      <c r="B284" s="143" t="s">
        <v>4642</v>
      </c>
      <c r="C284" s="143" t="s">
        <v>4730</v>
      </c>
      <c r="D284" s="157"/>
      <c r="E284" s="2923">
        <v>0</v>
      </c>
      <c r="F284" s="157"/>
      <c r="G284" s="157"/>
      <c r="H284" s="143" t="s">
        <v>4605</v>
      </c>
      <c r="I284" s="1577" t="s">
        <v>4854</v>
      </c>
      <c r="J284" s="151" t="s">
        <v>4855</v>
      </c>
      <c r="K284" s="143" t="s">
        <v>4605</v>
      </c>
      <c r="L284" s="157"/>
      <c r="M284" s="2923">
        <v>0</v>
      </c>
      <c r="N284" s="157"/>
      <c r="O284" s="157"/>
      <c r="P284" s="157" t="s">
        <v>4642</v>
      </c>
      <c r="Q284" s="164" t="s">
        <v>4583</v>
      </c>
      <c r="R284" s="477" t="s">
        <v>5401</v>
      </c>
    </row>
    <row r="285" spans="1:18" ht="17.25" customHeight="1" x14ac:dyDescent="0.25">
      <c r="A285" s="148" t="s">
        <v>3165</v>
      </c>
      <c r="B285" s="143" t="s">
        <v>4642</v>
      </c>
      <c r="C285" s="143" t="s">
        <v>4730</v>
      </c>
      <c r="D285" s="157"/>
      <c r="E285" s="157"/>
      <c r="F285" s="2923">
        <v>0</v>
      </c>
      <c r="G285" s="157"/>
      <c r="H285" s="143" t="s">
        <v>4605</v>
      </c>
      <c r="I285" s="1577" t="s">
        <v>4856</v>
      </c>
      <c r="J285" s="151" t="s">
        <v>4857</v>
      </c>
      <c r="K285" s="143" t="s">
        <v>4605</v>
      </c>
      <c r="L285" s="157"/>
      <c r="M285" s="157"/>
      <c r="N285" s="2923">
        <v>0</v>
      </c>
      <c r="O285" s="157"/>
      <c r="P285" s="157" t="s">
        <v>4642</v>
      </c>
      <c r="Q285" s="164" t="s">
        <v>4583</v>
      </c>
      <c r="R285" s="344" t="s">
        <v>5402</v>
      </c>
    </row>
    <row r="286" spans="1:18" ht="17.25" customHeight="1" thickBot="1" x14ac:dyDescent="0.3">
      <c r="A286" s="165" t="s">
        <v>5403</v>
      </c>
      <c r="B286" s="166" t="s">
        <v>4642</v>
      </c>
      <c r="C286" s="184" t="s">
        <v>4583</v>
      </c>
      <c r="D286" s="2926">
        <v>0</v>
      </c>
      <c r="E286" s="167"/>
      <c r="F286" s="167"/>
      <c r="G286" s="167"/>
      <c r="H286" s="166" t="s">
        <v>4605</v>
      </c>
      <c r="I286" s="1586" t="s">
        <v>4858</v>
      </c>
      <c r="J286" s="1588" t="s">
        <v>4859</v>
      </c>
      <c r="K286" s="166" t="s">
        <v>4605</v>
      </c>
      <c r="L286" s="2926">
        <v>0</v>
      </c>
      <c r="M286" s="167"/>
      <c r="N286" s="167"/>
      <c r="O286" s="167"/>
      <c r="P286" s="167" t="s">
        <v>569</v>
      </c>
      <c r="Q286" s="166" t="s">
        <v>4730</v>
      </c>
      <c r="R286" s="170"/>
    </row>
    <row r="287" spans="1:18" ht="15" thickTop="1" x14ac:dyDescent="0.25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 t="s">
        <v>4720</v>
      </c>
      <c r="L287" s="128">
        <f>SUM(D262:D286,L262:L286)</f>
        <v>32.06</v>
      </c>
      <c r="M287" s="128">
        <f>SUM(E262:E286,M262:M286)</f>
        <v>20.39</v>
      </c>
      <c r="N287" s="128">
        <f>SUM(F262:F286,N262:N286)</f>
        <v>16.34</v>
      </c>
      <c r="O287" s="128"/>
      <c r="P287" s="128"/>
      <c r="Q287" s="128"/>
      <c r="R287" s="128"/>
    </row>
    <row r="288" spans="1:18" ht="15" thickBot="1" x14ac:dyDescent="0.3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</row>
    <row r="289" spans="1:18" ht="15.6" thickTop="1" thickBot="1" x14ac:dyDescent="0.3">
      <c r="A289" s="173" t="s">
        <v>7015</v>
      </c>
      <c r="B289" s="128"/>
      <c r="C289" s="3546" t="s">
        <v>5404</v>
      </c>
      <c r="D289" s="3546"/>
      <c r="E289" s="3546"/>
      <c r="F289" s="173"/>
      <c r="G289" s="173"/>
      <c r="H289" s="133"/>
      <c r="I289" s="3551" t="s">
        <v>5070</v>
      </c>
      <c r="J289" s="3552"/>
      <c r="K289" s="133"/>
      <c r="L289" s="173"/>
      <c r="M289" s="173"/>
      <c r="N289" s="173"/>
      <c r="O289" s="173"/>
      <c r="P289" s="173"/>
      <c r="Q289" s="173"/>
      <c r="R289" s="128"/>
    </row>
    <row r="290" spans="1:18" ht="15.6" thickTop="1" thickBot="1" x14ac:dyDescent="0.3">
      <c r="A290" s="127"/>
      <c r="B290" s="128"/>
      <c r="C290" s="128"/>
      <c r="D290" s="129"/>
      <c r="E290" s="129"/>
      <c r="F290" s="130"/>
      <c r="G290" s="129"/>
      <c r="H290" s="131"/>
      <c r="I290" s="128"/>
      <c r="J290" s="132"/>
      <c r="K290" s="1448" t="s">
        <v>4570</v>
      </c>
      <c r="L290" s="1445">
        <v>18.600000000000001</v>
      </c>
      <c r="M290" s="1446">
        <v>29.1</v>
      </c>
      <c r="N290" s="1447">
        <v>14.2</v>
      </c>
      <c r="O290" s="510" t="s">
        <v>4571</v>
      </c>
      <c r="P290" s="133"/>
      <c r="Q290" s="128"/>
      <c r="R290" s="530"/>
    </row>
    <row r="291" spans="1:18" ht="15.6" thickTop="1" thickBot="1" x14ac:dyDescent="0.3">
      <c r="A291" s="134" t="s">
        <v>4572</v>
      </c>
      <c r="B291" s="135" t="s">
        <v>5038</v>
      </c>
      <c r="C291" s="136" t="s">
        <v>4574</v>
      </c>
      <c r="D291" s="135" t="s">
        <v>5039</v>
      </c>
      <c r="E291" s="135" t="s">
        <v>5040</v>
      </c>
      <c r="F291" s="135" t="s">
        <v>5041</v>
      </c>
      <c r="G291" s="135" t="s">
        <v>5042</v>
      </c>
      <c r="H291" s="135" t="s">
        <v>5043</v>
      </c>
      <c r="I291" s="138" t="s">
        <v>5044</v>
      </c>
      <c r="J291" s="139" t="s">
        <v>5044</v>
      </c>
      <c r="K291" s="135" t="s">
        <v>5043</v>
      </c>
      <c r="L291" s="135" t="s">
        <v>5039</v>
      </c>
      <c r="M291" s="135" t="s">
        <v>5040</v>
      </c>
      <c r="N291" s="135" t="s">
        <v>5041</v>
      </c>
      <c r="O291" s="135" t="s">
        <v>5042</v>
      </c>
      <c r="P291" s="135" t="s">
        <v>5038</v>
      </c>
      <c r="Q291" s="136" t="s">
        <v>4574</v>
      </c>
      <c r="R291" s="140" t="s">
        <v>4572</v>
      </c>
    </row>
    <row r="292" spans="1:18" ht="18" thickTop="1" x14ac:dyDescent="0.25">
      <c r="A292" s="141" t="s">
        <v>5405</v>
      </c>
      <c r="B292" s="142" t="s">
        <v>4642</v>
      </c>
      <c r="C292" s="164" t="s">
        <v>4583</v>
      </c>
      <c r="D292" s="2921">
        <v>5.46</v>
      </c>
      <c r="E292" s="144"/>
      <c r="F292" s="144"/>
      <c r="G292" s="144"/>
      <c r="H292" s="142" t="s">
        <v>4605</v>
      </c>
      <c r="I292" s="1575" t="s">
        <v>4640</v>
      </c>
      <c r="J292" s="1582" t="s">
        <v>4586</v>
      </c>
      <c r="K292" s="142" t="s">
        <v>4605</v>
      </c>
      <c r="L292" s="2921">
        <v>6.6899999999999995</v>
      </c>
      <c r="M292" s="144"/>
      <c r="N292" s="144"/>
      <c r="O292" s="144"/>
      <c r="P292" s="144" t="s">
        <v>569</v>
      </c>
      <c r="Q292" s="142" t="s">
        <v>4730</v>
      </c>
      <c r="R292" s="147" t="s">
        <v>5406</v>
      </c>
    </row>
    <row r="293" spans="1:18" ht="17.25" customHeight="1" x14ac:dyDescent="0.25">
      <c r="A293" s="158" t="s">
        <v>5407</v>
      </c>
      <c r="B293" s="143" t="s">
        <v>4642</v>
      </c>
      <c r="C293" s="164" t="s">
        <v>4583</v>
      </c>
      <c r="D293" s="149"/>
      <c r="E293" s="2922">
        <v>6.39</v>
      </c>
      <c r="F293" s="149"/>
      <c r="G293" s="149"/>
      <c r="H293" s="143" t="s">
        <v>4605</v>
      </c>
      <c r="I293" s="1571" t="s">
        <v>4645</v>
      </c>
      <c r="J293" s="1569" t="s">
        <v>4591</v>
      </c>
      <c r="K293" s="143" t="s">
        <v>4605</v>
      </c>
      <c r="L293" s="149"/>
      <c r="M293" s="2922">
        <v>4.28</v>
      </c>
      <c r="N293" s="149"/>
      <c r="O293" s="149"/>
      <c r="P293" s="149" t="s">
        <v>569</v>
      </c>
      <c r="Q293" s="143" t="s">
        <v>4730</v>
      </c>
      <c r="R293" s="153" t="s">
        <v>5408</v>
      </c>
    </row>
    <row r="294" spans="1:18" ht="17.25" customHeight="1" x14ac:dyDescent="0.25">
      <c r="A294" s="148" t="s">
        <v>5409</v>
      </c>
      <c r="B294" s="143" t="s">
        <v>4642</v>
      </c>
      <c r="C294" s="164" t="s">
        <v>4583</v>
      </c>
      <c r="D294" s="157"/>
      <c r="E294" s="157"/>
      <c r="F294" s="2923">
        <v>6.22</v>
      </c>
      <c r="G294" s="157"/>
      <c r="H294" s="143" t="s">
        <v>4605</v>
      </c>
      <c r="I294" s="1577" t="s">
        <v>4648</v>
      </c>
      <c r="J294" s="1566" t="s">
        <v>4596</v>
      </c>
      <c r="K294" s="143" t="s">
        <v>4605</v>
      </c>
      <c r="L294" s="157"/>
      <c r="M294" s="157"/>
      <c r="N294" s="2923">
        <v>5.68</v>
      </c>
      <c r="O294" s="157"/>
      <c r="P294" s="157" t="s">
        <v>569</v>
      </c>
      <c r="Q294" s="143" t="s">
        <v>4730</v>
      </c>
      <c r="R294" s="153" t="s">
        <v>5410</v>
      </c>
    </row>
    <row r="295" spans="1:18" ht="17.25" customHeight="1" x14ac:dyDescent="0.25">
      <c r="A295" s="158" t="s">
        <v>5411</v>
      </c>
      <c r="B295" s="143" t="s">
        <v>4642</v>
      </c>
      <c r="C295" s="164" t="s">
        <v>4583</v>
      </c>
      <c r="D295" s="2923">
        <v>4.4800000000000004</v>
      </c>
      <c r="E295" s="157"/>
      <c r="F295" s="157"/>
      <c r="G295" s="157"/>
      <c r="H295" s="143" t="s">
        <v>4605</v>
      </c>
      <c r="I295" s="1577" t="s">
        <v>4652</v>
      </c>
      <c r="J295" s="1566" t="s">
        <v>4601</v>
      </c>
      <c r="K295" s="143" t="s">
        <v>4605</v>
      </c>
      <c r="L295" s="2923">
        <v>3.98</v>
      </c>
      <c r="M295" s="157"/>
      <c r="N295" s="157"/>
      <c r="O295" s="157"/>
      <c r="P295" s="157" t="s">
        <v>569</v>
      </c>
      <c r="Q295" s="143" t="s">
        <v>4730</v>
      </c>
      <c r="R295" s="153" t="s">
        <v>5412</v>
      </c>
    </row>
    <row r="296" spans="1:18" ht="17.25" customHeight="1" x14ac:dyDescent="0.25">
      <c r="A296" s="148" t="s">
        <v>5413</v>
      </c>
      <c r="B296" s="143" t="s">
        <v>4642</v>
      </c>
      <c r="C296" s="164" t="s">
        <v>4583</v>
      </c>
      <c r="D296" s="157"/>
      <c r="E296" s="2923">
        <v>6.19</v>
      </c>
      <c r="F296" s="157"/>
      <c r="G296" s="157"/>
      <c r="H296" s="143" t="s">
        <v>4605</v>
      </c>
      <c r="I296" s="1577" t="s">
        <v>4655</v>
      </c>
      <c r="J296" s="1566" t="s">
        <v>4604</v>
      </c>
      <c r="K296" s="143" t="s">
        <v>4605</v>
      </c>
      <c r="L296" s="157"/>
      <c r="M296" s="2923">
        <v>0</v>
      </c>
      <c r="N296" s="157"/>
      <c r="O296" s="157"/>
      <c r="P296" s="157" t="s">
        <v>569</v>
      </c>
      <c r="Q296" s="143" t="s">
        <v>4730</v>
      </c>
      <c r="R296" s="153" t="s">
        <v>5414</v>
      </c>
    </row>
    <row r="297" spans="1:18" ht="17.25" customHeight="1" x14ac:dyDescent="0.25">
      <c r="A297" s="158" t="s">
        <v>5415</v>
      </c>
      <c r="B297" s="143" t="s">
        <v>4642</v>
      </c>
      <c r="C297" s="164" t="s">
        <v>4583</v>
      </c>
      <c r="D297" s="157"/>
      <c r="E297" s="157"/>
      <c r="F297" s="2923">
        <v>6.43</v>
      </c>
      <c r="G297" s="157" t="s">
        <v>5373</v>
      </c>
      <c r="H297" s="143" t="s">
        <v>4605</v>
      </c>
      <c r="I297" s="1577" t="s">
        <v>4660</v>
      </c>
      <c r="J297" s="1566" t="s">
        <v>4607</v>
      </c>
      <c r="K297" s="143" t="s">
        <v>4605</v>
      </c>
      <c r="L297" s="157"/>
      <c r="M297" s="157"/>
      <c r="N297" s="2923">
        <v>0</v>
      </c>
      <c r="O297" s="157"/>
      <c r="P297" s="157" t="s">
        <v>569</v>
      </c>
      <c r="Q297" s="143" t="s">
        <v>4730</v>
      </c>
      <c r="R297" s="153" t="s">
        <v>5416</v>
      </c>
    </row>
    <row r="298" spans="1:18" ht="17.25" customHeight="1" x14ac:dyDescent="0.25">
      <c r="A298" s="148" t="s">
        <v>5417</v>
      </c>
      <c r="B298" s="143" t="s">
        <v>4642</v>
      </c>
      <c r="C298" s="164" t="s">
        <v>4583</v>
      </c>
      <c r="D298" s="2923">
        <v>5.76</v>
      </c>
      <c r="E298" s="157"/>
      <c r="F298" s="157"/>
      <c r="G298" s="157"/>
      <c r="H298" s="143" t="s">
        <v>4605</v>
      </c>
      <c r="I298" s="1577" t="s">
        <v>4664</v>
      </c>
      <c r="J298" s="1566" t="s">
        <v>4609</v>
      </c>
      <c r="K298" s="143" t="s">
        <v>4605</v>
      </c>
      <c r="L298" s="2923">
        <v>0</v>
      </c>
      <c r="M298" s="157"/>
      <c r="N298" s="157"/>
      <c r="O298" s="157"/>
      <c r="P298" s="157" t="s">
        <v>569</v>
      </c>
      <c r="Q298" s="143" t="s">
        <v>4730</v>
      </c>
      <c r="R298" s="153" t="s">
        <v>5418</v>
      </c>
    </row>
    <row r="299" spans="1:18" ht="17.25" customHeight="1" x14ac:dyDescent="0.25">
      <c r="A299" s="158" t="s">
        <v>5419</v>
      </c>
      <c r="B299" s="143" t="s">
        <v>4642</v>
      </c>
      <c r="C299" s="164" t="s">
        <v>4583</v>
      </c>
      <c r="D299" s="157"/>
      <c r="E299" s="2923">
        <v>4.01</v>
      </c>
      <c r="F299" s="157"/>
      <c r="G299" s="157"/>
      <c r="H299" s="143" t="s">
        <v>4605</v>
      </c>
      <c r="I299" s="1577" t="s">
        <v>4668</v>
      </c>
      <c r="J299" s="151" t="s">
        <v>4611</v>
      </c>
      <c r="K299" s="143" t="s">
        <v>4605</v>
      </c>
      <c r="L299" s="157"/>
      <c r="M299" s="2923">
        <v>0</v>
      </c>
      <c r="N299" s="157"/>
      <c r="O299" s="157"/>
      <c r="P299" s="157" t="s">
        <v>4642</v>
      </c>
      <c r="Q299" s="164" t="s">
        <v>4583</v>
      </c>
      <c r="R299" s="344" t="s">
        <v>5420</v>
      </c>
    </row>
    <row r="300" spans="1:18" ht="17.25" customHeight="1" thickBot="1" x14ac:dyDescent="0.3">
      <c r="A300" s="148" t="s">
        <v>5421</v>
      </c>
      <c r="B300" s="159" t="s">
        <v>4642</v>
      </c>
      <c r="C300" s="164" t="s">
        <v>4583</v>
      </c>
      <c r="D300" s="177"/>
      <c r="E300" s="177"/>
      <c r="F300" s="2928">
        <v>1.94</v>
      </c>
      <c r="G300" s="160"/>
      <c r="H300" s="159" t="s">
        <v>4605</v>
      </c>
      <c r="I300" s="1584" t="s">
        <v>4672</v>
      </c>
      <c r="J300" s="192" t="s">
        <v>4613</v>
      </c>
      <c r="K300" s="159" t="s">
        <v>4605</v>
      </c>
      <c r="L300" s="177"/>
      <c r="M300" s="177"/>
      <c r="N300" s="2928">
        <v>0</v>
      </c>
      <c r="O300" s="160"/>
      <c r="P300" s="160" t="s">
        <v>4642</v>
      </c>
      <c r="Q300" s="164" t="s">
        <v>4583</v>
      </c>
      <c r="R300" s="344" t="s">
        <v>5422</v>
      </c>
    </row>
    <row r="301" spans="1:18" ht="17.25" customHeight="1" thickTop="1" x14ac:dyDescent="0.25">
      <c r="A301" s="141" t="s">
        <v>5423</v>
      </c>
      <c r="B301" s="142" t="s">
        <v>569</v>
      </c>
      <c r="C301" s="142" t="s">
        <v>4730</v>
      </c>
      <c r="D301" s="2925">
        <v>0</v>
      </c>
      <c r="E301" s="179"/>
      <c r="F301" s="179"/>
      <c r="G301" s="163"/>
      <c r="H301" s="142" t="s">
        <v>4605</v>
      </c>
      <c r="I301" s="1585" t="s">
        <v>4677</v>
      </c>
      <c r="J301" s="1587" t="s">
        <v>4617</v>
      </c>
      <c r="K301" s="142" t="s">
        <v>4605</v>
      </c>
      <c r="L301" s="2925">
        <v>0</v>
      </c>
      <c r="M301" s="179"/>
      <c r="N301" s="179"/>
      <c r="O301" s="163"/>
      <c r="P301" s="163" t="s">
        <v>4642</v>
      </c>
      <c r="Q301" s="142" t="s">
        <v>4730</v>
      </c>
      <c r="R301" s="147" t="s">
        <v>3179</v>
      </c>
    </row>
    <row r="302" spans="1:18" ht="17.25" customHeight="1" x14ac:dyDescent="0.25">
      <c r="A302" s="174" t="s">
        <v>5424</v>
      </c>
      <c r="B302" s="156" t="s">
        <v>569</v>
      </c>
      <c r="C302" s="143" t="s">
        <v>4730</v>
      </c>
      <c r="D302" s="157"/>
      <c r="E302" s="2923">
        <v>0</v>
      </c>
      <c r="F302" s="157"/>
      <c r="G302" s="179"/>
      <c r="H302" s="156" t="s">
        <v>4605</v>
      </c>
      <c r="I302" s="1576" t="s">
        <v>4681</v>
      </c>
      <c r="J302" s="181" t="s">
        <v>4621</v>
      </c>
      <c r="K302" s="156" t="s">
        <v>4605</v>
      </c>
      <c r="L302" s="157"/>
      <c r="M302" s="2923">
        <v>0</v>
      </c>
      <c r="N302" s="157"/>
      <c r="O302" s="179"/>
      <c r="P302" s="179" t="s">
        <v>4642</v>
      </c>
      <c r="Q302" s="164" t="s">
        <v>4583</v>
      </c>
      <c r="R302" s="256" t="s">
        <v>5425</v>
      </c>
    </row>
    <row r="303" spans="1:18" ht="17.25" customHeight="1" x14ac:dyDescent="0.25">
      <c r="A303" s="148" t="s">
        <v>5426</v>
      </c>
      <c r="B303" s="143" t="s">
        <v>569</v>
      </c>
      <c r="C303" s="143" t="s">
        <v>4730</v>
      </c>
      <c r="D303" s="157"/>
      <c r="E303" s="157"/>
      <c r="F303" s="2923">
        <v>0</v>
      </c>
      <c r="G303" s="157"/>
      <c r="H303" s="143" t="s">
        <v>4605</v>
      </c>
      <c r="I303" s="1577" t="s">
        <v>4685</v>
      </c>
      <c r="J303" s="151" t="s">
        <v>4687</v>
      </c>
      <c r="K303" s="143" t="s">
        <v>4605</v>
      </c>
      <c r="L303" s="157"/>
      <c r="M303" s="157"/>
      <c r="N303" s="2923">
        <v>0</v>
      </c>
      <c r="O303" s="157"/>
      <c r="P303" s="157" t="s">
        <v>4642</v>
      </c>
      <c r="Q303" s="164" t="s">
        <v>4583</v>
      </c>
      <c r="R303" s="344" t="s">
        <v>5427</v>
      </c>
    </row>
    <row r="304" spans="1:18" ht="17.25" customHeight="1" x14ac:dyDescent="0.25">
      <c r="A304" s="174" t="s">
        <v>3106</v>
      </c>
      <c r="B304" s="143" t="s">
        <v>569</v>
      </c>
      <c r="C304" s="143" t="s">
        <v>4730</v>
      </c>
      <c r="D304" s="2923">
        <v>0</v>
      </c>
      <c r="E304" s="157"/>
      <c r="F304" s="157"/>
      <c r="G304" s="157"/>
      <c r="H304" s="143" t="s">
        <v>4605</v>
      </c>
      <c r="I304" s="1577" t="s">
        <v>4690</v>
      </c>
      <c r="J304" s="151" t="s">
        <v>4692</v>
      </c>
      <c r="K304" s="143" t="s">
        <v>4605</v>
      </c>
      <c r="L304" s="2923">
        <v>0</v>
      </c>
      <c r="M304" s="157"/>
      <c r="N304" s="157"/>
      <c r="O304" s="157"/>
      <c r="P304" s="157" t="s">
        <v>4642</v>
      </c>
      <c r="Q304" s="164" t="s">
        <v>4583</v>
      </c>
      <c r="R304" s="344" t="s">
        <v>5428</v>
      </c>
    </row>
    <row r="305" spans="1:18" ht="17.25" customHeight="1" x14ac:dyDescent="0.25">
      <c r="A305" s="148" t="s">
        <v>3113</v>
      </c>
      <c r="B305" s="143" t="s">
        <v>569</v>
      </c>
      <c r="C305" s="143" t="s">
        <v>4730</v>
      </c>
      <c r="D305" s="157"/>
      <c r="E305" s="2923">
        <v>0</v>
      </c>
      <c r="F305" s="157"/>
      <c r="G305" s="157"/>
      <c r="H305" s="143" t="s">
        <v>4605</v>
      </c>
      <c r="I305" s="1577" t="s">
        <v>4695</v>
      </c>
      <c r="J305" s="151" t="s">
        <v>4696</v>
      </c>
      <c r="K305" s="143" t="s">
        <v>4605</v>
      </c>
      <c r="L305" s="157"/>
      <c r="M305" s="2923">
        <v>0</v>
      </c>
      <c r="N305" s="157"/>
      <c r="O305" s="157"/>
      <c r="P305" s="157" t="s">
        <v>4642</v>
      </c>
      <c r="Q305" s="164" t="s">
        <v>4583</v>
      </c>
      <c r="R305" s="344" t="s">
        <v>5429</v>
      </c>
    </row>
    <row r="306" spans="1:18" ht="17.25" customHeight="1" x14ac:dyDescent="0.25">
      <c r="A306" s="174" t="s">
        <v>3119</v>
      </c>
      <c r="B306" s="143" t="s">
        <v>569</v>
      </c>
      <c r="C306" s="143" t="s">
        <v>4730</v>
      </c>
      <c r="D306" s="157"/>
      <c r="E306" s="157"/>
      <c r="F306" s="2923">
        <v>0</v>
      </c>
      <c r="G306" s="157"/>
      <c r="H306" s="143" t="s">
        <v>4605</v>
      </c>
      <c r="I306" s="1577" t="s">
        <v>4698</v>
      </c>
      <c r="J306" s="151" t="s">
        <v>4699</v>
      </c>
      <c r="K306" s="143" t="s">
        <v>4605</v>
      </c>
      <c r="L306" s="157"/>
      <c r="M306" s="157"/>
      <c r="N306" s="2923">
        <v>0</v>
      </c>
      <c r="O306" s="157"/>
      <c r="P306" s="157" t="s">
        <v>4642</v>
      </c>
      <c r="Q306" s="164" t="s">
        <v>4583</v>
      </c>
      <c r="R306" s="344" t="s">
        <v>5430</v>
      </c>
    </row>
    <row r="307" spans="1:18" ht="17.25" customHeight="1" x14ac:dyDescent="0.25">
      <c r="A307" s="148" t="s">
        <v>3126</v>
      </c>
      <c r="B307" s="143" t="s">
        <v>569</v>
      </c>
      <c r="C307" s="143" t="s">
        <v>4730</v>
      </c>
      <c r="D307" s="2923">
        <v>0</v>
      </c>
      <c r="E307" s="157"/>
      <c r="F307" s="157"/>
      <c r="G307" s="157"/>
      <c r="H307" s="143" t="s">
        <v>4605</v>
      </c>
      <c r="I307" s="1577" t="s">
        <v>4700</v>
      </c>
      <c r="J307" s="151" t="s">
        <v>4701</v>
      </c>
      <c r="K307" s="143" t="s">
        <v>4605</v>
      </c>
      <c r="L307" s="2923">
        <v>0</v>
      </c>
      <c r="M307" s="157"/>
      <c r="N307" s="157"/>
      <c r="O307" s="157"/>
      <c r="P307" s="157" t="s">
        <v>4642</v>
      </c>
      <c r="Q307" s="164" t="s">
        <v>4583</v>
      </c>
      <c r="R307" s="344" t="s">
        <v>5431</v>
      </c>
    </row>
    <row r="308" spans="1:18" ht="17.25" customHeight="1" x14ac:dyDescent="0.25">
      <c r="A308" s="634" t="s">
        <v>5432</v>
      </c>
      <c r="B308" s="143" t="s">
        <v>4642</v>
      </c>
      <c r="C308" s="164" t="s">
        <v>4583</v>
      </c>
      <c r="D308" s="157"/>
      <c r="E308" s="2923">
        <v>0</v>
      </c>
      <c r="F308" s="157"/>
      <c r="G308" s="157"/>
      <c r="H308" s="143" t="s">
        <v>4605</v>
      </c>
      <c r="I308" s="150" t="s">
        <v>4704</v>
      </c>
      <c r="J308" s="151" t="s">
        <v>4705</v>
      </c>
      <c r="K308" s="143" t="s">
        <v>4605</v>
      </c>
      <c r="L308" s="157"/>
      <c r="M308" s="2923">
        <v>0</v>
      </c>
      <c r="N308" s="157"/>
      <c r="O308" s="157"/>
      <c r="P308" s="157" t="s">
        <v>4642</v>
      </c>
      <c r="Q308" s="164" t="s">
        <v>4583</v>
      </c>
      <c r="R308" s="344" t="s">
        <v>5433</v>
      </c>
    </row>
    <row r="309" spans="1:18" ht="17.25" customHeight="1" x14ac:dyDescent="0.25">
      <c r="A309" s="609" t="s">
        <v>5434</v>
      </c>
      <c r="B309" s="143" t="s">
        <v>4642</v>
      </c>
      <c r="C309" s="164" t="s">
        <v>4583</v>
      </c>
      <c r="D309" s="157"/>
      <c r="E309" s="157"/>
      <c r="F309" s="2923">
        <v>0</v>
      </c>
      <c r="G309" s="157"/>
      <c r="H309" s="143" t="s">
        <v>4605</v>
      </c>
      <c r="I309" s="150" t="s">
        <v>4708</v>
      </c>
      <c r="J309" s="151" t="s">
        <v>4710</v>
      </c>
      <c r="K309" s="143" t="s">
        <v>4605</v>
      </c>
      <c r="L309" s="157"/>
      <c r="M309" s="157"/>
      <c r="N309" s="2923">
        <v>0</v>
      </c>
      <c r="O309" s="157"/>
      <c r="P309" s="157" t="s">
        <v>4642</v>
      </c>
      <c r="Q309" s="143" t="s">
        <v>4730</v>
      </c>
      <c r="R309" s="344" t="s">
        <v>5435</v>
      </c>
    </row>
    <row r="310" spans="1:18" ht="17.25" customHeight="1" x14ac:dyDescent="0.25">
      <c r="A310" s="148" t="s">
        <v>5436</v>
      </c>
      <c r="B310" s="143" t="s">
        <v>4642</v>
      </c>
      <c r="C310" s="143" t="s">
        <v>4730</v>
      </c>
      <c r="D310" s="2923">
        <v>0</v>
      </c>
      <c r="E310" s="157"/>
      <c r="F310" s="157"/>
      <c r="G310" s="157"/>
      <c r="H310" s="143" t="s">
        <v>4605</v>
      </c>
      <c r="I310" s="1577" t="s">
        <v>4713</v>
      </c>
      <c r="J310" s="155" t="s">
        <v>4714</v>
      </c>
      <c r="K310" s="143" t="s">
        <v>4605</v>
      </c>
      <c r="L310" s="2923">
        <v>0</v>
      </c>
      <c r="M310" s="157"/>
      <c r="N310" s="157"/>
      <c r="O310" s="157"/>
      <c r="P310" s="157" t="s">
        <v>4642</v>
      </c>
      <c r="Q310" s="164" t="s">
        <v>4583</v>
      </c>
      <c r="R310" s="643" t="s">
        <v>5437</v>
      </c>
    </row>
    <row r="311" spans="1:18" ht="17.25" customHeight="1" x14ac:dyDescent="0.25">
      <c r="A311" s="148" t="s">
        <v>5438</v>
      </c>
      <c r="B311" s="143" t="s">
        <v>4642</v>
      </c>
      <c r="C311" s="143" t="s">
        <v>4730</v>
      </c>
      <c r="D311" s="157"/>
      <c r="E311" s="2923">
        <v>0</v>
      </c>
      <c r="F311" s="157"/>
      <c r="G311" s="157"/>
      <c r="H311" s="143" t="s">
        <v>4605</v>
      </c>
      <c r="I311" s="1577" t="s">
        <v>4717</v>
      </c>
      <c r="J311" s="151" t="s">
        <v>4718</v>
      </c>
      <c r="K311" s="143" t="s">
        <v>4605</v>
      </c>
      <c r="L311" s="157"/>
      <c r="M311" s="2923">
        <v>0</v>
      </c>
      <c r="N311" s="157"/>
      <c r="O311" s="157"/>
      <c r="P311" s="157" t="s">
        <v>4642</v>
      </c>
      <c r="Q311" s="164" t="s">
        <v>4583</v>
      </c>
      <c r="R311" s="344" t="s">
        <v>5439</v>
      </c>
    </row>
    <row r="312" spans="1:18" ht="17.25" customHeight="1" x14ac:dyDescent="0.25">
      <c r="A312" s="148" t="s">
        <v>5440</v>
      </c>
      <c r="B312" s="143" t="s">
        <v>4642</v>
      </c>
      <c r="C312" s="143" t="s">
        <v>4730</v>
      </c>
      <c r="D312" s="157"/>
      <c r="E312" s="157"/>
      <c r="F312" s="2923">
        <v>0</v>
      </c>
      <c r="G312" s="157"/>
      <c r="H312" s="143" t="s">
        <v>4605</v>
      </c>
      <c r="I312" s="1577" t="s">
        <v>5062</v>
      </c>
      <c r="J312" s="151" t="s">
        <v>4850</v>
      </c>
      <c r="K312" s="143" t="s">
        <v>4605</v>
      </c>
      <c r="L312" s="157"/>
      <c r="M312" s="157"/>
      <c r="N312" s="2923">
        <v>0</v>
      </c>
      <c r="O312" s="157"/>
      <c r="P312" s="157" t="s">
        <v>4642</v>
      </c>
      <c r="Q312" s="164" t="s">
        <v>4583</v>
      </c>
      <c r="R312" s="477" t="s">
        <v>5441</v>
      </c>
    </row>
    <row r="313" spans="1:18" ht="17.25" customHeight="1" x14ac:dyDescent="0.25">
      <c r="A313" s="148" t="s">
        <v>3154</v>
      </c>
      <c r="B313" s="143" t="s">
        <v>4642</v>
      </c>
      <c r="C313" s="143" t="s">
        <v>4730</v>
      </c>
      <c r="D313" s="2923">
        <v>0</v>
      </c>
      <c r="E313" s="157"/>
      <c r="F313" s="157"/>
      <c r="G313" s="157"/>
      <c r="H313" s="143" t="s">
        <v>4605</v>
      </c>
      <c r="I313" s="1577" t="s">
        <v>4852</v>
      </c>
      <c r="J313" s="151" t="s">
        <v>4853</v>
      </c>
      <c r="K313" s="143" t="s">
        <v>4605</v>
      </c>
      <c r="L313" s="2923">
        <v>0</v>
      </c>
      <c r="M313" s="157"/>
      <c r="N313" s="157"/>
      <c r="O313" s="157"/>
      <c r="P313" s="157" t="s">
        <v>4642</v>
      </c>
      <c r="Q313" s="164" t="s">
        <v>4583</v>
      </c>
      <c r="R313" s="344" t="s">
        <v>5442</v>
      </c>
    </row>
    <row r="314" spans="1:18" ht="17.25" customHeight="1" x14ac:dyDescent="0.25">
      <c r="A314" s="148" t="s">
        <v>3160</v>
      </c>
      <c r="B314" s="143" t="s">
        <v>4642</v>
      </c>
      <c r="C314" s="143" t="s">
        <v>4730</v>
      </c>
      <c r="D314" s="157"/>
      <c r="E314" s="2923">
        <v>0</v>
      </c>
      <c r="F314" s="157"/>
      <c r="G314" s="157"/>
      <c r="H314" s="143" t="s">
        <v>4605</v>
      </c>
      <c r="I314" s="1577" t="s">
        <v>4854</v>
      </c>
      <c r="J314" s="151" t="s">
        <v>4855</v>
      </c>
      <c r="K314" s="143" t="s">
        <v>4605</v>
      </c>
      <c r="L314" s="157"/>
      <c r="M314" s="2923">
        <v>0</v>
      </c>
      <c r="N314" s="157"/>
      <c r="O314" s="157"/>
      <c r="P314" s="157" t="s">
        <v>4642</v>
      </c>
      <c r="Q314" s="164" t="s">
        <v>4583</v>
      </c>
      <c r="R314" s="477" t="s">
        <v>5443</v>
      </c>
    </row>
    <row r="315" spans="1:18" ht="17.25" customHeight="1" x14ac:dyDescent="0.25">
      <c r="A315" s="148" t="s">
        <v>3166</v>
      </c>
      <c r="B315" s="143" t="s">
        <v>4642</v>
      </c>
      <c r="C315" s="143" t="s">
        <v>4730</v>
      </c>
      <c r="D315" s="157"/>
      <c r="E315" s="157"/>
      <c r="F315" s="2923">
        <v>0</v>
      </c>
      <c r="G315" s="157"/>
      <c r="H315" s="143" t="s">
        <v>4605</v>
      </c>
      <c r="I315" s="1577" t="s">
        <v>4856</v>
      </c>
      <c r="J315" s="151" t="s">
        <v>4857</v>
      </c>
      <c r="K315" s="143" t="s">
        <v>4605</v>
      </c>
      <c r="L315" s="157"/>
      <c r="M315" s="157"/>
      <c r="N315" s="2923">
        <v>0</v>
      </c>
      <c r="O315" s="157"/>
      <c r="P315" s="157" t="s">
        <v>4642</v>
      </c>
      <c r="Q315" s="164" t="s">
        <v>4583</v>
      </c>
      <c r="R315" s="344" t="s">
        <v>5444</v>
      </c>
    </row>
    <row r="316" spans="1:18" ht="17.25" customHeight="1" thickBot="1" x14ac:dyDescent="0.3">
      <c r="A316" s="165"/>
      <c r="B316" s="166" t="s">
        <v>569</v>
      </c>
      <c r="C316" s="166" t="s">
        <v>4730</v>
      </c>
      <c r="D316" s="2926">
        <v>0</v>
      </c>
      <c r="E316" s="167"/>
      <c r="F316" s="167"/>
      <c r="G316" s="167"/>
      <c r="H316" s="166" t="s">
        <v>4605</v>
      </c>
      <c r="I316" s="1578" t="s">
        <v>4858</v>
      </c>
      <c r="J316" s="1588" t="s">
        <v>4859</v>
      </c>
      <c r="K316" s="166" t="s">
        <v>4605</v>
      </c>
      <c r="L316" s="2926">
        <v>0</v>
      </c>
      <c r="M316" s="167"/>
      <c r="N316" s="167"/>
      <c r="O316" s="167"/>
      <c r="P316" s="167" t="s">
        <v>569</v>
      </c>
      <c r="Q316" s="166" t="s">
        <v>4730</v>
      </c>
      <c r="R316" s="170"/>
    </row>
    <row r="317" spans="1:18" ht="15" thickTop="1" x14ac:dyDescent="0.25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 t="s">
        <v>4720</v>
      </c>
      <c r="L317" s="128">
        <f>SUM(D292:D316,L292:L316)</f>
        <v>26.37</v>
      </c>
      <c r="M317" s="128">
        <f>SUM(E292:E316,M292:M316)</f>
        <v>20.87</v>
      </c>
      <c r="N317" s="128">
        <f>SUM(F292:F316,N292:N316)</f>
        <v>20.269999999999996</v>
      </c>
      <c r="O317" s="128"/>
      <c r="P317" s="128"/>
      <c r="Q317" s="128"/>
      <c r="R317" s="128"/>
    </row>
    <row r="318" spans="1:18" ht="15" thickBot="1" x14ac:dyDescent="0.3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</row>
    <row r="319" spans="1:18" ht="15.6" thickTop="1" thickBot="1" x14ac:dyDescent="0.3">
      <c r="A319" s="173" t="s">
        <v>7016</v>
      </c>
      <c r="B319" s="128"/>
      <c r="C319" s="3546" t="s">
        <v>5445</v>
      </c>
      <c r="D319" s="3546"/>
      <c r="E319" s="3546"/>
      <c r="F319" s="173"/>
      <c r="G319" s="173"/>
      <c r="H319" s="133"/>
      <c r="I319" s="3551" t="s">
        <v>4722</v>
      </c>
      <c r="J319" s="3552"/>
      <c r="K319" s="133"/>
      <c r="L319" s="173"/>
      <c r="M319" s="173"/>
      <c r="N319" s="173"/>
      <c r="O319" s="173"/>
      <c r="P319" s="173"/>
      <c r="Q319" s="173"/>
      <c r="R319" s="128"/>
    </row>
    <row r="320" spans="1:18" ht="15.6" thickTop="1" thickBot="1" x14ac:dyDescent="0.3">
      <c r="A320" s="127"/>
      <c r="B320" s="128"/>
      <c r="C320" s="128"/>
      <c r="D320" s="129"/>
      <c r="E320" s="129"/>
      <c r="F320" s="130"/>
      <c r="G320" s="129"/>
      <c r="H320" s="131"/>
      <c r="I320" s="128"/>
      <c r="J320" s="132"/>
      <c r="K320" s="1448" t="s">
        <v>4570</v>
      </c>
      <c r="L320" s="1445">
        <v>19.5</v>
      </c>
      <c r="M320" s="1446">
        <v>43.6</v>
      </c>
      <c r="N320" s="1447">
        <v>27</v>
      </c>
      <c r="O320" s="510" t="s">
        <v>4571</v>
      </c>
      <c r="P320" s="133"/>
      <c r="Q320" s="128"/>
      <c r="R320" s="530"/>
    </row>
    <row r="321" spans="1:18" ht="15.6" thickTop="1" thickBot="1" x14ac:dyDescent="0.3">
      <c r="A321" s="134" t="s">
        <v>4572</v>
      </c>
      <c r="B321" s="135" t="s">
        <v>5038</v>
      </c>
      <c r="C321" s="136" t="s">
        <v>4574</v>
      </c>
      <c r="D321" s="135" t="s">
        <v>5039</v>
      </c>
      <c r="E321" s="135" t="s">
        <v>5040</v>
      </c>
      <c r="F321" s="135" t="s">
        <v>5041</v>
      </c>
      <c r="G321" s="135" t="s">
        <v>5042</v>
      </c>
      <c r="H321" s="135" t="s">
        <v>5043</v>
      </c>
      <c r="I321" s="138" t="s">
        <v>5044</v>
      </c>
      <c r="J321" s="139" t="s">
        <v>5044</v>
      </c>
      <c r="K321" s="135" t="s">
        <v>5043</v>
      </c>
      <c r="L321" s="135" t="s">
        <v>5039</v>
      </c>
      <c r="M321" s="135" t="s">
        <v>5040</v>
      </c>
      <c r="N321" s="135" t="s">
        <v>5041</v>
      </c>
      <c r="O321" s="135" t="s">
        <v>5042</v>
      </c>
      <c r="P321" s="135" t="s">
        <v>5038</v>
      </c>
      <c r="Q321" s="136" t="s">
        <v>4574</v>
      </c>
      <c r="R321" s="140" t="s">
        <v>4572</v>
      </c>
    </row>
    <row r="322" spans="1:18" ht="18" thickTop="1" x14ac:dyDescent="0.25">
      <c r="A322" s="278" t="s">
        <v>5446</v>
      </c>
      <c r="B322" s="142" t="s">
        <v>4642</v>
      </c>
      <c r="C322" s="152" t="s">
        <v>4583</v>
      </c>
      <c r="D322" s="144"/>
      <c r="E322" s="2921">
        <v>0</v>
      </c>
      <c r="F322" s="144"/>
      <c r="G322" s="144"/>
      <c r="H322" s="142" t="s">
        <v>4605</v>
      </c>
      <c r="I322" s="145" t="s">
        <v>4640</v>
      </c>
      <c r="J322" s="146" t="s">
        <v>4586</v>
      </c>
      <c r="K322" s="142" t="s">
        <v>4605</v>
      </c>
      <c r="L322" s="144"/>
      <c r="M322" s="2921">
        <v>13</v>
      </c>
      <c r="N322" s="144"/>
      <c r="O322" s="144"/>
      <c r="P322" s="142" t="s">
        <v>4642</v>
      </c>
      <c r="Q322" s="152" t="s">
        <v>4583</v>
      </c>
      <c r="R322" s="620" t="s">
        <v>5447</v>
      </c>
    </row>
    <row r="323" spans="1:18" ht="17.25" customHeight="1" x14ac:dyDescent="0.25">
      <c r="A323" s="279" t="s">
        <v>5448</v>
      </c>
      <c r="B323" s="143" t="s">
        <v>4642</v>
      </c>
      <c r="C323" s="164" t="s">
        <v>4583</v>
      </c>
      <c r="D323" s="149"/>
      <c r="E323" s="149"/>
      <c r="F323" s="2922">
        <v>0</v>
      </c>
      <c r="G323" s="149"/>
      <c r="H323" s="143" t="s">
        <v>4605</v>
      </c>
      <c r="I323" s="150" t="s">
        <v>4645</v>
      </c>
      <c r="J323" s="151" t="s">
        <v>4591</v>
      </c>
      <c r="K323" s="143" t="s">
        <v>4605</v>
      </c>
      <c r="L323" s="149"/>
      <c r="M323" s="149"/>
      <c r="N323" s="2922">
        <v>5.74</v>
      </c>
      <c r="O323" s="149"/>
      <c r="P323" s="149" t="s">
        <v>4642</v>
      </c>
      <c r="Q323" s="164" t="s">
        <v>4583</v>
      </c>
      <c r="R323" s="344" t="s">
        <v>5449</v>
      </c>
    </row>
    <row r="324" spans="1:18" ht="17.25" customHeight="1" x14ac:dyDescent="0.25">
      <c r="A324" s="148" t="s">
        <v>5450</v>
      </c>
      <c r="B324" s="143" t="s">
        <v>4642</v>
      </c>
      <c r="C324" s="143" t="s">
        <v>4730</v>
      </c>
      <c r="D324" s="2923">
        <v>0</v>
      </c>
      <c r="E324" s="157"/>
      <c r="F324" s="157"/>
      <c r="G324" s="157"/>
      <c r="H324" s="143" t="s">
        <v>4605</v>
      </c>
      <c r="I324" s="1577" t="s">
        <v>4648</v>
      </c>
      <c r="J324" s="151" t="s">
        <v>4596</v>
      </c>
      <c r="K324" s="143" t="s">
        <v>4605</v>
      </c>
      <c r="L324" s="2923">
        <v>1.76</v>
      </c>
      <c r="M324" s="157"/>
      <c r="N324" s="157"/>
      <c r="O324" s="157"/>
      <c r="P324" s="157" t="s">
        <v>4642</v>
      </c>
      <c r="Q324" s="164" t="s">
        <v>4583</v>
      </c>
      <c r="R324" s="344" t="s">
        <v>5451</v>
      </c>
    </row>
    <row r="325" spans="1:18" ht="17.25" customHeight="1" x14ac:dyDescent="0.25">
      <c r="A325" s="260" t="s">
        <v>5452</v>
      </c>
      <c r="B325" s="143" t="s">
        <v>4642</v>
      </c>
      <c r="C325" s="164" t="s">
        <v>4583</v>
      </c>
      <c r="D325" s="157"/>
      <c r="E325" s="2923">
        <v>2.15</v>
      </c>
      <c r="F325" s="157"/>
      <c r="G325" s="157"/>
      <c r="H325" s="143" t="s">
        <v>4605</v>
      </c>
      <c r="I325" s="150" t="s">
        <v>4652</v>
      </c>
      <c r="J325" s="151" t="s">
        <v>4601</v>
      </c>
      <c r="K325" s="143" t="s">
        <v>4605</v>
      </c>
      <c r="L325" s="157"/>
      <c r="M325" s="2923">
        <v>3.94</v>
      </c>
      <c r="N325" s="157"/>
      <c r="O325" s="157"/>
      <c r="P325" s="157" t="s">
        <v>4642</v>
      </c>
      <c r="Q325" s="164" t="s">
        <v>4583</v>
      </c>
      <c r="R325" s="344" t="s">
        <v>5453</v>
      </c>
    </row>
    <row r="326" spans="1:18" ht="17.25" customHeight="1" x14ac:dyDescent="0.25">
      <c r="A326" s="258" t="s">
        <v>5454</v>
      </c>
      <c r="B326" s="143" t="s">
        <v>4642</v>
      </c>
      <c r="C326" s="164" t="s">
        <v>4583</v>
      </c>
      <c r="D326" s="157"/>
      <c r="E326" s="157"/>
      <c r="F326" s="2923">
        <v>1.04</v>
      </c>
      <c r="G326" s="157"/>
      <c r="H326" s="143" t="s">
        <v>4605</v>
      </c>
      <c r="I326" s="150" t="s">
        <v>4655</v>
      </c>
      <c r="J326" s="151" t="s">
        <v>4604</v>
      </c>
      <c r="K326" s="143" t="s">
        <v>4605</v>
      </c>
      <c r="L326" s="157"/>
      <c r="M326" s="157"/>
      <c r="N326" s="2923">
        <v>0.86</v>
      </c>
      <c r="O326" s="157"/>
      <c r="P326" s="157" t="s">
        <v>4642</v>
      </c>
      <c r="Q326" s="164" t="s">
        <v>4583</v>
      </c>
      <c r="R326" s="344" t="s">
        <v>5455</v>
      </c>
    </row>
    <row r="327" spans="1:18" ht="17.25" customHeight="1" x14ac:dyDescent="0.25">
      <c r="A327" s="634" t="s">
        <v>5456</v>
      </c>
      <c r="B327" s="143" t="s">
        <v>4642</v>
      </c>
      <c r="C327" s="164" t="s">
        <v>4583</v>
      </c>
      <c r="D327" s="2923">
        <v>1.78</v>
      </c>
      <c r="E327" s="157"/>
      <c r="F327" s="157"/>
      <c r="G327" s="157"/>
      <c r="H327" s="143" t="s">
        <v>4605</v>
      </c>
      <c r="I327" s="150" t="s">
        <v>4660</v>
      </c>
      <c r="J327" s="151" t="s">
        <v>4607</v>
      </c>
      <c r="K327" s="143" t="s">
        <v>4605</v>
      </c>
      <c r="L327" s="2923">
        <v>1.5</v>
      </c>
      <c r="M327" s="157"/>
      <c r="N327" s="157"/>
      <c r="O327" s="157"/>
      <c r="P327" s="157" t="s">
        <v>4642</v>
      </c>
      <c r="Q327" s="164" t="s">
        <v>4583</v>
      </c>
      <c r="R327" s="344" t="s">
        <v>5457</v>
      </c>
    </row>
    <row r="328" spans="1:18" ht="17.25" customHeight="1" x14ac:dyDescent="0.25">
      <c r="A328" s="609" t="s">
        <v>5458</v>
      </c>
      <c r="B328" s="143" t="s">
        <v>4642</v>
      </c>
      <c r="C328" s="164" t="s">
        <v>4583</v>
      </c>
      <c r="D328" s="157"/>
      <c r="E328" s="2923">
        <v>7.43</v>
      </c>
      <c r="F328" s="157"/>
      <c r="G328" s="157"/>
      <c r="H328" s="143" t="s">
        <v>4605</v>
      </c>
      <c r="I328" s="150" t="s">
        <v>4664</v>
      </c>
      <c r="J328" s="155" t="s">
        <v>4609</v>
      </c>
      <c r="K328" s="143" t="s">
        <v>4605</v>
      </c>
      <c r="L328" s="157"/>
      <c r="M328" s="2923">
        <v>5.6</v>
      </c>
      <c r="N328" s="157"/>
      <c r="O328" s="157"/>
      <c r="P328" s="157" t="s">
        <v>4642</v>
      </c>
      <c r="Q328" s="164" t="s">
        <v>4583</v>
      </c>
      <c r="R328" s="344" t="s">
        <v>5459</v>
      </c>
    </row>
    <row r="329" spans="1:18" ht="17.25" customHeight="1" x14ac:dyDescent="0.25">
      <c r="A329" s="634" t="s">
        <v>5460</v>
      </c>
      <c r="B329" s="143" t="s">
        <v>4642</v>
      </c>
      <c r="C329" s="164" t="s">
        <v>4583</v>
      </c>
      <c r="D329" s="157"/>
      <c r="E329" s="157"/>
      <c r="F329" s="2923">
        <v>3.95</v>
      </c>
      <c r="G329" s="157"/>
      <c r="H329" s="143" t="s">
        <v>4605</v>
      </c>
      <c r="I329" s="150" t="s">
        <v>4668</v>
      </c>
      <c r="J329" s="155" t="s">
        <v>4611</v>
      </c>
      <c r="K329" s="143" t="s">
        <v>4605</v>
      </c>
      <c r="L329" s="157"/>
      <c r="M329" s="157"/>
      <c r="N329" s="2923">
        <v>3.82</v>
      </c>
      <c r="O329" s="157"/>
      <c r="P329" s="157" t="s">
        <v>4642</v>
      </c>
      <c r="Q329" s="164" t="s">
        <v>4583</v>
      </c>
      <c r="R329" s="344" t="s">
        <v>5461</v>
      </c>
    </row>
    <row r="330" spans="1:18" ht="17.25" customHeight="1" x14ac:dyDescent="0.25">
      <c r="A330" s="609" t="s">
        <v>5462</v>
      </c>
      <c r="B330" s="143" t="s">
        <v>4642</v>
      </c>
      <c r="C330" s="164" t="s">
        <v>4583</v>
      </c>
      <c r="D330" s="2923">
        <v>1.1299999999999999</v>
      </c>
      <c r="E330" s="157"/>
      <c r="F330" s="157"/>
      <c r="G330" s="157"/>
      <c r="H330" s="143" t="s">
        <v>4605</v>
      </c>
      <c r="I330" s="150" t="s">
        <v>4672</v>
      </c>
      <c r="J330" s="1566" t="s">
        <v>4613</v>
      </c>
      <c r="K330" s="143" t="s">
        <v>4605</v>
      </c>
      <c r="L330" s="2923">
        <v>0.68</v>
      </c>
      <c r="M330" s="157"/>
      <c r="N330" s="157"/>
      <c r="O330" s="157"/>
      <c r="P330" s="157" t="s">
        <v>4642</v>
      </c>
      <c r="Q330" s="143" t="s">
        <v>4730</v>
      </c>
      <c r="R330" s="153" t="s">
        <v>5463</v>
      </c>
    </row>
    <row r="331" spans="1:18" ht="17.25" customHeight="1" x14ac:dyDescent="0.25">
      <c r="A331" s="634" t="s">
        <v>5464</v>
      </c>
      <c r="B331" s="143" t="s">
        <v>4642</v>
      </c>
      <c r="C331" s="164" t="s">
        <v>4583</v>
      </c>
      <c r="D331" s="157"/>
      <c r="E331" s="2923">
        <v>8.4700000000000006</v>
      </c>
      <c r="F331" s="157"/>
      <c r="G331" s="157"/>
      <c r="H331" s="143" t="s">
        <v>4605</v>
      </c>
      <c r="I331" s="150" t="s">
        <v>4677</v>
      </c>
      <c r="J331" s="151" t="s">
        <v>4617</v>
      </c>
      <c r="K331" s="143" t="s">
        <v>4605</v>
      </c>
      <c r="L331" s="157"/>
      <c r="M331" s="2923">
        <v>2.21</v>
      </c>
      <c r="N331" s="157"/>
      <c r="O331" s="157"/>
      <c r="P331" s="157" t="s">
        <v>4642</v>
      </c>
      <c r="Q331" s="164" t="s">
        <v>4583</v>
      </c>
      <c r="R331" s="344" t="s">
        <v>5465</v>
      </c>
    </row>
    <row r="332" spans="1:18" ht="17.25" customHeight="1" x14ac:dyDescent="0.25">
      <c r="A332" s="148" t="s">
        <v>5466</v>
      </c>
      <c r="B332" s="143" t="s">
        <v>4642</v>
      </c>
      <c r="C332" s="143" t="s">
        <v>4730</v>
      </c>
      <c r="D332" s="157"/>
      <c r="E332" s="157"/>
      <c r="F332" s="2923">
        <v>2.08</v>
      </c>
      <c r="G332" s="157"/>
      <c r="H332" s="143" t="s">
        <v>4605</v>
      </c>
      <c r="I332" s="1577" t="s">
        <v>4681</v>
      </c>
      <c r="J332" s="151" t="s">
        <v>4621</v>
      </c>
      <c r="K332" s="143" t="s">
        <v>4605</v>
      </c>
      <c r="L332" s="157"/>
      <c r="M332" s="157"/>
      <c r="N332" s="2923">
        <v>6.08</v>
      </c>
      <c r="O332" s="157"/>
      <c r="P332" s="157" t="s">
        <v>4642</v>
      </c>
      <c r="Q332" s="164" t="s">
        <v>4583</v>
      </c>
      <c r="R332" s="344" t="s">
        <v>5467</v>
      </c>
    </row>
    <row r="333" spans="1:18" ht="17.25" customHeight="1" x14ac:dyDescent="0.25">
      <c r="A333" s="2450" t="s">
        <v>5468</v>
      </c>
      <c r="B333" s="143" t="s">
        <v>4642</v>
      </c>
      <c r="C333" s="164" t="s">
        <v>4583</v>
      </c>
      <c r="D333" s="2923">
        <v>5.29</v>
      </c>
      <c r="E333" s="157"/>
      <c r="F333" s="157"/>
      <c r="G333" s="157"/>
      <c r="H333" s="143" t="s">
        <v>4605</v>
      </c>
      <c r="I333" s="150" t="s">
        <v>4685</v>
      </c>
      <c r="J333" s="151" t="s">
        <v>4687</v>
      </c>
      <c r="K333" s="143" t="s">
        <v>4605</v>
      </c>
      <c r="L333" s="2923">
        <v>7.33</v>
      </c>
      <c r="M333" s="157"/>
      <c r="N333" s="157"/>
      <c r="O333" s="157"/>
      <c r="P333" s="157" t="s">
        <v>4642</v>
      </c>
      <c r="Q333" s="164" t="s">
        <v>4583</v>
      </c>
      <c r="R333" s="344" t="s">
        <v>5469</v>
      </c>
    </row>
    <row r="334" spans="1:18" ht="17.25" customHeight="1" x14ac:dyDescent="0.25">
      <c r="A334" s="609" t="s">
        <v>5470</v>
      </c>
      <c r="B334" s="143" t="s">
        <v>4642</v>
      </c>
      <c r="C334" s="164" t="s">
        <v>4583</v>
      </c>
      <c r="D334" s="157"/>
      <c r="E334" s="2923">
        <v>9.25</v>
      </c>
      <c r="F334" s="157"/>
      <c r="G334" s="157"/>
      <c r="H334" s="143" t="s">
        <v>4605</v>
      </c>
      <c r="I334" s="150" t="s">
        <v>4690</v>
      </c>
      <c r="J334" s="151" t="s">
        <v>4692</v>
      </c>
      <c r="K334" s="143" t="s">
        <v>4605</v>
      </c>
      <c r="L334" s="157"/>
      <c r="M334" s="2923">
        <v>4.97</v>
      </c>
      <c r="N334" s="157"/>
      <c r="O334" s="157"/>
      <c r="P334" s="157" t="s">
        <v>4642</v>
      </c>
      <c r="Q334" s="164" t="s">
        <v>4583</v>
      </c>
      <c r="R334" s="344" t="s">
        <v>5471</v>
      </c>
    </row>
    <row r="335" spans="1:18" ht="17.25" customHeight="1" thickBot="1" x14ac:dyDescent="0.3">
      <c r="A335" s="625" t="s">
        <v>5472</v>
      </c>
      <c r="B335" s="176" t="s">
        <v>4642</v>
      </c>
      <c r="C335" s="185" t="s">
        <v>4583</v>
      </c>
      <c r="D335" s="177"/>
      <c r="E335" s="177"/>
      <c r="F335" s="2928">
        <v>6.68</v>
      </c>
      <c r="G335" s="177"/>
      <c r="H335" s="176" t="s">
        <v>4605</v>
      </c>
      <c r="I335" s="186" t="s">
        <v>4695</v>
      </c>
      <c r="J335" s="187" t="s">
        <v>4696</v>
      </c>
      <c r="K335" s="176" t="s">
        <v>4605</v>
      </c>
      <c r="L335" s="177"/>
      <c r="M335" s="177"/>
      <c r="N335" s="2928">
        <v>13.31</v>
      </c>
      <c r="O335" s="177"/>
      <c r="P335" s="177" t="s">
        <v>4642</v>
      </c>
      <c r="Q335" s="185" t="s">
        <v>4583</v>
      </c>
      <c r="R335" s="479" t="s">
        <v>5473</v>
      </c>
    </row>
    <row r="336" spans="1:18" ht="17.25" customHeight="1" thickTop="1" x14ac:dyDescent="0.25">
      <c r="A336" s="634" t="s">
        <v>5474</v>
      </c>
      <c r="B336" s="156" t="s">
        <v>4642</v>
      </c>
      <c r="C336" s="152" t="s">
        <v>4583</v>
      </c>
      <c r="D336" s="2925">
        <v>5.59</v>
      </c>
      <c r="E336" s="179"/>
      <c r="F336" s="179"/>
      <c r="G336" s="179"/>
      <c r="H336" s="156" t="s">
        <v>4605</v>
      </c>
      <c r="I336" s="193" t="s">
        <v>4698</v>
      </c>
      <c r="J336" s="188" t="s">
        <v>4699</v>
      </c>
      <c r="K336" s="156" t="s">
        <v>4605</v>
      </c>
      <c r="L336" s="2925">
        <v>0.72</v>
      </c>
      <c r="M336" s="179"/>
      <c r="N336" s="179"/>
      <c r="O336" s="179"/>
      <c r="P336" s="179" t="s">
        <v>4642</v>
      </c>
      <c r="Q336" s="152" t="s">
        <v>4583</v>
      </c>
      <c r="R336" s="477" t="s">
        <v>5475</v>
      </c>
    </row>
    <row r="337" spans="1:18" ht="17.25" customHeight="1" x14ac:dyDescent="0.25">
      <c r="A337" s="609" t="s">
        <v>5476</v>
      </c>
      <c r="B337" s="143" t="s">
        <v>4642</v>
      </c>
      <c r="C337" s="164" t="s">
        <v>4583</v>
      </c>
      <c r="D337" s="157"/>
      <c r="E337" s="2923">
        <v>3.68</v>
      </c>
      <c r="F337" s="157"/>
      <c r="G337" s="157"/>
      <c r="H337" s="143" t="s">
        <v>4605</v>
      </c>
      <c r="I337" s="150" t="s">
        <v>4700</v>
      </c>
      <c r="J337" s="151" t="s">
        <v>4701</v>
      </c>
      <c r="K337" s="143" t="s">
        <v>4605</v>
      </c>
      <c r="L337" s="157"/>
      <c r="M337" s="2923">
        <v>0.86</v>
      </c>
      <c r="N337" s="157"/>
      <c r="O337" s="157"/>
      <c r="P337" s="157" t="s">
        <v>4642</v>
      </c>
      <c r="Q337" s="164" t="s">
        <v>4583</v>
      </c>
      <c r="R337" s="344" t="s">
        <v>5477</v>
      </c>
    </row>
    <row r="338" spans="1:18" ht="17.25" customHeight="1" x14ac:dyDescent="0.25">
      <c r="A338" s="609" t="s">
        <v>5478</v>
      </c>
      <c r="B338" s="143" t="s">
        <v>4642</v>
      </c>
      <c r="C338" s="164" t="s">
        <v>4583</v>
      </c>
      <c r="D338" s="157"/>
      <c r="E338" s="157"/>
      <c r="F338" s="2923">
        <v>1.49</v>
      </c>
      <c r="G338" s="157"/>
      <c r="H338" s="143" t="s">
        <v>4605</v>
      </c>
      <c r="I338" s="150" t="s">
        <v>4704</v>
      </c>
      <c r="J338" s="151" t="s">
        <v>4705</v>
      </c>
      <c r="K338" s="143" t="s">
        <v>4605</v>
      </c>
      <c r="L338" s="157"/>
      <c r="M338" s="157"/>
      <c r="N338" s="2923">
        <v>5.38</v>
      </c>
      <c r="O338" s="157"/>
      <c r="P338" s="157" t="s">
        <v>4642</v>
      </c>
      <c r="Q338" s="164" t="s">
        <v>4583</v>
      </c>
      <c r="R338" s="344" t="s">
        <v>5479</v>
      </c>
    </row>
    <row r="339" spans="1:18" ht="17.25" customHeight="1" x14ac:dyDescent="0.25">
      <c r="A339" s="609" t="s">
        <v>5480</v>
      </c>
      <c r="B339" s="143" t="s">
        <v>4642</v>
      </c>
      <c r="C339" s="164" t="s">
        <v>4583</v>
      </c>
      <c r="D339" s="2923">
        <v>3.7199999999999998</v>
      </c>
      <c r="E339" s="157"/>
      <c r="F339" s="157"/>
      <c r="G339" s="157"/>
      <c r="H339" s="143" t="s">
        <v>4605</v>
      </c>
      <c r="I339" s="294" t="s">
        <v>4708</v>
      </c>
      <c r="J339" s="151" t="s">
        <v>4710</v>
      </c>
      <c r="K339" s="143" t="s">
        <v>4605</v>
      </c>
      <c r="L339" s="2923">
        <v>0</v>
      </c>
      <c r="M339" s="157"/>
      <c r="N339" s="157"/>
      <c r="O339" s="157"/>
      <c r="P339" s="157" t="s">
        <v>4642</v>
      </c>
      <c r="Q339" s="164" t="s">
        <v>4583</v>
      </c>
      <c r="R339" s="344" t="s">
        <v>5481</v>
      </c>
    </row>
    <row r="340" spans="1:18" ht="17.25" customHeight="1" x14ac:dyDescent="0.25">
      <c r="A340" s="609" t="s">
        <v>5482</v>
      </c>
      <c r="B340" s="143" t="s">
        <v>4642</v>
      </c>
      <c r="C340" s="164" t="s">
        <v>4583</v>
      </c>
      <c r="D340" s="157"/>
      <c r="E340" s="2931">
        <v>7.58</v>
      </c>
      <c r="F340" s="157"/>
      <c r="G340" s="157"/>
      <c r="H340" s="143" t="s">
        <v>4605</v>
      </c>
      <c r="I340" s="294" t="s">
        <v>4713</v>
      </c>
      <c r="J340" s="151" t="s">
        <v>4714</v>
      </c>
      <c r="K340" s="143" t="s">
        <v>4605</v>
      </c>
      <c r="L340" s="157"/>
      <c r="M340" s="2931">
        <v>0</v>
      </c>
      <c r="N340" s="157"/>
      <c r="O340" s="157"/>
      <c r="P340" s="157" t="s">
        <v>4642</v>
      </c>
      <c r="Q340" s="164" t="s">
        <v>4583</v>
      </c>
      <c r="R340" s="344" t="s">
        <v>5483</v>
      </c>
    </row>
    <row r="341" spans="1:18" ht="17.25" customHeight="1" x14ac:dyDescent="0.25">
      <c r="A341" s="609" t="s">
        <v>5484</v>
      </c>
      <c r="B341" s="143" t="s">
        <v>4642</v>
      </c>
      <c r="C341" s="164" t="s">
        <v>4583</v>
      </c>
      <c r="D341" s="157"/>
      <c r="E341" s="157"/>
      <c r="F341" s="2923">
        <v>2.27</v>
      </c>
      <c r="G341" s="157"/>
      <c r="H341" s="143" t="s">
        <v>4605</v>
      </c>
      <c r="I341" s="294" t="s">
        <v>4717</v>
      </c>
      <c r="J341" s="151" t="s">
        <v>4718</v>
      </c>
      <c r="K341" s="143" t="s">
        <v>4605</v>
      </c>
      <c r="L341" s="157"/>
      <c r="M341" s="157"/>
      <c r="N341" s="2923">
        <v>0</v>
      </c>
      <c r="O341" s="157"/>
      <c r="P341" s="157" t="s">
        <v>4642</v>
      </c>
      <c r="Q341" s="164" t="s">
        <v>4583</v>
      </c>
      <c r="R341" s="635" t="s">
        <v>5485</v>
      </c>
    </row>
    <row r="342" spans="1:18" ht="17.25" customHeight="1" x14ac:dyDescent="0.25">
      <c r="A342" s="609" t="s">
        <v>5486</v>
      </c>
      <c r="B342" s="143" t="s">
        <v>4642</v>
      </c>
      <c r="C342" s="164" t="s">
        <v>4583</v>
      </c>
      <c r="D342" s="2923">
        <v>2.17</v>
      </c>
      <c r="E342" s="157"/>
      <c r="F342" s="157"/>
      <c r="G342" s="157"/>
      <c r="H342" s="143" t="s">
        <v>4605</v>
      </c>
      <c r="I342" s="294" t="s">
        <v>5062</v>
      </c>
      <c r="J342" s="151" t="s">
        <v>4850</v>
      </c>
      <c r="K342" s="143" t="s">
        <v>4605</v>
      </c>
      <c r="L342" s="2923">
        <v>0</v>
      </c>
      <c r="M342" s="157"/>
      <c r="N342" s="157"/>
      <c r="O342" s="157"/>
      <c r="P342" s="157" t="s">
        <v>4642</v>
      </c>
      <c r="Q342" s="164" t="s">
        <v>4583</v>
      </c>
      <c r="R342" s="344" t="s">
        <v>5487</v>
      </c>
    </row>
    <row r="343" spans="1:18" ht="17.25" customHeight="1" x14ac:dyDescent="0.25">
      <c r="A343" s="609" t="s">
        <v>5488</v>
      </c>
      <c r="B343" s="143" t="s">
        <v>4642</v>
      </c>
      <c r="C343" s="164" t="s">
        <v>4583</v>
      </c>
      <c r="D343" s="157"/>
      <c r="E343" s="2923">
        <v>6.41</v>
      </c>
      <c r="F343" s="157"/>
      <c r="G343" s="157"/>
      <c r="H343" s="143" t="s">
        <v>4605</v>
      </c>
      <c r="I343" s="294" t="s">
        <v>4852</v>
      </c>
      <c r="J343" s="151" t="s">
        <v>4853</v>
      </c>
      <c r="K343" s="143" t="s">
        <v>4605</v>
      </c>
      <c r="L343" s="157"/>
      <c r="M343" s="2923">
        <v>0</v>
      </c>
      <c r="N343" s="157"/>
      <c r="O343" s="157"/>
      <c r="P343" s="157" t="s">
        <v>4642</v>
      </c>
      <c r="Q343" s="164" t="s">
        <v>4583</v>
      </c>
      <c r="R343" s="635" t="s">
        <v>5489</v>
      </c>
    </row>
    <row r="344" spans="1:18" ht="17.25" customHeight="1" x14ac:dyDescent="0.25">
      <c r="A344" s="609" t="s">
        <v>5490</v>
      </c>
      <c r="B344" s="143" t="s">
        <v>4642</v>
      </c>
      <c r="C344" s="164" t="s">
        <v>4583</v>
      </c>
      <c r="D344" s="157"/>
      <c r="E344" s="157"/>
      <c r="F344" s="2923">
        <v>5.46</v>
      </c>
      <c r="G344" s="157"/>
      <c r="H344" s="143" t="s">
        <v>4605</v>
      </c>
      <c r="I344" s="294" t="s">
        <v>4854</v>
      </c>
      <c r="J344" s="151" t="s">
        <v>4855</v>
      </c>
      <c r="K344" s="143" t="s">
        <v>4605</v>
      </c>
      <c r="L344" s="157"/>
      <c r="M344" s="157"/>
      <c r="N344" s="2923">
        <v>0</v>
      </c>
      <c r="O344" s="157"/>
      <c r="P344" s="157" t="s">
        <v>4642</v>
      </c>
      <c r="Q344" s="164" t="s">
        <v>4583</v>
      </c>
      <c r="R344" s="344" t="s">
        <v>5491</v>
      </c>
    </row>
    <row r="345" spans="1:18" ht="17.25" customHeight="1" x14ac:dyDescent="0.25">
      <c r="A345" s="609" t="s">
        <v>5492</v>
      </c>
      <c r="B345" s="143" t="s">
        <v>4642</v>
      </c>
      <c r="C345" s="164" t="s">
        <v>4583</v>
      </c>
      <c r="D345" s="2931">
        <v>5.85</v>
      </c>
      <c r="E345" s="157"/>
      <c r="F345" s="157"/>
      <c r="G345" s="157"/>
      <c r="H345" s="143" t="s">
        <v>4605</v>
      </c>
      <c r="I345" s="294" t="s">
        <v>4856</v>
      </c>
      <c r="J345" s="151" t="s">
        <v>4857</v>
      </c>
      <c r="K345" s="143" t="s">
        <v>4605</v>
      </c>
      <c r="L345" s="2931">
        <v>0</v>
      </c>
      <c r="M345" s="157"/>
      <c r="N345" s="157"/>
      <c r="O345" s="157"/>
      <c r="P345" s="157" t="s">
        <v>4642</v>
      </c>
      <c r="Q345" s="164" t="s">
        <v>4583</v>
      </c>
      <c r="R345" s="280" t="s">
        <v>5493</v>
      </c>
    </row>
    <row r="346" spans="1:18" ht="17.25" customHeight="1" x14ac:dyDescent="0.25">
      <c r="A346" s="609" t="s">
        <v>5494</v>
      </c>
      <c r="B346" s="143" t="s">
        <v>4642</v>
      </c>
      <c r="C346" s="164" t="s">
        <v>4583</v>
      </c>
      <c r="D346" s="157"/>
      <c r="E346" s="2923">
        <v>9.31</v>
      </c>
      <c r="F346" s="157"/>
      <c r="G346" s="157"/>
      <c r="H346" s="143" t="s">
        <v>4605</v>
      </c>
      <c r="I346" s="294" t="s">
        <v>4858</v>
      </c>
      <c r="J346" s="1569" t="s">
        <v>4859</v>
      </c>
      <c r="K346" s="143" t="s">
        <v>4605</v>
      </c>
      <c r="L346" s="157"/>
      <c r="M346" s="2923">
        <v>0</v>
      </c>
      <c r="N346" s="157"/>
      <c r="O346" s="157"/>
      <c r="P346" s="157" t="s">
        <v>4642</v>
      </c>
      <c r="Q346" s="164" t="s">
        <v>4583</v>
      </c>
      <c r="R346" s="264" t="s">
        <v>5495</v>
      </c>
    </row>
    <row r="347" spans="1:18" ht="17.25" customHeight="1" x14ac:dyDescent="0.25">
      <c r="A347" s="609" t="s">
        <v>5496</v>
      </c>
      <c r="B347" s="143" t="s">
        <v>4642</v>
      </c>
      <c r="C347" s="164" t="s">
        <v>4583</v>
      </c>
      <c r="D347" s="157"/>
      <c r="E347" s="157"/>
      <c r="F347" s="2931">
        <v>5</v>
      </c>
      <c r="G347" s="157"/>
      <c r="H347" s="143" t="s">
        <v>4605</v>
      </c>
      <c r="I347" s="294" t="s">
        <v>4798</v>
      </c>
      <c r="J347" s="1566" t="s">
        <v>4800</v>
      </c>
      <c r="K347" s="143" t="s">
        <v>4605</v>
      </c>
      <c r="L347" s="157"/>
      <c r="M347" s="157"/>
      <c r="N347" s="2931">
        <v>0</v>
      </c>
      <c r="O347" s="157"/>
      <c r="P347" s="157" t="s">
        <v>4642</v>
      </c>
      <c r="Q347" s="143" t="s">
        <v>4730</v>
      </c>
      <c r="R347" s="183" t="s">
        <v>5497</v>
      </c>
    </row>
    <row r="348" spans="1:18" ht="17.25" customHeight="1" thickBot="1" x14ac:dyDescent="0.3">
      <c r="A348" s="276" t="s">
        <v>5498</v>
      </c>
      <c r="B348" s="166" t="s">
        <v>4642</v>
      </c>
      <c r="C348" s="184" t="s">
        <v>4583</v>
      </c>
      <c r="D348" s="2947">
        <v>7.24</v>
      </c>
      <c r="E348" s="167"/>
      <c r="F348" s="167"/>
      <c r="G348" s="167"/>
      <c r="H348" s="166" t="s">
        <v>4605</v>
      </c>
      <c r="I348" s="301" t="s">
        <v>4803</v>
      </c>
      <c r="J348" s="169" t="s">
        <v>4804</v>
      </c>
      <c r="K348" s="166" t="s">
        <v>4605</v>
      </c>
      <c r="L348" s="2947">
        <v>4.51</v>
      </c>
      <c r="M348" s="167"/>
      <c r="N348" s="167"/>
      <c r="O348" s="167"/>
      <c r="P348" s="166" t="s">
        <v>4642</v>
      </c>
      <c r="Q348" s="184" t="s">
        <v>4583</v>
      </c>
      <c r="R348" s="326" t="s">
        <v>5499</v>
      </c>
    </row>
    <row r="349" spans="1:18" ht="15" thickTop="1" x14ac:dyDescent="0.25">
      <c r="A349" s="171"/>
      <c r="B349" s="133"/>
      <c r="C349" s="133"/>
      <c r="D349" s="131"/>
      <c r="E349" s="131"/>
      <c r="F349" s="131"/>
      <c r="G349" s="131"/>
      <c r="H349" s="133"/>
      <c r="I349" s="172"/>
      <c r="J349" s="172"/>
      <c r="K349" s="133" t="s">
        <v>4720</v>
      </c>
      <c r="L349" s="131">
        <f>SUM(D322:D348,L322:L348)</f>
        <v>49.269999999999996</v>
      </c>
      <c r="M349" s="131">
        <f>SUM(E322:E348,M322:M348)</f>
        <v>84.859999999999985</v>
      </c>
      <c r="N349" s="131">
        <f>SUM(F322:F348,N322:N348)</f>
        <v>63.160000000000004</v>
      </c>
      <c r="O349" s="131"/>
      <c r="P349" s="131"/>
      <c r="Q349" s="133"/>
      <c r="R349" s="131"/>
    </row>
    <row r="350" spans="1:18" ht="15" thickBot="1" x14ac:dyDescent="0.3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</row>
    <row r="351" spans="1:18" ht="15.6" thickTop="1" thickBot="1" x14ac:dyDescent="0.3">
      <c r="A351" s="173" t="s">
        <v>7017</v>
      </c>
      <c r="B351" s="128"/>
      <c r="C351" s="3546" t="s">
        <v>5500</v>
      </c>
      <c r="D351" s="3546"/>
      <c r="E351" s="3546"/>
      <c r="F351" s="173"/>
      <c r="G351" s="173"/>
      <c r="H351" s="133"/>
      <c r="I351" s="3551" t="s">
        <v>4722</v>
      </c>
      <c r="J351" s="3552"/>
      <c r="K351" s="133"/>
      <c r="L351" s="173"/>
      <c r="M351" s="173"/>
      <c r="N351" s="173"/>
      <c r="O351" s="173"/>
      <c r="P351" s="173"/>
      <c r="Q351" s="173"/>
      <c r="R351" s="128"/>
    </row>
    <row r="352" spans="1:18" ht="15.6" thickTop="1" thickBot="1" x14ac:dyDescent="0.3">
      <c r="A352" s="127"/>
      <c r="B352" s="128"/>
      <c r="C352" s="128"/>
      <c r="D352" s="129"/>
      <c r="E352" s="129"/>
      <c r="F352" s="130"/>
      <c r="G352" s="129"/>
      <c r="H352" s="131"/>
      <c r="I352" s="128"/>
      <c r="J352" s="132"/>
      <c r="K352" s="1448" t="s">
        <v>4570</v>
      </c>
      <c r="L352" s="1445">
        <v>12.5</v>
      </c>
      <c r="M352" s="1446">
        <v>37.1</v>
      </c>
      <c r="N352" s="1447">
        <v>24.7</v>
      </c>
      <c r="O352" s="510" t="s">
        <v>4571</v>
      </c>
      <c r="P352" s="133"/>
      <c r="Q352" s="128"/>
      <c r="R352" s="530"/>
    </row>
    <row r="353" spans="1:18" ht="15.6" thickTop="1" thickBot="1" x14ac:dyDescent="0.3">
      <c r="A353" s="134" t="s">
        <v>4572</v>
      </c>
      <c r="B353" s="135" t="s">
        <v>5038</v>
      </c>
      <c r="C353" s="136" t="s">
        <v>4574</v>
      </c>
      <c r="D353" s="135" t="s">
        <v>5039</v>
      </c>
      <c r="E353" s="135" t="s">
        <v>5040</v>
      </c>
      <c r="F353" s="135" t="s">
        <v>5041</v>
      </c>
      <c r="G353" s="135" t="s">
        <v>5042</v>
      </c>
      <c r="H353" s="135" t="s">
        <v>5043</v>
      </c>
      <c r="I353" s="138" t="s">
        <v>5044</v>
      </c>
      <c r="J353" s="139" t="s">
        <v>5044</v>
      </c>
      <c r="K353" s="135" t="s">
        <v>5043</v>
      </c>
      <c r="L353" s="135" t="s">
        <v>5039</v>
      </c>
      <c r="M353" s="135" t="s">
        <v>5040</v>
      </c>
      <c r="N353" s="135" t="s">
        <v>5041</v>
      </c>
      <c r="O353" s="135" t="s">
        <v>5042</v>
      </c>
      <c r="P353" s="135" t="s">
        <v>5038</v>
      </c>
      <c r="Q353" s="136" t="s">
        <v>4574</v>
      </c>
      <c r="R353" s="140" t="s">
        <v>4572</v>
      </c>
    </row>
    <row r="354" spans="1:18" ht="18" thickTop="1" x14ac:dyDescent="0.25">
      <c r="A354" s="278" t="s">
        <v>5501</v>
      </c>
      <c r="B354" s="142" t="s">
        <v>4642</v>
      </c>
      <c r="C354" s="164" t="s">
        <v>4583</v>
      </c>
      <c r="D354" s="144"/>
      <c r="E354" s="2921">
        <v>0</v>
      </c>
      <c r="F354" s="144"/>
      <c r="G354" s="144"/>
      <c r="H354" s="142" t="s">
        <v>4605</v>
      </c>
      <c r="I354" s="145" t="s">
        <v>4640</v>
      </c>
      <c r="J354" s="146" t="s">
        <v>4586</v>
      </c>
      <c r="K354" s="142" t="s">
        <v>4605</v>
      </c>
      <c r="L354" s="144"/>
      <c r="M354" s="2921">
        <v>11.95</v>
      </c>
      <c r="N354" s="144"/>
      <c r="O354" s="144"/>
      <c r="P354" s="142" t="s">
        <v>4642</v>
      </c>
      <c r="Q354" s="152" t="s">
        <v>4583</v>
      </c>
      <c r="R354" s="620" t="s">
        <v>5502</v>
      </c>
    </row>
    <row r="355" spans="1:18" ht="17.25" customHeight="1" x14ac:dyDescent="0.25">
      <c r="A355" s="279" t="s">
        <v>5503</v>
      </c>
      <c r="B355" s="143" t="s">
        <v>4642</v>
      </c>
      <c r="C355" s="164" t="s">
        <v>4583</v>
      </c>
      <c r="D355" s="149"/>
      <c r="E355" s="149"/>
      <c r="F355" s="2922">
        <v>0</v>
      </c>
      <c r="G355" s="149"/>
      <c r="H355" s="143" t="s">
        <v>4605</v>
      </c>
      <c r="I355" s="150" t="s">
        <v>4645</v>
      </c>
      <c r="J355" s="151" t="s">
        <v>4591</v>
      </c>
      <c r="K355" s="143" t="s">
        <v>4605</v>
      </c>
      <c r="L355" s="149"/>
      <c r="M355" s="149"/>
      <c r="N355" s="2922">
        <v>4.53</v>
      </c>
      <c r="O355" s="149"/>
      <c r="P355" s="149" t="s">
        <v>4642</v>
      </c>
      <c r="Q355" s="164" t="s">
        <v>4583</v>
      </c>
      <c r="R355" s="344" t="s">
        <v>5504</v>
      </c>
    </row>
    <row r="356" spans="1:18" ht="17.25" customHeight="1" x14ac:dyDescent="0.25">
      <c r="A356" s="148" t="s">
        <v>5505</v>
      </c>
      <c r="B356" s="143" t="s">
        <v>4642</v>
      </c>
      <c r="C356" s="143" t="s">
        <v>4730</v>
      </c>
      <c r="D356" s="2923">
        <v>0</v>
      </c>
      <c r="E356" s="157"/>
      <c r="F356" s="157"/>
      <c r="G356" s="157"/>
      <c r="H356" s="143" t="s">
        <v>4605</v>
      </c>
      <c r="I356" s="1571" t="s">
        <v>4648</v>
      </c>
      <c r="J356" s="151" t="s">
        <v>4596</v>
      </c>
      <c r="K356" s="143" t="s">
        <v>4605</v>
      </c>
      <c r="L356" s="2923">
        <v>1.9100000000000001</v>
      </c>
      <c r="M356" s="157"/>
      <c r="N356" s="157"/>
      <c r="O356" s="157"/>
      <c r="P356" s="157" t="s">
        <v>4642</v>
      </c>
      <c r="Q356" s="164" t="s">
        <v>4583</v>
      </c>
      <c r="R356" s="344" t="s">
        <v>5506</v>
      </c>
    </row>
    <row r="357" spans="1:18" ht="17.25" customHeight="1" x14ac:dyDescent="0.25">
      <c r="A357" s="260" t="s">
        <v>5507</v>
      </c>
      <c r="B357" s="143" t="s">
        <v>4642</v>
      </c>
      <c r="C357" s="164" t="s">
        <v>4583</v>
      </c>
      <c r="D357" s="157"/>
      <c r="E357" s="2923">
        <v>3.66</v>
      </c>
      <c r="F357" s="157"/>
      <c r="G357" s="157"/>
      <c r="H357" s="143" t="s">
        <v>4605</v>
      </c>
      <c r="I357" s="150" t="s">
        <v>4652</v>
      </c>
      <c r="J357" s="151" t="s">
        <v>4601</v>
      </c>
      <c r="K357" s="143" t="s">
        <v>4605</v>
      </c>
      <c r="L357" s="157"/>
      <c r="M357" s="2923">
        <v>4.5</v>
      </c>
      <c r="N357" s="157"/>
      <c r="O357" s="157"/>
      <c r="P357" s="157" t="s">
        <v>4642</v>
      </c>
      <c r="Q357" s="164" t="s">
        <v>4583</v>
      </c>
      <c r="R357" s="344" t="s">
        <v>5508</v>
      </c>
    </row>
    <row r="358" spans="1:18" ht="17.25" customHeight="1" x14ac:dyDescent="0.25">
      <c r="A358" s="258" t="s">
        <v>2444</v>
      </c>
      <c r="B358" s="143" t="s">
        <v>4642</v>
      </c>
      <c r="C358" s="164" t="s">
        <v>4583</v>
      </c>
      <c r="D358" s="157"/>
      <c r="E358" s="157"/>
      <c r="F358" s="2923">
        <v>1.02</v>
      </c>
      <c r="G358" s="157"/>
      <c r="H358" s="143" t="s">
        <v>4605</v>
      </c>
      <c r="I358" s="150" t="s">
        <v>4655</v>
      </c>
      <c r="J358" s="151" t="s">
        <v>4604</v>
      </c>
      <c r="K358" s="143" t="s">
        <v>4605</v>
      </c>
      <c r="L358" s="157"/>
      <c r="M358" s="157"/>
      <c r="N358" s="2923">
        <v>0.55000000000000004</v>
      </c>
      <c r="O358" s="157"/>
      <c r="P358" s="157" t="s">
        <v>4642</v>
      </c>
      <c r="Q358" s="164" t="s">
        <v>4583</v>
      </c>
      <c r="R358" s="344" t="s">
        <v>5509</v>
      </c>
    </row>
    <row r="359" spans="1:18" ht="17.25" customHeight="1" x14ac:dyDescent="0.25">
      <c r="A359" s="634" t="s">
        <v>5510</v>
      </c>
      <c r="B359" s="143" t="s">
        <v>4642</v>
      </c>
      <c r="C359" s="164" t="s">
        <v>4583</v>
      </c>
      <c r="D359" s="2923">
        <v>2.0099999999999998</v>
      </c>
      <c r="E359" s="157"/>
      <c r="F359" s="157"/>
      <c r="G359" s="157"/>
      <c r="H359" s="143" t="s">
        <v>4605</v>
      </c>
      <c r="I359" s="150" t="s">
        <v>4660</v>
      </c>
      <c r="J359" s="151" t="s">
        <v>4607</v>
      </c>
      <c r="K359" s="143" t="s">
        <v>4605</v>
      </c>
      <c r="L359" s="2923">
        <v>0</v>
      </c>
      <c r="M359" s="157"/>
      <c r="N359" s="157"/>
      <c r="O359" s="157"/>
      <c r="P359" s="157" t="s">
        <v>4642</v>
      </c>
      <c r="Q359" s="164" t="s">
        <v>4583</v>
      </c>
      <c r="R359" s="344" t="s">
        <v>5511</v>
      </c>
    </row>
    <row r="360" spans="1:18" ht="17.25" customHeight="1" x14ac:dyDescent="0.25">
      <c r="A360" s="609" t="s">
        <v>5512</v>
      </c>
      <c r="B360" s="143" t="s">
        <v>4642</v>
      </c>
      <c r="C360" s="164" t="s">
        <v>4583</v>
      </c>
      <c r="D360" s="157"/>
      <c r="E360" s="2923">
        <v>6.67</v>
      </c>
      <c r="F360" s="157"/>
      <c r="G360" s="157"/>
      <c r="H360" s="143" t="s">
        <v>4605</v>
      </c>
      <c r="I360" s="150" t="s">
        <v>4664</v>
      </c>
      <c r="J360" s="155" t="s">
        <v>4609</v>
      </c>
      <c r="K360" s="143" t="s">
        <v>4605</v>
      </c>
      <c r="L360" s="157"/>
      <c r="M360" s="2923">
        <v>4.28</v>
      </c>
      <c r="N360" s="157"/>
      <c r="O360" s="157"/>
      <c r="P360" s="157" t="s">
        <v>4642</v>
      </c>
      <c r="Q360" s="164" t="s">
        <v>4583</v>
      </c>
      <c r="R360" s="344" t="s">
        <v>5513</v>
      </c>
    </row>
    <row r="361" spans="1:18" ht="17.25" customHeight="1" x14ac:dyDescent="0.25">
      <c r="A361" s="634" t="s">
        <v>5514</v>
      </c>
      <c r="B361" s="143" t="s">
        <v>4642</v>
      </c>
      <c r="C361" s="164" t="s">
        <v>4583</v>
      </c>
      <c r="D361" s="157"/>
      <c r="E361" s="157"/>
      <c r="F361" s="2923">
        <v>3.49</v>
      </c>
      <c r="G361" s="157"/>
      <c r="H361" s="143" t="s">
        <v>4605</v>
      </c>
      <c r="I361" s="150" t="s">
        <v>4668</v>
      </c>
      <c r="J361" s="155" t="s">
        <v>4611</v>
      </c>
      <c r="K361" s="143" t="s">
        <v>4605</v>
      </c>
      <c r="L361" s="157"/>
      <c r="M361" s="157"/>
      <c r="N361" s="2923">
        <v>4.7699999999999996</v>
      </c>
      <c r="O361" s="157"/>
      <c r="P361" s="157" t="s">
        <v>4642</v>
      </c>
      <c r="Q361" s="164" t="s">
        <v>4583</v>
      </c>
      <c r="R361" s="344" t="s">
        <v>5515</v>
      </c>
    </row>
    <row r="362" spans="1:18" ht="17.25" customHeight="1" x14ac:dyDescent="0.25">
      <c r="A362" s="609" t="s">
        <v>5516</v>
      </c>
      <c r="B362" s="143" t="s">
        <v>4642</v>
      </c>
      <c r="C362" s="164" t="s">
        <v>4583</v>
      </c>
      <c r="D362" s="2923">
        <v>1.19</v>
      </c>
      <c r="E362" s="157"/>
      <c r="F362" s="157"/>
      <c r="G362" s="157"/>
      <c r="H362" s="143" t="s">
        <v>4605</v>
      </c>
      <c r="I362" s="150" t="s">
        <v>4672</v>
      </c>
      <c r="J362" s="1566" t="s">
        <v>4613</v>
      </c>
      <c r="K362" s="143" t="s">
        <v>4605</v>
      </c>
      <c r="L362" s="2923">
        <v>0.39</v>
      </c>
      <c r="M362" s="157"/>
      <c r="N362" s="157"/>
      <c r="O362" s="157"/>
      <c r="P362" s="157" t="s">
        <v>4642</v>
      </c>
      <c r="Q362" s="143" t="s">
        <v>4730</v>
      </c>
      <c r="R362" s="153" t="s">
        <v>5517</v>
      </c>
    </row>
    <row r="363" spans="1:18" ht="17.25" customHeight="1" x14ac:dyDescent="0.25">
      <c r="A363" s="634" t="s">
        <v>5518</v>
      </c>
      <c r="B363" s="143" t="s">
        <v>4642</v>
      </c>
      <c r="C363" s="164" t="s">
        <v>4583</v>
      </c>
      <c r="D363" s="157"/>
      <c r="E363" s="2923">
        <v>8.69</v>
      </c>
      <c r="F363" s="157"/>
      <c r="G363" s="157"/>
      <c r="H363" s="143" t="s">
        <v>4605</v>
      </c>
      <c r="I363" s="150" t="s">
        <v>4677</v>
      </c>
      <c r="J363" s="1569" t="s">
        <v>4617</v>
      </c>
      <c r="K363" s="143" t="s">
        <v>4605</v>
      </c>
      <c r="L363" s="157"/>
      <c r="M363" s="2923">
        <v>1.9300000000000002</v>
      </c>
      <c r="N363" s="157"/>
      <c r="O363" s="157"/>
      <c r="P363" s="157" t="s">
        <v>4642</v>
      </c>
      <c r="Q363" s="164" t="s">
        <v>4583</v>
      </c>
      <c r="R363" s="344" t="s">
        <v>5519</v>
      </c>
    </row>
    <row r="364" spans="1:18" ht="17.25" customHeight="1" x14ac:dyDescent="0.25">
      <c r="A364" s="148" t="s">
        <v>5520</v>
      </c>
      <c r="B364" s="143" t="s">
        <v>4642</v>
      </c>
      <c r="C364" s="143" t="s">
        <v>4730</v>
      </c>
      <c r="D364" s="157"/>
      <c r="E364" s="157"/>
      <c r="F364" s="2923">
        <v>0.45</v>
      </c>
      <c r="G364" s="157"/>
      <c r="H364" s="143" t="s">
        <v>4605</v>
      </c>
      <c r="I364" s="1571" t="s">
        <v>4681</v>
      </c>
      <c r="J364" s="1569" t="s">
        <v>4621</v>
      </c>
      <c r="K364" s="143" t="s">
        <v>4605</v>
      </c>
      <c r="L364" s="157"/>
      <c r="M364" s="157"/>
      <c r="N364" s="2923">
        <v>5.29</v>
      </c>
      <c r="O364" s="157"/>
      <c r="P364" s="157" t="s">
        <v>4642</v>
      </c>
      <c r="Q364" s="164" t="s">
        <v>4583</v>
      </c>
      <c r="R364" s="344" t="s">
        <v>5521</v>
      </c>
    </row>
    <row r="365" spans="1:18" ht="17.25" customHeight="1" x14ac:dyDescent="0.25">
      <c r="A365" s="2450" t="s">
        <v>5522</v>
      </c>
      <c r="B365" s="143" t="s">
        <v>4642</v>
      </c>
      <c r="C365" s="164" t="s">
        <v>4583</v>
      </c>
      <c r="D365" s="2923">
        <v>5.39</v>
      </c>
      <c r="E365" s="157"/>
      <c r="F365" s="157"/>
      <c r="G365" s="157"/>
      <c r="H365" s="143" t="s">
        <v>4605</v>
      </c>
      <c r="I365" s="150" t="s">
        <v>4685</v>
      </c>
      <c r="J365" s="1569" t="s">
        <v>4687</v>
      </c>
      <c r="K365" s="143" t="s">
        <v>4605</v>
      </c>
      <c r="L365" s="2923">
        <v>5.46</v>
      </c>
      <c r="M365" s="157"/>
      <c r="N365" s="157"/>
      <c r="O365" s="157"/>
      <c r="P365" s="157" t="s">
        <v>4642</v>
      </c>
      <c r="Q365" s="164" t="s">
        <v>4583</v>
      </c>
      <c r="R365" s="344" t="s">
        <v>5523</v>
      </c>
    </row>
    <row r="366" spans="1:18" ht="17.25" customHeight="1" x14ac:dyDescent="0.25">
      <c r="A366" s="609" t="s">
        <v>5524</v>
      </c>
      <c r="B366" s="143" t="s">
        <v>4642</v>
      </c>
      <c r="C366" s="164" t="s">
        <v>4583</v>
      </c>
      <c r="D366" s="157"/>
      <c r="E366" s="2923">
        <v>6.73</v>
      </c>
      <c r="F366" s="157"/>
      <c r="G366" s="157"/>
      <c r="H366" s="143" t="s">
        <v>4605</v>
      </c>
      <c r="I366" s="150" t="s">
        <v>4690</v>
      </c>
      <c r="J366" s="1569" t="s">
        <v>4692</v>
      </c>
      <c r="K366" s="143" t="s">
        <v>4605</v>
      </c>
      <c r="L366" s="157"/>
      <c r="M366" s="2923">
        <v>6.29</v>
      </c>
      <c r="N366" s="157"/>
      <c r="O366" s="157"/>
      <c r="P366" s="157" t="s">
        <v>4642</v>
      </c>
      <c r="Q366" s="164" t="s">
        <v>4583</v>
      </c>
      <c r="R366" s="344" t="s">
        <v>5525</v>
      </c>
    </row>
    <row r="367" spans="1:18" ht="17.25" customHeight="1" thickBot="1" x14ac:dyDescent="0.3">
      <c r="A367" s="625" t="s">
        <v>5526</v>
      </c>
      <c r="B367" s="176" t="s">
        <v>4642</v>
      </c>
      <c r="C367" s="185" t="s">
        <v>4583</v>
      </c>
      <c r="D367" s="177"/>
      <c r="E367" s="177"/>
      <c r="F367" s="2928">
        <v>5.13</v>
      </c>
      <c r="G367" s="177"/>
      <c r="H367" s="176" t="s">
        <v>4605</v>
      </c>
      <c r="I367" s="186" t="s">
        <v>4695</v>
      </c>
      <c r="J367" s="1583" t="s">
        <v>4696</v>
      </c>
      <c r="K367" s="176" t="s">
        <v>4605</v>
      </c>
      <c r="L367" s="177"/>
      <c r="M367" s="177"/>
      <c r="N367" s="2928">
        <v>12.07</v>
      </c>
      <c r="O367" s="177"/>
      <c r="P367" s="177" t="s">
        <v>4642</v>
      </c>
      <c r="Q367" s="185" t="s">
        <v>4583</v>
      </c>
      <c r="R367" s="479" t="s">
        <v>5527</v>
      </c>
    </row>
    <row r="368" spans="1:18" ht="17.25" customHeight="1" thickTop="1" x14ac:dyDescent="0.25">
      <c r="A368" s="634" t="s">
        <v>5528</v>
      </c>
      <c r="B368" s="156" t="s">
        <v>4642</v>
      </c>
      <c r="C368" s="152" t="s">
        <v>4583</v>
      </c>
      <c r="D368" s="2925">
        <v>4.54</v>
      </c>
      <c r="E368" s="179"/>
      <c r="F368" s="179"/>
      <c r="G368" s="179"/>
      <c r="H368" s="156" t="s">
        <v>4605</v>
      </c>
      <c r="I368" s="193" t="s">
        <v>4698</v>
      </c>
      <c r="J368" s="1580" t="s">
        <v>4699</v>
      </c>
      <c r="K368" s="156" t="s">
        <v>4605</v>
      </c>
      <c r="L368" s="2925">
        <v>0.72</v>
      </c>
      <c r="M368" s="179"/>
      <c r="N368" s="179"/>
      <c r="O368" s="179"/>
      <c r="P368" s="179" t="s">
        <v>4642</v>
      </c>
      <c r="Q368" s="152" t="s">
        <v>4583</v>
      </c>
      <c r="R368" s="477" t="s">
        <v>5529</v>
      </c>
    </row>
    <row r="369" spans="1:18" ht="17.25" customHeight="1" x14ac:dyDescent="0.25">
      <c r="A369" s="609" t="s">
        <v>5530</v>
      </c>
      <c r="B369" s="143" t="s">
        <v>4642</v>
      </c>
      <c r="C369" s="164" t="s">
        <v>4583</v>
      </c>
      <c r="D369" s="157"/>
      <c r="E369" s="2923">
        <v>4.47</v>
      </c>
      <c r="F369" s="157"/>
      <c r="G369" s="157"/>
      <c r="H369" s="143" t="s">
        <v>4605</v>
      </c>
      <c r="I369" s="150" t="s">
        <v>4700</v>
      </c>
      <c r="J369" s="1569" t="s">
        <v>4701</v>
      </c>
      <c r="K369" s="143" t="s">
        <v>4605</v>
      </c>
      <c r="L369" s="157"/>
      <c r="M369" s="2923">
        <v>0.55000000000000004</v>
      </c>
      <c r="N369" s="157"/>
      <c r="O369" s="157"/>
      <c r="P369" s="157" t="s">
        <v>4642</v>
      </c>
      <c r="Q369" s="164" t="s">
        <v>4583</v>
      </c>
      <c r="R369" s="344" t="s">
        <v>5531</v>
      </c>
    </row>
    <row r="370" spans="1:18" ht="17.25" customHeight="1" x14ac:dyDescent="0.25">
      <c r="A370" s="609" t="s">
        <v>5532</v>
      </c>
      <c r="B370" s="143" t="s">
        <v>4642</v>
      </c>
      <c r="C370" s="164" t="s">
        <v>4583</v>
      </c>
      <c r="D370" s="157"/>
      <c r="E370" s="157"/>
      <c r="F370" s="2923">
        <v>1.19</v>
      </c>
      <c r="G370" s="157"/>
      <c r="H370" s="143" t="s">
        <v>4605</v>
      </c>
      <c r="I370" s="150" t="s">
        <v>4704</v>
      </c>
      <c r="J370" s="1569" t="s">
        <v>4705</v>
      </c>
      <c r="K370" s="143" t="s">
        <v>4605</v>
      </c>
      <c r="L370" s="157"/>
      <c r="M370" s="157"/>
      <c r="N370" s="2923">
        <v>3.45</v>
      </c>
      <c r="O370" s="157"/>
      <c r="P370" s="157" t="s">
        <v>4642</v>
      </c>
      <c r="Q370" s="164" t="s">
        <v>4583</v>
      </c>
      <c r="R370" s="344" t="s">
        <v>5533</v>
      </c>
    </row>
    <row r="371" spans="1:18" ht="17.25" customHeight="1" x14ac:dyDescent="0.25">
      <c r="A371" s="609" t="s">
        <v>5534</v>
      </c>
      <c r="B371" s="143" t="s">
        <v>4642</v>
      </c>
      <c r="C371" s="164" t="s">
        <v>4583</v>
      </c>
      <c r="D371" s="2923">
        <v>4.7</v>
      </c>
      <c r="E371" s="157"/>
      <c r="F371" s="157"/>
      <c r="G371" s="157"/>
      <c r="H371" s="143" t="s">
        <v>4605</v>
      </c>
      <c r="I371" s="150" t="s">
        <v>4708</v>
      </c>
      <c r="J371" s="1569" t="s">
        <v>4710</v>
      </c>
      <c r="K371" s="143" t="s">
        <v>4605</v>
      </c>
      <c r="L371" s="2923">
        <v>0</v>
      </c>
      <c r="M371" s="157"/>
      <c r="N371" s="157"/>
      <c r="O371" s="157"/>
      <c r="P371" s="157" t="s">
        <v>4642</v>
      </c>
      <c r="Q371" s="164" t="s">
        <v>4583</v>
      </c>
      <c r="R371" s="344" t="s">
        <v>5535</v>
      </c>
    </row>
    <row r="372" spans="1:18" ht="17.25" customHeight="1" x14ac:dyDescent="0.25">
      <c r="A372" s="609" t="s">
        <v>5482</v>
      </c>
      <c r="B372" s="143" t="s">
        <v>4642</v>
      </c>
      <c r="C372" s="164" t="s">
        <v>4583</v>
      </c>
      <c r="D372" s="157"/>
      <c r="E372" s="2931">
        <v>7.8</v>
      </c>
      <c r="F372" s="157"/>
      <c r="G372" s="157"/>
      <c r="H372" s="143" t="s">
        <v>4605</v>
      </c>
      <c r="I372" s="150" t="s">
        <v>4713</v>
      </c>
      <c r="J372" s="1569" t="s">
        <v>4714</v>
      </c>
      <c r="K372" s="143" t="s">
        <v>4605</v>
      </c>
      <c r="L372" s="157"/>
      <c r="M372" s="2931">
        <v>0</v>
      </c>
      <c r="N372" s="157"/>
      <c r="O372" s="157"/>
      <c r="P372" s="157" t="s">
        <v>4642</v>
      </c>
      <c r="Q372" s="164" t="s">
        <v>4583</v>
      </c>
      <c r="R372" s="344" t="s">
        <v>5536</v>
      </c>
    </row>
    <row r="373" spans="1:18" ht="17.25" customHeight="1" x14ac:dyDescent="0.25">
      <c r="A373" s="609" t="s">
        <v>5484</v>
      </c>
      <c r="B373" s="143" t="s">
        <v>4642</v>
      </c>
      <c r="C373" s="164" t="s">
        <v>4583</v>
      </c>
      <c r="D373" s="157"/>
      <c r="E373" s="157"/>
      <c r="F373" s="2923">
        <v>1.9300000000000002</v>
      </c>
      <c r="G373" s="157"/>
      <c r="H373" s="143" t="s">
        <v>4605</v>
      </c>
      <c r="I373" s="294" t="s">
        <v>4717</v>
      </c>
      <c r="J373" s="1569" t="s">
        <v>4718</v>
      </c>
      <c r="K373" s="143" t="s">
        <v>4605</v>
      </c>
      <c r="L373" s="157"/>
      <c r="M373" s="157"/>
      <c r="N373" s="2923">
        <v>0</v>
      </c>
      <c r="O373" s="157"/>
      <c r="P373" s="157" t="s">
        <v>4642</v>
      </c>
      <c r="Q373" s="164" t="s">
        <v>4583</v>
      </c>
      <c r="R373" s="635" t="s">
        <v>5537</v>
      </c>
    </row>
    <row r="374" spans="1:18" ht="17.25" customHeight="1" x14ac:dyDescent="0.25">
      <c r="A374" s="609" t="s">
        <v>5486</v>
      </c>
      <c r="B374" s="143" t="s">
        <v>4642</v>
      </c>
      <c r="C374" s="164" t="s">
        <v>4583</v>
      </c>
      <c r="D374" s="2923">
        <v>1.07</v>
      </c>
      <c r="E374" s="157"/>
      <c r="F374" s="157"/>
      <c r="G374" s="157"/>
      <c r="H374" s="143" t="s">
        <v>4605</v>
      </c>
      <c r="I374" s="294" t="s">
        <v>5062</v>
      </c>
      <c r="J374" s="1569" t="s">
        <v>4850</v>
      </c>
      <c r="K374" s="143" t="s">
        <v>4605</v>
      </c>
      <c r="L374" s="2923">
        <v>0</v>
      </c>
      <c r="M374" s="157"/>
      <c r="N374" s="157"/>
      <c r="O374" s="157"/>
      <c r="P374" s="157" t="s">
        <v>4642</v>
      </c>
      <c r="Q374" s="164" t="s">
        <v>4583</v>
      </c>
      <c r="R374" s="344" t="s">
        <v>5538</v>
      </c>
    </row>
    <row r="375" spans="1:18" ht="17.25" customHeight="1" x14ac:dyDescent="0.25">
      <c r="A375" s="609" t="s">
        <v>5488</v>
      </c>
      <c r="B375" s="143" t="s">
        <v>4642</v>
      </c>
      <c r="C375" s="164" t="s">
        <v>4583</v>
      </c>
      <c r="D375" s="157"/>
      <c r="E375" s="2923">
        <v>5.67</v>
      </c>
      <c r="F375" s="157"/>
      <c r="G375" s="157"/>
      <c r="H375" s="143" t="s">
        <v>4605</v>
      </c>
      <c r="I375" s="294" t="s">
        <v>4852</v>
      </c>
      <c r="J375" s="1569" t="s">
        <v>4853</v>
      </c>
      <c r="K375" s="143" t="s">
        <v>4605</v>
      </c>
      <c r="L375" s="157"/>
      <c r="M375" s="2923">
        <v>0</v>
      </c>
      <c r="N375" s="157"/>
      <c r="O375" s="157"/>
      <c r="P375" s="157" t="s">
        <v>4642</v>
      </c>
      <c r="Q375" s="164" t="s">
        <v>4583</v>
      </c>
      <c r="R375" s="635" t="s">
        <v>5539</v>
      </c>
    </row>
    <row r="376" spans="1:18" ht="17.25" customHeight="1" x14ac:dyDescent="0.25">
      <c r="A376" s="609" t="s">
        <v>5490</v>
      </c>
      <c r="B376" s="143" t="s">
        <v>4642</v>
      </c>
      <c r="C376" s="164" t="s">
        <v>4583</v>
      </c>
      <c r="D376" s="157"/>
      <c r="E376" s="157"/>
      <c r="F376" s="2923">
        <v>5.53</v>
      </c>
      <c r="G376" s="157"/>
      <c r="H376" s="143" t="s">
        <v>4605</v>
      </c>
      <c r="I376" s="294" t="s">
        <v>4854</v>
      </c>
      <c r="J376" s="1569" t="s">
        <v>4855</v>
      </c>
      <c r="K376" s="143" t="s">
        <v>4605</v>
      </c>
      <c r="L376" s="157"/>
      <c r="M376" s="157"/>
      <c r="N376" s="2923">
        <v>0</v>
      </c>
      <c r="O376" s="157"/>
      <c r="P376" s="157" t="s">
        <v>4642</v>
      </c>
      <c r="Q376" s="164" t="s">
        <v>4583</v>
      </c>
      <c r="R376" s="344" t="s">
        <v>5540</v>
      </c>
    </row>
    <row r="377" spans="1:18" ht="17.25" customHeight="1" x14ac:dyDescent="0.25">
      <c r="A377" s="609" t="s">
        <v>5541</v>
      </c>
      <c r="B377" s="143" t="s">
        <v>4642</v>
      </c>
      <c r="C377" s="164" t="s">
        <v>4583</v>
      </c>
      <c r="D377" s="2931">
        <v>5.44</v>
      </c>
      <c r="E377" s="157"/>
      <c r="F377" s="157"/>
      <c r="G377" s="157"/>
      <c r="H377" s="143" t="s">
        <v>4605</v>
      </c>
      <c r="I377" s="294" t="s">
        <v>4856</v>
      </c>
      <c r="J377" s="151" t="s">
        <v>4857</v>
      </c>
      <c r="K377" s="143" t="s">
        <v>4605</v>
      </c>
      <c r="L377" s="2931">
        <v>0</v>
      </c>
      <c r="M377" s="157"/>
      <c r="N377" s="157"/>
      <c r="O377" s="157"/>
      <c r="P377" s="157" t="s">
        <v>4642</v>
      </c>
      <c r="Q377" s="164" t="s">
        <v>4583</v>
      </c>
      <c r="R377" s="280" t="s">
        <v>5542</v>
      </c>
    </row>
    <row r="378" spans="1:18" ht="17.25" customHeight="1" x14ac:dyDescent="0.25">
      <c r="A378" s="609" t="s">
        <v>5494</v>
      </c>
      <c r="B378" s="143" t="s">
        <v>4642</v>
      </c>
      <c r="C378" s="164" t="s">
        <v>4583</v>
      </c>
      <c r="D378" s="157"/>
      <c r="E378" s="2923">
        <v>1.49</v>
      </c>
      <c r="F378" s="157"/>
      <c r="G378" s="157"/>
      <c r="H378" s="143" t="s">
        <v>4605</v>
      </c>
      <c r="I378" s="294" t="s">
        <v>4858</v>
      </c>
      <c r="J378" s="151" t="s">
        <v>4859</v>
      </c>
      <c r="K378" s="143" t="s">
        <v>4605</v>
      </c>
      <c r="L378" s="157"/>
      <c r="M378" s="2923">
        <v>0</v>
      </c>
      <c r="N378" s="157"/>
      <c r="O378" s="157"/>
      <c r="P378" s="157" t="s">
        <v>4642</v>
      </c>
      <c r="Q378" s="164" t="s">
        <v>4583</v>
      </c>
      <c r="R378" s="264" t="s">
        <v>5543</v>
      </c>
    </row>
    <row r="379" spans="1:18" ht="17.25" customHeight="1" x14ac:dyDescent="0.25">
      <c r="A379" s="609" t="s">
        <v>5544</v>
      </c>
      <c r="B379" s="143" t="s">
        <v>4642</v>
      </c>
      <c r="C379" s="164" t="s">
        <v>4583</v>
      </c>
      <c r="D379" s="157"/>
      <c r="E379" s="157"/>
      <c r="F379" s="2931">
        <v>5.77</v>
      </c>
      <c r="G379" s="157"/>
      <c r="H379" s="143" t="s">
        <v>4605</v>
      </c>
      <c r="I379" s="294" t="s">
        <v>4798</v>
      </c>
      <c r="J379" s="1566" t="s">
        <v>4800</v>
      </c>
      <c r="K379" s="143" t="s">
        <v>4605</v>
      </c>
      <c r="L379" s="157"/>
      <c r="M379" s="157"/>
      <c r="N379" s="2931">
        <v>0</v>
      </c>
      <c r="O379" s="157"/>
      <c r="P379" s="157" t="s">
        <v>4642</v>
      </c>
      <c r="Q379" s="143" t="s">
        <v>4730</v>
      </c>
      <c r="R379" s="183" t="s">
        <v>5545</v>
      </c>
    </row>
    <row r="380" spans="1:18" ht="17.25" customHeight="1" thickBot="1" x14ac:dyDescent="0.3">
      <c r="A380" s="281" t="s">
        <v>5546</v>
      </c>
      <c r="B380" s="166" t="s">
        <v>4642</v>
      </c>
      <c r="C380" s="184" t="s">
        <v>4583</v>
      </c>
      <c r="D380" s="2947">
        <v>1</v>
      </c>
      <c r="E380" s="167"/>
      <c r="F380" s="167"/>
      <c r="G380" s="167"/>
      <c r="H380" s="166" t="s">
        <v>4605</v>
      </c>
      <c r="I380" s="301" t="s">
        <v>4803</v>
      </c>
      <c r="J380" s="169" t="s">
        <v>4804</v>
      </c>
      <c r="K380" s="166" t="s">
        <v>4605</v>
      </c>
      <c r="L380" s="2947">
        <v>2.9</v>
      </c>
      <c r="M380" s="167"/>
      <c r="N380" s="167"/>
      <c r="O380" s="167"/>
      <c r="P380" s="166" t="s">
        <v>4642</v>
      </c>
      <c r="Q380" s="184" t="s">
        <v>4583</v>
      </c>
      <c r="R380" s="326" t="s">
        <v>5547</v>
      </c>
    </row>
    <row r="381" spans="1:18" ht="15" thickTop="1" x14ac:dyDescent="0.25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 t="s">
        <v>4720</v>
      </c>
      <c r="L381" s="128">
        <f>SUM(D354:D380,L354:L380)</f>
        <v>36.72</v>
      </c>
      <c r="M381" s="128">
        <f>SUM(E354:E380,M354:M380)</f>
        <v>74.680000000000007</v>
      </c>
      <c r="N381" s="128">
        <f>SUM(F354:F380,N354:N380)</f>
        <v>55.17</v>
      </c>
      <c r="O381" s="128"/>
      <c r="P381" s="128"/>
      <c r="Q381" s="128"/>
      <c r="R381" s="128"/>
    </row>
    <row r="382" spans="1:18" ht="15" thickBot="1" x14ac:dyDescent="0.3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</row>
    <row r="383" spans="1:18" ht="15.6" thickTop="1" thickBot="1" x14ac:dyDescent="0.3">
      <c r="A383" s="173" t="s">
        <v>7018</v>
      </c>
      <c r="B383" s="128"/>
      <c r="C383" s="3546" t="s">
        <v>5548</v>
      </c>
      <c r="D383" s="3546"/>
      <c r="E383" s="3546"/>
      <c r="F383" s="173"/>
      <c r="G383" s="173"/>
      <c r="H383" s="133"/>
      <c r="I383" s="3551" t="s">
        <v>4722</v>
      </c>
      <c r="J383" s="3552"/>
      <c r="K383" s="133"/>
      <c r="L383" s="173"/>
      <c r="M383" s="173"/>
      <c r="N383" s="173"/>
      <c r="O383" s="173"/>
      <c r="P383" s="173"/>
      <c r="Q383" s="173"/>
      <c r="R383" s="128"/>
    </row>
    <row r="384" spans="1:18" ht="15.6" thickTop="1" thickBot="1" x14ac:dyDescent="0.3">
      <c r="A384" s="127"/>
      <c r="B384" s="128"/>
      <c r="C384" s="128"/>
      <c r="D384" s="129"/>
      <c r="E384" s="129"/>
      <c r="F384" s="130"/>
      <c r="G384" s="129"/>
      <c r="H384" s="131"/>
      <c r="I384" s="128"/>
      <c r="J384" s="132"/>
      <c r="K384" s="1448" t="s">
        <v>4570</v>
      </c>
      <c r="L384" s="1445">
        <v>0</v>
      </c>
      <c r="M384" s="1446">
        <v>0</v>
      </c>
      <c r="N384" s="1447">
        <v>0</v>
      </c>
      <c r="O384" s="510" t="s">
        <v>4571</v>
      </c>
      <c r="P384" s="133"/>
      <c r="Q384" s="128"/>
      <c r="R384" s="530"/>
    </row>
    <row r="385" spans="1:18" ht="15.6" thickTop="1" thickBot="1" x14ac:dyDescent="0.3">
      <c r="A385" s="134" t="s">
        <v>4572</v>
      </c>
      <c r="B385" s="135" t="s">
        <v>5038</v>
      </c>
      <c r="C385" s="136" t="s">
        <v>4574</v>
      </c>
      <c r="D385" s="135" t="s">
        <v>5039</v>
      </c>
      <c r="E385" s="135" t="s">
        <v>5040</v>
      </c>
      <c r="F385" s="135" t="s">
        <v>5041</v>
      </c>
      <c r="G385" s="135" t="s">
        <v>5042</v>
      </c>
      <c r="H385" s="135" t="s">
        <v>5043</v>
      </c>
      <c r="I385" s="138" t="s">
        <v>5044</v>
      </c>
      <c r="J385" s="139" t="s">
        <v>5044</v>
      </c>
      <c r="K385" s="135" t="s">
        <v>5043</v>
      </c>
      <c r="L385" s="135" t="s">
        <v>5039</v>
      </c>
      <c r="M385" s="135" t="s">
        <v>5040</v>
      </c>
      <c r="N385" s="135" t="s">
        <v>5041</v>
      </c>
      <c r="O385" s="135" t="s">
        <v>5042</v>
      </c>
      <c r="P385" s="135" t="s">
        <v>5038</v>
      </c>
      <c r="Q385" s="136" t="s">
        <v>4574</v>
      </c>
      <c r="R385" s="140" t="s">
        <v>4572</v>
      </c>
    </row>
    <row r="386" spans="1:18" ht="15" thickTop="1" x14ac:dyDescent="0.25">
      <c r="A386" s="141" t="s">
        <v>5549</v>
      </c>
      <c r="B386" s="142" t="s">
        <v>4642</v>
      </c>
      <c r="C386" s="142" t="s">
        <v>4730</v>
      </c>
      <c r="D386" s="144"/>
      <c r="E386" s="2921">
        <v>0</v>
      </c>
      <c r="F386" s="144"/>
      <c r="G386" s="144"/>
      <c r="H386" s="142" t="s">
        <v>4605</v>
      </c>
      <c r="I386" s="1575" t="s">
        <v>4640</v>
      </c>
      <c r="J386" s="1582" t="s">
        <v>4586</v>
      </c>
      <c r="K386" s="142" t="s">
        <v>4605</v>
      </c>
      <c r="L386" s="144"/>
      <c r="M386" s="2921">
        <v>0</v>
      </c>
      <c r="N386" s="144"/>
      <c r="O386" s="144"/>
      <c r="P386" s="144" t="s">
        <v>4642</v>
      </c>
      <c r="Q386" s="143" t="s">
        <v>4730</v>
      </c>
      <c r="R386" s="147" t="s">
        <v>5550</v>
      </c>
    </row>
    <row r="387" spans="1:18" ht="14.25" customHeight="1" x14ac:dyDescent="0.25">
      <c r="A387" s="158" t="s">
        <v>5551</v>
      </c>
      <c r="B387" s="143" t="s">
        <v>4642</v>
      </c>
      <c r="C387" s="143" t="s">
        <v>4730</v>
      </c>
      <c r="D387" s="149"/>
      <c r="E387" s="149"/>
      <c r="F387" s="2922">
        <v>0</v>
      </c>
      <c r="G387" s="149"/>
      <c r="H387" s="143" t="s">
        <v>4605</v>
      </c>
      <c r="I387" s="1571" t="s">
        <v>4645</v>
      </c>
      <c r="J387" s="1569" t="s">
        <v>4591</v>
      </c>
      <c r="K387" s="143" t="s">
        <v>4605</v>
      </c>
      <c r="L387" s="149"/>
      <c r="M387" s="149"/>
      <c r="N387" s="2922">
        <v>0</v>
      </c>
      <c r="O387" s="149"/>
      <c r="P387" s="149" t="s">
        <v>4642</v>
      </c>
      <c r="Q387" s="143" t="s">
        <v>4730</v>
      </c>
      <c r="R387" s="153" t="s">
        <v>5552</v>
      </c>
    </row>
    <row r="388" spans="1:18" ht="14.25" customHeight="1" x14ac:dyDescent="0.25">
      <c r="A388" s="148" t="s">
        <v>5553</v>
      </c>
      <c r="B388" s="143" t="s">
        <v>4642</v>
      </c>
      <c r="C388" s="143" t="s">
        <v>4730</v>
      </c>
      <c r="D388" s="2923">
        <v>0</v>
      </c>
      <c r="E388" s="157"/>
      <c r="F388" s="157"/>
      <c r="G388" s="157"/>
      <c r="H388" s="143" t="s">
        <v>4605</v>
      </c>
      <c r="I388" s="1577" t="s">
        <v>4648</v>
      </c>
      <c r="J388" s="1566" t="s">
        <v>4596</v>
      </c>
      <c r="K388" s="143" t="s">
        <v>4605</v>
      </c>
      <c r="L388" s="2923">
        <v>0</v>
      </c>
      <c r="M388" s="157"/>
      <c r="N388" s="157"/>
      <c r="O388" s="157"/>
      <c r="P388" s="157" t="s">
        <v>4642</v>
      </c>
      <c r="Q388" s="143" t="s">
        <v>4730</v>
      </c>
      <c r="R388" s="153" t="s">
        <v>5554</v>
      </c>
    </row>
    <row r="389" spans="1:18" ht="14.25" customHeight="1" x14ac:dyDescent="0.25">
      <c r="A389" s="174" t="s">
        <v>5555</v>
      </c>
      <c r="B389" s="143" t="s">
        <v>4642</v>
      </c>
      <c r="C389" s="143" t="s">
        <v>4730</v>
      </c>
      <c r="D389" s="157"/>
      <c r="E389" s="2923">
        <v>0</v>
      </c>
      <c r="F389" s="157"/>
      <c r="G389" s="157"/>
      <c r="H389" s="143" t="s">
        <v>4605</v>
      </c>
      <c r="I389" s="1577" t="s">
        <v>4652</v>
      </c>
      <c r="J389" s="151" t="s">
        <v>4601</v>
      </c>
      <c r="K389" s="143" t="s">
        <v>4605</v>
      </c>
      <c r="L389" s="157"/>
      <c r="M389" s="2923">
        <v>0</v>
      </c>
      <c r="N389" s="157"/>
      <c r="O389" s="157"/>
      <c r="P389" s="157" t="s">
        <v>4642</v>
      </c>
      <c r="Q389" s="164" t="s">
        <v>4583</v>
      </c>
      <c r="R389" s="344" t="s">
        <v>5556</v>
      </c>
    </row>
    <row r="390" spans="1:18" ht="14.25" customHeight="1" x14ac:dyDescent="0.25">
      <c r="A390" s="148" t="s">
        <v>5557</v>
      </c>
      <c r="B390" s="143" t="s">
        <v>4642</v>
      </c>
      <c r="C390" s="143" t="s">
        <v>4730</v>
      </c>
      <c r="D390" s="157"/>
      <c r="E390" s="157"/>
      <c r="F390" s="2923">
        <v>0</v>
      </c>
      <c r="G390" s="157"/>
      <c r="H390" s="143" t="s">
        <v>4605</v>
      </c>
      <c r="I390" s="1577" t="s">
        <v>4655</v>
      </c>
      <c r="J390" s="151" t="s">
        <v>4604</v>
      </c>
      <c r="K390" s="143" t="s">
        <v>4605</v>
      </c>
      <c r="L390" s="157"/>
      <c r="M390" s="157"/>
      <c r="N390" s="2923">
        <v>0</v>
      </c>
      <c r="O390" s="157"/>
      <c r="P390" s="157" t="s">
        <v>4642</v>
      </c>
      <c r="Q390" s="164" t="s">
        <v>4583</v>
      </c>
      <c r="R390" s="344" t="s">
        <v>5558</v>
      </c>
    </row>
    <row r="391" spans="1:18" ht="14.25" customHeight="1" x14ac:dyDescent="0.25">
      <c r="A391" s="174" t="s">
        <v>5559</v>
      </c>
      <c r="B391" s="143" t="s">
        <v>4642</v>
      </c>
      <c r="C391" s="143" t="s">
        <v>4730</v>
      </c>
      <c r="D391" s="2923">
        <v>0</v>
      </c>
      <c r="E391" s="157"/>
      <c r="F391" s="157"/>
      <c r="G391" s="157"/>
      <c r="H391" s="143" t="s">
        <v>4605</v>
      </c>
      <c r="I391" s="1577" t="s">
        <v>4660</v>
      </c>
      <c r="J391" s="151" t="s">
        <v>4607</v>
      </c>
      <c r="K391" s="143" t="s">
        <v>4605</v>
      </c>
      <c r="L391" s="2923">
        <v>0</v>
      </c>
      <c r="M391" s="157"/>
      <c r="N391" s="157"/>
      <c r="O391" s="157"/>
      <c r="P391" s="157" t="s">
        <v>4642</v>
      </c>
      <c r="Q391" s="164" t="s">
        <v>4583</v>
      </c>
      <c r="R391" s="344" t="s">
        <v>5560</v>
      </c>
    </row>
    <row r="392" spans="1:18" ht="14.25" customHeight="1" x14ac:dyDescent="0.25">
      <c r="A392" s="148" t="s">
        <v>5561</v>
      </c>
      <c r="B392" s="143" t="s">
        <v>4642</v>
      </c>
      <c r="C392" s="143" t="s">
        <v>4730</v>
      </c>
      <c r="D392" s="157"/>
      <c r="E392" s="2923">
        <v>0</v>
      </c>
      <c r="F392" s="157"/>
      <c r="G392" s="157"/>
      <c r="H392" s="143" t="s">
        <v>4605</v>
      </c>
      <c r="I392" s="1577" t="s">
        <v>4664</v>
      </c>
      <c r="J392" s="151" t="s">
        <v>4609</v>
      </c>
      <c r="K392" s="143" t="s">
        <v>4605</v>
      </c>
      <c r="L392" s="157"/>
      <c r="M392" s="2923">
        <v>0</v>
      </c>
      <c r="N392" s="157"/>
      <c r="O392" s="157"/>
      <c r="P392" s="157" t="s">
        <v>4642</v>
      </c>
      <c r="Q392" s="164" t="s">
        <v>4583</v>
      </c>
      <c r="R392" s="344" t="s">
        <v>5562</v>
      </c>
    </row>
    <row r="393" spans="1:18" ht="14.25" customHeight="1" x14ac:dyDescent="0.25">
      <c r="A393" s="174" t="s">
        <v>5563</v>
      </c>
      <c r="B393" s="143" t="s">
        <v>4642</v>
      </c>
      <c r="C393" s="143" t="s">
        <v>4730</v>
      </c>
      <c r="D393" s="157"/>
      <c r="E393" s="157"/>
      <c r="F393" s="2923">
        <v>0</v>
      </c>
      <c r="G393" s="157"/>
      <c r="H393" s="143" t="s">
        <v>4605</v>
      </c>
      <c r="I393" s="1577" t="s">
        <v>4668</v>
      </c>
      <c r="J393" s="1566" t="s">
        <v>4611</v>
      </c>
      <c r="K393" s="143" t="s">
        <v>4605</v>
      </c>
      <c r="L393" s="157"/>
      <c r="M393" s="157"/>
      <c r="N393" s="2923">
        <v>0</v>
      </c>
      <c r="O393" s="157"/>
      <c r="P393" s="157" t="s">
        <v>4642</v>
      </c>
      <c r="Q393" s="143" t="s">
        <v>4730</v>
      </c>
      <c r="R393" s="153" t="s">
        <v>5564</v>
      </c>
    </row>
    <row r="394" spans="1:18" ht="14.25" customHeight="1" x14ac:dyDescent="0.25">
      <c r="A394" s="148" t="s">
        <v>5565</v>
      </c>
      <c r="B394" s="143" t="s">
        <v>4642</v>
      </c>
      <c r="C394" s="143" t="s">
        <v>4730</v>
      </c>
      <c r="D394" s="2923">
        <v>0</v>
      </c>
      <c r="E394" s="157"/>
      <c r="F394" s="157"/>
      <c r="G394" s="157"/>
      <c r="H394" s="143" t="s">
        <v>4605</v>
      </c>
      <c r="I394" s="1577" t="s">
        <v>4672</v>
      </c>
      <c r="J394" s="1566" t="s">
        <v>4613</v>
      </c>
      <c r="K394" s="143" t="s">
        <v>4605</v>
      </c>
      <c r="L394" s="2923">
        <v>0</v>
      </c>
      <c r="M394" s="157"/>
      <c r="N394" s="157"/>
      <c r="O394" s="157"/>
      <c r="P394" s="157" t="s">
        <v>4642</v>
      </c>
      <c r="Q394" s="143" t="s">
        <v>4730</v>
      </c>
      <c r="R394" s="153" t="s">
        <v>5566</v>
      </c>
    </row>
    <row r="395" spans="1:18" ht="14.25" customHeight="1" x14ac:dyDescent="0.25">
      <c r="A395" s="174" t="s">
        <v>5567</v>
      </c>
      <c r="B395" s="143" t="s">
        <v>4642</v>
      </c>
      <c r="C395" s="143" t="s">
        <v>4730</v>
      </c>
      <c r="D395" s="157"/>
      <c r="E395" s="2923">
        <v>0</v>
      </c>
      <c r="F395" s="157"/>
      <c r="G395" s="157"/>
      <c r="H395" s="143" t="s">
        <v>4605</v>
      </c>
      <c r="I395" s="1577" t="s">
        <v>4677</v>
      </c>
      <c r="J395" s="1566" t="s">
        <v>4617</v>
      </c>
      <c r="K395" s="143" t="s">
        <v>4605</v>
      </c>
      <c r="L395" s="157"/>
      <c r="M395" s="2923">
        <v>0</v>
      </c>
      <c r="N395" s="157"/>
      <c r="O395" s="157"/>
      <c r="P395" s="157" t="s">
        <v>4642</v>
      </c>
      <c r="Q395" s="143" t="s">
        <v>4730</v>
      </c>
      <c r="R395" s="153" t="s">
        <v>5568</v>
      </c>
    </row>
    <row r="396" spans="1:18" ht="14.25" customHeight="1" x14ac:dyDescent="0.25">
      <c r="A396" s="148" t="s">
        <v>5569</v>
      </c>
      <c r="B396" s="143" t="s">
        <v>4642</v>
      </c>
      <c r="C396" s="143" t="s">
        <v>4730</v>
      </c>
      <c r="D396" s="157"/>
      <c r="E396" s="157"/>
      <c r="F396" s="2923">
        <v>0</v>
      </c>
      <c r="G396" s="157"/>
      <c r="H396" s="143" t="s">
        <v>4605</v>
      </c>
      <c r="I396" s="1577" t="s">
        <v>4681</v>
      </c>
      <c r="J396" s="151" t="s">
        <v>4621</v>
      </c>
      <c r="K396" s="143" t="s">
        <v>4605</v>
      </c>
      <c r="L396" s="157"/>
      <c r="M396" s="157"/>
      <c r="N396" s="2923">
        <v>0</v>
      </c>
      <c r="O396" s="157"/>
      <c r="P396" s="157" t="s">
        <v>4642</v>
      </c>
      <c r="Q396" s="164" t="s">
        <v>4583</v>
      </c>
      <c r="R396" s="344" t="s">
        <v>5570</v>
      </c>
    </row>
    <row r="397" spans="1:18" ht="14.25" customHeight="1" x14ac:dyDescent="0.25">
      <c r="A397" s="148" t="s">
        <v>5571</v>
      </c>
      <c r="B397" s="143" t="s">
        <v>4642</v>
      </c>
      <c r="C397" s="143" t="s">
        <v>4730</v>
      </c>
      <c r="D397" s="2923">
        <v>0</v>
      </c>
      <c r="E397" s="157"/>
      <c r="F397" s="157"/>
      <c r="G397" s="157"/>
      <c r="H397" s="143" t="s">
        <v>4605</v>
      </c>
      <c r="I397" s="1577" t="s">
        <v>4685</v>
      </c>
      <c r="J397" s="151" t="s">
        <v>4687</v>
      </c>
      <c r="K397" s="143" t="s">
        <v>4605</v>
      </c>
      <c r="L397" s="2923">
        <v>0</v>
      </c>
      <c r="M397" s="157"/>
      <c r="N397" s="157"/>
      <c r="O397" s="157"/>
      <c r="P397" s="157" t="s">
        <v>4642</v>
      </c>
      <c r="Q397" s="164" t="s">
        <v>4583</v>
      </c>
      <c r="R397" s="344" t="s">
        <v>5572</v>
      </c>
    </row>
    <row r="398" spans="1:18" ht="14.25" customHeight="1" x14ac:dyDescent="0.25">
      <c r="A398" s="148" t="s">
        <v>5573</v>
      </c>
      <c r="B398" s="143" t="s">
        <v>4642</v>
      </c>
      <c r="C398" s="143" t="s">
        <v>4730</v>
      </c>
      <c r="D398" s="157"/>
      <c r="E398" s="2923">
        <v>0</v>
      </c>
      <c r="F398" s="157"/>
      <c r="G398" s="157"/>
      <c r="H398" s="143" t="s">
        <v>4605</v>
      </c>
      <c r="I398" s="1577" t="s">
        <v>4690</v>
      </c>
      <c r="J398" s="151" t="s">
        <v>4692</v>
      </c>
      <c r="K398" s="143" t="s">
        <v>4605</v>
      </c>
      <c r="L398" s="157"/>
      <c r="M398" s="2923">
        <v>0</v>
      </c>
      <c r="N398" s="157"/>
      <c r="O398" s="157"/>
      <c r="P398" s="157" t="s">
        <v>4642</v>
      </c>
      <c r="Q398" s="164" t="s">
        <v>4583</v>
      </c>
      <c r="R398" s="344" t="s">
        <v>5574</v>
      </c>
    </row>
    <row r="399" spans="1:18" ht="14.25" customHeight="1" thickBot="1" x14ac:dyDescent="0.3">
      <c r="A399" s="175" t="s">
        <v>5575</v>
      </c>
      <c r="B399" s="176" t="s">
        <v>4642</v>
      </c>
      <c r="C399" s="176" t="s">
        <v>4730</v>
      </c>
      <c r="D399" s="177"/>
      <c r="E399" s="177"/>
      <c r="F399" s="2928">
        <v>0</v>
      </c>
      <c r="G399" s="177"/>
      <c r="H399" s="176" t="s">
        <v>4605</v>
      </c>
      <c r="I399" s="1589" t="s">
        <v>4695</v>
      </c>
      <c r="J399" s="187" t="s">
        <v>4696</v>
      </c>
      <c r="K399" s="176" t="s">
        <v>4605</v>
      </c>
      <c r="L399" s="177"/>
      <c r="M399" s="177"/>
      <c r="N399" s="2928">
        <v>0</v>
      </c>
      <c r="O399" s="177"/>
      <c r="P399" s="177" t="s">
        <v>4642</v>
      </c>
      <c r="Q399" s="191" t="s">
        <v>4583</v>
      </c>
      <c r="R399" s="479" t="s">
        <v>5576</v>
      </c>
    </row>
    <row r="400" spans="1:18" ht="14.25" customHeight="1" thickTop="1" x14ac:dyDescent="0.25">
      <c r="A400" s="174" t="s">
        <v>5577</v>
      </c>
      <c r="B400" s="156" t="s">
        <v>4642</v>
      </c>
      <c r="C400" s="156" t="s">
        <v>4730</v>
      </c>
      <c r="D400" s="2925">
        <v>0</v>
      </c>
      <c r="E400" s="179"/>
      <c r="F400" s="179"/>
      <c r="G400" s="179"/>
      <c r="H400" s="156" t="s">
        <v>4605</v>
      </c>
      <c r="I400" s="1576" t="s">
        <v>4698</v>
      </c>
      <c r="J400" s="1568" t="s">
        <v>4699</v>
      </c>
      <c r="K400" s="156" t="s">
        <v>4605</v>
      </c>
      <c r="L400" s="2925">
        <v>0</v>
      </c>
      <c r="M400" s="179"/>
      <c r="N400" s="179"/>
      <c r="O400" s="179"/>
      <c r="P400" s="179" t="s">
        <v>4642</v>
      </c>
      <c r="Q400" s="143" t="s">
        <v>4730</v>
      </c>
      <c r="R400" s="182" t="s">
        <v>5578</v>
      </c>
    </row>
    <row r="401" spans="1:18" ht="14.25" customHeight="1" x14ac:dyDescent="0.25">
      <c r="A401" s="148" t="s">
        <v>5579</v>
      </c>
      <c r="B401" s="143" t="s">
        <v>4642</v>
      </c>
      <c r="C401" s="143" t="s">
        <v>4730</v>
      </c>
      <c r="D401" s="157"/>
      <c r="E401" s="2923">
        <v>0</v>
      </c>
      <c r="F401" s="157"/>
      <c r="G401" s="157"/>
      <c r="H401" s="143" t="s">
        <v>4605</v>
      </c>
      <c r="I401" s="1577" t="s">
        <v>4700</v>
      </c>
      <c r="J401" s="1566" t="s">
        <v>4701</v>
      </c>
      <c r="K401" s="143" t="s">
        <v>4605</v>
      </c>
      <c r="L401" s="157"/>
      <c r="M401" s="2923">
        <v>0</v>
      </c>
      <c r="N401" s="157"/>
      <c r="O401" s="157"/>
      <c r="P401" s="157" t="s">
        <v>4642</v>
      </c>
      <c r="Q401" s="143" t="s">
        <v>4730</v>
      </c>
      <c r="R401" s="153" t="s">
        <v>5580</v>
      </c>
    </row>
    <row r="402" spans="1:18" ht="14.25" customHeight="1" x14ac:dyDescent="0.25">
      <c r="A402" s="148" t="s">
        <v>5581</v>
      </c>
      <c r="B402" s="143" t="s">
        <v>4642</v>
      </c>
      <c r="C402" s="143" t="s">
        <v>4730</v>
      </c>
      <c r="D402" s="157"/>
      <c r="E402" s="157"/>
      <c r="F402" s="2923">
        <v>0</v>
      </c>
      <c r="G402" s="157"/>
      <c r="H402" s="143" t="s">
        <v>4605</v>
      </c>
      <c r="I402" s="1577" t="s">
        <v>4704</v>
      </c>
      <c r="J402" s="1566" t="s">
        <v>4705</v>
      </c>
      <c r="K402" s="143" t="s">
        <v>4605</v>
      </c>
      <c r="L402" s="157"/>
      <c r="M402" s="157"/>
      <c r="N402" s="2923">
        <v>0</v>
      </c>
      <c r="O402" s="157"/>
      <c r="P402" s="157" t="s">
        <v>4642</v>
      </c>
      <c r="Q402" s="143" t="s">
        <v>4730</v>
      </c>
      <c r="R402" s="182" t="s">
        <v>5582</v>
      </c>
    </row>
    <row r="403" spans="1:18" ht="14.25" customHeight="1" x14ac:dyDescent="0.25">
      <c r="A403" s="148" t="s">
        <v>5583</v>
      </c>
      <c r="B403" s="143" t="s">
        <v>4642</v>
      </c>
      <c r="C403" s="143" t="s">
        <v>4730</v>
      </c>
      <c r="D403" s="2923">
        <v>0</v>
      </c>
      <c r="E403" s="157"/>
      <c r="F403" s="157"/>
      <c r="G403" s="157"/>
      <c r="H403" s="143" t="s">
        <v>4605</v>
      </c>
      <c r="I403" s="1577" t="s">
        <v>4708</v>
      </c>
      <c r="J403" s="151" t="s">
        <v>4710</v>
      </c>
      <c r="K403" s="143" t="s">
        <v>4605</v>
      </c>
      <c r="L403" s="2923">
        <v>0</v>
      </c>
      <c r="M403" s="157"/>
      <c r="N403" s="157"/>
      <c r="O403" s="157"/>
      <c r="P403" s="157" t="s">
        <v>4642</v>
      </c>
      <c r="Q403" s="164" t="s">
        <v>4583</v>
      </c>
      <c r="R403" s="344" t="s">
        <v>5584</v>
      </c>
    </row>
    <row r="404" spans="1:18" ht="14.25" customHeight="1" x14ac:dyDescent="0.25">
      <c r="A404" s="148" t="s">
        <v>5585</v>
      </c>
      <c r="B404" s="143" t="s">
        <v>4642</v>
      </c>
      <c r="C404" s="143" t="s">
        <v>4730</v>
      </c>
      <c r="D404" s="157"/>
      <c r="E404" s="2931">
        <v>0</v>
      </c>
      <c r="F404" s="157"/>
      <c r="G404" s="157"/>
      <c r="H404" s="143" t="s">
        <v>4605</v>
      </c>
      <c r="I404" s="1577" t="s">
        <v>4713</v>
      </c>
      <c r="J404" s="151" t="s">
        <v>4714</v>
      </c>
      <c r="K404" s="143" t="s">
        <v>4605</v>
      </c>
      <c r="L404" s="157"/>
      <c r="M404" s="2931">
        <v>0</v>
      </c>
      <c r="N404" s="157"/>
      <c r="O404" s="157"/>
      <c r="P404" s="157" t="s">
        <v>4642</v>
      </c>
      <c r="Q404" s="164" t="s">
        <v>4583</v>
      </c>
      <c r="R404" s="477" t="s">
        <v>5586</v>
      </c>
    </row>
    <row r="405" spans="1:18" ht="14.25" customHeight="1" x14ac:dyDescent="0.25">
      <c r="A405" s="148" t="s">
        <v>5587</v>
      </c>
      <c r="B405" s="143" t="s">
        <v>4642</v>
      </c>
      <c r="C405" s="143" t="s">
        <v>4730</v>
      </c>
      <c r="D405" s="157"/>
      <c r="E405" s="157"/>
      <c r="F405" s="2923">
        <v>0</v>
      </c>
      <c r="G405" s="157"/>
      <c r="H405" s="143" t="s">
        <v>4605</v>
      </c>
      <c r="I405" s="1577" t="s">
        <v>4717</v>
      </c>
      <c r="J405" s="151" t="s">
        <v>4718</v>
      </c>
      <c r="K405" s="143" t="s">
        <v>4605</v>
      </c>
      <c r="L405" s="157"/>
      <c r="M405" s="157"/>
      <c r="N405" s="2923">
        <v>0</v>
      </c>
      <c r="O405" s="157"/>
      <c r="P405" s="157" t="s">
        <v>4642</v>
      </c>
      <c r="Q405" s="164" t="s">
        <v>4583</v>
      </c>
      <c r="R405" s="344" t="s">
        <v>5588</v>
      </c>
    </row>
    <row r="406" spans="1:18" ht="14.25" customHeight="1" x14ac:dyDescent="0.25">
      <c r="A406" s="257" t="s">
        <v>5589</v>
      </c>
      <c r="B406" s="143" t="s">
        <v>5590</v>
      </c>
      <c r="C406" s="164" t="s">
        <v>4583</v>
      </c>
      <c r="D406" s="2923">
        <v>0</v>
      </c>
      <c r="E406" s="157"/>
      <c r="F406" s="157"/>
      <c r="G406" s="157"/>
      <c r="H406" s="143" t="s">
        <v>4605</v>
      </c>
      <c r="I406" s="154" t="s">
        <v>5062</v>
      </c>
      <c r="J406" s="151" t="s">
        <v>4850</v>
      </c>
      <c r="K406" s="143" t="s">
        <v>4605</v>
      </c>
      <c r="L406" s="2923">
        <v>0</v>
      </c>
      <c r="M406" s="157"/>
      <c r="N406" s="157"/>
      <c r="O406" s="157"/>
      <c r="P406" s="157" t="s">
        <v>4642</v>
      </c>
      <c r="Q406" s="164" t="s">
        <v>4583</v>
      </c>
      <c r="R406" s="477" t="s">
        <v>5591</v>
      </c>
    </row>
    <row r="407" spans="1:18" ht="14.25" customHeight="1" x14ac:dyDescent="0.25">
      <c r="A407" s="257" t="s">
        <v>5592</v>
      </c>
      <c r="B407" s="143" t="s">
        <v>5590</v>
      </c>
      <c r="C407" s="164" t="s">
        <v>4583</v>
      </c>
      <c r="D407" s="157"/>
      <c r="E407" s="2923">
        <v>0</v>
      </c>
      <c r="F407" s="157"/>
      <c r="G407" s="157"/>
      <c r="H407" s="143" t="s">
        <v>4605</v>
      </c>
      <c r="I407" s="154" t="s">
        <v>4852</v>
      </c>
      <c r="J407" s="151" t="s">
        <v>4853</v>
      </c>
      <c r="K407" s="143" t="s">
        <v>4605</v>
      </c>
      <c r="L407" s="157"/>
      <c r="M407" s="2923">
        <v>0</v>
      </c>
      <c r="N407" s="157"/>
      <c r="O407" s="157"/>
      <c r="P407" s="157" t="s">
        <v>4642</v>
      </c>
      <c r="Q407" s="164" t="s">
        <v>4583</v>
      </c>
      <c r="R407" s="344" t="s">
        <v>5593</v>
      </c>
    </row>
    <row r="408" spans="1:18" ht="14.25" customHeight="1" x14ac:dyDescent="0.25">
      <c r="A408" s="257" t="s">
        <v>5594</v>
      </c>
      <c r="B408" s="143" t="s">
        <v>5590</v>
      </c>
      <c r="C408" s="164" t="s">
        <v>4583</v>
      </c>
      <c r="D408" s="157"/>
      <c r="E408" s="157"/>
      <c r="F408" s="2923">
        <v>0</v>
      </c>
      <c r="G408" s="157"/>
      <c r="H408" s="143" t="s">
        <v>4605</v>
      </c>
      <c r="I408" s="154" t="s">
        <v>4854</v>
      </c>
      <c r="J408" s="151" t="s">
        <v>4855</v>
      </c>
      <c r="K408" s="143" t="s">
        <v>4605</v>
      </c>
      <c r="L408" s="157"/>
      <c r="M408" s="157"/>
      <c r="N408" s="2923">
        <v>0</v>
      </c>
      <c r="O408" s="157"/>
      <c r="P408" s="157" t="s">
        <v>4642</v>
      </c>
      <c r="Q408" s="164" t="s">
        <v>4583</v>
      </c>
      <c r="R408" s="477" t="s">
        <v>5595</v>
      </c>
    </row>
    <row r="409" spans="1:18" ht="14.25" customHeight="1" x14ac:dyDescent="0.25">
      <c r="A409" s="257" t="s">
        <v>5596</v>
      </c>
      <c r="B409" s="143" t="s">
        <v>569</v>
      </c>
      <c r="C409" s="143" t="s">
        <v>4730</v>
      </c>
      <c r="D409" s="2931">
        <v>0</v>
      </c>
      <c r="E409" s="157"/>
      <c r="F409" s="157"/>
      <c r="G409" s="157"/>
      <c r="H409" s="143" t="s">
        <v>4605</v>
      </c>
      <c r="I409" s="1577" t="s">
        <v>4856</v>
      </c>
      <c r="J409" s="1566" t="s">
        <v>4857</v>
      </c>
      <c r="K409" s="143" t="s">
        <v>4605</v>
      </c>
      <c r="L409" s="2931">
        <v>0</v>
      </c>
      <c r="M409" s="157"/>
      <c r="N409" s="157"/>
      <c r="O409" s="157"/>
      <c r="P409" s="157" t="s">
        <v>4642</v>
      </c>
      <c r="Q409" s="143" t="s">
        <v>4730</v>
      </c>
      <c r="R409" s="183" t="s">
        <v>5597</v>
      </c>
    </row>
    <row r="410" spans="1:18" ht="14.25" customHeight="1" x14ac:dyDescent="0.25">
      <c r="A410" s="609" t="s">
        <v>5598</v>
      </c>
      <c r="B410" s="143" t="s">
        <v>4642</v>
      </c>
      <c r="C410" s="164" t="s">
        <v>4583</v>
      </c>
      <c r="D410" s="157"/>
      <c r="E410" s="2923">
        <v>0</v>
      </c>
      <c r="F410" s="157"/>
      <c r="G410" s="157"/>
      <c r="H410" s="143" t="s">
        <v>4605</v>
      </c>
      <c r="I410" s="150" t="s">
        <v>4858</v>
      </c>
      <c r="J410" s="1566" t="s">
        <v>4859</v>
      </c>
      <c r="K410" s="143" t="s">
        <v>4605</v>
      </c>
      <c r="L410" s="157"/>
      <c r="M410" s="2923">
        <v>0</v>
      </c>
      <c r="N410" s="157"/>
      <c r="O410" s="157"/>
      <c r="P410" s="157" t="s">
        <v>4642</v>
      </c>
      <c r="Q410" s="143" t="s">
        <v>4730</v>
      </c>
      <c r="R410" s="153" t="s">
        <v>5599</v>
      </c>
    </row>
    <row r="411" spans="1:18" ht="14.25" customHeight="1" x14ac:dyDescent="0.25">
      <c r="A411" s="609" t="s">
        <v>5600</v>
      </c>
      <c r="B411" s="143" t="s">
        <v>4642</v>
      </c>
      <c r="C411" s="164" t="s">
        <v>4583</v>
      </c>
      <c r="D411" s="157"/>
      <c r="E411" s="157"/>
      <c r="F411" s="2931">
        <v>0</v>
      </c>
      <c r="G411" s="157"/>
      <c r="H411" s="143" t="s">
        <v>4605</v>
      </c>
      <c r="I411" s="150" t="s">
        <v>4798</v>
      </c>
      <c r="J411" s="1566" t="s">
        <v>4800</v>
      </c>
      <c r="K411" s="143" t="s">
        <v>4605</v>
      </c>
      <c r="L411" s="157"/>
      <c r="M411" s="157"/>
      <c r="N411" s="2931">
        <v>0</v>
      </c>
      <c r="O411" s="157"/>
      <c r="P411" s="157" t="s">
        <v>4642</v>
      </c>
      <c r="Q411" s="143" t="s">
        <v>4730</v>
      </c>
      <c r="R411" s="183" t="s">
        <v>5601</v>
      </c>
    </row>
    <row r="412" spans="1:18" ht="14.25" customHeight="1" thickBot="1" x14ac:dyDescent="0.3">
      <c r="A412" s="276" t="s">
        <v>5602</v>
      </c>
      <c r="B412" s="166" t="s">
        <v>4642</v>
      </c>
      <c r="C412" s="184" t="s">
        <v>4583</v>
      </c>
      <c r="D412" s="2947">
        <v>0</v>
      </c>
      <c r="E412" s="167"/>
      <c r="F412" s="167"/>
      <c r="G412" s="167"/>
      <c r="H412" s="166" t="s">
        <v>4605</v>
      </c>
      <c r="I412" s="194" t="s">
        <v>4803</v>
      </c>
      <c r="J412" s="190" t="s">
        <v>4804</v>
      </c>
      <c r="K412" s="166" t="s">
        <v>4605</v>
      </c>
      <c r="L412" s="2947">
        <v>0</v>
      </c>
      <c r="M412" s="167"/>
      <c r="N412" s="167"/>
      <c r="O412" s="167"/>
      <c r="P412" s="167" t="s">
        <v>4642</v>
      </c>
      <c r="Q412" s="184" t="s">
        <v>4583</v>
      </c>
      <c r="R412" s="636" t="s">
        <v>5603</v>
      </c>
    </row>
    <row r="413" spans="1:18" ht="15" thickTop="1" x14ac:dyDescent="0.25">
      <c r="A413" s="128"/>
      <c r="C413" s="128"/>
      <c r="D413" s="128"/>
      <c r="E413" s="128"/>
      <c r="F413" s="128"/>
      <c r="G413" s="128"/>
      <c r="H413" s="128"/>
      <c r="I413" s="128"/>
      <c r="J413" s="128"/>
      <c r="K413" s="128" t="s">
        <v>4720</v>
      </c>
      <c r="L413" s="128">
        <f>SUM(D386:D412,L386:L412)</f>
        <v>0</v>
      </c>
      <c r="M413" s="128">
        <f>SUM(E386:E412,M386:M412)</f>
        <v>0</v>
      </c>
      <c r="N413" s="128">
        <f>SUM(F386:F412,N386:N412)</f>
        <v>0</v>
      </c>
      <c r="O413" s="128"/>
      <c r="P413" s="128"/>
      <c r="Q413" s="128"/>
      <c r="R413" s="128"/>
    </row>
    <row r="414" spans="1:18" ht="15" thickBot="1" x14ac:dyDescent="0.3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</row>
    <row r="415" spans="1:18" ht="15.6" thickTop="1" thickBot="1" x14ac:dyDescent="0.3">
      <c r="A415" s="173" t="s">
        <v>7019</v>
      </c>
      <c r="B415" s="128"/>
      <c r="C415" s="3546" t="s">
        <v>5604</v>
      </c>
      <c r="D415" s="3546"/>
      <c r="E415" s="3546"/>
      <c r="F415" s="173"/>
      <c r="G415" s="173"/>
      <c r="H415" s="133"/>
      <c r="I415" s="3551" t="s">
        <v>4722</v>
      </c>
      <c r="J415" s="3552"/>
      <c r="K415" s="133"/>
      <c r="L415" s="173"/>
      <c r="M415" s="173"/>
      <c r="N415" s="173"/>
      <c r="O415" s="173"/>
      <c r="P415" s="173"/>
      <c r="Q415" s="173"/>
      <c r="R415" s="128"/>
    </row>
    <row r="416" spans="1:18" ht="15.6" thickTop="1" thickBot="1" x14ac:dyDescent="0.3">
      <c r="A416" s="127"/>
      <c r="B416" s="128"/>
      <c r="C416" s="128"/>
      <c r="D416" s="129"/>
      <c r="E416" s="129"/>
      <c r="F416" s="130"/>
      <c r="G416" s="129"/>
      <c r="H416" s="131"/>
      <c r="I416" s="128"/>
      <c r="J416" s="132"/>
      <c r="K416" s="1448" t="s">
        <v>4570</v>
      </c>
      <c r="L416" s="1445">
        <v>0</v>
      </c>
      <c r="M416" s="1446">
        <v>0</v>
      </c>
      <c r="N416" s="1447">
        <v>0</v>
      </c>
      <c r="O416" s="510" t="s">
        <v>4571</v>
      </c>
      <c r="P416" s="133"/>
      <c r="Q416" s="128"/>
      <c r="R416" s="530"/>
    </row>
    <row r="417" spans="1:18" ht="15.6" thickTop="1" thickBot="1" x14ac:dyDescent="0.3">
      <c r="A417" s="134" t="s">
        <v>4572</v>
      </c>
      <c r="B417" s="135" t="s">
        <v>5038</v>
      </c>
      <c r="C417" s="136" t="s">
        <v>4574</v>
      </c>
      <c r="D417" s="135" t="s">
        <v>5039</v>
      </c>
      <c r="E417" s="135" t="s">
        <v>5040</v>
      </c>
      <c r="F417" s="135" t="s">
        <v>5041</v>
      </c>
      <c r="G417" s="135" t="s">
        <v>5042</v>
      </c>
      <c r="H417" s="135" t="s">
        <v>5043</v>
      </c>
      <c r="I417" s="138" t="s">
        <v>5044</v>
      </c>
      <c r="J417" s="139" t="s">
        <v>5044</v>
      </c>
      <c r="K417" s="135" t="s">
        <v>5043</v>
      </c>
      <c r="L417" s="135" t="s">
        <v>5039</v>
      </c>
      <c r="M417" s="135" t="s">
        <v>5040</v>
      </c>
      <c r="N417" s="135" t="s">
        <v>5041</v>
      </c>
      <c r="O417" s="135" t="s">
        <v>5042</v>
      </c>
      <c r="P417" s="135" t="s">
        <v>5038</v>
      </c>
      <c r="Q417" s="136" t="s">
        <v>4574</v>
      </c>
      <c r="R417" s="140" t="s">
        <v>4572</v>
      </c>
    </row>
    <row r="418" spans="1:18" ht="15" thickTop="1" x14ac:dyDescent="0.25">
      <c r="A418" s="141" t="s">
        <v>5605</v>
      </c>
      <c r="B418" s="142" t="s">
        <v>569</v>
      </c>
      <c r="C418" s="143" t="s">
        <v>4730</v>
      </c>
      <c r="D418" s="144"/>
      <c r="E418" s="2921">
        <v>0</v>
      </c>
      <c r="F418" s="144"/>
      <c r="G418" s="144"/>
      <c r="H418" s="142" t="s">
        <v>4605</v>
      </c>
      <c r="I418" s="1575" t="s">
        <v>4640</v>
      </c>
      <c r="J418" s="1582" t="s">
        <v>4586</v>
      </c>
      <c r="K418" s="142" t="s">
        <v>4605</v>
      </c>
      <c r="L418" s="144"/>
      <c r="M418" s="2921">
        <v>0</v>
      </c>
      <c r="N418" s="144"/>
      <c r="O418" s="144"/>
      <c r="P418" s="144" t="s">
        <v>4642</v>
      </c>
      <c r="Q418" s="143" t="s">
        <v>4730</v>
      </c>
      <c r="R418" s="147" t="s">
        <v>5606</v>
      </c>
    </row>
    <row r="419" spans="1:18" ht="14.25" customHeight="1" x14ac:dyDescent="0.25">
      <c r="A419" s="158" t="s">
        <v>5607</v>
      </c>
      <c r="B419" s="143" t="s">
        <v>569</v>
      </c>
      <c r="C419" s="143" t="s">
        <v>4730</v>
      </c>
      <c r="D419" s="149"/>
      <c r="E419" s="149"/>
      <c r="F419" s="2922">
        <v>0</v>
      </c>
      <c r="G419" s="149"/>
      <c r="H419" s="143" t="s">
        <v>4605</v>
      </c>
      <c r="I419" s="1571" t="s">
        <v>4645</v>
      </c>
      <c r="J419" s="1569" t="s">
        <v>4591</v>
      </c>
      <c r="K419" s="143" t="s">
        <v>4605</v>
      </c>
      <c r="L419" s="149"/>
      <c r="M419" s="149"/>
      <c r="N419" s="2922">
        <v>0</v>
      </c>
      <c r="O419" s="149"/>
      <c r="P419" s="149" t="s">
        <v>4642</v>
      </c>
      <c r="Q419" s="143" t="s">
        <v>4730</v>
      </c>
      <c r="R419" s="153" t="s">
        <v>5608</v>
      </c>
    </row>
    <row r="420" spans="1:18" ht="14.25" customHeight="1" x14ac:dyDescent="0.25">
      <c r="A420" s="148" t="s">
        <v>5609</v>
      </c>
      <c r="B420" s="143" t="s">
        <v>569</v>
      </c>
      <c r="C420" s="143" t="s">
        <v>4730</v>
      </c>
      <c r="D420" s="2923">
        <v>0</v>
      </c>
      <c r="E420" s="157"/>
      <c r="F420" s="157"/>
      <c r="G420" s="157"/>
      <c r="H420" s="143" t="s">
        <v>4605</v>
      </c>
      <c r="I420" s="1577" t="s">
        <v>4648</v>
      </c>
      <c r="J420" s="1566" t="s">
        <v>4596</v>
      </c>
      <c r="K420" s="143" t="s">
        <v>4605</v>
      </c>
      <c r="L420" s="2923">
        <v>0</v>
      </c>
      <c r="M420" s="157"/>
      <c r="N420" s="157"/>
      <c r="O420" s="157"/>
      <c r="P420" s="157" t="s">
        <v>4642</v>
      </c>
      <c r="Q420" s="143" t="s">
        <v>4730</v>
      </c>
      <c r="R420" s="153" t="s">
        <v>5610</v>
      </c>
    </row>
    <row r="421" spans="1:18" ht="14.25" customHeight="1" x14ac:dyDescent="0.25">
      <c r="A421" s="174" t="s">
        <v>5611</v>
      </c>
      <c r="B421" s="143" t="s">
        <v>569</v>
      </c>
      <c r="C421" s="143" t="s">
        <v>4730</v>
      </c>
      <c r="D421" s="157"/>
      <c r="E421" s="2923">
        <v>0</v>
      </c>
      <c r="F421" s="157"/>
      <c r="G421" s="157"/>
      <c r="H421" s="143" t="s">
        <v>4605</v>
      </c>
      <c r="I421" s="1577" t="s">
        <v>4652</v>
      </c>
      <c r="J421" s="151" t="s">
        <v>4601</v>
      </c>
      <c r="K421" s="143" t="s">
        <v>4605</v>
      </c>
      <c r="L421" s="157"/>
      <c r="M421" s="2923">
        <v>0</v>
      </c>
      <c r="N421" s="157"/>
      <c r="O421" s="157"/>
      <c r="P421" s="157" t="s">
        <v>4642</v>
      </c>
      <c r="Q421" s="164" t="s">
        <v>4583</v>
      </c>
      <c r="R421" s="344" t="s">
        <v>5612</v>
      </c>
    </row>
    <row r="422" spans="1:18" ht="14.25" customHeight="1" x14ac:dyDescent="0.25">
      <c r="A422" s="148" t="s">
        <v>5613</v>
      </c>
      <c r="B422" s="143" t="s">
        <v>569</v>
      </c>
      <c r="C422" s="143" t="s">
        <v>4730</v>
      </c>
      <c r="D422" s="157"/>
      <c r="E422" s="157"/>
      <c r="F422" s="2923">
        <v>0</v>
      </c>
      <c r="G422" s="157"/>
      <c r="H422" s="143" t="s">
        <v>4605</v>
      </c>
      <c r="I422" s="1577" t="s">
        <v>4655</v>
      </c>
      <c r="J422" s="151" t="s">
        <v>4604</v>
      </c>
      <c r="K422" s="143" t="s">
        <v>4605</v>
      </c>
      <c r="L422" s="157"/>
      <c r="M422" s="157"/>
      <c r="N422" s="2923">
        <v>0</v>
      </c>
      <c r="O422" s="157"/>
      <c r="P422" s="157" t="s">
        <v>4642</v>
      </c>
      <c r="Q422" s="164" t="s">
        <v>4583</v>
      </c>
      <c r="R422" s="344" t="s">
        <v>5614</v>
      </c>
    </row>
    <row r="423" spans="1:18" ht="14.25" customHeight="1" x14ac:dyDescent="0.25">
      <c r="A423" s="174" t="s">
        <v>5615</v>
      </c>
      <c r="B423" s="143" t="s">
        <v>569</v>
      </c>
      <c r="C423" s="143" t="s">
        <v>4730</v>
      </c>
      <c r="D423" s="2923">
        <v>0</v>
      </c>
      <c r="E423" s="157"/>
      <c r="F423" s="157"/>
      <c r="G423" s="157"/>
      <c r="H423" s="143" t="s">
        <v>4605</v>
      </c>
      <c r="I423" s="1577" t="s">
        <v>4660</v>
      </c>
      <c r="J423" s="151" t="s">
        <v>4607</v>
      </c>
      <c r="K423" s="143" t="s">
        <v>4605</v>
      </c>
      <c r="L423" s="2923">
        <v>0</v>
      </c>
      <c r="M423" s="157"/>
      <c r="N423" s="157"/>
      <c r="O423" s="157"/>
      <c r="P423" s="157" t="s">
        <v>4642</v>
      </c>
      <c r="Q423" s="164" t="s">
        <v>4583</v>
      </c>
      <c r="R423" s="344" t="s">
        <v>5616</v>
      </c>
    </row>
    <row r="424" spans="1:18" ht="14.25" customHeight="1" x14ac:dyDescent="0.25">
      <c r="A424" s="148" t="s">
        <v>5617</v>
      </c>
      <c r="B424" s="143" t="s">
        <v>569</v>
      </c>
      <c r="C424" s="143" t="s">
        <v>4730</v>
      </c>
      <c r="D424" s="157"/>
      <c r="E424" s="2923">
        <v>0</v>
      </c>
      <c r="F424" s="157"/>
      <c r="G424" s="157"/>
      <c r="H424" s="143" t="s">
        <v>4605</v>
      </c>
      <c r="I424" s="1577" t="s">
        <v>4664</v>
      </c>
      <c r="J424" s="151" t="s">
        <v>4609</v>
      </c>
      <c r="K424" s="143" t="s">
        <v>4605</v>
      </c>
      <c r="L424" s="157"/>
      <c r="M424" s="2923">
        <v>0</v>
      </c>
      <c r="N424" s="157"/>
      <c r="O424" s="157"/>
      <c r="P424" s="157" t="s">
        <v>4642</v>
      </c>
      <c r="Q424" s="164" t="s">
        <v>4583</v>
      </c>
      <c r="R424" s="344" t="s">
        <v>5618</v>
      </c>
    </row>
    <row r="425" spans="1:18" ht="14.25" customHeight="1" x14ac:dyDescent="0.25">
      <c r="A425" s="174" t="s">
        <v>5619</v>
      </c>
      <c r="B425" s="143" t="s">
        <v>569</v>
      </c>
      <c r="C425" s="143" t="s">
        <v>4730</v>
      </c>
      <c r="D425" s="157"/>
      <c r="E425" s="157"/>
      <c r="F425" s="2923">
        <v>0</v>
      </c>
      <c r="G425" s="157"/>
      <c r="H425" s="143" t="s">
        <v>4605</v>
      </c>
      <c r="I425" s="1577" t="s">
        <v>4668</v>
      </c>
      <c r="J425" s="1566" t="s">
        <v>4611</v>
      </c>
      <c r="K425" s="143" t="s">
        <v>4605</v>
      </c>
      <c r="L425" s="157"/>
      <c r="M425" s="157"/>
      <c r="N425" s="2923">
        <v>0</v>
      </c>
      <c r="O425" s="157"/>
      <c r="P425" s="157" t="s">
        <v>4642</v>
      </c>
      <c r="Q425" s="143" t="s">
        <v>4730</v>
      </c>
      <c r="R425" s="153" t="s">
        <v>5620</v>
      </c>
    </row>
    <row r="426" spans="1:18" ht="14.25" customHeight="1" x14ac:dyDescent="0.25">
      <c r="A426" s="148" t="s">
        <v>5621</v>
      </c>
      <c r="B426" s="143" t="s">
        <v>569</v>
      </c>
      <c r="C426" s="143" t="s">
        <v>4730</v>
      </c>
      <c r="D426" s="2923">
        <v>0</v>
      </c>
      <c r="E426" s="157"/>
      <c r="F426" s="157"/>
      <c r="G426" s="157"/>
      <c r="H426" s="143" t="s">
        <v>4605</v>
      </c>
      <c r="I426" s="1577" t="s">
        <v>4672</v>
      </c>
      <c r="J426" s="1566" t="s">
        <v>4613</v>
      </c>
      <c r="K426" s="143" t="s">
        <v>4605</v>
      </c>
      <c r="L426" s="2923">
        <v>0</v>
      </c>
      <c r="M426" s="157"/>
      <c r="N426" s="157"/>
      <c r="O426" s="157"/>
      <c r="P426" s="157" t="s">
        <v>4642</v>
      </c>
      <c r="Q426" s="143" t="s">
        <v>4730</v>
      </c>
      <c r="R426" s="153" t="s">
        <v>5622</v>
      </c>
    </row>
    <row r="427" spans="1:18" ht="14.25" customHeight="1" x14ac:dyDescent="0.25">
      <c r="A427" s="174" t="s">
        <v>5623</v>
      </c>
      <c r="B427" s="143" t="s">
        <v>569</v>
      </c>
      <c r="C427" s="143" t="s">
        <v>4730</v>
      </c>
      <c r="D427" s="157"/>
      <c r="E427" s="2923">
        <v>0</v>
      </c>
      <c r="F427" s="157"/>
      <c r="G427" s="157"/>
      <c r="H427" s="143" t="s">
        <v>4605</v>
      </c>
      <c r="I427" s="1577" t="s">
        <v>4677</v>
      </c>
      <c r="J427" s="1566" t="s">
        <v>4617</v>
      </c>
      <c r="K427" s="143" t="s">
        <v>4605</v>
      </c>
      <c r="L427" s="157"/>
      <c r="M427" s="2923">
        <v>0</v>
      </c>
      <c r="N427" s="157"/>
      <c r="O427" s="157"/>
      <c r="P427" s="157" t="s">
        <v>4642</v>
      </c>
      <c r="Q427" s="143" t="s">
        <v>4730</v>
      </c>
      <c r="R427" s="153" t="s">
        <v>5624</v>
      </c>
    </row>
    <row r="428" spans="1:18" ht="14.25" customHeight="1" x14ac:dyDescent="0.25">
      <c r="A428" s="148" t="s">
        <v>5625</v>
      </c>
      <c r="B428" s="143" t="s">
        <v>569</v>
      </c>
      <c r="C428" s="143" t="s">
        <v>4730</v>
      </c>
      <c r="D428" s="157"/>
      <c r="E428" s="157"/>
      <c r="F428" s="2923">
        <v>0</v>
      </c>
      <c r="G428" s="157"/>
      <c r="H428" s="143" t="s">
        <v>4605</v>
      </c>
      <c r="I428" s="1577" t="s">
        <v>4681</v>
      </c>
      <c r="J428" s="151" t="s">
        <v>4621</v>
      </c>
      <c r="K428" s="143" t="s">
        <v>4605</v>
      </c>
      <c r="L428" s="157"/>
      <c r="M428" s="157"/>
      <c r="N428" s="2923">
        <v>0</v>
      </c>
      <c r="O428" s="157"/>
      <c r="P428" s="157" t="s">
        <v>4642</v>
      </c>
      <c r="Q428" s="164" t="s">
        <v>4583</v>
      </c>
      <c r="R428" s="344" t="s">
        <v>5626</v>
      </c>
    </row>
    <row r="429" spans="1:18" ht="14.25" customHeight="1" x14ac:dyDescent="0.25">
      <c r="A429" s="148" t="s">
        <v>5627</v>
      </c>
      <c r="B429" s="143" t="s">
        <v>569</v>
      </c>
      <c r="C429" s="143" t="s">
        <v>4730</v>
      </c>
      <c r="D429" s="2923">
        <v>0</v>
      </c>
      <c r="E429" s="157"/>
      <c r="F429" s="157"/>
      <c r="G429" s="157"/>
      <c r="H429" s="143" t="s">
        <v>4605</v>
      </c>
      <c r="I429" s="1577" t="s">
        <v>4685</v>
      </c>
      <c r="J429" s="151" t="s">
        <v>4687</v>
      </c>
      <c r="K429" s="143" t="s">
        <v>4605</v>
      </c>
      <c r="L429" s="2923">
        <v>0</v>
      </c>
      <c r="M429" s="157"/>
      <c r="N429" s="157"/>
      <c r="O429" s="157"/>
      <c r="P429" s="157" t="s">
        <v>4642</v>
      </c>
      <c r="Q429" s="164" t="s">
        <v>4583</v>
      </c>
      <c r="R429" s="344" t="s">
        <v>5628</v>
      </c>
    </row>
    <row r="430" spans="1:18" ht="14.25" customHeight="1" x14ac:dyDescent="0.25">
      <c r="A430" s="148"/>
      <c r="B430" s="143" t="s">
        <v>569</v>
      </c>
      <c r="C430" s="143" t="s">
        <v>4730</v>
      </c>
      <c r="D430" s="157"/>
      <c r="E430" s="2923">
        <v>0</v>
      </c>
      <c r="F430" s="157"/>
      <c r="G430" s="157"/>
      <c r="H430" s="143" t="s">
        <v>4605</v>
      </c>
      <c r="I430" s="1577" t="s">
        <v>4690</v>
      </c>
      <c r="J430" s="151" t="s">
        <v>4692</v>
      </c>
      <c r="K430" s="143" t="s">
        <v>4605</v>
      </c>
      <c r="L430" s="157"/>
      <c r="M430" s="2923">
        <v>0</v>
      </c>
      <c r="N430" s="157"/>
      <c r="O430" s="157"/>
      <c r="P430" s="157" t="s">
        <v>4642</v>
      </c>
      <c r="Q430" s="164" t="s">
        <v>4583</v>
      </c>
      <c r="R430" s="344" t="s">
        <v>5629</v>
      </c>
    </row>
    <row r="431" spans="1:18" ht="14.25" customHeight="1" thickBot="1" x14ac:dyDescent="0.3">
      <c r="A431" s="175"/>
      <c r="B431" s="176" t="s">
        <v>569</v>
      </c>
      <c r="C431" s="176" t="s">
        <v>4730</v>
      </c>
      <c r="D431" s="177"/>
      <c r="E431" s="177"/>
      <c r="F431" s="2928">
        <v>0</v>
      </c>
      <c r="G431" s="177"/>
      <c r="H431" s="176" t="s">
        <v>4605</v>
      </c>
      <c r="I431" s="1589" t="s">
        <v>4695</v>
      </c>
      <c r="J431" s="187" t="s">
        <v>4696</v>
      </c>
      <c r="K431" s="176" t="s">
        <v>4605</v>
      </c>
      <c r="L431" s="177"/>
      <c r="M431" s="177"/>
      <c r="N431" s="2928">
        <v>0</v>
      </c>
      <c r="O431" s="177"/>
      <c r="P431" s="177" t="s">
        <v>4642</v>
      </c>
      <c r="Q431" s="191" t="s">
        <v>4583</v>
      </c>
      <c r="R431" s="479" t="s">
        <v>5630</v>
      </c>
    </row>
    <row r="432" spans="1:18" ht="14.25" customHeight="1" thickTop="1" x14ac:dyDescent="0.25">
      <c r="A432" s="174"/>
      <c r="B432" s="156" t="s">
        <v>569</v>
      </c>
      <c r="C432" s="156" t="s">
        <v>4730</v>
      </c>
      <c r="D432" s="2925">
        <v>0</v>
      </c>
      <c r="E432" s="179"/>
      <c r="F432" s="179"/>
      <c r="G432" s="179"/>
      <c r="H432" s="156" t="s">
        <v>4605</v>
      </c>
      <c r="I432" s="1576" t="s">
        <v>4698</v>
      </c>
      <c r="J432" s="1568" t="s">
        <v>4699</v>
      </c>
      <c r="K432" s="156" t="s">
        <v>4605</v>
      </c>
      <c r="L432" s="2925">
        <v>0</v>
      </c>
      <c r="M432" s="179"/>
      <c r="N432" s="179"/>
      <c r="O432" s="179"/>
      <c r="P432" s="179" t="s">
        <v>4642</v>
      </c>
      <c r="Q432" s="143" t="s">
        <v>4730</v>
      </c>
      <c r="R432" s="182" t="s">
        <v>5631</v>
      </c>
    </row>
    <row r="433" spans="1:18" ht="14.25" customHeight="1" x14ac:dyDescent="0.25">
      <c r="A433" s="148"/>
      <c r="B433" s="143" t="s">
        <v>569</v>
      </c>
      <c r="C433" s="143" t="s">
        <v>4730</v>
      </c>
      <c r="D433" s="157"/>
      <c r="E433" s="2923">
        <v>0</v>
      </c>
      <c r="F433" s="157"/>
      <c r="G433" s="157"/>
      <c r="H433" s="143" t="s">
        <v>4605</v>
      </c>
      <c r="I433" s="1577" t="s">
        <v>4700</v>
      </c>
      <c r="J433" s="1566" t="s">
        <v>4701</v>
      </c>
      <c r="K433" s="143" t="s">
        <v>4605</v>
      </c>
      <c r="L433" s="157"/>
      <c r="M433" s="2923">
        <v>0</v>
      </c>
      <c r="N433" s="157"/>
      <c r="O433" s="157"/>
      <c r="P433" s="157" t="s">
        <v>4642</v>
      </c>
      <c r="Q433" s="143" t="s">
        <v>4730</v>
      </c>
      <c r="R433" s="153" t="s">
        <v>5632</v>
      </c>
    </row>
    <row r="434" spans="1:18" ht="14.25" customHeight="1" x14ac:dyDescent="0.25">
      <c r="A434" s="148"/>
      <c r="B434" s="143" t="s">
        <v>569</v>
      </c>
      <c r="C434" s="143" t="s">
        <v>4730</v>
      </c>
      <c r="D434" s="157"/>
      <c r="E434" s="157"/>
      <c r="F434" s="2923">
        <v>0</v>
      </c>
      <c r="G434" s="157"/>
      <c r="H434" s="143" t="s">
        <v>4605</v>
      </c>
      <c r="I434" s="1577" t="s">
        <v>4704</v>
      </c>
      <c r="J434" s="1566" t="s">
        <v>4705</v>
      </c>
      <c r="K434" s="143" t="s">
        <v>4605</v>
      </c>
      <c r="L434" s="157"/>
      <c r="M434" s="157"/>
      <c r="N434" s="2923">
        <v>0</v>
      </c>
      <c r="O434" s="157"/>
      <c r="P434" s="157" t="s">
        <v>4642</v>
      </c>
      <c r="Q434" s="143" t="s">
        <v>4730</v>
      </c>
      <c r="R434" s="182" t="s">
        <v>5633</v>
      </c>
    </row>
    <row r="435" spans="1:18" ht="14.25" customHeight="1" x14ac:dyDescent="0.25">
      <c r="A435" s="148"/>
      <c r="B435" s="143" t="s">
        <v>569</v>
      </c>
      <c r="C435" s="143" t="s">
        <v>4730</v>
      </c>
      <c r="D435" s="2923">
        <v>0</v>
      </c>
      <c r="E435" s="157"/>
      <c r="F435" s="157"/>
      <c r="G435" s="157"/>
      <c r="H435" s="143" t="s">
        <v>4605</v>
      </c>
      <c r="I435" s="1577" t="s">
        <v>4708</v>
      </c>
      <c r="J435" s="151" t="s">
        <v>4710</v>
      </c>
      <c r="K435" s="143" t="s">
        <v>4605</v>
      </c>
      <c r="L435" s="2923">
        <v>0</v>
      </c>
      <c r="M435" s="157"/>
      <c r="N435" s="157"/>
      <c r="O435" s="157"/>
      <c r="P435" s="157" t="s">
        <v>4642</v>
      </c>
      <c r="Q435" s="164" t="s">
        <v>4583</v>
      </c>
      <c r="R435" s="344" t="s">
        <v>5634</v>
      </c>
    </row>
    <row r="436" spans="1:18" ht="14.25" customHeight="1" x14ac:dyDescent="0.25">
      <c r="A436" s="148"/>
      <c r="B436" s="143" t="s">
        <v>569</v>
      </c>
      <c r="C436" s="143" t="s">
        <v>4730</v>
      </c>
      <c r="D436" s="157"/>
      <c r="E436" s="2931">
        <v>0</v>
      </c>
      <c r="F436" s="157"/>
      <c r="G436" s="157"/>
      <c r="H436" s="143" t="s">
        <v>4605</v>
      </c>
      <c r="I436" s="1577" t="s">
        <v>4713</v>
      </c>
      <c r="J436" s="151" t="s">
        <v>4714</v>
      </c>
      <c r="K436" s="143" t="s">
        <v>4605</v>
      </c>
      <c r="L436" s="157"/>
      <c r="M436" s="2931">
        <v>0</v>
      </c>
      <c r="N436" s="157"/>
      <c r="O436" s="157"/>
      <c r="P436" s="157" t="s">
        <v>4642</v>
      </c>
      <c r="Q436" s="164" t="s">
        <v>4583</v>
      </c>
      <c r="R436" s="477" t="s">
        <v>5635</v>
      </c>
    </row>
    <row r="437" spans="1:18" ht="14.25" customHeight="1" x14ac:dyDescent="0.25">
      <c r="A437" s="148"/>
      <c r="B437" s="143" t="s">
        <v>569</v>
      </c>
      <c r="C437" s="143" t="s">
        <v>4730</v>
      </c>
      <c r="D437" s="157"/>
      <c r="E437" s="157"/>
      <c r="F437" s="2923">
        <v>0</v>
      </c>
      <c r="G437" s="157"/>
      <c r="H437" s="143" t="s">
        <v>4605</v>
      </c>
      <c r="I437" s="1577" t="s">
        <v>4717</v>
      </c>
      <c r="J437" s="151" t="s">
        <v>4718</v>
      </c>
      <c r="K437" s="143" t="s">
        <v>4605</v>
      </c>
      <c r="L437" s="157"/>
      <c r="M437" s="157"/>
      <c r="N437" s="2923">
        <v>0</v>
      </c>
      <c r="O437" s="157"/>
      <c r="P437" s="157" t="s">
        <v>4642</v>
      </c>
      <c r="Q437" s="164" t="s">
        <v>4583</v>
      </c>
      <c r="R437" s="344" t="s">
        <v>5636</v>
      </c>
    </row>
    <row r="438" spans="1:18" ht="14.25" customHeight="1" x14ac:dyDescent="0.25">
      <c r="A438" s="148"/>
      <c r="B438" s="143" t="s">
        <v>569</v>
      </c>
      <c r="C438" s="143" t="s">
        <v>4730</v>
      </c>
      <c r="D438" s="2923">
        <v>0</v>
      </c>
      <c r="E438" s="157"/>
      <c r="F438" s="157"/>
      <c r="G438" s="157"/>
      <c r="H438" s="143" t="s">
        <v>4605</v>
      </c>
      <c r="I438" s="1577" t="s">
        <v>5062</v>
      </c>
      <c r="J438" s="151" t="s">
        <v>4850</v>
      </c>
      <c r="K438" s="143" t="s">
        <v>4605</v>
      </c>
      <c r="L438" s="2923">
        <v>0</v>
      </c>
      <c r="M438" s="157"/>
      <c r="N438" s="157"/>
      <c r="O438" s="157"/>
      <c r="P438" s="157" t="s">
        <v>4642</v>
      </c>
      <c r="Q438" s="164" t="s">
        <v>4583</v>
      </c>
      <c r="R438" s="477" t="s">
        <v>5637</v>
      </c>
    </row>
    <row r="439" spans="1:18" ht="14.25" customHeight="1" x14ac:dyDescent="0.25">
      <c r="A439" s="257" t="s">
        <v>5638</v>
      </c>
      <c r="B439" s="143" t="s">
        <v>5590</v>
      </c>
      <c r="C439" s="164" t="s">
        <v>4583</v>
      </c>
      <c r="D439" s="157"/>
      <c r="E439" s="2923">
        <v>0</v>
      </c>
      <c r="F439" s="157"/>
      <c r="G439" s="157"/>
      <c r="H439" s="143" t="s">
        <v>4605</v>
      </c>
      <c r="I439" s="154" t="s">
        <v>4852</v>
      </c>
      <c r="J439" s="151" t="s">
        <v>4853</v>
      </c>
      <c r="K439" s="143" t="s">
        <v>4605</v>
      </c>
      <c r="L439" s="157"/>
      <c r="M439" s="2923">
        <v>0</v>
      </c>
      <c r="N439" s="157"/>
      <c r="O439" s="157"/>
      <c r="P439" s="157" t="s">
        <v>4642</v>
      </c>
      <c r="Q439" s="164" t="s">
        <v>4583</v>
      </c>
      <c r="R439" s="344" t="s">
        <v>5639</v>
      </c>
    </row>
    <row r="440" spans="1:18" ht="14.25" customHeight="1" x14ac:dyDescent="0.25">
      <c r="A440" s="257" t="s">
        <v>5640</v>
      </c>
      <c r="B440" s="143" t="s">
        <v>5590</v>
      </c>
      <c r="C440" s="164" t="s">
        <v>4583</v>
      </c>
      <c r="D440" s="157"/>
      <c r="E440" s="157"/>
      <c r="F440" s="2923">
        <v>0</v>
      </c>
      <c r="G440" s="157"/>
      <c r="H440" s="143" t="s">
        <v>4605</v>
      </c>
      <c r="I440" s="154" t="s">
        <v>4854</v>
      </c>
      <c r="J440" s="151" t="s">
        <v>4855</v>
      </c>
      <c r="K440" s="143" t="s">
        <v>4605</v>
      </c>
      <c r="L440" s="157"/>
      <c r="M440" s="157"/>
      <c r="N440" s="2923">
        <v>0</v>
      </c>
      <c r="O440" s="157"/>
      <c r="P440" s="157" t="s">
        <v>4642</v>
      </c>
      <c r="Q440" s="164" t="s">
        <v>4583</v>
      </c>
      <c r="R440" s="477" t="s">
        <v>5641</v>
      </c>
    </row>
    <row r="441" spans="1:18" ht="14.25" customHeight="1" x14ac:dyDescent="0.25">
      <c r="A441" s="257" t="s">
        <v>5642</v>
      </c>
      <c r="B441" s="143" t="s">
        <v>4642</v>
      </c>
      <c r="C441" s="164" t="s">
        <v>4583</v>
      </c>
      <c r="D441" s="2931">
        <v>0</v>
      </c>
      <c r="E441" s="157"/>
      <c r="F441" s="157"/>
      <c r="G441" s="157"/>
      <c r="H441" s="143" t="s">
        <v>4605</v>
      </c>
      <c r="I441" s="154" t="s">
        <v>4856</v>
      </c>
      <c r="J441" s="1566" t="s">
        <v>4857</v>
      </c>
      <c r="K441" s="143" t="s">
        <v>4605</v>
      </c>
      <c r="L441" s="2931">
        <v>0</v>
      </c>
      <c r="M441" s="157"/>
      <c r="N441" s="157"/>
      <c r="O441" s="157"/>
      <c r="P441" s="157" t="s">
        <v>4642</v>
      </c>
      <c r="Q441" s="143" t="s">
        <v>4730</v>
      </c>
      <c r="R441" s="183" t="s">
        <v>5643</v>
      </c>
    </row>
    <row r="442" spans="1:18" ht="14.25" customHeight="1" x14ac:dyDescent="0.25">
      <c r="A442" s="609" t="s">
        <v>5644</v>
      </c>
      <c r="B442" s="143" t="s">
        <v>4642</v>
      </c>
      <c r="C442" s="164" t="s">
        <v>4583</v>
      </c>
      <c r="D442" s="157"/>
      <c r="E442" s="2923">
        <v>0</v>
      </c>
      <c r="F442" s="157"/>
      <c r="G442" s="157"/>
      <c r="H442" s="143" t="s">
        <v>4605</v>
      </c>
      <c r="I442" s="150" t="s">
        <v>4858</v>
      </c>
      <c r="J442" s="1566" t="s">
        <v>4859</v>
      </c>
      <c r="K442" s="143" t="s">
        <v>4605</v>
      </c>
      <c r="L442" s="157"/>
      <c r="M442" s="2923">
        <v>0</v>
      </c>
      <c r="N442" s="157"/>
      <c r="O442" s="157"/>
      <c r="P442" s="157" t="s">
        <v>4642</v>
      </c>
      <c r="Q442" s="143" t="s">
        <v>4730</v>
      </c>
      <c r="R442" s="153" t="s">
        <v>5645</v>
      </c>
    </row>
    <row r="443" spans="1:18" ht="14.25" customHeight="1" x14ac:dyDescent="0.25">
      <c r="A443" s="609" t="s">
        <v>5646</v>
      </c>
      <c r="B443" s="143" t="s">
        <v>4642</v>
      </c>
      <c r="C443" s="164" t="s">
        <v>4583</v>
      </c>
      <c r="D443" s="157"/>
      <c r="E443" s="157"/>
      <c r="F443" s="2931">
        <v>0</v>
      </c>
      <c r="G443" s="157"/>
      <c r="H443" s="143" t="s">
        <v>4605</v>
      </c>
      <c r="I443" s="150" t="s">
        <v>4860</v>
      </c>
      <c r="J443" s="1566" t="s">
        <v>4861</v>
      </c>
      <c r="K443" s="143" t="s">
        <v>4605</v>
      </c>
      <c r="L443" s="157"/>
      <c r="M443" s="157"/>
      <c r="N443" s="2931">
        <v>0</v>
      </c>
      <c r="O443" s="157"/>
      <c r="P443" s="157" t="s">
        <v>4642</v>
      </c>
      <c r="Q443" s="143" t="s">
        <v>4730</v>
      </c>
      <c r="R443" s="183" t="s">
        <v>5647</v>
      </c>
    </row>
    <row r="444" spans="1:18" ht="14.25" customHeight="1" thickBot="1" x14ac:dyDescent="0.3">
      <c r="A444" s="276" t="s">
        <v>5648</v>
      </c>
      <c r="B444" s="166" t="s">
        <v>4642</v>
      </c>
      <c r="C444" s="184" t="s">
        <v>4583</v>
      </c>
      <c r="D444" s="2947">
        <v>0</v>
      </c>
      <c r="E444" s="167"/>
      <c r="F444" s="167"/>
      <c r="G444" s="167"/>
      <c r="H444" s="166" t="s">
        <v>4605</v>
      </c>
      <c r="I444" s="194" t="s">
        <v>4863</v>
      </c>
      <c r="J444" s="190" t="s">
        <v>4864</v>
      </c>
      <c r="K444" s="166" t="s">
        <v>4605</v>
      </c>
      <c r="L444" s="2947">
        <v>0</v>
      </c>
      <c r="M444" s="167"/>
      <c r="N444" s="167"/>
      <c r="O444" s="167"/>
      <c r="P444" s="167" t="s">
        <v>4642</v>
      </c>
      <c r="Q444" s="184" t="s">
        <v>4583</v>
      </c>
      <c r="R444" s="636" t="s">
        <v>5649</v>
      </c>
    </row>
    <row r="445" spans="1:18" ht="15" thickTop="1" x14ac:dyDescent="0.25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 t="s">
        <v>4720</v>
      </c>
      <c r="L445" s="128">
        <f>SUM(D418:D444,L418:L444)</f>
        <v>0</v>
      </c>
      <c r="M445" s="128">
        <f>SUM(E418:E444,M418:M444)</f>
        <v>0</v>
      </c>
      <c r="N445" s="128">
        <f>SUM(F418:F444,N418:N444)</f>
        <v>0</v>
      </c>
      <c r="O445" s="128"/>
      <c r="P445" s="128"/>
      <c r="Q445" s="128"/>
      <c r="R445" s="128"/>
    </row>
    <row r="446" spans="1:18" x14ac:dyDescent="0.25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</row>
    <row r="447" spans="1:18" x14ac:dyDescent="0.25">
      <c r="A447" s="128"/>
      <c r="B447" s="50" t="s">
        <v>4656</v>
      </c>
      <c r="C447" s="50">
        <f>SUM(D418:F444,L418:N444,D386:F412,L386:N412,D354:F380,L354:N380,D322:F348,L322:N348,D292:F316,L292:N316,D262:F286,L262:N286,D232:F256,L232:N256,D202:F226,L202:N226,D173:F197,L173:N197,D144:F168,L144:N168,D114:F138,L114:N138,D84:F108,L84:N108,D52:F78,L52:N78,D20:F46,L20:N46)</f>
        <v>794.49000000000012</v>
      </c>
      <c r="D447" s="128"/>
      <c r="E447" s="128"/>
      <c r="F447" s="51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</row>
    <row r="448" spans="1:18" x14ac:dyDescent="0.25">
      <c r="A448" s="128"/>
      <c r="B448" s="50"/>
      <c r="C448" s="50"/>
      <c r="D448" s="128"/>
      <c r="E448" s="128"/>
      <c r="F448" s="51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</row>
    <row r="449" spans="1:18" x14ac:dyDescent="0.25">
      <c r="A449" s="128"/>
      <c r="B449" s="50"/>
      <c r="C449" s="50"/>
      <c r="D449" s="128"/>
      <c r="E449" s="128"/>
      <c r="F449" s="51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</row>
    <row r="450" spans="1:18" x14ac:dyDescent="0.25">
      <c r="A450" s="128"/>
      <c r="B450" s="50"/>
      <c r="C450" s="50"/>
      <c r="D450" s="128"/>
      <c r="E450" s="128"/>
      <c r="F450" s="51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</row>
    <row r="451" spans="1:18" x14ac:dyDescent="0.25">
      <c r="A451" s="128"/>
      <c r="B451" s="50"/>
      <c r="C451" s="50"/>
      <c r="D451" s="128"/>
      <c r="E451" s="128"/>
      <c r="F451" s="51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</row>
    <row r="452" spans="1:18" x14ac:dyDescent="0.25">
      <c r="A452" s="128"/>
      <c r="B452" s="50"/>
      <c r="C452" s="50"/>
      <c r="D452" s="128"/>
      <c r="E452" s="128"/>
      <c r="F452" s="51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</row>
    <row r="453" spans="1:18" x14ac:dyDescent="0.25">
      <c r="A453" s="128"/>
      <c r="B453" s="50"/>
      <c r="C453" s="50"/>
      <c r="D453" s="128"/>
      <c r="E453" s="128"/>
      <c r="F453" s="51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</row>
    <row r="454" spans="1:18" x14ac:dyDescent="0.25">
      <c r="A454" s="128"/>
      <c r="B454" s="50"/>
      <c r="C454" s="50"/>
      <c r="D454" s="128"/>
      <c r="E454" s="128"/>
      <c r="F454" s="51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</row>
    <row r="455" spans="1:18" x14ac:dyDescent="0.25">
      <c r="A455" s="128"/>
      <c r="B455" s="50"/>
      <c r="C455" s="50"/>
      <c r="D455" s="128"/>
      <c r="E455" s="128"/>
      <c r="F455" s="51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</row>
    <row r="456" spans="1:18" x14ac:dyDescent="0.25">
      <c r="A456" s="128"/>
      <c r="B456" s="50"/>
      <c r="C456" s="50"/>
      <c r="D456" s="128"/>
      <c r="E456" s="128"/>
      <c r="F456" s="51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</row>
    <row r="457" spans="1:18" x14ac:dyDescent="0.25">
      <c r="A457" s="128"/>
      <c r="B457" s="50"/>
      <c r="C457" s="50"/>
      <c r="D457" s="128"/>
      <c r="E457" s="128"/>
      <c r="F457" s="51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</row>
    <row r="458" spans="1:18" x14ac:dyDescent="0.25">
      <c r="B458" s="50"/>
      <c r="C458" s="50"/>
      <c r="E458" s="128"/>
      <c r="F458" s="51"/>
    </row>
    <row r="459" spans="1:18" x14ac:dyDescent="0.25">
      <c r="B459" s="50"/>
      <c r="C459" s="50"/>
      <c r="E459" s="128"/>
      <c r="F459" s="51"/>
    </row>
    <row r="460" spans="1:18" x14ac:dyDescent="0.25">
      <c r="B460" s="50"/>
      <c r="C460" s="50"/>
      <c r="E460" s="128"/>
      <c r="F460" s="51"/>
    </row>
    <row r="461" spans="1:18" x14ac:dyDescent="0.25">
      <c r="B461" s="50"/>
      <c r="C461" s="50"/>
      <c r="E461" s="128"/>
      <c r="F461" s="51"/>
    </row>
    <row r="462" spans="1:18" x14ac:dyDescent="0.25">
      <c r="B462" s="50"/>
      <c r="C462" s="50"/>
      <c r="E462" s="128"/>
      <c r="F462" s="51"/>
    </row>
    <row r="463" spans="1:18" x14ac:dyDescent="0.25">
      <c r="B463" s="50"/>
      <c r="C463" s="50"/>
      <c r="E463" s="128"/>
      <c r="F463" s="51"/>
    </row>
    <row r="464" spans="1:18" x14ac:dyDescent="0.25">
      <c r="B464" s="50"/>
      <c r="C464" s="50"/>
      <c r="E464" s="128"/>
      <c r="F464" s="51"/>
    </row>
    <row r="465" spans="2:6" ht="15" thickBot="1" x14ac:dyDescent="0.3">
      <c r="B465" s="195"/>
      <c r="C465" s="195"/>
      <c r="E465" s="128"/>
      <c r="F465" s="51"/>
    </row>
  </sheetData>
  <mergeCells count="29">
    <mergeCell ref="C383:E383"/>
    <mergeCell ref="I383:J383"/>
    <mergeCell ref="C415:E415"/>
    <mergeCell ref="I415:J415"/>
    <mergeCell ref="C289:E289"/>
    <mergeCell ref="I289:J289"/>
    <mergeCell ref="C319:E319"/>
    <mergeCell ref="I319:J319"/>
    <mergeCell ref="C351:E351"/>
    <mergeCell ref="I351:J351"/>
    <mergeCell ref="C199:E199"/>
    <mergeCell ref="I199:J199"/>
    <mergeCell ref="C229:E229"/>
    <mergeCell ref="I229:J229"/>
    <mergeCell ref="C259:E259"/>
    <mergeCell ref="I259:J259"/>
    <mergeCell ref="C111:E111"/>
    <mergeCell ref="I111:J111"/>
    <mergeCell ref="C141:E141"/>
    <mergeCell ref="I141:J141"/>
    <mergeCell ref="C170:E170"/>
    <mergeCell ref="I170:J170"/>
    <mergeCell ref="C81:E81"/>
    <mergeCell ref="I81:J81"/>
    <mergeCell ref="I3:J3"/>
    <mergeCell ref="C17:E17"/>
    <mergeCell ref="I17:J17"/>
    <mergeCell ref="C49:E49"/>
    <mergeCell ref="I49:J49"/>
  </mergeCells>
  <phoneticPr fontId="10" type="noConversion"/>
  <pageMargins left="0.23622047244094491" right="0.23622047244094491" top="0.51" bottom="0.56999999999999995" header="0.31496062992125984" footer="0.31496062992125984"/>
  <pageSetup paperSize="9" scale="50" fitToHeight="0" orientation="portrait" horizontalDpi="300" verticalDpi="300" r:id="rId1"/>
  <headerFooter>
    <oddFooter>&amp;L&amp;A&amp;C&amp;P/&amp;N</oddFooter>
  </headerFooter>
  <rowBreaks count="5" manualBreakCount="5">
    <brk id="80" max="16383" man="1"/>
    <brk id="169" max="16383" man="1"/>
    <brk id="258" max="16383" man="1"/>
    <brk id="350" max="16383" man="1"/>
    <brk id="44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9F38-B73F-40D1-BB0B-4DD25DBD11FC}">
  <sheetPr>
    <tabColor rgb="FFFFFF00"/>
    <pageSetUpPr fitToPage="1"/>
  </sheetPr>
  <dimension ref="A1:S465"/>
  <sheetViews>
    <sheetView view="pageBreakPreview" zoomScale="80" zoomScaleNormal="80" zoomScaleSheetLayoutView="80" workbookViewId="0">
      <selection activeCell="M28" sqref="M28"/>
    </sheetView>
  </sheetViews>
  <sheetFormatPr defaultRowHeight="14.4" x14ac:dyDescent="0.25"/>
  <cols>
    <col min="1" max="1" width="18.296875" customWidth="1"/>
    <col min="2" max="3" width="6.796875" customWidth="1"/>
    <col min="4" max="7" width="8.09765625" customWidth="1"/>
    <col min="8" max="11" width="10.296875" customWidth="1"/>
    <col min="12" max="15" width="8.09765625" customWidth="1"/>
    <col min="16" max="17" width="6.796875" customWidth="1"/>
    <col min="18" max="18" width="18.296875" customWidth="1"/>
  </cols>
  <sheetData>
    <row r="1" spans="1:19" x14ac:dyDescent="0.25">
      <c r="A1" s="2974" t="s">
        <v>9279</v>
      </c>
    </row>
    <row r="2" spans="1:19" ht="15" thickBot="1" x14ac:dyDescent="0.3">
      <c r="A2" s="124"/>
      <c r="D2" s="125"/>
      <c r="E2" s="125"/>
      <c r="F2" s="125"/>
      <c r="G2" s="125"/>
      <c r="H2" s="124"/>
      <c r="I2" s="124"/>
      <c r="J2" s="124"/>
      <c r="K2" s="124"/>
      <c r="L2" s="125"/>
      <c r="M2" s="125"/>
      <c r="N2" s="125"/>
      <c r="O2" s="125"/>
      <c r="P2" s="125"/>
      <c r="Q2" s="125"/>
      <c r="S2" s="2253"/>
    </row>
    <row r="3" spans="1:19" ht="15.6" thickTop="1" thickBot="1" x14ac:dyDescent="0.3">
      <c r="A3" s="126" t="s">
        <v>9214</v>
      </c>
      <c r="D3" s="126"/>
      <c r="E3" s="126"/>
      <c r="F3" s="126"/>
      <c r="G3" s="126"/>
      <c r="H3" s="124"/>
      <c r="I3" s="3547" t="s">
        <v>4996</v>
      </c>
      <c r="J3" s="3553"/>
      <c r="K3" s="124"/>
      <c r="L3" s="126"/>
      <c r="M3" s="126"/>
      <c r="N3" s="126"/>
      <c r="O3" s="126"/>
      <c r="P3" s="126"/>
      <c r="Q3" s="126"/>
    </row>
    <row r="4" spans="1:19" ht="30" customHeight="1" thickTop="1" thickBot="1" x14ac:dyDescent="0.3">
      <c r="A4" s="127"/>
      <c r="B4" s="128"/>
      <c r="C4" s="128"/>
      <c r="D4" s="129"/>
      <c r="E4" s="129"/>
      <c r="F4" s="130"/>
      <c r="G4" s="129"/>
      <c r="H4" s="131"/>
      <c r="I4" s="128"/>
      <c r="J4" s="132"/>
      <c r="K4" s="1448" t="s">
        <v>4570</v>
      </c>
      <c r="L4" s="1445">
        <v>2.2999999999999998</v>
      </c>
      <c r="M4" s="1446">
        <v>2.1</v>
      </c>
      <c r="N4" s="1447">
        <v>2.9</v>
      </c>
      <c r="O4" s="510" t="s">
        <v>4571</v>
      </c>
      <c r="P4" s="133"/>
      <c r="Q4" s="128"/>
      <c r="R4" s="530" t="s">
        <v>6989</v>
      </c>
    </row>
    <row r="5" spans="1:19" ht="20.100000000000001" customHeight="1" thickTop="1" thickBot="1" x14ac:dyDescent="0.3">
      <c r="A5" s="134" t="s">
        <v>4636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137" t="s">
        <v>4579</v>
      </c>
      <c r="I5" s="138" t="s">
        <v>4580</v>
      </c>
      <c r="J5" s="139" t="s">
        <v>4580</v>
      </c>
      <c r="K5" s="135" t="s">
        <v>4579</v>
      </c>
      <c r="L5" s="135" t="s">
        <v>4575</v>
      </c>
      <c r="M5" s="135" t="s">
        <v>4576</v>
      </c>
      <c r="N5" s="135" t="s">
        <v>4577</v>
      </c>
      <c r="O5" s="135" t="s">
        <v>4578</v>
      </c>
      <c r="P5" s="135" t="s">
        <v>4573</v>
      </c>
      <c r="Q5" s="136" t="s">
        <v>4574</v>
      </c>
      <c r="R5" s="140" t="s">
        <v>4636</v>
      </c>
    </row>
    <row r="6" spans="1:19" ht="20.100000000000001" customHeight="1" thickTop="1" x14ac:dyDescent="0.25">
      <c r="A6" s="638" t="s">
        <v>6953</v>
      </c>
      <c r="B6" s="142" t="s">
        <v>4638</v>
      </c>
      <c r="C6" s="152" t="s">
        <v>4583</v>
      </c>
      <c r="D6" s="2921">
        <v>5.8256944444444458E-3</v>
      </c>
      <c r="E6" s="2921">
        <v>0.78111551702206505</v>
      </c>
      <c r="F6" s="2921">
        <v>0.69840799670250975</v>
      </c>
      <c r="G6" s="354"/>
      <c r="H6" s="142" t="s">
        <v>4997</v>
      </c>
      <c r="I6" s="145" t="s">
        <v>4640</v>
      </c>
      <c r="J6" s="1361"/>
      <c r="K6" s="1361"/>
      <c r="L6" s="1362"/>
      <c r="M6" s="1362"/>
      <c r="N6" s="1362"/>
      <c r="O6" s="1362"/>
      <c r="P6" s="1361"/>
      <c r="Q6" s="1363"/>
      <c r="R6" s="1364"/>
    </row>
    <row r="7" spans="1:19" ht="20.100000000000001" customHeight="1" x14ac:dyDescent="0.25">
      <c r="A7" s="1365"/>
      <c r="B7" s="143" t="s">
        <v>569</v>
      </c>
      <c r="C7" s="189" t="s">
        <v>4730</v>
      </c>
      <c r="D7" s="1366" t="s">
        <v>4998</v>
      </c>
      <c r="E7" s="1366" t="s">
        <v>4999</v>
      </c>
      <c r="F7" s="1366" t="s">
        <v>5000</v>
      </c>
      <c r="G7" s="1366" t="s">
        <v>5001</v>
      </c>
      <c r="H7" s="143" t="s">
        <v>5002</v>
      </c>
      <c r="I7" s="150" t="s">
        <v>4870</v>
      </c>
      <c r="J7" s="151" t="s">
        <v>4590</v>
      </c>
      <c r="K7" s="143" t="s">
        <v>4975</v>
      </c>
      <c r="L7" s="2922">
        <v>0</v>
      </c>
      <c r="M7" s="2922">
        <v>0</v>
      </c>
      <c r="N7" s="2922">
        <v>0</v>
      </c>
      <c r="O7" s="149"/>
      <c r="P7" s="143" t="s">
        <v>569</v>
      </c>
      <c r="Q7" s="143" t="s">
        <v>4649</v>
      </c>
      <c r="R7" s="153"/>
    </row>
    <row r="8" spans="1:19" ht="20.100000000000001" customHeight="1" x14ac:dyDescent="0.25">
      <c r="A8" s="2688" t="s">
        <v>6988</v>
      </c>
      <c r="B8" s="143" t="s">
        <v>4638</v>
      </c>
      <c r="C8" s="189" t="s">
        <v>4583</v>
      </c>
      <c r="D8" s="2923">
        <v>0</v>
      </c>
      <c r="E8" s="2923">
        <v>0</v>
      </c>
      <c r="F8" s="2923">
        <v>0</v>
      </c>
      <c r="G8" s="345"/>
      <c r="H8" s="143" t="s">
        <v>5003</v>
      </c>
      <c r="I8" s="154" t="s">
        <v>4872</v>
      </c>
      <c r="J8" s="155" t="s">
        <v>4595</v>
      </c>
      <c r="K8" s="156" t="s">
        <v>5003</v>
      </c>
      <c r="L8" s="2923">
        <v>0</v>
      </c>
      <c r="M8" s="2923">
        <v>0</v>
      </c>
      <c r="N8" s="2923">
        <v>0</v>
      </c>
      <c r="O8" s="157"/>
      <c r="P8" s="143" t="s">
        <v>569</v>
      </c>
      <c r="Q8" s="143" t="s">
        <v>4649</v>
      </c>
      <c r="R8" s="153"/>
    </row>
    <row r="9" spans="1:19" ht="20.100000000000001" customHeight="1" x14ac:dyDescent="0.25">
      <c r="A9" s="257"/>
      <c r="B9" s="143" t="s">
        <v>569</v>
      </c>
      <c r="C9" s="143" t="s">
        <v>4649</v>
      </c>
      <c r="D9" s="2923">
        <v>0</v>
      </c>
      <c r="E9" s="2923">
        <v>0</v>
      </c>
      <c r="F9" s="2923">
        <v>0</v>
      </c>
      <c r="G9" s="157"/>
      <c r="H9" s="143" t="s">
        <v>5003</v>
      </c>
      <c r="I9" s="154" t="s">
        <v>4875</v>
      </c>
      <c r="J9" s="155" t="s">
        <v>4600</v>
      </c>
      <c r="K9" s="143" t="s">
        <v>5003</v>
      </c>
      <c r="L9" s="2923">
        <v>0</v>
      </c>
      <c r="M9" s="2923">
        <v>0</v>
      </c>
      <c r="N9" s="2923">
        <v>0</v>
      </c>
      <c r="O9" s="157"/>
      <c r="P9" s="143" t="s">
        <v>4638</v>
      </c>
      <c r="Q9" s="143" t="s">
        <v>4649</v>
      </c>
      <c r="R9" s="153" t="s">
        <v>5004</v>
      </c>
    </row>
    <row r="10" spans="1:19" ht="20.100000000000001" customHeight="1" x14ac:dyDescent="0.25">
      <c r="A10" s="257"/>
      <c r="B10" s="143" t="s">
        <v>569</v>
      </c>
      <c r="C10" s="143" t="s">
        <v>4649</v>
      </c>
      <c r="D10" s="2923">
        <v>0</v>
      </c>
      <c r="E10" s="2923">
        <v>0</v>
      </c>
      <c r="F10" s="2923">
        <v>0</v>
      </c>
      <c r="G10" s="157"/>
      <c r="H10" s="143" t="s">
        <v>5003</v>
      </c>
      <c r="I10" s="154" t="s">
        <v>4878</v>
      </c>
      <c r="J10" s="155" t="s">
        <v>4603</v>
      </c>
      <c r="K10" s="156" t="s">
        <v>5003</v>
      </c>
      <c r="L10" s="2923">
        <v>0</v>
      </c>
      <c r="M10" s="2923">
        <v>0</v>
      </c>
      <c r="N10" s="2923">
        <v>0</v>
      </c>
      <c r="O10" s="157"/>
      <c r="P10" s="143" t="s">
        <v>569</v>
      </c>
      <c r="Q10" s="159" t="s">
        <v>4649</v>
      </c>
      <c r="R10" s="153"/>
    </row>
    <row r="11" spans="1:19" ht="20.100000000000001" customHeight="1" thickBot="1" x14ac:dyDescent="0.3">
      <c r="A11" s="158" t="s">
        <v>5005</v>
      </c>
      <c r="B11" s="159" t="s">
        <v>4598</v>
      </c>
      <c r="C11" s="159" t="s">
        <v>4649</v>
      </c>
      <c r="D11" s="2944">
        <v>0</v>
      </c>
      <c r="E11" s="2944">
        <v>0</v>
      </c>
      <c r="F11" s="2944">
        <v>0</v>
      </c>
      <c r="G11" s="160"/>
      <c r="H11" s="159" t="s">
        <v>5003</v>
      </c>
      <c r="I11" s="161" t="s">
        <v>4881</v>
      </c>
      <c r="J11" s="162" t="s">
        <v>4606</v>
      </c>
      <c r="K11" s="159" t="s">
        <v>4971</v>
      </c>
      <c r="L11" s="2944">
        <v>5.2454448730037537</v>
      </c>
      <c r="M11" s="2945">
        <v>5.3380199024396013</v>
      </c>
      <c r="N11" s="2945">
        <v>6.8094892961974969</v>
      </c>
      <c r="O11" s="356"/>
      <c r="P11" s="177" t="s">
        <v>4582</v>
      </c>
      <c r="Q11" s="2461" t="s">
        <v>4583</v>
      </c>
      <c r="R11" s="637" t="s">
        <v>5006</v>
      </c>
    </row>
    <row r="12" spans="1:19" ht="20.100000000000001" customHeight="1" thickTop="1" x14ac:dyDescent="0.25">
      <c r="A12" s="638"/>
      <c r="B12" s="142" t="s">
        <v>4587</v>
      </c>
      <c r="C12" s="2462" t="s">
        <v>4730</v>
      </c>
      <c r="D12" s="2946">
        <v>0</v>
      </c>
      <c r="E12" s="163"/>
      <c r="F12" s="163"/>
      <c r="G12" s="163"/>
      <c r="H12" s="142" t="s">
        <v>5007</v>
      </c>
      <c r="I12" s="145" t="s">
        <v>4883</v>
      </c>
      <c r="J12" s="329" t="s">
        <v>4608</v>
      </c>
      <c r="K12" s="142" t="s">
        <v>5007</v>
      </c>
      <c r="L12" s="2946">
        <v>0</v>
      </c>
      <c r="M12" s="163"/>
      <c r="N12" s="163"/>
      <c r="O12" s="163"/>
      <c r="P12" s="179" t="s">
        <v>4642</v>
      </c>
      <c r="Q12" s="156" t="s">
        <v>4592</v>
      </c>
      <c r="R12" s="328"/>
    </row>
    <row r="13" spans="1:19" ht="20.100000000000001" customHeight="1" x14ac:dyDescent="0.25">
      <c r="A13" s="1397"/>
      <c r="B13" s="143" t="s">
        <v>4587</v>
      </c>
      <c r="C13" s="143" t="s">
        <v>4592</v>
      </c>
      <c r="D13" s="157"/>
      <c r="E13" s="2923">
        <v>1.7023535399640608</v>
      </c>
      <c r="F13" s="157"/>
      <c r="G13" s="157"/>
      <c r="H13" s="143" t="s">
        <v>5007</v>
      </c>
      <c r="I13" s="150" t="s">
        <v>4887</v>
      </c>
      <c r="J13" s="330" t="s">
        <v>4610</v>
      </c>
      <c r="K13" s="143" t="s">
        <v>5008</v>
      </c>
      <c r="L13" s="157"/>
      <c r="M13" s="2923">
        <v>8.5993452886840398</v>
      </c>
      <c r="N13" s="157"/>
      <c r="O13" s="157"/>
      <c r="P13" s="157" t="s">
        <v>4642</v>
      </c>
      <c r="Q13" s="310" t="s">
        <v>4583</v>
      </c>
      <c r="R13" s="327" t="s">
        <v>6990</v>
      </c>
    </row>
    <row r="14" spans="1:19" ht="20.100000000000001" customHeight="1" thickBot="1" x14ac:dyDescent="0.3">
      <c r="A14" s="325"/>
      <c r="B14" s="166" t="s">
        <v>4587</v>
      </c>
      <c r="C14" s="166" t="s">
        <v>4592</v>
      </c>
      <c r="D14" s="167"/>
      <c r="E14" s="167"/>
      <c r="F14" s="2926">
        <v>1.4887626475829492</v>
      </c>
      <c r="G14" s="167"/>
      <c r="H14" s="166" t="s">
        <v>5007</v>
      </c>
      <c r="I14" s="168" t="s">
        <v>4890</v>
      </c>
      <c r="J14" s="291" t="s">
        <v>4612</v>
      </c>
      <c r="K14" s="166" t="s">
        <v>5008</v>
      </c>
      <c r="L14" s="167"/>
      <c r="M14" s="167"/>
      <c r="N14" s="2926">
        <v>6.3162249813763456</v>
      </c>
      <c r="O14" s="167"/>
      <c r="P14" s="166" t="s">
        <v>4587</v>
      </c>
      <c r="Q14" s="289" t="s">
        <v>4583</v>
      </c>
      <c r="R14" s="326" t="s">
        <v>6991</v>
      </c>
    </row>
    <row r="15" spans="1:19" ht="20.100000000000001" customHeight="1" thickTop="1" x14ac:dyDescent="0.25">
      <c r="A15" s="171"/>
      <c r="B15" s="128"/>
      <c r="C15" s="128" t="s">
        <v>2808</v>
      </c>
      <c r="D15" s="131">
        <f>SUM(D12:F14)+SUM(L12:N14)</f>
        <v>18.106686457607395</v>
      </c>
      <c r="E15" s="131"/>
      <c r="F15" s="131"/>
      <c r="G15" s="131"/>
      <c r="H15" s="133"/>
      <c r="I15" s="172"/>
      <c r="J15" s="172"/>
      <c r="K15" s="128" t="s">
        <v>4720</v>
      </c>
      <c r="L15" s="131">
        <f>SUM(D6:D14,L6:L14)</f>
        <v>5.2512705674481985</v>
      </c>
      <c r="M15" s="131">
        <f>SUM(E6:E14,M6:M14)</f>
        <v>16.420834248109767</v>
      </c>
      <c r="N15" s="131">
        <f>SUM(F6:F14,N6:N14)</f>
        <v>15.312884921859302</v>
      </c>
      <c r="O15" s="131">
        <f>SUM(G6:G14,O6:O14)</f>
        <v>0</v>
      </c>
      <c r="P15" s="131"/>
      <c r="Q15" s="128"/>
      <c r="R15" s="131"/>
    </row>
    <row r="16" spans="1:19" ht="20.100000000000001" customHeight="1" thickBot="1" x14ac:dyDescent="0.3">
      <c r="A16" s="171"/>
      <c r="B16" s="128"/>
      <c r="C16" s="128"/>
      <c r="D16" s="131"/>
      <c r="E16" s="131"/>
      <c r="F16" s="131"/>
      <c r="G16" s="131"/>
      <c r="H16" s="133"/>
      <c r="I16" s="172"/>
      <c r="J16" s="172"/>
      <c r="K16" s="133"/>
      <c r="L16" s="131">
        <f>SUM(L15:O15)</f>
        <v>36.984989737417266</v>
      </c>
      <c r="M16" s="131">
        <f>SUM(D12:O14)</f>
        <v>18.106686457607395</v>
      </c>
      <c r="N16" s="1055">
        <f>M16/L16</f>
        <v>0.48956851377165805</v>
      </c>
      <c r="O16" s="131"/>
      <c r="P16" s="131"/>
      <c r="Q16" s="128"/>
      <c r="R16" s="131"/>
    </row>
    <row r="17" spans="1:18" ht="20.100000000000001" customHeight="1" thickTop="1" thickBot="1" x14ac:dyDescent="0.3">
      <c r="A17" s="173" t="s">
        <v>7006</v>
      </c>
      <c r="B17" s="128"/>
      <c r="C17" s="3546" t="s">
        <v>5009</v>
      </c>
      <c r="D17" s="3546"/>
      <c r="E17" s="3546"/>
      <c r="F17" s="173"/>
      <c r="G17" s="173"/>
      <c r="H17" s="133"/>
      <c r="I17" s="3551" t="s">
        <v>5010</v>
      </c>
      <c r="J17" s="3552"/>
      <c r="K17" s="133"/>
      <c r="L17" s="173"/>
      <c r="M17" s="173"/>
      <c r="N17" s="173"/>
      <c r="O17" s="173"/>
      <c r="P17" s="173"/>
      <c r="Q17" s="173"/>
      <c r="R17" s="128"/>
    </row>
    <row r="18" spans="1:18" ht="20.100000000000001" customHeight="1" thickTop="1" thickBot="1" x14ac:dyDescent="0.3">
      <c r="A18" s="127"/>
      <c r="B18" s="128"/>
      <c r="C18" s="128"/>
      <c r="D18" s="129"/>
      <c r="E18" s="129"/>
      <c r="F18" s="130"/>
      <c r="G18" s="129"/>
      <c r="H18" s="131"/>
      <c r="I18" s="128"/>
      <c r="J18" s="132"/>
      <c r="K18" s="1448" t="s">
        <v>4570</v>
      </c>
      <c r="L18" s="1445">
        <v>0</v>
      </c>
      <c r="M18" s="1446">
        <v>0</v>
      </c>
      <c r="N18" s="1447">
        <v>0</v>
      </c>
      <c r="O18" s="510" t="s">
        <v>4571</v>
      </c>
      <c r="P18" s="133"/>
      <c r="Q18" s="128"/>
      <c r="R18" s="530"/>
    </row>
    <row r="19" spans="1:18" ht="20.100000000000001" customHeight="1" thickTop="1" thickBot="1" x14ac:dyDescent="0.3">
      <c r="A19" s="134" t="s">
        <v>4572</v>
      </c>
      <c r="B19" s="135" t="s">
        <v>4573</v>
      </c>
      <c r="C19" s="136" t="s">
        <v>4574</v>
      </c>
      <c r="D19" s="135" t="s">
        <v>4575</v>
      </c>
      <c r="E19" s="135" t="s">
        <v>4576</v>
      </c>
      <c r="F19" s="135" t="s">
        <v>4577</v>
      </c>
      <c r="G19" s="135" t="s">
        <v>4578</v>
      </c>
      <c r="H19" s="135" t="s">
        <v>4579</v>
      </c>
      <c r="I19" s="138" t="s">
        <v>4580</v>
      </c>
      <c r="J19" s="139" t="s">
        <v>4580</v>
      </c>
      <c r="K19" s="135" t="s">
        <v>4579</v>
      </c>
      <c r="L19" s="135" t="s">
        <v>4575</v>
      </c>
      <c r="M19" s="135" t="s">
        <v>4576</v>
      </c>
      <c r="N19" s="135" t="s">
        <v>4577</v>
      </c>
      <c r="O19" s="135" t="s">
        <v>4578</v>
      </c>
      <c r="P19" s="135" t="s">
        <v>4573</v>
      </c>
      <c r="Q19" s="136" t="s">
        <v>4574</v>
      </c>
      <c r="R19" s="140" t="s">
        <v>4572</v>
      </c>
    </row>
    <row r="20" spans="1:18" ht="29.4" thickTop="1" x14ac:dyDescent="0.25">
      <c r="A20" s="265" t="s">
        <v>5011</v>
      </c>
      <c r="B20" s="142" t="s">
        <v>4582</v>
      </c>
      <c r="C20" s="284" t="s">
        <v>4583</v>
      </c>
      <c r="D20" s="144"/>
      <c r="E20" s="2921">
        <v>0</v>
      </c>
      <c r="F20" s="144"/>
      <c r="G20" s="144"/>
      <c r="H20" s="142" t="s">
        <v>4584</v>
      </c>
      <c r="I20" s="145" t="s">
        <v>4585</v>
      </c>
      <c r="J20" s="1564" t="s">
        <v>4586</v>
      </c>
      <c r="K20" s="142" t="s">
        <v>4584</v>
      </c>
      <c r="L20" s="144"/>
      <c r="M20" s="2921">
        <v>0</v>
      </c>
      <c r="N20" s="144"/>
      <c r="O20" s="144"/>
      <c r="P20" s="142" t="s">
        <v>4587</v>
      </c>
      <c r="Q20" s="156" t="s">
        <v>4592</v>
      </c>
      <c r="R20" s="277" t="s">
        <v>5012</v>
      </c>
    </row>
    <row r="21" spans="1:18" ht="27.75" customHeight="1" x14ac:dyDescent="0.25">
      <c r="A21" s="263" t="s">
        <v>1940</v>
      </c>
      <c r="B21" s="143" t="s">
        <v>4582</v>
      </c>
      <c r="C21" s="284" t="s">
        <v>4583</v>
      </c>
      <c r="D21" s="149"/>
      <c r="E21" s="149"/>
      <c r="F21" s="2922">
        <v>0</v>
      </c>
      <c r="G21" s="149"/>
      <c r="H21" s="143" t="s">
        <v>4584</v>
      </c>
      <c r="I21" s="150" t="s">
        <v>4590</v>
      </c>
      <c r="J21" s="1565" t="s">
        <v>4591</v>
      </c>
      <c r="K21" s="143" t="s">
        <v>4584</v>
      </c>
      <c r="L21" s="149"/>
      <c r="M21" s="149"/>
      <c r="N21" s="2922">
        <v>0</v>
      </c>
      <c r="O21" s="149"/>
      <c r="P21" s="143" t="s">
        <v>4587</v>
      </c>
      <c r="Q21" s="143" t="s">
        <v>4592</v>
      </c>
      <c r="R21" s="264" t="s">
        <v>5013</v>
      </c>
    </row>
    <row r="22" spans="1:18" ht="27.75" customHeight="1" x14ac:dyDescent="0.25">
      <c r="A22" s="258" t="s">
        <v>1945</v>
      </c>
      <c r="B22" s="143" t="s">
        <v>4582</v>
      </c>
      <c r="C22" s="284" t="s">
        <v>4583</v>
      </c>
      <c r="D22" s="2923">
        <v>0</v>
      </c>
      <c r="E22" s="157"/>
      <c r="F22" s="157"/>
      <c r="G22" s="157"/>
      <c r="H22" s="143" t="s">
        <v>4584</v>
      </c>
      <c r="I22" s="150" t="s">
        <v>4595</v>
      </c>
      <c r="J22" s="1565" t="s">
        <v>4596</v>
      </c>
      <c r="K22" s="143" t="s">
        <v>4584</v>
      </c>
      <c r="L22" s="2923">
        <v>0</v>
      </c>
      <c r="M22" s="157"/>
      <c r="N22" s="157"/>
      <c r="O22" s="157"/>
      <c r="P22" s="143" t="s">
        <v>4587</v>
      </c>
      <c r="Q22" s="143" t="s">
        <v>4592</v>
      </c>
      <c r="R22" s="256" t="s">
        <v>5014</v>
      </c>
    </row>
    <row r="23" spans="1:18" ht="27.75" customHeight="1" x14ac:dyDescent="0.25">
      <c r="A23" s="260" t="s">
        <v>1950</v>
      </c>
      <c r="B23" s="143" t="s">
        <v>4582</v>
      </c>
      <c r="C23" s="284" t="s">
        <v>4583</v>
      </c>
      <c r="D23" s="157"/>
      <c r="E23" s="2923">
        <v>0</v>
      </c>
      <c r="F23" s="157"/>
      <c r="G23" s="157"/>
      <c r="H23" s="143" t="s">
        <v>4584</v>
      </c>
      <c r="I23" s="150" t="s">
        <v>4600</v>
      </c>
      <c r="J23" s="1565" t="s">
        <v>4601</v>
      </c>
      <c r="K23" s="143" t="s">
        <v>4584</v>
      </c>
      <c r="L23" s="157"/>
      <c r="M23" s="2923">
        <v>0</v>
      </c>
      <c r="N23" s="157"/>
      <c r="O23" s="157"/>
      <c r="P23" s="143" t="s">
        <v>4582</v>
      </c>
      <c r="Q23" s="143" t="s">
        <v>4599</v>
      </c>
      <c r="R23" s="256" t="s">
        <v>1353</v>
      </c>
    </row>
    <row r="24" spans="1:18" ht="27.75" customHeight="1" x14ac:dyDescent="0.25">
      <c r="A24" s="258" t="s">
        <v>5015</v>
      </c>
      <c r="B24" s="143" t="s">
        <v>4582</v>
      </c>
      <c r="C24" s="143" t="s">
        <v>4599</v>
      </c>
      <c r="D24" s="157"/>
      <c r="E24" s="157"/>
      <c r="F24" s="2923">
        <v>0</v>
      </c>
      <c r="G24" s="157"/>
      <c r="H24" s="143" t="s">
        <v>4584</v>
      </c>
      <c r="I24" s="1571" t="s">
        <v>4603</v>
      </c>
      <c r="J24" s="1565" t="s">
        <v>4604</v>
      </c>
      <c r="K24" s="143" t="s">
        <v>4605</v>
      </c>
      <c r="L24" s="157"/>
      <c r="M24" s="157"/>
      <c r="N24" s="2923">
        <v>0</v>
      </c>
      <c r="O24" s="157"/>
      <c r="P24" s="143" t="s">
        <v>4582</v>
      </c>
      <c r="Q24" s="143" t="s">
        <v>4599</v>
      </c>
      <c r="R24" s="256" t="s">
        <v>1357</v>
      </c>
    </row>
    <row r="25" spans="1:18" ht="27.75" customHeight="1" x14ac:dyDescent="0.25">
      <c r="A25" s="258" t="s">
        <v>1444</v>
      </c>
      <c r="B25" s="143" t="s">
        <v>4582</v>
      </c>
      <c r="C25" s="143" t="s">
        <v>4599</v>
      </c>
      <c r="D25" s="2923">
        <v>0</v>
      </c>
      <c r="E25" s="157"/>
      <c r="F25" s="157"/>
      <c r="G25" s="157"/>
      <c r="H25" s="143" t="s">
        <v>4584</v>
      </c>
      <c r="I25" s="1571" t="s">
        <v>4606</v>
      </c>
      <c r="J25" s="1565" t="s">
        <v>4607</v>
      </c>
      <c r="K25" s="143" t="s">
        <v>4605</v>
      </c>
      <c r="L25" s="2923">
        <v>0</v>
      </c>
      <c r="M25" s="157"/>
      <c r="N25" s="157"/>
      <c r="O25" s="157"/>
      <c r="P25" s="143" t="s">
        <v>4582</v>
      </c>
      <c r="Q25" s="143" t="s">
        <v>4599</v>
      </c>
      <c r="R25" s="256" t="s">
        <v>1361</v>
      </c>
    </row>
    <row r="26" spans="1:18" ht="27.75" customHeight="1" x14ac:dyDescent="0.25">
      <c r="A26" s="258" t="s">
        <v>1448</v>
      </c>
      <c r="B26" s="143" t="s">
        <v>4582</v>
      </c>
      <c r="C26" s="143" t="s">
        <v>4599</v>
      </c>
      <c r="D26" s="149"/>
      <c r="E26" s="2922">
        <v>0</v>
      </c>
      <c r="F26" s="149"/>
      <c r="G26" s="157"/>
      <c r="H26" s="143" t="s">
        <v>4605</v>
      </c>
      <c r="I26" s="1571" t="s">
        <v>4608</v>
      </c>
      <c r="J26" s="1565" t="s">
        <v>4609</v>
      </c>
      <c r="K26" s="143" t="s">
        <v>4605</v>
      </c>
      <c r="L26" s="149"/>
      <c r="M26" s="2922">
        <v>0</v>
      </c>
      <c r="N26" s="149"/>
      <c r="O26" s="157"/>
      <c r="P26" s="143" t="s">
        <v>4582</v>
      </c>
      <c r="Q26" s="143" t="s">
        <v>4599</v>
      </c>
      <c r="R26" s="256" t="s">
        <v>1365</v>
      </c>
    </row>
    <row r="27" spans="1:18" ht="27.75" customHeight="1" x14ac:dyDescent="0.25">
      <c r="A27" s="258" t="s">
        <v>1452</v>
      </c>
      <c r="B27" s="143" t="s">
        <v>4582</v>
      </c>
      <c r="C27" s="143" t="s">
        <v>4599</v>
      </c>
      <c r="D27" s="157"/>
      <c r="E27" s="157"/>
      <c r="F27" s="2923">
        <v>0</v>
      </c>
      <c r="G27" s="157"/>
      <c r="H27" s="143" t="s">
        <v>4605</v>
      </c>
      <c r="I27" s="1571" t="s">
        <v>4610</v>
      </c>
      <c r="J27" s="1565" t="s">
        <v>4611</v>
      </c>
      <c r="K27" s="143" t="s">
        <v>4605</v>
      </c>
      <c r="L27" s="157"/>
      <c r="M27" s="157"/>
      <c r="N27" s="2923">
        <v>0</v>
      </c>
      <c r="O27" s="157"/>
      <c r="P27" s="143" t="s">
        <v>4582</v>
      </c>
      <c r="Q27" s="143" t="s">
        <v>4599</v>
      </c>
      <c r="R27" s="256" t="s">
        <v>1369</v>
      </c>
    </row>
    <row r="28" spans="1:18" ht="27.75" customHeight="1" x14ac:dyDescent="0.25">
      <c r="A28" s="258" t="s">
        <v>1456</v>
      </c>
      <c r="B28" s="143" t="s">
        <v>4582</v>
      </c>
      <c r="C28" s="143" t="s">
        <v>4599</v>
      </c>
      <c r="D28" s="2923">
        <v>0</v>
      </c>
      <c r="E28" s="157"/>
      <c r="F28" s="157"/>
      <c r="G28" s="157"/>
      <c r="H28" s="143" t="s">
        <v>4605</v>
      </c>
      <c r="I28" s="1571" t="s">
        <v>4612</v>
      </c>
      <c r="J28" s="1565" t="s">
        <v>4613</v>
      </c>
      <c r="K28" s="143" t="s">
        <v>4605</v>
      </c>
      <c r="L28" s="2923">
        <v>0</v>
      </c>
      <c r="M28" s="157"/>
      <c r="N28" s="157"/>
      <c r="O28" s="157"/>
      <c r="P28" s="143" t="s">
        <v>4582</v>
      </c>
      <c r="Q28" s="143" t="s">
        <v>4599</v>
      </c>
      <c r="R28" s="256" t="s">
        <v>1373</v>
      </c>
    </row>
    <row r="29" spans="1:18" ht="27.75" customHeight="1" x14ac:dyDescent="0.25">
      <c r="A29" s="258" t="s">
        <v>1460</v>
      </c>
      <c r="B29" s="143" t="s">
        <v>4582</v>
      </c>
      <c r="C29" s="143" t="s">
        <v>4599</v>
      </c>
      <c r="D29" s="149"/>
      <c r="E29" s="2922">
        <v>0</v>
      </c>
      <c r="F29" s="149"/>
      <c r="G29" s="157"/>
      <c r="H29" s="143" t="s">
        <v>4605</v>
      </c>
      <c r="I29" s="1571" t="s">
        <v>4616</v>
      </c>
      <c r="J29" s="1566" t="s">
        <v>4617</v>
      </c>
      <c r="K29" s="143" t="s">
        <v>4605</v>
      </c>
      <c r="L29" s="149"/>
      <c r="M29" s="2922">
        <v>0</v>
      </c>
      <c r="N29" s="149"/>
      <c r="O29" s="157"/>
      <c r="P29" s="157" t="s">
        <v>4582</v>
      </c>
      <c r="Q29" s="143" t="s">
        <v>4599</v>
      </c>
      <c r="R29" s="153" t="s">
        <v>5016</v>
      </c>
    </row>
    <row r="30" spans="1:18" ht="27.75" customHeight="1" x14ac:dyDescent="0.25">
      <c r="A30" s="258" t="s">
        <v>1464</v>
      </c>
      <c r="B30" s="143" t="s">
        <v>4582</v>
      </c>
      <c r="C30" s="143" t="s">
        <v>4599</v>
      </c>
      <c r="D30" s="157"/>
      <c r="E30" s="157"/>
      <c r="F30" s="2923">
        <v>0</v>
      </c>
      <c r="G30" s="157"/>
      <c r="H30" s="143" t="s">
        <v>4605</v>
      </c>
      <c r="I30" s="1571" t="s">
        <v>4620</v>
      </c>
      <c r="J30" s="1566" t="s">
        <v>4621</v>
      </c>
      <c r="K30" s="143" t="s">
        <v>4605</v>
      </c>
      <c r="L30" s="157"/>
      <c r="M30" s="157"/>
      <c r="N30" s="2923">
        <v>0</v>
      </c>
      <c r="O30" s="157"/>
      <c r="P30" s="157" t="s">
        <v>4582</v>
      </c>
      <c r="Q30" s="143" t="s">
        <v>4599</v>
      </c>
      <c r="R30" s="153" t="s">
        <v>5017</v>
      </c>
    </row>
    <row r="31" spans="1:18" ht="27.75" customHeight="1" x14ac:dyDescent="0.25">
      <c r="A31" s="258" t="s">
        <v>1468</v>
      </c>
      <c r="B31" s="143" t="s">
        <v>4582</v>
      </c>
      <c r="C31" s="143" t="s">
        <v>4599</v>
      </c>
      <c r="D31" s="2923">
        <v>0</v>
      </c>
      <c r="E31" s="157"/>
      <c r="F31" s="157"/>
      <c r="G31" s="157"/>
      <c r="H31" s="143" t="s">
        <v>4605</v>
      </c>
      <c r="I31" s="1571" t="s">
        <v>4903</v>
      </c>
      <c r="J31" s="1566" t="s">
        <v>4687</v>
      </c>
      <c r="K31" s="143" t="s">
        <v>4605</v>
      </c>
      <c r="L31" s="2923">
        <v>0</v>
      </c>
      <c r="M31" s="157"/>
      <c r="N31" s="157"/>
      <c r="O31" s="157"/>
      <c r="P31" s="157" t="s">
        <v>4582</v>
      </c>
      <c r="Q31" s="143" t="s">
        <v>4599</v>
      </c>
      <c r="R31" s="153" t="s">
        <v>5018</v>
      </c>
    </row>
    <row r="32" spans="1:18" ht="27.75" customHeight="1" x14ac:dyDescent="0.25">
      <c r="A32" s="258" t="s">
        <v>5019</v>
      </c>
      <c r="B32" s="143" t="s">
        <v>4582</v>
      </c>
      <c r="C32" s="143" t="s">
        <v>4599</v>
      </c>
      <c r="D32" s="149"/>
      <c r="E32" s="2922">
        <v>0</v>
      </c>
      <c r="F32" s="149"/>
      <c r="G32" s="157"/>
      <c r="H32" s="143" t="s">
        <v>4605</v>
      </c>
      <c r="I32" s="1571" t="s">
        <v>4907</v>
      </c>
      <c r="J32" s="1566" t="s">
        <v>4692</v>
      </c>
      <c r="K32" s="143" t="s">
        <v>4605</v>
      </c>
      <c r="L32" s="149"/>
      <c r="M32" s="2922">
        <v>0</v>
      </c>
      <c r="N32" s="149"/>
      <c r="O32" s="157"/>
      <c r="P32" s="157" t="s">
        <v>4582</v>
      </c>
      <c r="Q32" s="143" t="s">
        <v>4599</v>
      </c>
      <c r="R32" s="153" t="s">
        <v>5020</v>
      </c>
    </row>
    <row r="33" spans="1:18" ht="27.75" customHeight="1" thickBot="1" x14ac:dyDescent="0.3">
      <c r="A33" s="261" t="s">
        <v>1412</v>
      </c>
      <c r="B33" s="159" t="s">
        <v>4582</v>
      </c>
      <c r="C33" s="176" t="s">
        <v>4649</v>
      </c>
      <c r="D33" s="160"/>
      <c r="E33" s="160"/>
      <c r="F33" s="2944">
        <v>0</v>
      </c>
      <c r="G33" s="160"/>
      <c r="H33" s="176" t="s">
        <v>4605</v>
      </c>
      <c r="I33" s="1572" t="s">
        <v>4911</v>
      </c>
      <c r="J33" s="1567" t="s">
        <v>4696</v>
      </c>
      <c r="K33" s="176" t="s">
        <v>4605</v>
      </c>
      <c r="L33" s="160"/>
      <c r="M33" s="160"/>
      <c r="N33" s="2944">
        <v>0</v>
      </c>
      <c r="O33" s="177"/>
      <c r="P33" s="177" t="s">
        <v>4582</v>
      </c>
      <c r="Q33" s="287" t="s">
        <v>4583</v>
      </c>
      <c r="R33" s="611" t="s">
        <v>5021</v>
      </c>
    </row>
    <row r="34" spans="1:18" ht="27.75" customHeight="1" thickTop="1" x14ac:dyDescent="0.25">
      <c r="A34" s="260" t="s">
        <v>1416</v>
      </c>
      <c r="B34" s="142" t="s">
        <v>4582</v>
      </c>
      <c r="C34" s="156" t="s">
        <v>4599</v>
      </c>
      <c r="D34" s="2946">
        <v>0</v>
      </c>
      <c r="E34" s="163"/>
      <c r="F34" s="163"/>
      <c r="G34" s="163"/>
      <c r="H34" s="156" t="s">
        <v>4605</v>
      </c>
      <c r="I34" s="1573" t="s">
        <v>4916</v>
      </c>
      <c r="J34" s="1568" t="s">
        <v>4699</v>
      </c>
      <c r="K34" s="156" t="s">
        <v>4605</v>
      </c>
      <c r="L34" s="2946">
        <v>0</v>
      </c>
      <c r="M34" s="163"/>
      <c r="N34" s="163"/>
      <c r="O34" s="179"/>
      <c r="P34" s="179" t="s">
        <v>4582</v>
      </c>
      <c r="Q34" s="288" t="s">
        <v>4583</v>
      </c>
      <c r="R34" s="612" t="s">
        <v>5022</v>
      </c>
    </row>
    <row r="35" spans="1:18" ht="27.75" customHeight="1" x14ac:dyDescent="0.25">
      <c r="A35" s="258" t="s">
        <v>1420</v>
      </c>
      <c r="B35" s="143" t="s">
        <v>4582</v>
      </c>
      <c r="C35" s="143" t="s">
        <v>4599</v>
      </c>
      <c r="D35" s="149"/>
      <c r="E35" s="2922">
        <v>0</v>
      </c>
      <c r="F35" s="149"/>
      <c r="G35" s="157"/>
      <c r="H35" s="143" t="s">
        <v>4605</v>
      </c>
      <c r="I35" s="1571" t="s">
        <v>4921</v>
      </c>
      <c r="J35" s="1566" t="s">
        <v>4701</v>
      </c>
      <c r="K35" s="143" t="s">
        <v>4605</v>
      </c>
      <c r="L35" s="149"/>
      <c r="M35" s="2922">
        <v>0</v>
      </c>
      <c r="N35" s="149"/>
      <c r="O35" s="157"/>
      <c r="P35" s="157" t="s">
        <v>4582</v>
      </c>
      <c r="Q35" s="284" t="s">
        <v>4583</v>
      </c>
      <c r="R35" s="613" t="s">
        <v>5023</v>
      </c>
    </row>
    <row r="36" spans="1:18" ht="27.75" customHeight="1" x14ac:dyDescent="0.25">
      <c r="A36" s="258" t="s">
        <v>1424</v>
      </c>
      <c r="B36" s="143" t="s">
        <v>4582</v>
      </c>
      <c r="C36" s="143" t="s">
        <v>4599</v>
      </c>
      <c r="D36" s="157"/>
      <c r="E36" s="157"/>
      <c r="F36" s="2923">
        <v>0</v>
      </c>
      <c r="G36" s="157"/>
      <c r="H36" s="143" t="s">
        <v>4605</v>
      </c>
      <c r="I36" s="1571" t="s">
        <v>4925</v>
      </c>
      <c r="J36" s="1566" t="s">
        <v>4705</v>
      </c>
      <c r="K36" s="143" t="s">
        <v>4605</v>
      </c>
      <c r="L36" s="157"/>
      <c r="M36" s="157"/>
      <c r="N36" s="2923">
        <v>0</v>
      </c>
      <c r="O36" s="157"/>
      <c r="P36" s="157" t="s">
        <v>4582</v>
      </c>
      <c r="Q36" s="284" t="s">
        <v>4583</v>
      </c>
      <c r="R36" s="613" t="s">
        <v>5024</v>
      </c>
    </row>
    <row r="37" spans="1:18" ht="27.75" customHeight="1" x14ac:dyDescent="0.25">
      <c r="A37" s="258" t="s">
        <v>1428</v>
      </c>
      <c r="B37" s="143" t="s">
        <v>4582</v>
      </c>
      <c r="C37" s="143" t="s">
        <v>4599</v>
      </c>
      <c r="D37" s="2923">
        <v>0</v>
      </c>
      <c r="E37" s="157"/>
      <c r="F37" s="157"/>
      <c r="G37" s="157"/>
      <c r="H37" s="143" t="s">
        <v>4605</v>
      </c>
      <c r="I37" s="1571" t="s">
        <v>4929</v>
      </c>
      <c r="J37" s="1569" t="s">
        <v>4710</v>
      </c>
      <c r="K37" s="143" t="s">
        <v>4605</v>
      </c>
      <c r="L37" s="2923">
        <v>0</v>
      </c>
      <c r="M37" s="157"/>
      <c r="N37" s="157"/>
      <c r="O37" s="157"/>
      <c r="P37" s="157" t="s">
        <v>4582</v>
      </c>
      <c r="Q37" s="143" t="s">
        <v>4599</v>
      </c>
      <c r="R37" s="153" t="s">
        <v>5025</v>
      </c>
    </row>
    <row r="38" spans="1:18" ht="27.75" customHeight="1" x14ac:dyDescent="0.25">
      <c r="A38" s="258" t="s">
        <v>1432</v>
      </c>
      <c r="B38" s="143" t="s">
        <v>4582</v>
      </c>
      <c r="C38" s="143" t="s">
        <v>4599</v>
      </c>
      <c r="D38" s="149"/>
      <c r="E38" s="2922">
        <v>0</v>
      </c>
      <c r="F38" s="149"/>
      <c r="G38" s="157"/>
      <c r="H38" s="143" t="s">
        <v>4605</v>
      </c>
      <c r="I38" s="1571" t="s">
        <v>4934</v>
      </c>
      <c r="J38" s="1569" t="s">
        <v>4714</v>
      </c>
      <c r="K38" s="143" t="s">
        <v>4605</v>
      </c>
      <c r="L38" s="149"/>
      <c r="M38" s="2922">
        <v>0</v>
      </c>
      <c r="N38" s="149"/>
      <c r="O38" s="157"/>
      <c r="P38" s="157" t="s">
        <v>4582</v>
      </c>
      <c r="Q38" s="143" t="s">
        <v>4599</v>
      </c>
      <c r="R38" s="153" t="s">
        <v>5026</v>
      </c>
    </row>
    <row r="39" spans="1:18" ht="27.75" customHeight="1" x14ac:dyDescent="0.25">
      <c r="A39" s="258" t="s">
        <v>5027</v>
      </c>
      <c r="B39" s="143" t="s">
        <v>4582</v>
      </c>
      <c r="C39" s="143" t="s">
        <v>4599</v>
      </c>
      <c r="D39" s="157"/>
      <c r="E39" s="157"/>
      <c r="F39" s="2923">
        <v>0</v>
      </c>
      <c r="G39" s="157"/>
      <c r="H39" s="143" t="s">
        <v>4605</v>
      </c>
      <c r="I39" s="1571" t="s">
        <v>4938</v>
      </c>
      <c r="J39" s="1566" t="s">
        <v>4718</v>
      </c>
      <c r="K39" s="143" t="s">
        <v>4605</v>
      </c>
      <c r="L39" s="157"/>
      <c r="M39" s="157"/>
      <c r="N39" s="2923">
        <v>0</v>
      </c>
      <c r="O39" s="157"/>
      <c r="P39" s="157" t="s">
        <v>4582</v>
      </c>
      <c r="Q39" s="284" t="s">
        <v>4583</v>
      </c>
      <c r="R39" s="614" t="s">
        <v>5028</v>
      </c>
    </row>
    <row r="40" spans="1:18" ht="27.75" customHeight="1" x14ac:dyDescent="0.25">
      <c r="A40" s="258" t="s">
        <v>5029</v>
      </c>
      <c r="B40" s="143" t="s">
        <v>4582</v>
      </c>
      <c r="C40" s="143" t="s">
        <v>4599</v>
      </c>
      <c r="D40" s="2923">
        <v>0</v>
      </c>
      <c r="E40" s="157"/>
      <c r="F40" s="157"/>
      <c r="G40" s="157"/>
      <c r="H40" s="143" t="s">
        <v>4605</v>
      </c>
      <c r="I40" s="1571" t="s">
        <v>4782</v>
      </c>
      <c r="J40" s="1566" t="s">
        <v>4850</v>
      </c>
      <c r="K40" s="143" t="s">
        <v>4605</v>
      </c>
      <c r="L40" s="2923">
        <v>0</v>
      </c>
      <c r="M40" s="157"/>
      <c r="N40" s="157"/>
      <c r="O40" s="157"/>
      <c r="P40" s="157" t="s">
        <v>4582</v>
      </c>
      <c r="Q40" s="143" t="s">
        <v>4599</v>
      </c>
      <c r="R40" s="615" t="s">
        <v>5030</v>
      </c>
    </row>
    <row r="41" spans="1:18" ht="27.75" customHeight="1" x14ac:dyDescent="0.25">
      <c r="A41" s="258" t="s">
        <v>1383</v>
      </c>
      <c r="B41" s="143" t="s">
        <v>4582</v>
      </c>
      <c r="C41" s="143" t="s">
        <v>4599</v>
      </c>
      <c r="D41" s="149"/>
      <c r="E41" s="2922">
        <v>0</v>
      </c>
      <c r="F41" s="149"/>
      <c r="G41" s="157"/>
      <c r="H41" s="143" t="s">
        <v>4605</v>
      </c>
      <c r="I41" s="1571" t="s">
        <v>4785</v>
      </c>
      <c r="J41" s="1566" t="s">
        <v>4853</v>
      </c>
      <c r="K41" s="143" t="s">
        <v>4605</v>
      </c>
      <c r="L41" s="149"/>
      <c r="M41" s="2922">
        <v>0</v>
      </c>
      <c r="N41" s="149"/>
      <c r="O41" s="157"/>
      <c r="P41" s="157" t="s">
        <v>4582</v>
      </c>
      <c r="Q41" s="143" t="s">
        <v>4599</v>
      </c>
      <c r="R41" s="256" t="s">
        <v>5031</v>
      </c>
    </row>
    <row r="42" spans="1:18" ht="27.75" customHeight="1" x14ac:dyDescent="0.25">
      <c r="A42" s="258" t="s">
        <v>1387</v>
      </c>
      <c r="B42" s="143" t="s">
        <v>4582</v>
      </c>
      <c r="C42" s="143" t="s">
        <v>4599</v>
      </c>
      <c r="D42" s="157"/>
      <c r="E42" s="157"/>
      <c r="F42" s="2923">
        <v>0</v>
      </c>
      <c r="G42" s="157"/>
      <c r="H42" s="143" t="s">
        <v>4605</v>
      </c>
      <c r="I42" s="1571" t="s">
        <v>4789</v>
      </c>
      <c r="J42" s="1566" t="s">
        <v>4855</v>
      </c>
      <c r="K42" s="143" t="s">
        <v>4605</v>
      </c>
      <c r="L42" s="157"/>
      <c r="M42" s="157"/>
      <c r="N42" s="2923">
        <v>0</v>
      </c>
      <c r="O42" s="157"/>
      <c r="P42" s="157" t="s">
        <v>4582</v>
      </c>
      <c r="Q42" s="143" t="s">
        <v>4599</v>
      </c>
      <c r="R42" s="256" t="s">
        <v>5032</v>
      </c>
    </row>
    <row r="43" spans="1:18" ht="27.75" customHeight="1" x14ac:dyDescent="0.25">
      <c r="A43" s="258" t="s">
        <v>1391</v>
      </c>
      <c r="B43" s="143" t="s">
        <v>4582</v>
      </c>
      <c r="C43" s="143" t="s">
        <v>4599</v>
      </c>
      <c r="D43" s="2923">
        <v>0</v>
      </c>
      <c r="E43" s="157"/>
      <c r="F43" s="157"/>
      <c r="G43" s="157"/>
      <c r="H43" s="143" t="s">
        <v>4605</v>
      </c>
      <c r="I43" s="1571" t="s">
        <v>4792</v>
      </c>
      <c r="J43" s="1566" t="s">
        <v>4857</v>
      </c>
      <c r="K43" s="143" t="s">
        <v>4605</v>
      </c>
      <c r="L43" s="2923">
        <v>0</v>
      </c>
      <c r="M43" s="157"/>
      <c r="N43" s="157"/>
      <c r="O43" s="157"/>
      <c r="P43" s="157" t="s">
        <v>4582</v>
      </c>
      <c r="Q43" s="143" t="s">
        <v>4599</v>
      </c>
      <c r="R43" s="264" t="s">
        <v>5033</v>
      </c>
    </row>
    <row r="44" spans="1:18" ht="27.75" customHeight="1" x14ac:dyDescent="0.25">
      <c r="A44" s="258" t="s">
        <v>1395</v>
      </c>
      <c r="B44" s="143" t="s">
        <v>4582</v>
      </c>
      <c r="C44" s="143" t="s">
        <v>4599</v>
      </c>
      <c r="D44" s="149"/>
      <c r="E44" s="2922">
        <v>0</v>
      </c>
      <c r="F44" s="149"/>
      <c r="G44" s="157"/>
      <c r="H44" s="143" t="s">
        <v>4605</v>
      </c>
      <c r="I44" s="1571" t="s">
        <v>4794</v>
      </c>
      <c r="J44" s="1566" t="s">
        <v>4859</v>
      </c>
      <c r="K44" s="143" t="s">
        <v>4605</v>
      </c>
      <c r="L44" s="149"/>
      <c r="M44" s="2922">
        <v>0</v>
      </c>
      <c r="N44" s="149"/>
      <c r="O44" s="157"/>
      <c r="P44" s="157" t="s">
        <v>4582</v>
      </c>
      <c r="Q44" s="143" t="s">
        <v>4599</v>
      </c>
      <c r="R44" s="264" t="s">
        <v>5034</v>
      </c>
    </row>
    <row r="45" spans="1:18" ht="27.75" customHeight="1" x14ac:dyDescent="0.25">
      <c r="A45" s="258" t="s">
        <v>1399</v>
      </c>
      <c r="B45" s="143" t="s">
        <v>4582</v>
      </c>
      <c r="C45" s="143" t="s">
        <v>4599</v>
      </c>
      <c r="D45" s="157"/>
      <c r="E45" s="157"/>
      <c r="F45" s="2923">
        <v>0</v>
      </c>
      <c r="G45" s="157"/>
      <c r="H45" s="143" t="s">
        <v>4605</v>
      </c>
      <c r="I45" s="1571" t="s">
        <v>4798</v>
      </c>
      <c r="J45" s="1566" t="s">
        <v>4861</v>
      </c>
      <c r="K45" s="143" t="s">
        <v>4605</v>
      </c>
      <c r="L45" s="157"/>
      <c r="M45" s="157"/>
      <c r="N45" s="2923">
        <v>0</v>
      </c>
      <c r="O45" s="157"/>
      <c r="P45" s="157" t="s">
        <v>4582</v>
      </c>
      <c r="Q45" s="284" t="s">
        <v>4583</v>
      </c>
      <c r="R45" s="616" t="s">
        <v>5035</v>
      </c>
    </row>
    <row r="46" spans="1:18" ht="27.75" customHeight="1" thickBot="1" x14ac:dyDescent="0.3">
      <c r="A46" s="259" t="s">
        <v>1403</v>
      </c>
      <c r="B46" s="166" t="s">
        <v>4582</v>
      </c>
      <c r="C46" s="166" t="s">
        <v>4649</v>
      </c>
      <c r="D46" s="2926">
        <v>0</v>
      </c>
      <c r="E46" s="167"/>
      <c r="F46" s="167"/>
      <c r="G46" s="167"/>
      <c r="H46" s="166" t="s">
        <v>4605</v>
      </c>
      <c r="I46" s="1574" t="s">
        <v>4803</v>
      </c>
      <c r="J46" s="1570" t="s">
        <v>4864</v>
      </c>
      <c r="K46" s="166" t="s">
        <v>4605</v>
      </c>
      <c r="L46" s="2926">
        <v>0</v>
      </c>
      <c r="M46" s="167"/>
      <c r="N46" s="167"/>
      <c r="O46" s="167"/>
      <c r="P46" s="167" t="s">
        <v>4582</v>
      </c>
      <c r="Q46" s="166" t="s">
        <v>4649</v>
      </c>
      <c r="R46" s="274" t="s">
        <v>5036</v>
      </c>
    </row>
    <row r="47" spans="1:18" ht="20.100000000000001" customHeight="1" thickTop="1" x14ac:dyDescent="0.25">
      <c r="A47" s="171"/>
      <c r="B47" s="133"/>
      <c r="C47" s="133"/>
      <c r="D47" s="131"/>
      <c r="E47" s="131"/>
      <c r="F47" s="131"/>
      <c r="G47" s="131"/>
      <c r="H47" s="133"/>
      <c r="I47" s="172"/>
      <c r="J47" s="172"/>
      <c r="K47" s="133" t="s">
        <v>4720</v>
      </c>
      <c r="L47" s="131">
        <f>SUM(D20:D46,L20:L46)</f>
        <v>0</v>
      </c>
      <c r="M47" s="131">
        <f>SUM(M45:M46,E20:E46,M20:M46)</f>
        <v>0</v>
      </c>
      <c r="N47" s="131">
        <f>SUM(F20:F46,N20:N46)</f>
        <v>0</v>
      </c>
      <c r="O47" s="131"/>
      <c r="P47" s="131"/>
      <c r="Q47" s="133"/>
      <c r="R47" s="131"/>
    </row>
    <row r="48" spans="1:18" ht="20.100000000000001" customHeight="1" thickBot="1" x14ac:dyDescent="0.3">
      <c r="A48" s="171"/>
      <c r="B48" s="128"/>
      <c r="C48" s="128"/>
      <c r="D48" s="171"/>
      <c r="E48" s="171"/>
      <c r="F48" s="171"/>
      <c r="G48" s="171"/>
      <c r="H48" s="133"/>
      <c r="I48" s="172"/>
      <c r="J48" s="172"/>
      <c r="K48" s="133"/>
      <c r="L48" s="171"/>
      <c r="M48" s="171"/>
      <c r="N48" s="171"/>
      <c r="O48" s="171"/>
      <c r="P48" s="171"/>
      <c r="Q48" s="128"/>
      <c r="R48" s="131"/>
    </row>
    <row r="49" spans="1:18" ht="20.100000000000001" customHeight="1" thickTop="1" thickBot="1" x14ac:dyDescent="0.3">
      <c r="A49" s="173" t="s">
        <v>7007</v>
      </c>
      <c r="B49" s="128"/>
      <c r="C49" s="3546" t="s">
        <v>5037</v>
      </c>
      <c r="D49" s="3546"/>
      <c r="E49" s="3546"/>
      <c r="F49" s="173"/>
      <c r="G49" s="173"/>
      <c r="H49" s="133"/>
      <c r="I49" s="3551" t="s">
        <v>4722</v>
      </c>
      <c r="J49" s="3552"/>
      <c r="K49" s="133"/>
      <c r="L49" s="173"/>
      <c r="M49" s="173"/>
      <c r="N49" s="173"/>
      <c r="O49" s="173"/>
      <c r="P49" s="173"/>
      <c r="Q49" s="173"/>
      <c r="R49" s="128"/>
    </row>
    <row r="50" spans="1:18" ht="20.100000000000001" customHeight="1" thickTop="1" thickBot="1" x14ac:dyDescent="0.3">
      <c r="A50" s="127"/>
      <c r="B50" s="128"/>
      <c r="C50" s="128"/>
      <c r="D50" s="129"/>
      <c r="E50" s="129"/>
      <c r="F50" s="130"/>
      <c r="G50" s="129"/>
      <c r="H50" s="131"/>
      <c r="I50" s="128"/>
      <c r="J50" s="132"/>
      <c r="K50" s="1448" t="s">
        <v>4570</v>
      </c>
      <c r="L50" s="1445">
        <v>0</v>
      </c>
      <c r="M50" s="1446">
        <v>0</v>
      </c>
      <c r="N50" s="1447">
        <v>0</v>
      </c>
      <c r="O50" s="510" t="s">
        <v>4571</v>
      </c>
      <c r="P50" s="133"/>
      <c r="Q50" s="128"/>
      <c r="R50" s="530"/>
    </row>
    <row r="51" spans="1:18" ht="20.100000000000001" customHeight="1" thickTop="1" thickBot="1" x14ac:dyDescent="0.3">
      <c r="A51" s="134" t="s">
        <v>4572</v>
      </c>
      <c r="B51" s="135" t="s">
        <v>5038</v>
      </c>
      <c r="C51" s="136" t="s">
        <v>4574</v>
      </c>
      <c r="D51" s="135" t="s">
        <v>5039</v>
      </c>
      <c r="E51" s="135" t="s">
        <v>5040</v>
      </c>
      <c r="F51" s="135" t="s">
        <v>5041</v>
      </c>
      <c r="G51" s="135" t="s">
        <v>5042</v>
      </c>
      <c r="H51" s="135" t="s">
        <v>5043</v>
      </c>
      <c r="I51" s="138" t="s">
        <v>5044</v>
      </c>
      <c r="J51" s="139" t="s">
        <v>5044</v>
      </c>
      <c r="K51" s="135" t="s">
        <v>5043</v>
      </c>
      <c r="L51" s="135" t="s">
        <v>5039</v>
      </c>
      <c r="M51" s="135" t="s">
        <v>5040</v>
      </c>
      <c r="N51" s="135" t="s">
        <v>5041</v>
      </c>
      <c r="O51" s="135" t="s">
        <v>5042</v>
      </c>
      <c r="P51" s="135" t="s">
        <v>5038</v>
      </c>
      <c r="Q51" s="136" t="s">
        <v>4574</v>
      </c>
      <c r="R51" s="140" t="s">
        <v>4572</v>
      </c>
    </row>
    <row r="52" spans="1:18" ht="29.4" thickTop="1" x14ac:dyDescent="0.25">
      <c r="A52" s="265" t="s">
        <v>5045</v>
      </c>
      <c r="B52" s="142" t="s">
        <v>4642</v>
      </c>
      <c r="C52" s="284" t="s">
        <v>4583</v>
      </c>
      <c r="D52" s="144"/>
      <c r="E52" s="2921">
        <v>0</v>
      </c>
      <c r="F52" s="144"/>
      <c r="G52" s="144"/>
      <c r="H52" s="142" t="s">
        <v>4605</v>
      </c>
      <c r="I52" s="1575" t="s">
        <v>4640</v>
      </c>
      <c r="J52" s="285" t="s">
        <v>4586</v>
      </c>
      <c r="K52" s="142" t="s">
        <v>4605</v>
      </c>
      <c r="L52" s="144"/>
      <c r="M52" s="2921">
        <v>0</v>
      </c>
      <c r="N52" s="144"/>
      <c r="O52" s="144"/>
      <c r="P52" s="142" t="s">
        <v>4587</v>
      </c>
      <c r="Q52" s="156" t="s">
        <v>4592</v>
      </c>
      <c r="R52" s="277" t="s">
        <v>5046</v>
      </c>
    </row>
    <row r="53" spans="1:18" ht="27.75" customHeight="1" x14ac:dyDescent="0.25">
      <c r="A53" s="263" t="s">
        <v>1941</v>
      </c>
      <c r="B53" s="143" t="s">
        <v>4642</v>
      </c>
      <c r="C53" s="284" t="s">
        <v>4583</v>
      </c>
      <c r="D53" s="149"/>
      <c r="E53" s="149"/>
      <c r="F53" s="2922">
        <v>0</v>
      </c>
      <c r="G53" s="149"/>
      <c r="H53" s="143" t="s">
        <v>4605</v>
      </c>
      <c r="I53" s="1571" t="s">
        <v>4645</v>
      </c>
      <c r="J53" s="286" t="s">
        <v>4591</v>
      </c>
      <c r="K53" s="143" t="s">
        <v>4605</v>
      </c>
      <c r="L53" s="149"/>
      <c r="M53" s="149"/>
      <c r="N53" s="2922">
        <v>0</v>
      </c>
      <c r="O53" s="149"/>
      <c r="P53" s="143" t="s">
        <v>4587</v>
      </c>
      <c r="Q53" s="143" t="s">
        <v>4592</v>
      </c>
      <c r="R53" s="264" t="s">
        <v>5047</v>
      </c>
    </row>
    <row r="54" spans="1:18" ht="27.75" customHeight="1" x14ac:dyDescent="0.25">
      <c r="A54" s="258" t="s">
        <v>1946</v>
      </c>
      <c r="B54" s="143" t="s">
        <v>4642</v>
      </c>
      <c r="C54" s="284" t="s">
        <v>4583</v>
      </c>
      <c r="D54" s="2923">
        <v>0</v>
      </c>
      <c r="E54" s="157"/>
      <c r="F54" s="157"/>
      <c r="G54" s="157"/>
      <c r="H54" s="143" t="s">
        <v>4605</v>
      </c>
      <c r="I54" s="1571" t="s">
        <v>4648</v>
      </c>
      <c r="J54" s="1565" t="s">
        <v>4596</v>
      </c>
      <c r="K54" s="143" t="s">
        <v>4605</v>
      </c>
      <c r="L54" s="2923">
        <v>0</v>
      </c>
      <c r="M54" s="157"/>
      <c r="N54" s="157"/>
      <c r="O54" s="157"/>
      <c r="P54" s="143" t="s">
        <v>4642</v>
      </c>
      <c r="Q54" s="143" t="s">
        <v>4592</v>
      </c>
      <c r="R54" s="256" t="s">
        <v>1350</v>
      </c>
    </row>
    <row r="55" spans="1:18" ht="27.75" customHeight="1" x14ac:dyDescent="0.25">
      <c r="A55" s="260" t="s">
        <v>1951</v>
      </c>
      <c r="B55" s="143" t="s">
        <v>4642</v>
      </c>
      <c r="C55" s="284" t="s">
        <v>4583</v>
      </c>
      <c r="D55" s="157"/>
      <c r="E55" s="2923">
        <v>0</v>
      </c>
      <c r="F55" s="157"/>
      <c r="G55" s="157"/>
      <c r="H55" s="143" t="s">
        <v>4605</v>
      </c>
      <c r="I55" s="1571" t="s">
        <v>4652</v>
      </c>
      <c r="J55" s="1565" t="s">
        <v>4601</v>
      </c>
      <c r="K55" s="143" t="s">
        <v>4605</v>
      </c>
      <c r="L55" s="157"/>
      <c r="M55" s="2923">
        <v>0</v>
      </c>
      <c r="N55" s="157"/>
      <c r="O55" s="157"/>
      <c r="P55" s="143" t="s">
        <v>4642</v>
      </c>
      <c r="Q55" s="143" t="s">
        <v>4599</v>
      </c>
      <c r="R55" s="256" t="s">
        <v>1354</v>
      </c>
    </row>
    <row r="56" spans="1:18" ht="27.75" customHeight="1" x14ac:dyDescent="0.25">
      <c r="A56" s="258" t="s">
        <v>5048</v>
      </c>
      <c r="B56" s="143" t="s">
        <v>4642</v>
      </c>
      <c r="C56" s="143" t="s">
        <v>4599</v>
      </c>
      <c r="D56" s="157"/>
      <c r="E56" s="157"/>
      <c r="F56" s="2923">
        <v>0</v>
      </c>
      <c r="G56" s="157"/>
      <c r="H56" s="143" t="s">
        <v>4605</v>
      </c>
      <c r="I56" s="1571" t="s">
        <v>4655</v>
      </c>
      <c r="J56" s="1565" t="s">
        <v>4604</v>
      </c>
      <c r="K56" s="143" t="s">
        <v>4605</v>
      </c>
      <c r="L56" s="157"/>
      <c r="M56" s="157"/>
      <c r="N56" s="2923">
        <v>0</v>
      </c>
      <c r="O56" s="157"/>
      <c r="P56" s="143" t="s">
        <v>4642</v>
      </c>
      <c r="Q56" s="143" t="s">
        <v>4599</v>
      </c>
      <c r="R56" s="256" t="s">
        <v>1358</v>
      </c>
    </row>
    <row r="57" spans="1:18" ht="27.75" customHeight="1" x14ac:dyDescent="0.25">
      <c r="A57" s="258" t="s">
        <v>1445</v>
      </c>
      <c r="B57" s="143" t="s">
        <v>4642</v>
      </c>
      <c r="C57" s="143" t="s">
        <v>4599</v>
      </c>
      <c r="D57" s="2923">
        <v>0</v>
      </c>
      <c r="E57" s="157"/>
      <c r="F57" s="157"/>
      <c r="G57" s="157"/>
      <c r="H57" s="143" t="s">
        <v>4605</v>
      </c>
      <c r="I57" s="1571" t="s">
        <v>4660</v>
      </c>
      <c r="J57" s="1565" t="s">
        <v>4607</v>
      </c>
      <c r="K57" s="143" t="s">
        <v>4605</v>
      </c>
      <c r="L57" s="2923">
        <v>0</v>
      </c>
      <c r="M57" s="157"/>
      <c r="N57" s="157"/>
      <c r="O57" s="157"/>
      <c r="P57" s="143" t="s">
        <v>4642</v>
      </c>
      <c r="Q57" s="143" t="s">
        <v>4599</v>
      </c>
      <c r="R57" s="256" t="s">
        <v>1362</v>
      </c>
    </row>
    <row r="58" spans="1:18" ht="27.75" customHeight="1" x14ac:dyDescent="0.25">
      <c r="A58" s="258" t="s">
        <v>1449</v>
      </c>
      <c r="B58" s="143" t="s">
        <v>4642</v>
      </c>
      <c r="C58" s="143" t="s">
        <v>4599</v>
      </c>
      <c r="D58" s="149"/>
      <c r="E58" s="2922">
        <v>0</v>
      </c>
      <c r="F58" s="149"/>
      <c r="G58" s="157"/>
      <c r="H58" s="143" t="s">
        <v>4605</v>
      </c>
      <c r="I58" s="1571" t="s">
        <v>4664</v>
      </c>
      <c r="J58" s="1565" t="s">
        <v>4609</v>
      </c>
      <c r="K58" s="143" t="s">
        <v>4605</v>
      </c>
      <c r="L58" s="149"/>
      <c r="M58" s="2922">
        <v>0</v>
      </c>
      <c r="N58" s="149"/>
      <c r="O58" s="157"/>
      <c r="P58" s="143" t="s">
        <v>4642</v>
      </c>
      <c r="Q58" s="143" t="s">
        <v>4599</v>
      </c>
      <c r="R58" s="256" t="s">
        <v>1366</v>
      </c>
    </row>
    <row r="59" spans="1:18" ht="27.75" customHeight="1" x14ac:dyDescent="0.25">
      <c r="A59" s="258" t="s">
        <v>1453</v>
      </c>
      <c r="B59" s="143" t="s">
        <v>4642</v>
      </c>
      <c r="C59" s="143" t="s">
        <v>4599</v>
      </c>
      <c r="D59" s="157"/>
      <c r="E59" s="157"/>
      <c r="F59" s="2923">
        <v>0</v>
      </c>
      <c r="G59" s="157"/>
      <c r="H59" s="143" t="s">
        <v>4605</v>
      </c>
      <c r="I59" s="1571" t="s">
        <v>4668</v>
      </c>
      <c r="J59" s="1565" t="s">
        <v>4611</v>
      </c>
      <c r="K59" s="143" t="s">
        <v>4605</v>
      </c>
      <c r="L59" s="157"/>
      <c r="M59" s="157"/>
      <c r="N59" s="2923">
        <v>0</v>
      </c>
      <c r="O59" s="157"/>
      <c r="P59" s="143" t="s">
        <v>4642</v>
      </c>
      <c r="Q59" s="143" t="s">
        <v>4599</v>
      </c>
      <c r="R59" s="256" t="s">
        <v>1370</v>
      </c>
    </row>
    <row r="60" spans="1:18" ht="27.75" customHeight="1" x14ac:dyDescent="0.25">
      <c r="A60" s="258" t="s">
        <v>1457</v>
      </c>
      <c r="B60" s="143" t="s">
        <v>4642</v>
      </c>
      <c r="C60" s="143" t="s">
        <v>4599</v>
      </c>
      <c r="D60" s="2923">
        <v>0</v>
      </c>
      <c r="E60" s="157"/>
      <c r="F60" s="157"/>
      <c r="G60" s="157"/>
      <c r="H60" s="143" t="s">
        <v>4605</v>
      </c>
      <c r="I60" s="1571" t="s">
        <v>4672</v>
      </c>
      <c r="J60" s="1565" t="s">
        <v>4613</v>
      </c>
      <c r="K60" s="143" t="s">
        <v>4605</v>
      </c>
      <c r="L60" s="2923">
        <v>0</v>
      </c>
      <c r="M60" s="157"/>
      <c r="N60" s="157"/>
      <c r="O60" s="157"/>
      <c r="P60" s="143" t="s">
        <v>4642</v>
      </c>
      <c r="Q60" s="143" t="s">
        <v>4599</v>
      </c>
      <c r="R60" s="256" t="s">
        <v>1374</v>
      </c>
    </row>
    <row r="61" spans="1:18" ht="27.75" customHeight="1" x14ac:dyDescent="0.25">
      <c r="A61" s="258" t="s">
        <v>1461</v>
      </c>
      <c r="B61" s="143" t="s">
        <v>4642</v>
      </c>
      <c r="C61" s="143" t="s">
        <v>4599</v>
      </c>
      <c r="D61" s="149"/>
      <c r="E61" s="2922">
        <v>0</v>
      </c>
      <c r="F61" s="149"/>
      <c r="G61" s="157"/>
      <c r="H61" s="143" t="s">
        <v>4605</v>
      </c>
      <c r="I61" s="1571" t="s">
        <v>4677</v>
      </c>
      <c r="J61" s="155" t="s">
        <v>4617</v>
      </c>
      <c r="K61" s="143" t="s">
        <v>4605</v>
      </c>
      <c r="L61" s="149"/>
      <c r="M61" s="2922">
        <v>0</v>
      </c>
      <c r="N61" s="149"/>
      <c r="O61" s="157"/>
      <c r="P61" s="157" t="s">
        <v>4642</v>
      </c>
      <c r="Q61" s="284" t="s">
        <v>4583</v>
      </c>
      <c r="R61" s="617" t="s">
        <v>5049</v>
      </c>
    </row>
    <row r="62" spans="1:18" ht="27.75" customHeight="1" x14ac:dyDescent="0.25">
      <c r="A62" s="258" t="s">
        <v>1465</v>
      </c>
      <c r="B62" s="143" t="s">
        <v>4642</v>
      </c>
      <c r="C62" s="143" t="s">
        <v>4599</v>
      </c>
      <c r="D62" s="157"/>
      <c r="E62" s="157"/>
      <c r="F62" s="2923">
        <v>0</v>
      </c>
      <c r="G62" s="157"/>
      <c r="H62" s="143" t="s">
        <v>4605</v>
      </c>
      <c r="I62" s="1571" t="s">
        <v>4681</v>
      </c>
      <c r="J62" s="1566" t="s">
        <v>4621</v>
      </c>
      <c r="K62" s="143" t="s">
        <v>4605</v>
      </c>
      <c r="L62" s="157"/>
      <c r="M62" s="157"/>
      <c r="N62" s="2923">
        <v>0</v>
      </c>
      <c r="O62" s="157"/>
      <c r="P62" s="157" t="s">
        <v>4642</v>
      </c>
      <c r="Q62" s="143" t="s">
        <v>4730</v>
      </c>
      <c r="R62" s="344" t="s">
        <v>5050</v>
      </c>
    </row>
    <row r="63" spans="1:18" ht="27.75" customHeight="1" x14ac:dyDescent="0.25">
      <c r="A63" s="258" t="s">
        <v>1469</v>
      </c>
      <c r="B63" s="143" t="s">
        <v>4642</v>
      </c>
      <c r="C63" s="143" t="s">
        <v>4599</v>
      </c>
      <c r="D63" s="2923">
        <v>0</v>
      </c>
      <c r="E63" s="157"/>
      <c r="F63" s="157"/>
      <c r="G63" s="157"/>
      <c r="H63" s="143" t="s">
        <v>4605</v>
      </c>
      <c r="I63" s="1571" t="s">
        <v>4685</v>
      </c>
      <c r="J63" s="1566" t="s">
        <v>4687</v>
      </c>
      <c r="K63" s="143" t="s">
        <v>4605</v>
      </c>
      <c r="L63" s="2923">
        <v>0</v>
      </c>
      <c r="M63" s="157"/>
      <c r="N63" s="157"/>
      <c r="O63" s="157"/>
      <c r="P63" s="157" t="s">
        <v>4642</v>
      </c>
      <c r="Q63" s="143" t="s">
        <v>4730</v>
      </c>
      <c r="R63" s="344" t="s">
        <v>5051</v>
      </c>
    </row>
    <row r="64" spans="1:18" ht="27.75" customHeight="1" x14ac:dyDescent="0.25">
      <c r="A64" s="258" t="s">
        <v>5052</v>
      </c>
      <c r="B64" s="143" t="s">
        <v>4642</v>
      </c>
      <c r="C64" s="143" t="s">
        <v>4599</v>
      </c>
      <c r="D64" s="149"/>
      <c r="E64" s="2922">
        <v>0</v>
      </c>
      <c r="F64" s="149"/>
      <c r="G64" s="157"/>
      <c r="H64" s="143" t="s">
        <v>4605</v>
      </c>
      <c r="I64" s="1571" t="s">
        <v>4690</v>
      </c>
      <c r="J64" s="1566" t="s">
        <v>4692</v>
      </c>
      <c r="K64" s="143" t="s">
        <v>4605</v>
      </c>
      <c r="L64" s="149"/>
      <c r="M64" s="2922">
        <v>0</v>
      </c>
      <c r="N64" s="149"/>
      <c r="O64" s="157"/>
      <c r="P64" s="157" t="s">
        <v>4642</v>
      </c>
      <c r="Q64" s="143" t="s">
        <v>4730</v>
      </c>
      <c r="R64" s="344" t="s">
        <v>5053</v>
      </c>
    </row>
    <row r="65" spans="1:18" ht="27.75" customHeight="1" thickBot="1" x14ac:dyDescent="0.3">
      <c r="A65" s="261" t="s">
        <v>1413</v>
      </c>
      <c r="B65" s="159" t="s">
        <v>4642</v>
      </c>
      <c r="C65" s="176" t="s">
        <v>4649</v>
      </c>
      <c r="D65" s="160"/>
      <c r="E65" s="160"/>
      <c r="F65" s="2944">
        <v>0</v>
      </c>
      <c r="G65" s="160"/>
      <c r="H65" s="176" t="s">
        <v>4605</v>
      </c>
      <c r="I65" s="1572" t="s">
        <v>4695</v>
      </c>
      <c r="J65" s="1567" t="s">
        <v>4696</v>
      </c>
      <c r="K65" s="176" t="s">
        <v>4605</v>
      </c>
      <c r="L65" s="160"/>
      <c r="M65" s="160"/>
      <c r="N65" s="2944">
        <v>0</v>
      </c>
      <c r="O65" s="177"/>
      <c r="P65" s="177" t="s">
        <v>4642</v>
      </c>
      <c r="Q65" s="287" t="s">
        <v>4583</v>
      </c>
      <c r="R65" s="618" t="s">
        <v>5054</v>
      </c>
    </row>
    <row r="66" spans="1:18" ht="27.75" customHeight="1" thickTop="1" x14ac:dyDescent="0.25">
      <c r="A66" s="260" t="s">
        <v>1417</v>
      </c>
      <c r="B66" s="142" t="s">
        <v>4642</v>
      </c>
      <c r="C66" s="156" t="s">
        <v>4599</v>
      </c>
      <c r="D66" s="2946">
        <v>0</v>
      </c>
      <c r="E66" s="163"/>
      <c r="F66" s="163"/>
      <c r="G66" s="163"/>
      <c r="H66" s="156" t="s">
        <v>4605</v>
      </c>
      <c r="I66" s="1573" t="s">
        <v>4698</v>
      </c>
      <c r="J66" s="1568" t="s">
        <v>4699</v>
      </c>
      <c r="K66" s="156" t="s">
        <v>4605</v>
      </c>
      <c r="L66" s="2946">
        <v>0</v>
      </c>
      <c r="M66" s="163"/>
      <c r="N66" s="163"/>
      <c r="O66" s="179"/>
      <c r="P66" s="179" t="s">
        <v>4642</v>
      </c>
      <c r="Q66" s="288" t="s">
        <v>4583</v>
      </c>
      <c r="R66" s="619" t="s">
        <v>5055</v>
      </c>
    </row>
    <row r="67" spans="1:18" ht="27.75" customHeight="1" x14ac:dyDescent="0.25">
      <c r="A67" s="258" t="s">
        <v>1421</v>
      </c>
      <c r="B67" s="143" t="s">
        <v>4642</v>
      </c>
      <c r="C67" s="143" t="s">
        <v>4599</v>
      </c>
      <c r="D67" s="149"/>
      <c r="E67" s="2922">
        <v>0</v>
      </c>
      <c r="F67" s="149"/>
      <c r="G67" s="157"/>
      <c r="H67" s="143" t="s">
        <v>4605</v>
      </c>
      <c r="I67" s="1571" t="s">
        <v>4700</v>
      </c>
      <c r="J67" s="1566" t="s">
        <v>4701</v>
      </c>
      <c r="K67" s="143" t="s">
        <v>4605</v>
      </c>
      <c r="L67" s="149"/>
      <c r="M67" s="2922">
        <v>0</v>
      </c>
      <c r="N67" s="149"/>
      <c r="O67" s="157"/>
      <c r="P67" s="157" t="s">
        <v>4582</v>
      </c>
      <c r="Q67" s="284" t="s">
        <v>4583</v>
      </c>
      <c r="R67" s="613" t="s">
        <v>5056</v>
      </c>
    </row>
    <row r="68" spans="1:18" ht="27.75" customHeight="1" x14ac:dyDescent="0.25">
      <c r="A68" s="258" t="s">
        <v>1425</v>
      </c>
      <c r="B68" s="143" t="s">
        <v>4642</v>
      </c>
      <c r="C68" s="143" t="s">
        <v>4599</v>
      </c>
      <c r="D68" s="157"/>
      <c r="E68" s="157"/>
      <c r="F68" s="2923">
        <v>0</v>
      </c>
      <c r="G68" s="157"/>
      <c r="H68" s="143" t="s">
        <v>4605</v>
      </c>
      <c r="I68" s="1571" t="s">
        <v>4704</v>
      </c>
      <c r="J68" s="1566" t="s">
        <v>4705</v>
      </c>
      <c r="K68" s="143" t="s">
        <v>4605</v>
      </c>
      <c r="L68" s="157"/>
      <c r="M68" s="157"/>
      <c r="N68" s="2923">
        <v>0</v>
      </c>
      <c r="O68" s="157"/>
      <c r="P68" s="157" t="s">
        <v>4582</v>
      </c>
      <c r="Q68" s="284" t="s">
        <v>4583</v>
      </c>
      <c r="R68" s="613" t="s">
        <v>5057</v>
      </c>
    </row>
    <row r="69" spans="1:18" ht="27.75" customHeight="1" x14ac:dyDescent="0.25">
      <c r="A69" s="258" t="s">
        <v>1429</v>
      </c>
      <c r="B69" s="143" t="s">
        <v>4642</v>
      </c>
      <c r="C69" s="143" t="s">
        <v>4599</v>
      </c>
      <c r="D69" s="2923">
        <v>0</v>
      </c>
      <c r="E69" s="157"/>
      <c r="F69" s="157"/>
      <c r="G69" s="157"/>
      <c r="H69" s="143" t="s">
        <v>4605</v>
      </c>
      <c r="I69" s="1571" t="s">
        <v>4708</v>
      </c>
      <c r="J69" s="1569" t="s">
        <v>4710</v>
      </c>
      <c r="K69" s="143" t="s">
        <v>4605</v>
      </c>
      <c r="L69" s="2923">
        <v>0</v>
      </c>
      <c r="M69" s="157"/>
      <c r="N69" s="157"/>
      <c r="O69" s="157"/>
      <c r="P69" s="157" t="s">
        <v>4642</v>
      </c>
      <c r="Q69" s="143" t="s">
        <v>4599</v>
      </c>
      <c r="R69" s="256" t="s">
        <v>5058</v>
      </c>
    </row>
    <row r="70" spans="1:18" ht="27.75" customHeight="1" x14ac:dyDescent="0.25">
      <c r="A70" s="258" t="s">
        <v>1433</v>
      </c>
      <c r="B70" s="143" t="s">
        <v>4642</v>
      </c>
      <c r="C70" s="143" t="s">
        <v>4599</v>
      </c>
      <c r="D70" s="149"/>
      <c r="E70" s="2922">
        <v>0</v>
      </c>
      <c r="F70" s="149"/>
      <c r="G70" s="157"/>
      <c r="H70" s="143" t="s">
        <v>4605</v>
      </c>
      <c r="I70" s="1571" t="s">
        <v>4713</v>
      </c>
      <c r="J70" s="1569" t="s">
        <v>4714</v>
      </c>
      <c r="K70" s="143" t="s">
        <v>4605</v>
      </c>
      <c r="L70" s="149"/>
      <c r="M70" s="2922">
        <v>0</v>
      </c>
      <c r="N70" s="149"/>
      <c r="O70" s="157"/>
      <c r="P70" s="157" t="s">
        <v>4642</v>
      </c>
      <c r="Q70" s="143" t="s">
        <v>4599</v>
      </c>
      <c r="R70" s="256" t="s">
        <v>5059</v>
      </c>
    </row>
    <row r="71" spans="1:18" ht="27.75" customHeight="1" x14ac:dyDescent="0.25">
      <c r="A71" s="258" t="s">
        <v>1436</v>
      </c>
      <c r="B71" s="143" t="s">
        <v>4642</v>
      </c>
      <c r="C71" s="143" t="s">
        <v>4599</v>
      </c>
      <c r="D71" s="157"/>
      <c r="E71" s="157"/>
      <c r="F71" s="2923">
        <v>0</v>
      </c>
      <c r="G71" s="157"/>
      <c r="H71" s="143" t="s">
        <v>4605</v>
      </c>
      <c r="I71" s="1571" t="s">
        <v>4717</v>
      </c>
      <c r="J71" s="1566" t="s">
        <v>4718</v>
      </c>
      <c r="K71" s="143" t="s">
        <v>4605</v>
      </c>
      <c r="L71" s="157"/>
      <c r="M71" s="157"/>
      <c r="N71" s="2923">
        <v>0</v>
      </c>
      <c r="O71" s="157"/>
      <c r="P71" s="157" t="s">
        <v>4642</v>
      </c>
      <c r="Q71" s="143" t="s">
        <v>4599</v>
      </c>
      <c r="R71" s="256" t="s">
        <v>5060</v>
      </c>
    </row>
    <row r="72" spans="1:18" ht="27.75" customHeight="1" x14ac:dyDescent="0.25">
      <c r="A72" s="258" t="s">
        <v>5061</v>
      </c>
      <c r="B72" s="143" t="s">
        <v>4642</v>
      </c>
      <c r="C72" s="143" t="s">
        <v>4599</v>
      </c>
      <c r="D72" s="2923">
        <v>0</v>
      </c>
      <c r="E72" s="157"/>
      <c r="F72" s="157"/>
      <c r="G72" s="157"/>
      <c r="H72" s="143" t="s">
        <v>4605</v>
      </c>
      <c r="I72" s="1571" t="s">
        <v>5062</v>
      </c>
      <c r="J72" s="1566" t="s">
        <v>4850</v>
      </c>
      <c r="K72" s="143" t="s">
        <v>4605</v>
      </c>
      <c r="L72" s="2923">
        <v>0</v>
      </c>
      <c r="M72" s="157"/>
      <c r="N72" s="157"/>
      <c r="O72" s="157"/>
      <c r="P72" s="157" t="s">
        <v>4642</v>
      </c>
      <c r="Q72" s="143" t="s">
        <v>4599</v>
      </c>
      <c r="R72" s="256" t="s">
        <v>5063</v>
      </c>
    </row>
    <row r="73" spans="1:18" ht="27.75" customHeight="1" x14ac:dyDescent="0.25">
      <c r="A73" s="258" t="s">
        <v>1384</v>
      </c>
      <c r="B73" s="143" t="s">
        <v>4642</v>
      </c>
      <c r="C73" s="143" t="s">
        <v>4599</v>
      </c>
      <c r="D73" s="149"/>
      <c r="E73" s="2922">
        <v>0</v>
      </c>
      <c r="F73" s="149"/>
      <c r="G73" s="157"/>
      <c r="H73" s="143" t="s">
        <v>4605</v>
      </c>
      <c r="I73" s="1571" t="s">
        <v>4852</v>
      </c>
      <c r="J73" s="1566" t="s">
        <v>4853</v>
      </c>
      <c r="K73" s="143" t="s">
        <v>4605</v>
      </c>
      <c r="L73" s="149"/>
      <c r="M73" s="2922">
        <v>0</v>
      </c>
      <c r="N73" s="149"/>
      <c r="O73" s="157"/>
      <c r="P73" s="157" t="s">
        <v>4642</v>
      </c>
      <c r="Q73" s="143" t="s">
        <v>4599</v>
      </c>
      <c r="R73" s="256" t="s">
        <v>5064</v>
      </c>
    </row>
    <row r="74" spans="1:18" ht="27.75" customHeight="1" x14ac:dyDescent="0.25">
      <c r="A74" s="258" t="s">
        <v>1388</v>
      </c>
      <c r="B74" s="143" t="s">
        <v>4642</v>
      </c>
      <c r="C74" s="143" t="s">
        <v>4599</v>
      </c>
      <c r="D74" s="157"/>
      <c r="E74" s="157"/>
      <c r="F74" s="2923">
        <v>0</v>
      </c>
      <c r="G74" s="157"/>
      <c r="H74" s="143" t="s">
        <v>4605</v>
      </c>
      <c r="I74" s="1571" t="s">
        <v>4854</v>
      </c>
      <c r="J74" s="1566" t="s">
        <v>4855</v>
      </c>
      <c r="K74" s="143" t="s">
        <v>4605</v>
      </c>
      <c r="L74" s="157"/>
      <c r="M74" s="157"/>
      <c r="N74" s="2923">
        <v>0</v>
      </c>
      <c r="O74" s="157"/>
      <c r="P74" s="157" t="s">
        <v>4642</v>
      </c>
      <c r="Q74" s="143" t="s">
        <v>4599</v>
      </c>
      <c r="R74" s="256" t="s">
        <v>5065</v>
      </c>
    </row>
    <row r="75" spans="1:18" ht="27.75" customHeight="1" x14ac:dyDescent="0.25">
      <c r="A75" s="258" t="s">
        <v>1392</v>
      </c>
      <c r="B75" s="143" t="s">
        <v>4642</v>
      </c>
      <c r="C75" s="143" t="s">
        <v>4599</v>
      </c>
      <c r="D75" s="2923">
        <v>0</v>
      </c>
      <c r="E75" s="157"/>
      <c r="F75" s="157"/>
      <c r="G75" s="157"/>
      <c r="H75" s="143" t="s">
        <v>4605</v>
      </c>
      <c r="I75" s="1571" t="s">
        <v>4856</v>
      </c>
      <c r="J75" s="1566" t="s">
        <v>4857</v>
      </c>
      <c r="K75" s="143" t="s">
        <v>4605</v>
      </c>
      <c r="L75" s="2923">
        <v>0</v>
      </c>
      <c r="M75" s="157"/>
      <c r="N75" s="157"/>
      <c r="O75" s="157"/>
      <c r="P75" s="157" t="s">
        <v>4642</v>
      </c>
      <c r="Q75" s="143" t="s">
        <v>4599</v>
      </c>
      <c r="R75" s="264" t="s">
        <v>5066</v>
      </c>
    </row>
    <row r="76" spans="1:18" ht="27.75" customHeight="1" x14ac:dyDescent="0.25">
      <c r="A76" s="258" t="s">
        <v>1396</v>
      </c>
      <c r="B76" s="143" t="s">
        <v>4642</v>
      </c>
      <c r="C76" s="143" t="s">
        <v>4599</v>
      </c>
      <c r="D76" s="149"/>
      <c r="E76" s="2922">
        <v>0</v>
      </c>
      <c r="F76" s="149"/>
      <c r="G76" s="157"/>
      <c r="H76" s="143" t="s">
        <v>4605</v>
      </c>
      <c r="I76" s="1571" t="s">
        <v>4858</v>
      </c>
      <c r="J76" s="1566" t="s">
        <v>4859</v>
      </c>
      <c r="K76" s="143" t="s">
        <v>4605</v>
      </c>
      <c r="L76" s="149"/>
      <c r="M76" s="2922">
        <v>0</v>
      </c>
      <c r="N76" s="149"/>
      <c r="O76" s="157"/>
      <c r="P76" s="157" t="s">
        <v>4642</v>
      </c>
      <c r="Q76" s="143" t="s">
        <v>4599</v>
      </c>
      <c r="R76" s="264" t="s">
        <v>5067</v>
      </c>
    </row>
    <row r="77" spans="1:18" ht="27.75" customHeight="1" x14ac:dyDescent="0.25">
      <c r="A77" s="258" t="s">
        <v>1400</v>
      </c>
      <c r="B77" s="143" t="s">
        <v>4642</v>
      </c>
      <c r="C77" s="143" t="s">
        <v>4599</v>
      </c>
      <c r="D77" s="157"/>
      <c r="E77" s="157"/>
      <c r="F77" s="2923">
        <v>0</v>
      </c>
      <c r="G77" s="157"/>
      <c r="H77" s="143" t="s">
        <v>4605</v>
      </c>
      <c r="I77" s="1571" t="s">
        <v>4860</v>
      </c>
      <c r="J77" s="1566" t="s">
        <v>4861</v>
      </c>
      <c r="K77" s="143" t="s">
        <v>4605</v>
      </c>
      <c r="L77" s="157"/>
      <c r="M77" s="157"/>
      <c r="N77" s="2923">
        <v>0</v>
      </c>
      <c r="O77" s="157"/>
      <c r="P77" s="157" t="s">
        <v>4642</v>
      </c>
      <c r="Q77" s="284" t="s">
        <v>4583</v>
      </c>
      <c r="R77" s="616" t="s">
        <v>5068</v>
      </c>
    </row>
    <row r="78" spans="1:18" ht="27.75" customHeight="1" thickBot="1" x14ac:dyDescent="0.3">
      <c r="A78" s="259" t="s">
        <v>1404</v>
      </c>
      <c r="B78" s="166" t="s">
        <v>4642</v>
      </c>
      <c r="C78" s="166" t="s">
        <v>4649</v>
      </c>
      <c r="D78" s="2926">
        <v>0</v>
      </c>
      <c r="E78" s="167"/>
      <c r="F78" s="167"/>
      <c r="G78" s="167"/>
      <c r="H78" s="166" t="s">
        <v>4605</v>
      </c>
      <c r="I78" s="1574" t="s">
        <v>4863</v>
      </c>
      <c r="J78" s="1570" t="s">
        <v>4864</v>
      </c>
      <c r="K78" s="166" t="s">
        <v>4605</v>
      </c>
      <c r="L78" s="2926">
        <v>0</v>
      </c>
      <c r="M78" s="167"/>
      <c r="N78" s="167"/>
      <c r="O78" s="167"/>
      <c r="P78" s="167" t="s">
        <v>4642</v>
      </c>
      <c r="Q78" s="166" t="s">
        <v>4649</v>
      </c>
      <c r="R78" s="274" t="s">
        <v>1494</v>
      </c>
    </row>
    <row r="79" spans="1:18" ht="15" thickTop="1" x14ac:dyDescent="0.25">
      <c r="A79" s="171"/>
      <c r="B79" s="133"/>
      <c r="C79" s="133"/>
      <c r="D79" s="131"/>
      <c r="E79" s="131"/>
      <c r="F79" s="131"/>
      <c r="G79" s="131"/>
      <c r="H79" s="133"/>
      <c r="I79" s="172"/>
      <c r="J79" s="172"/>
      <c r="K79" s="133" t="s">
        <v>4720</v>
      </c>
      <c r="L79" s="131">
        <f>SUM(D52:D78,L52:L78)</f>
        <v>0</v>
      </c>
      <c r="M79" s="131">
        <f>SUM(E52:E78,M52:M78)</f>
        <v>0</v>
      </c>
      <c r="N79" s="131">
        <f>SUM(F52:F78,N52:N78)</f>
        <v>0</v>
      </c>
      <c r="O79" s="131"/>
      <c r="P79" s="131"/>
      <c r="Q79" s="133"/>
      <c r="R79" s="131"/>
    </row>
    <row r="80" spans="1:18" ht="15" thickBot="1" x14ac:dyDescent="0.3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 spans="1:18" ht="15.6" thickTop="1" thickBot="1" x14ac:dyDescent="0.3">
      <c r="A81" s="173" t="s">
        <v>7008</v>
      </c>
      <c r="B81" s="128"/>
      <c r="C81" s="3546" t="s">
        <v>5069</v>
      </c>
      <c r="D81" s="3546"/>
      <c r="E81" s="3546"/>
      <c r="F81" s="173"/>
      <c r="G81" s="173"/>
      <c r="H81" s="133"/>
      <c r="I81" s="3551" t="s">
        <v>5070</v>
      </c>
      <c r="J81" s="3552"/>
      <c r="K81" s="133"/>
      <c r="L81" s="173"/>
      <c r="M81" s="173"/>
      <c r="N81" s="173"/>
      <c r="O81" s="173"/>
      <c r="P81" s="173"/>
      <c r="Q81" s="173"/>
      <c r="R81" s="128"/>
    </row>
    <row r="82" spans="1:18" ht="15.6" thickTop="1" thickBot="1" x14ac:dyDescent="0.3">
      <c r="A82" s="127"/>
      <c r="B82" s="128"/>
      <c r="C82" s="128"/>
      <c r="D82" s="129"/>
      <c r="E82" s="129"/>
      <c r="F82" s="130"/>
      <c r="G82" s="129"/>
      <c r="H82" s="131"/>
      <c r="I82" s="128"/>
      <c r="J82" s="132"/>
      <c r="K82" s="1448" t="s">
        <v>4570</v>
      </c>
      <c r="L82" s="1445">
        <v>0</v>
      </c>
      <c r="M82" s="1446">
        <v>0</v>
      </c>
      <c r="N82" s="1447">
        <v>0</v>
      </c>
      <c r="O82" s="510" t="s">
        <v>4571</v>
      </c>
      <c r="P82" s="133"/>
      <c r="Q82" s="128"/>
      <c r="R82" s="530"/>
    </row>
    <row r="83" spans="1:18" ht="15.6" thickTop="1" thickBot="1" x14ac:dyDescent="0.3">
      <c r="A83" s="134" t="s">
        <v>4572</v>
      </c>
      <c r="B83" s="135" t="s">
        <v>5038</v>
      </c>
      <c r="C83" s="136" t="s">
        <v>4574</v>
      </c>
      <c r="D83" s="135" t="s">
        <v>5039</v>
      </c>
      <c r="E83" s="135" t="s">
        <v>5040</v>
      </c>
      <c r="F83" s="135" t="s">
        <v>5041</v>
      </c>
      <c r="G83" s="135" t="s">
        <v>5042</v>
      </c>
      <c r="H83" s="135" t="s">
        <v>5043</v>
      </c>
      <c r="I83" s="138" t="s">
        <v>5044</v>
      </c>
      <c r="J83" s="139" t="s">
        <v>5044</v>
      </c>
      <c r="K83" s="135" t="s">
        <v>5043</v>
      </c>
      <c r="L83" s="135" t="s">
        <v>5039</v>
      </c>
      <c r="M83" s="135" t="s">
        <v>5040</v>
      </c>
      <c r="N83" s="135" t="s">
        <v>5041</v>
      </c>
      <c r="O83" s="135" t="s">
        <v>5042</v>
      </c>
      <c r="P83" s="135" t="s">
        <v>5038</v>
      </c>
      <c r="Q83" s="136" t="s">
        <v>4574</v>
      </c>
      <c r="R83" s="140" t="s">
        <v>4572</v>
      </c>
    </row>
    <row r="84" spans="1:18" ht="18" thickTop="1" x14ac:dyDescent="0.25">
      <c r="A84" s="623" t="s">
        <v>5071</v>
      </c>
      <c r="B84" s="142" t="s">
        <v>4642</v>
      </c>
      <c r="C84" s="164" t="s">
        <v>4583</v>
      </c>
      <c r="D84" s="2921">
        <v>0</v>
      </c>
      <c r="E84" s="144"/>
      <c r="F84" s="144"/>
      <c r="G84" s="144"/>
      <c r="H84" s="142" t="s">
        <v>4605</v>
      </c>
      <c r="I84" s="292" t="s">
        <v>4640</v>
      </c>
      <c r="J84" s="293" t="s">
        <v>4586</v>
      </c>
      <c r="K84" s="142" t="s">
        <v>4605</v>
      </c>
      <c r="L84" s="2921">
        <v>0</v>
      </c>
      <c r="M84" s="144"/>
      <c r="N84" s="144"/>
      <c r="O84" s="144"/>
      <c r="P84" s="144" t="s">
        <v>4642</v>
      </c>
      <c r="Q84" s="164" t="s">
        <v>4583</v>
      </c>
      <c r="R84" s="620" t="s">
        <v>5072</v>
      </c>
    </row>
    <row r="85" spans="1:18" ht="17.25" customHeight="1" x14ac:dyDescent="0.25">
      <c r="A85" s="624" t="s">
        <v>5073</v>
      </c>
      <c r="B85" s="143" t="s">
        <v>4642</v>
      </c>
      <c r="C85" s="164" t="s">
        <v>4583</v>
      </c>
      <c r="D85" s="149"/>
      <c r="E85" s="2922">
        <v>0</v>
      </c>
      <c r="F85" s="149"/>
      <c r="G85" s="149"/>
      <c r="H85" s="143" t="s">
        <v>4605</v>
      </c>
      <c r="I85" s="294" t="s">
        <v>4645</v>
      </c>
      <c r="J85" s="295" t="s">
        <v>4591</v>
      </c>
      <c r="K85" s="143" t="s">
        <v>4605</v>
      </c>
      <c r="L85" s="149"/>
      <c r="M85" s="2922">
        <v>0</v>
      </c>
      <c r="N85" s="149"/>
      <c r="O85" s="149"/>
      <c r="P85" s="149" t="s">
        <v>4642</v>
      </c>
      <c r="Q85" s="164" t="s">
        <v>4583</v>
      </c>
      <c r="R85" s="344" t="s">
        <v>5074</v>
      </c>
    </row>
    <row r="86" spans="1:18" ht="17.25" customHeight="1" x14ac:dyDescent="0.25">
      <c r="A86" s="609" t="s">
        <v>5075</v>
      </c>
      <c r="B86" s="143" t="s">
        <v>4642</v>
      </c>
      <c r="C86" s="164" t="s">
        <v>4583</v>
      </c>
      <c r="D86" s="157"/>
      <c r="E86" s="157"/>
      <c r="F86" s="2923">
        <v>0</v>
      </c>
      <c r="G86" s="157"/>
      <c r="H86" s="143" t="s">
        <v>4605</v>
      </c>
      <c r="I86" s="294" t="s">
        <v>4648</v>
      </c>
      <c r="J86" s="295" t="s">
        <v>4596</v>
      </c>
      <c r="K86" s="143" t="s">
        <v>4605</v>
      </c>
      <c r="L86" s="157"/>
      <c r="M86" s="157"/>
      <c r="N86" s="2923">
        <v>0</v>
      </c>
      <c r="O86" s="157"/>
      <c r="P86" s="157" t="s">
        <v>4642</v>
      </c>
      <c r="Q86" s="164" t="s">
        <v>4583</v>
      </c>
      <c r="R86" s="344" t="s">
        <v>5076</v>
      </c>
    </row>
    <row r="87" spans="1:18" ht="17.25" customHeight="1" x14ac:dyDescent="0.25">
      <c r="A87" s="624" t="s">
        <v>5077</v>
      </c>
      <c r="B87" s="143" t="s">
        <v>4642</v>
      </c>
      <c r="C87" s="164" t="s">
        <v>4583</v>
      </c>
      <c r="D87" s="2923">
        <v>0</v>
      </c>
      <c r="E87" s="157"/>
      <c r="F87" s="157"/>
      <c r="G87" s="157"/>
      <c r="H87" s="143" t="s">
        <v>4605</v>
      </c>
      <c r="I87" s="294" t="s">
        <v>4652</v>
      </c>
      <c r="J87" s="295" t="s">
        <v>4601</v>
      </c>
      <c r="K87" s="143" t="s">
        <v>4605</v>
      </c>
      <c r="L87" s="2923">
        <v>0</v>
      </c>
      <c r="M87" s="157"/>
      <c r="N87" s="157"/>
      <c r="O87" s="157"/>
      <c r="P87" s="157" t="s">
        <v>4642</v>
      </c>
      <c r="Q87" s="164" t="s">
        <v>4583</v>
      </c>
      <c r="R87" s="344" t="s">
        <v>5078</v>
      </c>
    </row>
    <row r="88" spans="1:18" ht="17.25" customHeight="1" x14ac:dyDescent="0.25">
      <c r="A88" s="609" t="s">
        <v>5079</v>
      </c>
      <c r="B88" s="143" t="s">
        <v>4642</v>
      </c>
      <c r="C88" s="164" t="s">
        <v>4583</v>
      </c>
      <c r="D88" s="157"/>
      <c r="E88" s="2923">
        <v>0</v>
      </c>
      <c r="F88" s="157"/>
      <c r="G88" s="157"/>
      <c r="H88" s="143" t="s">
        <v>4605</v>
      </c>
      <c r="I88" s="294" t="s">
        <v>4655</v>
      </c>
      <c r="J88" s="295" t="s">
        <v>4604</v>
      </c>
      <c r="K88" s="143" t="s">
        <v>4605</v>
      </c>
      <c r="L88" s="157"/>
      <c r="M88" s="2923">
        <v>0</v>
      </c>
      <c r="N88" s="157"/>
      <c r="O88" s="157"/>
      <c r="P88" s="157" t="s">
        <v>4642</v>
      </c>
      <c r="Q88" s="164" t="s">
        <v>4583</v>
      </c>
      <c r="R88" s="344" t="s">
        <v>5080</v>
      </c>
    </row>
    <row r="89" spans="1:18" ht="17.25" customHeight="1" x14ac:dyDescent="0.25">
      <c r="A89" s="624" t="s">
        <v>5081</v>
      </c>
      <c r="B89" s="143" t="s">
        <v>4642</v>
      </c>
      <c r="C89" s="164" t="s">
        <v>4583</v>
      </c>
      <c r="D89" s="157"/>
      <c r="E89" s="157"/>
      <c r="F89" s="2923">
        <v>0</v>
      </c>
      <c r="G89" s="157"/>
      <c r="H89" s="143" t="s">
        <v>4605</v>
      </c>
      <c r="I89" s="294" t="s">
        <v>4660</v>
      </c>
      <c r="J89" s="295" t="s">
        <v>4607</v>
      </c>
      <c r="K89" s="143" t="s">
        <v>4605</v>
      </c>
      <c r="L89" s="157"/>
      <c r="M89" s="157"/>
      <c r="N89" s="2923">
        <v>0</v>
      </c>
      <c r="O89" s="157"/>
      <c r="P89" s="157" t="s">
        <v>4642</v>
      </c>
      <c r="Q89" s="164" t="s">
        <v>4583</v>
      </c>
      <c r="R89" s="344" t="s">
        <v>5082</v>
      </c>
    </row>
    <row r="90" spans="1:18" ht="17.25" customHeight="1" x14ac:dyDescent="0.25">
      <c r="A90" s="609" t="s">
        <v>5083</v>
      </c>
      <c r="B90" s="143" t="s">
        <v>4642</v>
      </c>
      <c r="C90" s="164" t="s">
        <v>4583</v>
      </c>
      <c r="D90" s="2923">
        <v>0</v>
      </c>
      <c r="E90" s="157"/>
      <c r="F90" s="157"/>
      <c r="G90" s="157"/>
      <c r="H90" s="143" t="s">
        <v>4605</v>
      </c>
      <c r="I90" s="294" t="s">
        <v>4664</v>
      </c>
      <c r="J90" s="295" t="s">
        <v>4609</v>
      </c>
      <c r="K90" s="143" t="s">
        <v>4605</v>
      </c>
      <c r="L90" s="2923">
        <v>0</v>
      </c>
      <c r="M90" s="157"/>
      <c r="N90" s="157"/>
      <c r="O90" s="157"/>
      <c r="P90" s="157" t="s">
        <v>4642</v>
      </c>
      <c r="Q90" s="164" t="s">
        <v>4583</v>
      </c>
      <c r="R90" s="344" t="s">
        <v>5084</v>
      </c>
    </row>
    <row r="91" spans="1:18" ht="17.25" customHeight="1" x14ac:dyDescent="0.25">
      <c r="A91" s="624" t="s">
        <v>5085</v>
      </c>
      <c r="B91" s="143" t="s">
        <v>4642</v>
      </c>
      <c r="C91" s="164" t="s">
        <v>4583</v>
      </c>
      <c r="D91" s="157"/>
      <c r="E91" s="2923">
        <v>0</v>
      </c>
      <c r="F91" s="157"/>
      <c r="G91" s="157"/>
      <c r="H91" s="143" t="s">
        <v>4605</v>
      </c>
      <c r="I91" s="294" t="s">
        <v>4668</v>
      </c>
      <c r="J91" s="295" t="s">
        <v>4611</v>
      </c>
      <c r="K91" s="143" t="s">
        <v>4605</v>
      </c>
      <c r="L91" s="157"/>
      <c r="M91" s="2923">
        <v>0</v>
      </c>
      <c r="N91" s="157"/>
      <c r="O91" s="157"/>
      <c r="P91" s="157" t="s">
        <v>4642</v>
      </c>
      <c r="Q91" s="164" t="s">
        <v>4583</v>
      </c>
      <c r="R91" s="344" t="s">
        <v>5086</v>
      </c>
    </row>
    <row r="92" spans="1:18" ht="17.25" customHeight="1" thickBot="1" x14ac:dyDescent="0.3">
      <c r="A92" s="625" t="s">
        <v>5087</v>
      </c>
      <c r="B92" s="176" t="s">
        <v>4642</v>
      </c>
      <c r="C92" s="185" t="s">
        <v>4583</v>
      </c>
      <c r="D92" s="177"/>
      <c r="E92" s="177"/>
      <c r="F92" s="2928">
        <v>0</v>
      </c>
      <c r="G92" s="177"/>
      <c r="H92" s="176" t="s">
        <v>4605</v>
      </c>
      <c r="I92" s="296" t="s">
        <v>4672</v>
      </c>
      <c r="J92" s="297" t="s">
        <v>4613</v>
      </c>
      <c r="K92" s="176" t="s">
        <v>4605</v>
      </c>
      <c r="L92" s="177"/>
      <c r="M92" s="177"/>
      <c r="N92" s="2928">
        <v>0</v>
      </c>
      <c r="O92" s="177"/>
      <c r="P92" s="177" t="s">
        <v>4642</v>
      </c>
      <c r="Q92" s="185" t="s">
        <v>4583</v>
      </c>
      <c r="R92" s="479" t="s">
        <v>5088</v>
      </c>
    </row>
    <row r="93" spans="1:18" ht="17.25" customHeight="1" thickTop="1" x14ac:dyDescent="0.25">
      <c r="A93" s="174" t="s">
        <v>5089</v>
      </c>
      <c r="B93" s="156" t="s">
        <v>4642</v>
      </c>
      <c r="C93" s="142" t="s">
        <v>4730</v>
      </c>
      <c r="D93" s="2925">
        <v>0</v>
      </c>
      <c r="E93" s="179"/>
      <c r="F93" s="179"/>
      <c r="G93" s="179"/>
      <c r="H93" s="156" t="s">
        <v>4605</v>
      </c>
      <c r="I93" s="1576" t="s">
        <v>4677</v>
      </c>
      <c r="J93" s="299" t="s">
        <v>4617</v>
      </c>
      <c r="K93" s="156" t="s">
        <v>4605</v>
      </c>
      <c r="L93" s="2925">
        <v>0</v>
      </c>
      <c r="M93" s="179"/>
      <c r="N93" s="179"/>
      <c r="O93" s="179"/>
      <c r="P93" s="179" t="s">
        <v>4642</v>
      </c>
      <c r="Q93" s="152" t="s">
        <v>4583</v>
      </c>
      <c r="R93" s="477" t="s">
        <v>5090</v>
      </c>
    </row>
    <row r="94" spans="1:18" ht="17.25" customHeight="1" x14ac:dyDescent="0.25">
      <c r="A94" s="148" t="s">
        <v>5091</v>
      </c>
      <c r="B94" s="143" t="s">
        <v>4642</v>
      </c>
      <c r="C94" s="156" t="s">
        <v>4730</v>
      </c>
      <c r="D94" s="157"/>
      <c r="E94" s="2923">
        <v>0</v>
      </c>
      <c r="F94" s="157"/>
      <c r="G94" s="157"/>
      <c r="H94" s="143" t="s">
        <v>4605</v>
      </c>
      <c r="I94" s="1577" t="s">
        <v>4681</v>
      </c>
      <c r="J94" s="295" t="s">
        <v>4621</v>
      </c>
      <c r="K94" s="143" t="s">
        <v>4605</v>
      </c>
      <c r="L94" s="157"/>
      <c r="M94" s="2923">
        <v>0</v>
      </c>
      <c r="N94" s="157"/>
      <c r="O94" s="157"/>
      <c r="P94" s="157" t="s">
        <v>4642</v>
      </c>
      <c r="Q94" s="164" t="s">
        <v>4583</v>
      </c>
      <c r="R94" s="344" t="s">
        <v>5092</v>
      </c>
    </row>
    <row r="95" spans="1:18" ht="17.25" customHeight="1" x14ac:dyDescent="0.25">
      <c r="A95" s="148" t="s">
        <v>5093</v>
      </c>
      <c r="B95" s="143" t="s">
        <v>4642</v>
      </c>
      <c r="C95" s="143" t="s">
        <v>4730</v>
      </c>
      <c r="D95" s="157"/>
      <c r="E95" s="157"/>
      <c r="F95" s="2923">
        <v>0</v>
      </c>
      <c r="G95" s="157"/>
      <c r="H95" s="143" t="s">
        <v>4605</v>
      </c>
      <c r="I95" s="1577" t="s">
        <v>4685</v>
      </c>
      <c r="J95" s="295" t="s">
        <v>4687</v>
      </c>
      <c r="K95" s="143" t="s">
        <v>4605</v>
      </c>
      <c r="L95" s="157"/>
      <c r="M95" s="157"/>
      <c r="N95" s="2923">
        <v>0</v>
      </c>
      <c r="O95" s="157"/>
      <c r="P95" s="157" t="s">
        <v>4642</v>
      </c>
      <c r="Q95" s="164" t="s">
        <v>4583</v>
      </c>
      <c r="R95" s="344" t="s">
        <v>5094</v>
      </c>
    </row>
    <row r="96" spans="1:18" ht="17.25" customHeight="1" x14ac:dyDescent="0.25">
      <c r="A96" s="148" t="s">
        <v>5095</v>
      </c>
      <c r="B96" s="143" t="s">
        <v>4642</v>
      </c>
      <c r="C96" s="143" t="s">
        <v>4730</v>
      </c>
      <c r="D96" s="2923">
        <v>0</v>
      </c>
      <c r="E96" s="157"/>
      <c r="F96" s="157"/>
      <c r="G96" s="157"/>
      <c r="H96" s="143" t="s">
        <v>4605</v>
      </c>
      <c r="I96" s="1577" t="s">
        <v>4690</v>
      </c>
      <c r="J96" s="295" t="s">
        <v>4692</v>
      </c>
      <c r="K96" s="143" t="s">
        <v>4605</v>
      </c>
      <c r="L96" s="2923">
        <v>0</v>
      </c>
      <c r="M96" s="157"/>
      <c r="N96" s="157"/>
      <c r="O96" s="157"/>
      <c r="P96" s="157" t="s">
        <v>4642</v>
      </c>
      <c r="Q96" s="164" t="s">
        <v>4583</v>
      </c>
      <c r="R96" s="344" t="s">
        <v>5096</v>
      </c>
    </row>
    <row r="97" spans="1:18" ht="17.25" customHeight="1" x14ac:dyDescent="0.25">
      <c r="A97" s="257" t="s">
        <v>5097</v>
      </c>
      <c r="B97" s="143" t="s">
        <v>4642</v>
      </c>
      <c r="C97" s="143" t="s">
        <v>4730</v>
      </c>
      <c r="D97" s="157"/>
      <c r="E97" s="2923">
        <v>0</v>
      </c>
      <c r="F97" s="157"/>
      <c r="G97" s="157"/>
      <c r="H97" s="143" t="s">
        <v>4605</v>
      </c>
      <c r="I97" s="1577" t="s">
        <v>4695</v>
      </c>
      <c r="J97" s="295" t="s">
        <v>4696</v>
      </c>
      <c r="K97" s="143" t="s">
        <v>4605</v>
      </c>
      <c r="L97" s="157"/>
      <c r="M97" s="2923">
        <v>0</v>
      </c>
      <c r="N97" s="157"/>
      <c r="O97" s="157"/>
      <c r="P97" s="157" t="s">
        <v>4642</v>
      </c>
      <c r="Q97" s="164" t="s">
        <v>4583</v>
      </c>
      <c r="R97" s="344" t="s">
        <v>5098</v>
      </c>
    </row>
    <row r="98" spans="1:18" ht="17.25" customHeight="1" x14ac:dyDescent="0.25">
      <c r="A98" s="257" t="s">
        <v>5099</v>
      </c>
      <c r="B98" s="143" t="s">
        <v>4642</v>
      </c>
      <c r="C98" s="143" t="s">
        <v>4730</v>
      </c>
      <c r="D98" s="157"/>
      <c r="E98" s="157"/>
      <c r="F98" s="2923">
        <v>0</v>
      </c>
      <c r="G98" s="157"/>
      <c r="H98" s="143" t="s">
        <v>4605</v>
      </c>
      <c r="I98" s="1577" t="s">
        <v>4698</v>
      </c>
      <c r="J98" s="295" t="s">
        <v>4699</v>
      </c>
      <c r="K98" s="143" t="s">
        <v>4605</v>
      </c>
      <c r="L98" s="157"/>
      <c r="M98" s="157"/>
      <c r="N98" s="2923">
        <v>0</v>
      </c>
      <c r="O98" s="157"/>
      <c r="P98" s="157" t="s">
        <v>4642</v>
      </c>
      <c r="Q98" s="164" t="s">
        <v>4583</v>
      </c>
      <c r="R98" s="344" t="s">
        <v>5100</v>
      </c>
    </row>
    <row r="99" spans="1:18" ht="17.25" customHeight="1" x14ac:dyDescent="0.25">
      <c r="A99" s="275" t="s">
        <v>5101</v>
      </c>
      <c r="B99" s="143" t="s">
        <v>4642</v>
      </c>
      <c r="C99" s="164" t="s">
        <v>4583</v>
      </c>
      <c r="D99" s="2923">
        <v>0</v>
      </c>
      <c r="E99" s="157"/>
      <c r="F99" s="157"/>
      <c r="G99" s="157"/>
      <c r="H99" s="143" t="s">
        <v>4605</v>
      </c>
      <c r="I99" s="300" t="s">
        <v>4700</v>
      </c>
      <c r="J99" s="295" t="s">
        <v>4701</v>
      </c>
      <c r="K99" s="143" t="s">
        <v>4605</v>
      </c>
      <c r="L99" s="2923">
        <v>0</v>
      </c>
      <c r="M99" s="157"/>
      <c r="N99" s="157"/>
      <c r="O99" s="157"/>
      <c r="P99" s="157" t="s">
        <v>4642</v>
      </c>
      <c r="Q99" s="164" t="s">
        <v>4583</v>
      </c>
      <c r="R99" s="264" t="s">
        <v>5102</v>
      </c>
    </row>
    <row r="100" spans="1:18" ht="17.25" customHeight="1" x14ac:dyDescent="0.25">
      <c r="A100" s="148" t="s">
        <v>5103</v>
      </c>
      <c r="B100" s="143" t="s">
        <v>4642</v>
      </c>
      <c r="C100" s="143" t="s">
        <v>4730</v>
      </c>
      <c r="D100" s="157"/>
      <c r="E100" s="2923">
        <v>0</v>
      </c>
      <c r="F100" s="157"/>
      <c r="G100" s="157"/>
      <c r="H100" s="143" t="s">
        <v>4605</v>
      </c>
      <c r="I100" s="1577" t="s">
        <v>4704</v>
      </c>
      <c r="J100" s="295" t="s">
        <v>4705</v>
      </c>
      <c r="K100" s="143" t="s">
        <v>4605</v>
      </c>
      <c r="L100" s="157"/>
      <c r="M100" s="2923">
        <v>0</v>
      </c>
      <c r="N100" s="157"/>
      <c r="O100" s="157"/>
      <c r="P100" s="157" t="s">
        <v>4642</v>
      </c>
      <c r="Q100" s="164" t="s">
        <v>4583</v>
      </c>
      <c r="R100" s="264" t="s">
        <v>5104</v>
      </c>
    </row>
    <row r="101" spans="1:18" ht="17.25" customHeight="1" x14ac:dyDescent="0.25">
      <c r="A101" s="343" t="s">
        <v>5105</v>
      </c>
      <c r="B101" s="143" t="s">
        <v>4642</v>
      </c>
      <c r="C101" s="143" t="s">
        <v>4730</v>
      </c>
      <c r="D101" s="157"/>
      <c r="E101" s="157"/>
      <c r="F101" s="2923">
        <v>0</v>
      </c>
      <c r="G101" s="157"/>
      <c r="H101" s="143" t="s">
        <v>4605</v>
      </c>
      <c r="I101" s="1571" t="s">
        <v>4708</v>
      </c>
      <c r="J101" s="295" t="s">
        <v>4710</v>
      </c>
      <c r="K101" s="143" t="s">
        <v>4605</v>
      </c>
      <c r="L101" s="157"/>
      <c r="M101" s="157"/>
      <c r="N101" s="2923">
        <v>0</v>
      </c>
      <c r="O101" s="157"/>
      <c r="P101" s="157" t="s">
        <v>4642</v>
      </c>
      <c r="Q101" s="164" t="s">
        <v>4583</v>
      </c>
      <c r="R101" s="264" t="s">
        <v>5106</v>
      </c>
    </row>
    <row r="102" spans="1:18" ht="17.25" customHeight="1" x14ac:dyDescent="0.25">
      <c r="A102" s="343" t="s">
        <v>5107</v>
      </c>
      <c r="B102" s="143" t="s">
        <v>4642</v>
      </c>
      <c r="C102" s="143" t="s">
        <v>4730</v>
      </c>
      <c r="D102" s="2923">
        <v>0</v>
      </c>
      <c r="E102" s="157"/>
      <c r="F102" s="157"/>
      <c r="G102" s="157"/>
      <c r="H102" s="143" t="s">
        <v>4605</v>
      </c>
      <c r="I102" s="1571" t="s">
        <v>4713</v>
      </c>
      <c r="J102" s="1569" t="s">
        <v>4714</v>
      </c>
      <c r="K102" s="143" t="s">
        <v>4605</v>
      </c>
      <c r="L102" s="2923">
        <v>0</v>
      </c>
      <c r="M102" s="157"/>
      <c r="N102" s="157"/>
      <c r="O102" s="157"/>
      <c r="P102" s="157" t="s">
        <v>4642</v>
      </c>
      <c r="Q102" s="143" t="s">
        <v>4599</v>
      </c>
      <c r="R102" s="621" t="s">
        <v>5108</v>
      </c>
    </row>
    <row r="103" spans="1:18" ht="17.25" customHeight="1" x14ac:dyDescent="0.25">
      <c r="A103" s="148" t="s">
        <v>5109</v>
      </c>
      <c r="B103" s="143" t="s">
        <v>4642</v>
      </c>
      <c r="C103" s="143" t="s">
        <v>4730</v>
      </c>
      <c r="D103" s="157"/>
      <c r="E103" s="2923">
        <v>0</v>
      </c>
      <c r="F103" s="157"/>
      <c r="G103" s="157"/>
      <c r="H103" s="143" t="s">
        <v>4605</v>
      </c>
      <c r="I103" s="1577" t="s">
        <v>4717</v>
      </c>
      <c r="J103" s="1569" t="s">
        <v>4718</v>
      </c>
      <c r="K103" s="143" t="s">
        <v>4605</v>
      </c>
      <c r="L103" s="157"/>
      <c r="M103" s="2923">
        <v>0</v>
      </c>
      <c r="N103" s="157"/>
      <c r="O103" s="157"/>
      <c r="P103" s="157" t="s">
        <v>4642</v>
      </c>
      <c r="Q103" s="143" t="s">
        <v>4599</v>
      </c>
      <c r="R103" s="621" t="s">
        <v>5110</v>
      </c>
    </row>
    <row r="104" spans="1:18" ht="17.25" customHeight="1" x14ac:dyDescent="0.25">
      <c r="A104" s="148" t="s">
        <v>5111</v>
      </c>
      <c r="B104" s="143" t="s">
        <v>4642</v>
      </c>
      <c r="C104" s="143" t="s">
        <v>4730</v>
      </c>
      <c r="D104" s="157"/>
      <c r="E104" s="157"/>
      <c r="F104" s="2923">
        <v>0</v>
      </c>
      <c r="G104" s="157"/>
      <c r="H104" s="143" t="s">
        <v>4605</v>
      </c>
      <c r="I104" s="1571" t="s">
        <v>5062</v>
      </c>
      <c r="J104" s="1569" t="s">
        <v>4850</v>
      </c>
      <c r="K104" s="143" t="s">
        <v>4605</v>
      </c>
      <c r="L104" s="157"/>
      <c r="M104" s="157"/>
      <c r="N104" s="2923">
        <v>0</v>
      </c>
      <c r="O104" s="157"/>
      <c r="P104" s="157" t="s">
        <v>4642</v>
      </c>
      <c r="Q104" s="143" t="s">
        <v>4599</v>
      </c>
      <c r="R104" s="621" t="s">
        <v>5112</v>
      </c>
    </row>
    <row r="105" spans="1:18" ht="17.25" customHeight="1" x14ac:dyDescent="0.25">
      <c r="A105" s="148" t="s">
        <v>5113</v>
      </c>
      <c r="B105" s="143" t="s">
        <v>4642</v>
      </c>
      <c r="C105" s="143" t="s">
        <v>4730</v>
      </c>
      <c r="D105" s="2923">
        <v>0</v>
      </c>
      <c r="E105" s="157"/>
      <c r="F105" s="157"/>
      <c r="G105" s="157"/>
      <c r="H105" s="143" t="s">
        <v>4605</v>
      </c>
      <c r="I105" s="1571" t="s">
        <v>4852</v>
      </c>
      <c r="J105" s="1569" t="s">
        <v>4853</v>
      </c>
      <c r="K105" s="143" t="s">
        <v>4605</v>
      </c>
      <c r="L105" s="2923">
        <v>0</v>
      </c>
      <c r="M105" s="157"/>
      <c r="N105" s="157"/>
      <c r="O105" s="157"/>
      <c r="P105" s="157" t="s">
        <v>4642</v>
      </c>
      <c r="Q105" s="143" t="s">
        <v>4599</v>
      </c>
      <c r="R105" s="621" t="s">
        <v>5114</v>
      </c>
    </row>
    <row r="106" spans="1:18" ht="17.25" customHeight="1" x14ac:dyDescent="0.25">
      <c r="A106" s="343" t="s">
        <v>5115</v>
      </c>
      <c r="B106" s="143" t="s">
        <v>4642</v>
      </c>
      <c r="C106" s="143" t="s">
        <v>4730</v>
      </c>
      <c r="D106" s="157"/>
      <c r="E106" s="2923">
        <v>0</v>
      </c>
      <c r="F106" s="157"/>
      <c r="G106" s="157"/>
      <c r="H106" s="143" t="s">
        <v>4605</v>
      </c>
      <c r="I106" s="1571" t="s">
        <v>4854</v>
      </c>
      <c r="J106" s="1569" t="s">
        <v>4855</v>
      </c>
      <c r="K106" s="143" t="s">
        <v>4605</v>
      </c>
      <c r="L106" s="157"/>
      <c r="M106" s="2923">
        <v>0</v>
      </c>
      <c r="N106" s="157"/>
      <c r="O106" s="157"/>
      <c r="P106" s="157" t="s">
        <v>4642</v>
      </c>
      <c r="Q106" s="143" t="s">
        <v>4599</v>
      </c>
      <c r="R106" s="621" t="s">
        <v>5116</v>
      </c>
    </row>
    <row r="107" spans="1:18" ht="17.25" customHeight="1" x14ac:dyDescent="0.25">
      <c r="A107" s="343" t="s">
        <v>5117</v>
      </c>
      <c r="B107" s="143" t="s">
        <v>4642</v>
      </c>
      <c r="C107" s="143" t="s">
        <v>4730</v>
      </c>
      <c r="D107" s="157"/>
      <c r="E107" s="157"/>
      <c r="F107" s="2923">
        <v>0</v>
      </c>
      <c r="G107" s="157"/>
      <c r="H107" s="143" t="s">
        <v>4605</v>
      </c>
      <c r="I107" s="1577" t="s">
        <v>4856</v>
      </c>
      <c r="J107" s="1569" t="s">
        <v>4857</v>
      </c>
      <c r="K107" s="143" t="s">
        <v>4605</v>
      </c>
      <c r="L107" s="157"/>
      <c r="M107" s="157"/>
      <c r="N107" s="2923">
        <v>0</v>
      </c>
      <c r="O107" s="157"/>
      <c r="P107" s="157" t="s">
        <v>4642</v>
      </c>
      <c r="Q107" s="143" t="s">
        <v>4599</v>
      </c>
      <c r="R107" s="621" t="s">
        <v>5118</v>
      </c>
    </row>
    <row r="108" spans="1:18" ht="17.25" customHeight="1" thickBot="1" x14ac:dyDescent="0.3">
      <c r="A108" s="626" t="s">
        <v>5119</v>
      </c>
      <c r="B108" s="166" t="s">
        <v>4642</v>
      </c>
      <c r="C108" s="166" t="s">
        <v>4649</v>
      </c>
      <c r="D108" s="2926">
        <v>0</v>
      </c>
      <c r="E108" s="167"/>
      <c r="F108" s="167"/>
      <c r="G108" s="167"/>
      <c r="H108" s="166" t="s">
        <v>4605</v>
      </c>
      <c r="I108" s="1578" t="s">
        <v>4858</v>
      </c>
      <c r="J108" s="1579" t="s">
        <v>4859</v>
      </c>
      <c r="K108" s="166" t="s">
        <v>4605</v>
      </c>
      <c r="L108" s="2926">
        <v>0</v>
      </c>
      <c r="M108" s="167"/>
      <c r="N108" s="167"/>
      <c r="O108" s="167"/>
      <c r="P108" s="167" t="s">
        <v>4642</v>
      </c>
      <c r="Q108" s="166" t="s">
        <v>4649</v>
      </c>
      <c r="R108" s="622" t="s">
        <v>5120</v>
      </c>
    </row>
    <row r="109" spans="1:18" ht="15" thickTop="1" x14ac:dyDescent="0.25">
      <c r="A109" s="171"/>
      <c r="B109" s="133"/>
      <c r="C109" s="133"/>
      <c r="D109" s="131"/>
      <c r="E109" s="131"/>
      <c r="F109" s="131"/>
      <c r="G109" s="131"/>
      <c r="H109" s="133"/>
      <c r="I109" s="172"/>
      <c r="J109" s="172"/>
      <c r="K109" s="133" t="s">
        <v>4720</v>
      </c>
      <c r="L109" s="131">
        <f>SUM(D84:D108,L84:L108)</f>
        <v>0</v>
      </c>
      <c r="M109" s="131">
        <f>SUM(E84:E108,M84:M108)</f>
        <v>0</v>
      </c>
      <c r="N109" s="131">
        <f>SUM(F84:F108,N84:N108)</f>
        <v>0</v>
      </c>
      <c r="O109" s="131">
        <f>SUM(O84:O108,W84:W108)</f>
        <v>0</v>
      </c>
      <c r="P109" s="131"/>
      <c r="Q109" s="133"/>
      <c r="R109" s="131"/>
    </row>
    <row r="110" spans="1:18" ht="15" thickBot="1" x14ac:dyDescent="0.3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 spans="1:18" ht="15.6" thickTop="1" thickBot="1" x14ac:dyDescent="0.3">
      <c r="A111" s="173" t="s">
        <v>7009</v>
      </c>
      <c r="B111" s="128"/>
      <c r="C111" s="3546" t="s">
        <v>5121</v>
      </c>
      <c r="D111" s="3546"/>
      <c r="E111" s="3546"/>
      <c r="F111" s="173"/>
      <c r="G111" s="173"/>
      <c r="H111" s="133"/>
      <c r="I111" s="3551" t="s">
        <v>5070</v>
      </c>
      <c r="J111" s="3552"/>
      <c r="K111" s="133"/>
      <c r="L111" s="173"/>
      <c r="M111" s="173"/>
      <c r="N111" s="173"/>
      <c r="O111" s="173"/>
      <c r="P111" s="173"/>
      <c r="Q111" s="173"/>
      <c r="R111" s="128"/>
    </row>
    <row r="112" spans="1:18" ht="15.6" thickTop="1" thickBot="1" x14ac:dyDescent="0.3">
      <c r="A112" s="127"/>
      <c r="B112" s="128"/>
      <c r="C112" s="128"/>
      <c r="D112" s="129"/>
      <c r="E112" s="129"/>
      <c r="F112" s="130"/>
      <c r="G112" s="129"/>
      <c r="H112" s="131"/>
      <c r="I112" s="128"/>
      <c r="J112" s="132"/>
      <c r="K112" s="1448" t="s">
        <v>4570</v>
      </c>
      <c r="L112" s="1445">
        <v>0</v>
      </c>
      <c r="M112" s="1446">
        <v>0</v>
      </c>
      <c r="N112" s="1447">
        <v>0</v>
      </c>
      <c r="O112" s="510" t="s">
        <v>4571</v>
      </c>
      <c r="P112" s="133"/>
      <c r="Q112" s="128"/>
      <c r="R112" s="530"/>
    </row>
    <row r="113" spans="1:18" ht="15.6" thickTop="1" thickBot="1" x14ac:dyDescent="0.3">
      <c r="A113" s="134" t="s">
        <v>4572</v>
      </c>
      <c r="B113" s="135" t="s">
        <v>5038</v>
      </c>
      <c r="C113" s="136" t="s">
        <v>4574</v>
      </c>
      <c r="D113" s="135" t="s">
        <v>5039</v>
      </c>
      <c r="E113" s="135" t="s">
        <v>5040</v>
      </c>
      <c r="F113" s="135" t="s">
        <v>5041</v>
      </c>
      <c r="G113" s="135" t="s">
        <v>5042</v>
      </c>
      <c r="H113" s="135" t="s">
        <v>5043</v>
      </c>
      <c r="I113" s="138" t="s">
        <v>5044</v>
      </c>
      <c r="J113" s="139" t="s">
        <v>5044</v>
      </c>
      <c r="K113" s="135" t="s">
        <v>5043</v>
      </c>
      <c r="L113" s="135" t="s">
        <v>5039</v>
      </c>
      <c r="M113" s="135" t="s">
        <v>5040</v>
      </c>
      <c r="N113" s="135" t="s">
        <v>5041</v>
      </c>
      <c r="O113" s="135" t="s">
        <v>5042</v>
      </c>
      <c r="P113" s="135" t="s">
        <v>5038</v>
      </c>
      <c r="Q113" s="136" t="s">
        <v>4574</v>
      </c>
      <c r="R113" s="140" t="s">
        <v>4572</v>
      </c>
    </row>
    <row r="114" spans="1:18" ht="18" thickTop="1" x14ac:dyDescent="0.25">
      <c r="A114" s="623" t="s">
        <v>5122</v>
      </c>
      <c r="B114" s="142" t="s">
        <v>4642</v>
      </c>
      <c r="C114" s="164" t="s">
        <v>4583</v>
      </c>
      <c r="D114" s="2921">
        <v>0</v>
      </c>
      <c r="E114" s="144"/>
      <c r="F114" s="144"/>
      <c r="G114" s="144"/>
      <c r="H114" s="142" t="s">
        <v>4605</v>
      </c>
      <c r="I114" s="292" t="s">
        <v>4640</v>
      </c>
      <c r="J114" s="293" t="s">
        <v>4586</v>
      </c>
      <c r="K114" s="142" t="s">
        <v>4605</v>
      </c>
      <c r="L114" s="2921">
        <v>0</v>
      </c>
      <c r="M114" s="144"/>
      <c r="N114" s="144"/>
      <c r="O114" s="144"/>
      <c r="P114" s="144" t="s">
        <v>4642</v>
      </c>
      <c r="Q114" s="164" t="s">
        <v>4583</v>
      </c>
      <c r="R114" s="620" t="s">
        <v>5123</v>
      </c>
    </row>
    <row r="115" spans="1:18" ht="17.25" customHeight="1" x14ac:dyDescent="0.25">
      <c r="A115" s="624" t="s">
        <v>5124</v>
      </c>
      <c r="B115" s="143" t="s">
        <v>4642</v>
      </c>
      <c r="C115" s="164" t="s">
        <v>4583</v>
      </c>
      <c r="D115" s="149"/>
      <c r="E115" s="2922">
        <v>0</v>
      </c>
      <c r="F115" s="149"/>
      <c r="G115" s="149"/>
      <c r="H115" s="143" t="s">
        <v>4605</v>
      </c>
      <c r="I115" s="294" t="s">
        <v>4645</v>
      </c>
      <c r="J115" s="295" t="s">
        <v>4591</v>
      </c>
      <c r="K115" s="143" t="s">
        <v>4605</v>
      </c>
      <c r="L115" s="149"/>
      <c r="M115" s="2922">
        <v>0</v>
      </c>
      <c r="N115" s="149"/>
      <c r="O115" s="149"/>
      <c r="P115" s="149" t="s">
        <v>4642</v>
      </c>
      <c r="Q115" s="164" t="s">
        <v>4583</v>
      </c>
      <c r="R115" s="344" t="s">
        <v>5125</v>
      </c>
    </row>
    <row r="116" spans="1:18" ht="17.25" customHeight="1" x14ac:dyDescent="0.25">
      <c r="A116" s="609" t="s">
        <v>5126</v>
      </c>
      <c r="B116" s="143" t="s">
        <v>4642</v>
      </c>
      <c r="C116" s="164" t="s">
        <v>4583</v>
      </c>
      <c r="D116" s="157"/>
      <c r="E116" s="157"/>
      <c r="F116" s="2923">
        <v>0</v>
      </c>
      <c r="G116" s="157"/>
      <c r="H116" s="143" t="s">
        <v>4605</v>
      </c>
      <c r="I116" s="294" t="s">
        <v>4648</v>
      </c>
      <c r="J116" s="295" t="s">
        <v>4596</v>
      </c>
      <c r="K116" s="143" t="s">
        <v>4605</v>
      </c>
      <c r="L116" s="157"/>
      <c r="M116" s="157"/>
      <c r="N116" s="2923">
        <v>0</v>
      </c>
      <c r="O116" s="157"/>
      <c r="P116" s="157" t="s">
        <v>4642</v>
      </c>
      <c r="Q116" s="164" t="s">
        <v>4583</v>
      </c>
      <c r="R116" s="344" t="s">
        <v>5127</v>
      </c>
    </row>
    <row r="117" spans="1:18" ht="17.25" customHeight="1" x14ac:dyDescent="0.25">
      <c r="A117" s="624" t="s">
        <v>5128</v>
      </c>
      <c r="B117" s="143" t="s">
        <v>4642</v>
      </c>
      <c r="C117" s="164" t="s">
        <v>4583</v>
      </c>
      <c r="D117" s="2923">
        <v>0</v>
      </c>
      <c r="E117" s="157"/>
      <c r="F117" s="157"/>
      <c r="G117" s="157"/>
      <c r="H117" s="143" t="s">
        <v>4605</v>
      </c>
      <c r="I117" s="294" t="s">
        <v>4652</v>
      </c>
      <c r="J117" s="295" t="s">
        <v>4601</v>
      </c>
      <c r="K117" s="143" t="s">
        <v>4605</v>
      </c>
      <c r="L117" s="2923">
        <v>0</v>
      </c>
      <c r="M117" s="157"/>
      <c r="N117" s="157"/>
      <c r="O117" s="157"/>
      <c r="P117" s="157" t="s">
        <v>4642</v>
      </c>
      <c r="Q117" s="164" t="s">
        <v>4583</v>
      </c>
      <c r="R117" s="344" t="s">
        <v>5129</v>
      </c>
    </row>
    <row r="118" spans="1:18" ht="17.25" customHeight="1" x14ac:dyDescent="0.25">
      <c r="A118" s="609" t="s">
        <v>5130</v>
      </c>
      <c r="B118" s="143" t="s">
        <v>4642</v>
      </c>
      <c r="C118" s="164" t="s">
        <v>4583</v>
      </c>
      <c r="D118" s="157"/>
      <c r="E118" s="2923">
        <v>0</v>
      </c>
      <c r="F118" s="157"/>
      <c r="G118" s="157"/>
      <c r="H118" s="143" t="s">
        <v>4605</v>
      </c>
      <c r="I118" s="294" t="s">
        <v>4655</v>
      </c>
      <c r="J118" s="295" t="s">
        <v>4604</v>
      </c>
      <c r="K118" s="143" t="s">
        <v>4605</v>
      </c>
      <c r="L118" s="157"/>
      <c r="M118" s="2923">
        <v>0</v>
      </c>
      <c r="N118" s="157"/>
      <c r="O118" s="157"/>
      <c r="P118" s="157" t="s">
        <v>4642</v>
      </c>
      <c r="Q118" s="164" t="s">
        <v>4583</v>
      </c>
      <c r="R118" s="344" t="s">
        <v>5131</v>
      </c>
    </row>
    <row r="119" spans="1:18" ht="17.25" customHeight="1" x14ac:dyDescent="0.25">
      <c r="A119" s="624" t="s">
        <v>5132</v>
      </c>
      <c r="B119" s="143" t="s">
        <v>4642</v>
      </c>
      <c r="C119" s="164" t="s">
        <v>4583</v>
      </c>
      <c r="D119" s="157"/>
      <c r="E119" s="157"/>
      <c r="F119" s="2923">
        <v>0</v>
      </c>
      <c r="G119" s="157"/>
      <c r="H119" s="143" t="s">
        <v>4605</v>
      </c>
      <c r="I119" s="294" t="s">
        <v>4660</v>
      </c>
      <c r="J119" s="295" t="s">
        <v>4607</v>
      </c>
      <c r="K119" s="143" t="s">
        <v>4605</v>
      </c>
      <c r="L119" s="157"/>
      <c r="M119" s="157"/>
      <c r="N119" s="2923">
        <v>0</v>
      </c>
      <c r="O119" s="157"/>
      <c r="P119" s="157" t="s">
        <v>4642</v>
      </c>
      <c r="Q119" s="164" t="s">
        <v>4583</v>
      </c>
      <c r="R119" s="344" t="s">
        <v>5133</v>
      </c>
    </row>
    <row r="120" spans="1:18" ht="17.25" customHeight="1" x14ac:dyDescent="0.25">
      <c r="A120" s="609" t="s">
        <v>5134</v>
      </c>
      <c r="B120" s="143" t="s">
        <v>4642</v>
      </c>
      <c r="C120" s="164" t="s">
        <v>4583</v>
      </c>
      <c r="D120" s="2923">
        <v>0</v>
      </c>
      <c r="E120" s="157"/>
      <c r="F120" s="157"/>
      <c r="G120" s="157"/>
      <c r="H120" s="143" t="s">
        <v>4605</v>
      </c>
      <c r="I120" s="294" t="s">
        <v>4664</v>
      </c>
      <c r="J120" s="295" t="s">
        <v>4609</v>
      </c>
      <c r="K120" s="143" t="s">
        <v>4605</v>
      </c>
      <c r="L120" s="2923">
        <v>0</v>
      </c>
      <c r="M120" s="157"/>
      <c r="N120" s="157"/>
      <c r="O120" s="157"/>
      <c r="P120" s="157" t="s">
        <v>4642</v>
      </c>
      <c r="Q120" s="164" t="s">
        <v>4583</v>
      </c>
      <c r="R120" s="344" t="s">
        <v>5135</v>
      </c>
    </row>
    <row r="121" spans="1:18" ht="17.25" customHeight="1" x14ac:dyDescent="0.25">
      <c r="A121" s="624" t="s">
        <v>5136</v>
      </c>
      <c r="B121" s="143" t="s">
        <v>4642</v>
      </c>
      <c r="C121" s="164" t="s">
        <v>4583</v>
      </c>
      <c r="D121" s="157"/>
      <c r="E121" s="2923">
        <v>0</v>
      </c>
      <c r="F121" s="157"/>
      <c r="G121" s="157"/>
      <c r="H121" s="143" t="s">
        <v>4605</v>
      </c>
      <c r="I121" s="294" t="s">
        <v>4668</v>
      </c>
      <c r="J121" s="295" t="s">
        <v>4611</v>
      </c>
      <c r="K121" s="143" t="s">
        <v>4605</v>
      </c>
      <c r="L121" s="157"/>
      <c r="M121" s="2923">
        <v>0</v>
      </c>
      <c r="N121" s="157"/>
      <c r="O121" s="157"/>
      <c r="P121" s="157" t="s">
        <v>4642</v>
      </c>
      <c r="Q121" s="164" t="s">
        <v>4583</v>
      </c>
      <c r="R121" s="344" t="s">
        <v>5137</v>
      </c>
    </row>
    <row r="122" spans="1:18" ht="17.25" customHeight="1" thickBot="1" x14ac:dyDescent="0.3">
      <c r="A122" s="627" t="s">
        <v>5138</v>
      </c>
      <c r="B122" s="176" t="s">
        <v>4642</v>
      </c>
      <c r="C122" s="191" t="s">
        <v>4583</v>
      </c>
      <c r="D122" s="177"/>
      <c r="E122" s="177"/>
      <c r="F122" s="2928">
        <v>0</v>
      </c>
      <c r="G122" s="177"/>
      <c r="H122" s="176" t="s">
        <v>4605</v>
      </c>
      <c r="I122" s="296" t="s">
        <v>4672</v>
      </c>
      <c r="J122" s="297" t="s">
        <v>4613</v>
      </c>
      <c r="K122" s="176" t="s">
        <v>4605</v>
      </c>
      <c r="L122" s="177"/>
      <c r="M122" s="177"/>
      <c r="N122" s="2928">
        <v>0</v>
      </c>
      <c r="O122" s="177"/>
      <c r="P122" s="177" t="s">
        <v>4642</v>
      </c>
      <c r="Q122" s="191" t="s">
        <v>4583</v>
      </c>
      <c r="R122" s="628" t="s">
        <v>5139</v>
      </c>
    </row>
    <row r="123" spans="1:18" ht="17.25" customHeight="1" thickTop="1" x14ac:dyDescent="0.25">
      <c r="A123" s="174" t="s">
        <v>5140</v>
      </c>
      <c r="B123" s="156" t="s">
        <v>4642</v>
      </c>
      <c r="C123" s="156" t="s">
        <v>4730</v>
      </c>
      <c r="D123" s="2925">
        <v>0</v>
      </c>
      <c r="E123" s="179"/>
      <c r="F123" s="179"/>
      <c r="G123" s="179"/>
      <c r="H123" s="156" t="s">
        <v>4605</v>
      </c>
      <c r="I123" s="1576" t="s">
        <v>4677</v>
      </c>
      <c r="J123" s="299" t="s">
        <v>4617</v>
      </c>
      <c r="K123" s="156" t="s">
        <v>4605</v>
      </c>
      <c r="L123" s="2925">
        <v>0</v>
      </c>
      <c r="M123" s="179"/>
      <c r="N123" s="179"/>
      <c r="O123" s="179"/>
      <c r="P123" s="179" t="s">
        <v>4642</v>
      </c>
      <c r="Q123" s="152" t="s">
        <v>4583</v>
      </c>
      <c r="R123" s="477" t="s">
        <v>5141</v>
      </c>
    </row>
    <row r="124" spans="1:18" ht="17.25" customHeight="1" x14ac:dyDescent="0.25">
      <c r="A124" s="275" t="s">
        <v>5142</v>
      </c>
      <c r="B124" s="143" t="s">
        <v>4642</v>
      </c>
      <c r="C124" s="164" t="s">
        <v>4583</v>
      </c>
      <c r="D124" s="157"/>
      <c r="E124" s="2923">
        <v>0</v>
      </c>
      <c r="F124" s="157"/>
      <c r="G124" s="157"/>
      <c r="H124" s="143" t="s">
        <v>4605</v>
      </c>
      <c r="I124" s="300" t="s">
        <v>4681</v>
      </c>
      <c r="J124" s="295" t="s">
        <v>4621</v>
      </c>
      <c r="K124" s="143" t="s">
        <v>4605</v>
      </c>
      <c r="L124" s="157"/>
      <c r="M124" s="2923">
        <v>0</v>
      </c>
      <c r="N124" s="157"/>
      <c r="O124" s="157"/>
      <c r="P124" s="157" t="s">
        <v>4642</v>
      </c>
      <c r="Q124" s="164" t="s">
        <v>4583</v>
      </c>
      <c r="R124" s="344" t="s">
        <v>5143</v>
      </c>
    </row>
    <row r="125" spans="1:18" ht="17.25" customHeight="1" x14ac:dyDescent="0.25">
      <c r="A125" s="148" t="s">
        <v>5144</v>
      </c>
      <c r="B125" s="143" t="s">
        <v>4642</v>
      </c>
      <c r="C125" s="143" t="s">
        <v>4730</v>
      </c>
      <c r="D125" s="157"/>
      <c r="E125" s="157"/>
      <c r="F125" s="2923">
        <v>0</v>
      </c>
      <c r="G125" s="157"/>
      <c r="H125" s="143" t="s">
        <v>4605</v>
      </c>
      <c r="I125" s="1577" t="s">
        <v>4685</v>
      </c>
      <c r="J125" s="1569" t="s">
        <v>4687</v>
      </c>
      <c r="K125" s="143" t="s">
        <v>4605</v>
      </c>
      <c r="L125" s="157"/>
      <c r="M125" s="157"/>
      <c r="N125" s="2923">
        <v>0</v>
      </c>
      <c r="O125" s="157"/>
      <c r="P125" s="157" t="s">
        <v>4642</v>
      </c>
      <c r="Q125" s="143" t="s">
        <v>4730</v>
      </c>
      <c r="R125" s="629" t="s">
        <v>5145</v>
      </c>
    </row>
    <row r="126" spans="1:18" ht="17.25" customHeight="1" x14ac:dyDescent="0.25">
      <c r="A126" s="148" t="s">
        <v>5146</v>
      </c>
      <c r="B126" s="143" t="s">
        <v>4642</v>
      </c>
      <c r="C126" s="143" t="s">
        <v>4730</v>
      </c>
      <c r="D126" s="2923">
        <v>0</v>
      </c>
      <c r="E126" s="157"/>
      <c r="F126" s="157"/>
      <c r="G126" s="157"/>
      <c r="H126" s="143" t="s">
        <v>4605</v>
      </c>
      <c r="I126" s="1577" t="s">
        <v>4690</v>
      </c>
      <c r="J126" s="295" t="s">
        <v>4692</v>
      </c>
      <c r="K126" s="143" t="s">
        <v>4605</v>
      </c>
      <c r="L126" s="2923">
        <v>0</v>
      </c>
      <c r="M126" s="157"/>
      <c r="N126" s="157"/>
      <c r="O126" s="157"/>
      <c r="P126" s="157" t="s">
        <v>4642</v>
      </c>
      <c r="Q126" s="164" t="s">
        <v>4583</v>
      </c>
      <c r="R126" s="344" t="s">
        <v>5147</v>
      </c>
    </row>
    <row r="127" spans="1:18" ht="17.25" customHeight="1" x14ac:dyDescent="0.25">
      <c r="A127" s="148" t="s">
        <v>5148</v>
      </c>
      <c r="B127" s="143" t="s">
        <v>4642</v>
      </c>
      <c r="C127" s="143" t="s">
        <v>4730</v>
      </c>
      <c r="D127" s="157"/>
      <c r="E127" s="2923">
        <v>0</v>
      </c>
      <c r="F127" s="157"/>
      <c r="G127" s="157"/>
      <c r="H127" s="143" t="s">
        <v>4605</v>
      </c>
      <c r="I127" s="1577" t="s">
        <v>4695</v>
      </c>
      <c r="J127" s="295" t="s">
        <v>4696</v>
      </c>
      <c r="K127" s="143" t="s">
        <v>4605</v>
      </c>
      <c r="L127" s="157"/>
      <c r="M127" s="2923">
        <v>0</v>
      </c>
      <c r="N127" s="157"/>
      <c r="O127" s="157"/>
      <c r="P127" s="157" t="s">
        <v>4642</v>
      </c>
      <c r="Q127" s="164" t="s">
        <v>4583</v>
      </c>
      <c r="R127" s="344" t="s">
        <v>5149</v>
      </c>
    </row>
    <row r="128" spans="1:18" ht="17.25" customHeight="1" x14ac:dyDescent="0.25">
      <c r="A128" s="148" t="s">
        <v>5150</v>
      </c>
      <c r="B128" s="143" t="s">
        <v>4642</v>
      </c>
      <c r="C128" s="143" t="s">
        <v>4730</v>
      </c>
      <c r="D128" s="157"/>
      <c r="E128" s="157"/>
      <c r="F128" s="2923">
        <v>0</v>
      </c>
      <c r="G128" s="157"/>
      <c r="H128" s="143" t="s">
        <v>4605</v>
      </c>
      <c r="I128" s="1577" t="s">
        <v>4698</v>
      </c>
      <c r="J128" s="295" t="s">
        <v>4699</v>
      </c>
      <c r="K128" s="143" t="s">
        <v>4605</v>
      </c>
      <c r="L128" s="157"/>
      <c r="M128" s="157"/>
      <c r="N128" s="2923">
        <v>0</v>
      </c>
      <c r="O128" s="157"/>
      <c r="P128" s="157" t="s">
        <v>4642</v>
      </c>
      <c r="Q128" s="164" t="s">
        <v>4583</v>
      </c>
      <c r="R128" s="344" t="s">
        <v>5151</v>
      </c>
    </row>
    <row r="129" spans="1:18" ht="17.25" customHeight="1" x14ac:dyDescent="0.25">
      <c r="A129" s="148" t="s">
        <v>5152</v>
      </c>
      <c r="B129" s="143" t="s">
        <v>4642</v>
      </c>
      <c r="C129" s="143" t="s">
        <v>4730</v>
      </c>
      <c r="D129" s="2923">
        <v>0</v>
      </c>
      <c r="E129" s="157"/>
      <c r="F129" s="157"/>
      <c r="G129" s="157"/>
      <c r="H129" s="143" t="s">
        <v>4605</v>
      </c>
      <c r="I129" s="1577" t="s">
        <v>4700</v>
      </c>
      <c r="J129" s="295" t="s">
        <v>4701</v>
      </c>
      <c r="K129" s="143" t="s">
        <v>4605</v>
      </c>
      <c r="L129" s="2923">
        <v>0</v>
      </c>
      <c r="M129" s="157"/>
      <c r="N129" s="157"/>
      <c r="O129" s="157"/>
      <c r="P129" s="157" t="s">
        <v>4642</v>
      </c>
      <c r="Q129" s="164" t="s">
        <v>4583</v>
      </c>
      <c r="R129" s="264" t="s">
        <v>5153</v>
      </c>
    </row>
    <row r="130" spans="1:18" ht="17.25" customHeight="1" x14ac:dyDescent="0.25">
      <c r="A130" s="148" t="s">
        <v>5154</v>
      </c>
      <c r="B130" s="143" t="s">
        <v>4642</v>
      </c>
      <c r="C130" s="143" t="s">
        <v>4730</v>
      </c>
      <c r="D130" s="157"/>
      <c r="E130" s="2923">
        <v>0</v>
      </c>
      <c r="F130" s="157"/>
      <c r="G130" s="157"/>
      <c r="H130" s="143" t="s">
        <v>4605</v>
      </c>
      <c r="I130" s="1577" t="s">
        <v>4704</v>
      </c>
      <c r="J130" s="295" t="s">
        <v>4705</v>
      </c>
      <c r="K130" s="143" t="s">
        <v>4605</v>
      </c>
      <c r="L130" s="157"/>
      <c r="M130" s="2923">
        <v>0</v>
      </c>
      <c r="N130" s="157"/>
      <c r="O130" s="157"/>
      <c r="P130" s="157" t="s">
        <v>4642</v>
      </c>
      <c r="Q130" s="164" t="s">
        <v>4583</v>
      </c>
      <c r="R130" s="264" t="s">
        <v>5155</v>
      </c>
    </row>
    <row r="131" spans="1:18" ht="17.25" customHeight="1" x14ac:dyDescent="0.25">
      <c r="A131" s="343" t="s">
        <v>5156</v>
      </c>
      <c r="B131" s="143" t="s">
        <v>4642</v>
      </c>
      <c r="C131" s="143" t="s">
        <v>4730</v>
      </c>
      <c r="D131" s="157"/>
      <c r="E131" s="157"/>
      <c r="F131" s="2923">
        <v>0</v>
      </c>
      <c r="G131" s="157"/>
      <c r="H131" s="143" t="s">
        <v>4605</v>
      </c>
      <c r="I131" s="1571" t="s">
        <v>4708</v>
      </c>
      <c r="J131" s="295" t="s">
        <v>4710</v>
      </c>
      <c r="K131" s="143" t="s">
        <v>4605</v>
      </c>
      <c r="L131" s="157"/>
      <c r="M131" s="157"/>
      <c r="N131" s="2923">
        <v>0</v>
      </c>
      <c r="O131" s="157"/>
      <c r="P131" s="157" t="s">
        <v>4642</v>
      </c>
      <c r="Q131" s="164" t="s">
        <v>4583</v>
      </c>
      <c r="R131" s="264" t="s">
        <v>5157</v>
      </c>
    </row>
    <row r="132" spans="1:18" ht="17.25" customHeight="1" x14ac:dyDescent="0.25">
      <c r="A132" s="343" t="s">
        <v>5158</v>
      </c>
      <c r="B132" s="143" t="s">
        <v>4642</v>
      </c>
      <c r="C132" s="143" t="s">
        <v>4730</v>
      </c>
      <c r="D132" s="2923">
        <v>0</v>
      </c>
      <c r="E132" s="157"/>
      <c r="F132" s="157"/>
      <c r="G132" s="157"/>
      <c r="H132" s="143" t="s">
        <v>4605</v>
      </c>
      <c r="I132" s="1571" t="s">
        <v>4713</v>
      </c>
      <c r="J132" s="1569" t="s">
        <v>4714</v>
      </c>
      <c r="K132" s="143" t="s">
        <v>4605</v>
      </c>
      <c r="L132" s="2923">
        <v>0</v>
      </c>
      <c r="M132" s="157"/>
      <c r="N132" s="157"/>
      <c r="O132" s="157"/>
      <c r="P132" s="157" t="s">
        <v>4642</v>
      </c>
      <c r="Q132" s="143" t="s">
        <v>4730</v>
      </c>
      <c r="R132" s="621" t="s">
        <v>5159</v>
      </c>
    </row>
    <row r="133" spans="1:18" ht="17.25" customHeight="1" x14ac:dyDescent="0.25">
      <c r="A133" s="148" t="s">
        <v>5160</v>
      </c>
      <c r="B133" s="143" t="s">
        <v>4642</v>
      </c>
      <c r="C133" s="143" t="s">
        <v>4730</v>
      </c>
      <c r="D133" s="157"/>
      <c r="E133" s="2923">
        <v>0</v>
      </c>
      <c r="F133" s="157"/>
      <c r="G133" s="157"/>
      <c r="H133" s="143" t="s">
        <v>4605</v>
      </c>
      <c r="I133" s="1577" t="s">
        <v>4717</v>
      </c>
      <c r="J133" s="1569" t="s">
        <v>4718</v>
      </c>
      <c r="K133" s="143" t="s">
        <v>4605</v>
      </c>
      <c r="L133" s="157"/>
      <c r="M133" s="2923">
        <v>0</v>
      </c>
      <c r="N133" s="157"/>
      <c r="O133" s="157"/>
      <c r="P133" s="157" t="s">
        <v>4642</v>
      </c>
      <c r="Q133" s="143" t="s">
        <v>4730</v>
      </c>
      <c r="R133" s="621" t="s">
        <v>5161</v>
      </c>
    </row>
    <row r="134" spans="1:18" ht="17.25" customHeight="1" x14ac:dyDescent="0.25">
      <c r="A134" s="343" t="s">
        <v>5162</v>
      </c>
      <c r="B134" s="143" t="s">
        <v>4642</v>
      </c>
      <c r="C134" s="143" t="s">
        <v>4730</v>
      </c>
      <c r="D134" s="157"/>
      <c r="E134" s="157"/>
      <c r="F134" s="2923">
        <v>0</v>
      </c>
      <c r="G134" s="157"/>
      <c r="H134" s="143" t="s">
        <v>4605</v>
      </c>
      <c r="I134" s="1571" t="s">
        <v>5062</v>
      </c>
      <c r="J134" s="1569" t="s">
        <v>4850</v>
      </c>
      <c r="K134" s="143" t="s">
        <v>4605</v>
      </c>
      <c r="L134" s="157"/>
      <c r="M134" s="157"/>
      <c r="N134" s="2923">
        <v>0</v>
      </c>
      <c r="O134" s="157"/>
      <c r="P134" s="157" t="s">
        <v>4642</v>
      </c>
      <c r="Q134" s="143" t="s">
        <v>4730</v>
      </c>
      <c r="R134" s="621" t="s">
        <v>5163</v>
      </c>
    </row>
    <row r="135" spans="1:18" ht="17.25" customHeight="1" x14ac:dyDescent="0.25">
      <c r="A135" s="343" t="s">
        <v>5164</v>
      </c>
      <c r="B135" s="143" t="s">
        <v>4642</v>
      </c>
      <c r="C135" s="143" t="s">
        <v>4730</v>
      </c>
      <c r="D135" s="2923">
        <v>0</v>
      </c>
      <c r="E135" s="157"/>
      <c r="F135" s="157"/>
      <c r="G135" s="157"/>
      <c r="H135" s="143" t="s">
        <v>4605</v>
      </c>
      <c r="I135" s="1571" t="s">
        <v>4852</v>
      </c>
      <c r="J135" s="1569" t="s">
        <v>4853</v>
      </c>
      <c r="K135" s="143" t="s">
        <v>4605</v>
      </c>
      <c r="L135" s="2923">
        <v>0</v>
      </c>
      <c r="M135" s="157"/>
      <c r="N135" s="157"/>
      <c r="O135" s="157"/>
      <c r="P135" s="157" t="s">
        <v>4642</v>
      </c>
      <c r="Q135" s="143" t="s">
        <v>4730</v>
      </c>
      <c r="R135" s="621" t="s">
        <v>5165</v>
      </c>
    </row>
    <row r="136" spans="1:18" ht="17.25" customHeight="1" x14ac:dyDescent="0.25">
      <c r="A136" s="343" t="s">
        <v>5166</v>
      </c>
      <c r="B136" s="143" t="s">
        <v>4642</v>
      </c>
      <c r="C136" s="143" t="s">
        <v>4730</v>
      </c>
      <c r="D136" s="157"/>
      <c r="E136" s="2923">
        <v>0</v>
      </c>
      <c r="F136" s="157"/>
      <c r="G136" s="157"/>
      <c r="H136" s="143" t="s">
        <v>4605</v>
      </c>
      <c r="I136" s="1571" t="s">
        <v>4854</v>
      </c>
      <c r="J136" s="1569" t="s">
        <v>4855</v>
      </c>
      <c r="K136" s="143" t="s">
        <v>4605</v>
      </c>
      <c r="L136" s="157"/>
      <c r="M136" s="2923">
        <v>0</v>
      </c>
      <c r="N136" s="157"/>
      <c r="O136" s="157"/>
      <c r="P136" s="157" t="s">
        <v>4642</v>
      </c>
      <c r="Q136" s="143" t="s">
        <v>4730</v>
      </c>
      <c r="R136" s="621" t="s">
        <v>5167</v>
      </c>
    </row>
    <row r="137" spans="1:18" ht="17.25" customHeight="1" x14ac:dyDescent="0.25">
      <c r="A137" s="148" t="s">
        <v>5005</v>
      </c>
      <c r="B137" s="143" t="s">
        <v>569</v>
      </c>
      <c r="C137" s="143" t="s">
        <v>4730</v>
      </c>
      <c r="D137" s="157"/>
      <c r="E137" s="157"/>
      <c r="F137" s="2923">
        <v>0</v>
      </c>
      <c r="G137" s="157"/>
      <c r="H137" s="143" t="s">
        <v>4605</v>
      </c>
      <c r="I137" s="1577" t="s">
        <v>4856</v>
      </c>
      <c r="J137" s="295" t="s">
        <v>4857</v>
      </c>
      <c r="K137" s="143" t="s">
        <v>4605</v>
      </c>
      <c r="L137" s="157"/>
      <c r="M137" s="157"/>
      <c r="N137" s="2923">
        <v>0</v>
      </c>
      <c r="O137" s="157"/>
      <c r="P137" s="157" t="s">
        <v>4642</v>
      </c>
      <c r="Q137" s="164" t="s">
        <v>4583</v>
      </c>
      <c r="R137" s="264" t="s">
        <v>5168</v>
      </c>
    </row>
    <row r="138" spans="1:18" ht="17.25" customHeight="1" thickBot="1" x14ac:dyDescent="0.3">
      <c r="A138" s="165" t="s">
        <v>5005</v>
      </c>
      <c r="B138" s="166" t="s">
        <v>569</v>
      </c>
      <c r="C138" s="166" t="s">
        <v>4730</v>
      </c>
      <c r="D138" s="2926">
        <v>0</v>
      </c>
      <c r="E138" s="167"/>
      <c r="F138" s="167"/>
      <c r="G138" s="167"/>
      <c r="H138" s="166" t="s">
        <v>4605</v>
      </c>
      <c r="I138" s="1578" t="s">
        <v>4858</v>
      </c>
      <c r="J138" s="1579" t="s">
        <v>4859</v>
      </c>
      <c r="K138" s="166" t="s">
        <v>4605</v>
      </c>
      <c r="L138" s="2926">
        <v>0</v>
      </c>
      <c r="M138" s="167"/>
      <c r="N138" s="167"/>
      <c r="O138" s="167"/>
      <c r="P138" s="167" t="s">
        <v>4642</v>
      </c>
      <c r="Q138" s="166" t="s">
        <v>4730</v>
      </c>
      <c r="R138" s="622" t="s">
        <v>5169</v>
      </c>
    </row>
    <row r="139" spans="1:18" ht="15" thickTop="1" x14ac:dyDescent="0.25">
      <c r="A139" s="171"/>
      <c r="B139" s="133"/>
      <c r="C139" s="133"/>
      <c r="D139" s="131"/>
      <c r="E139" s="131"/>
      <c r="F139" s="131"/>
      <c r="G139" s="131"/>
      <c r="H139" s="133"/>
      <c r="I139" s="172"/>
      <c r="J139" s="172"/>
      <c r="K139" s="133" t="s">
        <v>4720</v>
      </c>
      <c r="L139" s="131">
        <f>SUM(D114:D138,L114:L138)</f>
        <v>0</v>
      </c>
      <c r="M139" s="131">
        <f>SUM(E114:E138,M114:M138)</f>
        <v>0</v>
      </c>
      <c r="N139" s="131">
        <f>SUM(F114:F138,N114:N138)</f>
        <v>0</v>
      </c>
      <c r="O139" s="131"/>
      <c r="P139" s="131"/>
      <c r="Q139" s="133"/>
      <c r="R139" s="131"/>
    </row>
    <row r="140" spans="1:18" ht="15" thickBot="1" x14ac:dyDescent="0.3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</row>
    <row r="141" spans="1:18" ht="15.6" thickTop="1" thickBot="1" x14ac:dyDescent="0.3">
      <c r="A141" s="173" t="s">
        <v>7010</v>
      </c>
      <c r="B141" s="128"/>
      <c r="C141" s="3546" t="s">
        <v>5170</v>
      </c>
      <c r="D141" s="3546"/>
      <c r="E141" s="3546"/>
      <c r="F141" s="173"/>
      <c r="G141" s="173"/>
      <c r="H141" s="133"/>
      <c r="I141" s="3551" t="s">
        <v>5070</v>
      </c>
      <c r="J141" s="3552"/>
      <c r="K141" s="133"/>
      <c r="L141" s="173"/>
      <c r="M141" s="173"/>
      <c r="N141" s="173"/>
      <c r="O141" s="173"/>
      <c r="P141" s="173"/>
      <c r="Q141" s="173"/>
      <c r="R141" s="128"/>
    </row>
    <row r="142" spans="1:18" ht="15.6" thickTop="1" thickBot="1" x14ac:dyDescent="0.3">
      <c r="A142" s="127"/>
      <c r="B142" s="128"/>
      <c r="C142" s="128"/>
      <c r="D142" s="129"/>
      <c r="E142" s="129"/>
      <c r="F142" s="130"/>
      <c r="G142" s="129"/>
      <c r="H142" s="131"/>
      <c r="I142" s="128"/>
      <c r="J142" s="132"/>
      <c r="K142" s="1448" t="s">
        <v>4570</v>
      </c>
      <c r="L142" s="1445">
        <v>5.0999999999999996</v>
      </c>
      <c r="M142" s="1446">
        <v>0</v>
      </c>
      <c r="N142" s="1447">
        <v>0</v>
      </c>
      <c r="O142" s="510" t="s">
        <v>4571</v>
      </c>
      <c r="P142" s="133"/>
      <c r="Q142" s="128"/>
      <c r="R142" s="530"/>
    </row>
    <row r="143" spans="1:18" ht="15.6" thickTop="1" thickBot="1" x14ac:dyDescent="0.3">
      <c r="A143" s="134" t="s">
        <v>4572</v>
      </c>
      <c r="B143" s="135" t="s">
        <v>5038</v>
      </c>
      <c r="C143" s="136" t="s">
        <v>4574</v>
      </c>
      <c r="D143" s="135" t="s">
        <v>5039</v>
      </c>
      <c r="E143" s="135" t="s">
        <v>5040</v>
      </c>
      <c r="F143" s="135" t="s">
        <v>5041</v>
      </c>
      <c r="G143" s="135" t="s">
        <v>5042</v>
      </c>
      <c r="H143" s="135" t="s">
        <v>5043</v>
      </c>
      <c r="I143" s="138" t="s">
        <v>5044</v>
      </c>
      <c r="J143" s="139" t="s">
        <v>5044</v>
      </c>
      <c r="K143" s="135" t="s">
        <v>5043</v>
      </c>
      <c r="L143" s="135" t="s">
        <v>5039</v>
      </c>
      <c r="M143" s="135" t="s">
        <v>5040</v>
      </c>
      <c r="N143" s="135" t="s">
        <v>5041</v>
      </c>
      <c r="O143" s="135" t="s">
        <v>5042</v>
      </c>
      <c r="P143" s="135" t="s">
        <v>5038</v>
      </c>
      <c r="Q143" s="136" t="s">
        <v>4574</v>
      </c>
      <c r="R143" s="140" t="s">
        <v>4572</v>
      </c>
    </row>
    <row r="144" spans="1:18" ht="15.75" customHeight="1" thickTop="1" x14ac:dyDescent="0.25">
      <c r="A144" s="141"/>
      <c r="B144" s="142" t="s">
        <v>569</v>
      </c>
      <c r="C144" s="142" t="s">
        <v>4730</v>
      </c>
      <c r="D144" s="2921">
        <v>0</v>
      </c>
      <c r="E144" s="144"/>
      <c r="F144" s="144"/>
      <c r="G144" s="144"/>
      <c r="H144" s="142" t="s">
        <v>4605</v>
      </c>
      <c r="I144" s="1575" t="s">
        <v>4640</v>
      </c>
      <c r="J144" s="293" t="s">
        <v>4586</v>
      </c>
      <c r="K144" s="142" t="s">
        <v>4605</v>
      </c>
      <c r="L144" s="2921">
        <v>0</v>
      </c>
      <c r="M144" s="144"/>
      <c r="N144" s="144"/>
      <c r="O144" s="144"/>
      <c r="P144" s="163" t="s">
        <v>4642</v>
      </c>
      <c r="Q144" s="142" t="s">
        <v>4730</v>
      </c>
      <c r="R144" s="620" t="s">
        <v>5171</v>
      </c>
    </row>
    <row r="145" spans="1:18" ht="15.75" customHeight="1" x14ac:dyDescent="0.25">
      <c r="A145" s="624" t="s">
        <v>5172</v>
      </c>
      <c r="B145" s="143" t="s">
        <v>4642</v>
      </c>
      <c r="C145" s="164" t="s">
        <v>4583</v>
      </c>
      <c r="D145" s="149"/>
      <c r="E145" s="2922">
        <v>0</v>
      </c>
      <c r="F145" s="149"/>
      <c r="G145" s="149"/>
      <c r="H145" s="143" t="s">
        <v>4605</v>
      </c>
      <c r="I145" s="294" t="s">
        <v>4645</v>
      </c>
      <c r="J145" s="295" t="s">
        <v>4591</v>
      </c>
      <c r="K145" s="143" t="s">
        <v>4605</v>
      </c>
      <c r="L145" s="149"/>
      <c r="M145" s="2922">
        <v>0</v>
      </c>
      <c r="N145" s="149"/>
      <c r="O145" s="149"/>
      <c r="P145" s="157" t="s">
        <v>4642</v>
      </c>
      <c r="Q145" s="143" t="s">
        <v>4730</v>
      </c>
      <c r="R145" s="344" t="s">
        <v>5173</v>
      </c>
    </row>
    <row r="146" spans="1:18" ht="15.75" customHeight="1" x14ac:dyDescent="0.25">
      <c r="A146" s="609" t="s">
        <v>5174</v>
      </c>
      <c r="B146" s="143" t="s">
        <v>4642</v>
      </c>
      <c r="C146" s="164" t="s">
        <v>4583</v>
      </c>
      <c r="D146" s="157"/>
      <c r="E146" s="157"/>
      <c r="F146" s="2923">
        <v>0</v>
      </c>
      <c r="G146" s="157"/>
      <c r="H146" s="143" t="s">
        <v>4605</v>
      </c>
      <c r="I146" s="294" t="s">
        <v>4648</v>
      </c>
      <c r="J146" s="295" t="s">
        <v>4596</v>
      </c>
      <c r="K146" s="143" t="s">
        <v>4605</v>
      </c>
      <c r="L146" s="157"/>
      <c r="M146" s="157"/>
      <c r="N146" s="2923">
        <v>0</v>
      </c>
      <c r="O146" s="157"/>
      <c r="P146" s="157" t="s">
        <v>4642</v>
      </c>
      <c r="Q146" s="143" t="s">
        <v>4730</v>
      </c>
      <c r="R146" s="344" t="s">
        <v>5175</v>
      </c>
    </row>
    <row r="147" spans="1:18" ht="15.75" customHeight="1" x14ac:dyDescent="0.25">
      <c r="A147" s="624" t="s">
        <v>5176</v>
      </c>
      <c r="B147" s="143" t="s">
        <v>4642</v>
      </c>
      <c r="C147" s="164" t="s">
        <v>4583</v>
      </c>
      <c r="D147" s="2923">
        <v>0</v>
      </c>
      <c r="E147" s="157"/>
      <c r="F147" s="157"/>
      <c r="G147" s="157"/>
      <c r="H147" s="143" t="s">
        <v>4605</v>
      </c>
      <c r="I147" s="294" t="s">
        <v>4652</v>
      </c>
      <c r="J147" s="295" t="s">
        <v>4601</v>
      </c>
      <c r="K147" s="143" t="s">
        <v>4605</v>
      </c>
      <c r="L147" s="2923">
        <v>0</v>
      </c>
      <c r="M147" s="157"/>
      <c r="N147" s="157"/>
      <c r="O147" s="157"/>
      <c r="P147" s="157" t="s">
        <v>4642</v>
      </c>
      <c r="Q147" s="143" t="s">
        <v>4730</v>
      </c>
      <c r="R147" s="344" t="s">
        <v>5177</v>
      </c>
    </row>
    <row r="148" spans="1:18" ht="15.75" customHeight="1" x14ac:dyDescent="0.25">
      <c r="A148" s="609" t="s">
        <v>5178</v>
      </c>
      <c r="B148" s="143" t="s">
        <v>4642</v>
      </c>
      <c r="C148" s="164" t="s">
        <v>4583</v>
      </c>
      <c r="D148" s="157"/>
      <c r="E148" s="2923">
        <v>0</v>
      </c>
      <c r="F148" s="157"/>
      <c r="G148" s="157"/>
      <c r="H148" s="143" t="s">
        <v>4605</v>
      </c>
      <c r="I148" s="294" t="s">
        <v>4655</v>
      </c>
      <c r="J148" s="295" t="s">
        <v>4604</v>
      </c>
      <c r="K148" s="143" t="s">
        <v>4605</v>
      </c>
      <c r="L148" s="157"/>
      <c r="M148" s="2923">
        <v>0.99406214144375715</v>
      </c>
      <c r="N148" s="157"/>
      <c r="O148" s="157"/>
      <c r="P148" s="157" t="s">
        <v>4642</v>
      </c>
      <c r="Q148" s="164" t="s">
        <v>4583</v>
      </c>
      <c r="R148" s="344" t="s">
        <v>5179</v>
      </c>
    </row>
    <row r="149" spans="1:18" ht="15.75" customHeight="1" x14ac:dyDescent="0.25">
      <c r="A149" s="624" t="s">
        <v>5180</v>
      </c>
      <c r="B149" s="143" t="s">
        <v>4642</v>
      </c>
      <c r="C149" s="164" t="s">
        <v>4583</v>
      </c>
      <c r="D149" s="157"/>
      <c r="E149" s="157"/>
      <c r="F149" s="2923">
        <v>0</v>
      </c>
      <c r="G149" s="157"/>
      <c r="H149" s="143" t="s">
        <v>4605</v>
      </c>
      <c r="I149" s="294" t="s">
        <v>4660</v>
      </c>
      <c r="J149" s="295" t="s">
        <v>4607</v>
      </c>
      <c r="K149" s="143" t="s">
        <v>4605</v>
      </c>
      <c r="L149" s="157"/>
      <c r="M149" s="157"/>
      <c r="N149" s="2923">
        <v>0</v>
      </c>
      <c r="O149" s="157"/>
      <c r="P149" s="157" t="s">
        <v>4642</v>
      </c>
      <c r="Q149" s="164" t="s">
        <v>4583</v>
      </c>
      <c r="R149" s="344" t="s">
        <v>5181</v>
      </c>
    </row>
    <row r="150" spans="1:18" ht="15.75" customHeight="1" x14ac:dyDescent="0.25">
      <c r="A150" s="609" t="s">
        <v>5182</v>
      </c>
      <c r="B150" s="143" t="s">
        <v>4642</v>
      </c>
      <c r="C150" s="164" t="s">
        <v>4583</v>
      </c>
      <c r="D150" s="2923">
        <v>0</v>
      </c>
      <c r="E150" s="157"/>
      <c r="F150" s="157"/>
      <c r="G150" s="157"/>
      <c r="H150" s="143" t="s">
        <v>4605</v>
      </c>
      <c r="I150" s="294" t="s">
        <v>4664</v>
      </c>
      <c r="J150" s="295" t="s">
        <v>4609</v>
      </c>
      <c r="K150" s="143" t="s">
        <v>4605</v>
      </c>
      <c r="L150" s="2923">
        <v>0</v>
      </c>
      <c r="M150" s="157"/>
      <c r="N150" s="157"/>
      <c r="O150" s="157"/>
      <c r="P150" s="157" t="s">
        <v>4642</v>
      </c>
      <c r="Q150" s="164" t="s">
        <v>4583</v>
      </c>
      <c r="R150" s="344" t="s">
        <v>5183</v>
      </c>
    </row>
    <row r="151" spans="1:18" ht="15.75" customHeight="1" x14ac:dyDescent="0.25">
      <c r="A151" s="624" t="s">
        <v>5184</v>
      </c>
      <c r="B151" s="143" t="s">
        <v>4642</v>
      </c>
      <c r="C151" s="164" t="s">
        <v>4583</v>
      </c>
      <c r="D151" s="157"/>
      <c r="E151" s="2923">
        <v>0</v>
      </c>
      <c r="F151" s="157"/>
      <c r="G151" s="157"/>
      <c r="H151" s="143" t="s">
        <v>4605</v>
      </c>
      <c r="I151" s="294" t="s">
        <v>4668</v>
      </c>
      <c r="J151" s="295" t="s">
        <v>4611</v>
      </c>
      <c r="K151" s="143" t="s">
        <v>4605</v>
      </c>
      <c r="L151" s="157"/>
      <c r="M151" s="2923">
        <v>0</v>
      </c>
      <c r="N151" s="157"/>
      <c r="O151" s="157"/>
      <c r="P151" s="157" t="s">
        <v>4642</v>
      </c>
      <c r="Q151" s="164" t="s">
        <v>4583</v>
      </c>
      <c r="R151" s="344" t="s">
        <v>5185</v>
      </c>
    </row>
    <row r="152" spans="1:18" ht="15.75" customHeight="1" thickBot="1" x14ac:dyDescent="0.3">
      <c r="A152" s="624" t="s">
        <v>5186</v>
      </c>
      <c r="B152" s="159" t="s">
        <v>4642</v>
      </c>
      <c r="C152" s="185" t="s">
        <v>4583</v>
      </c>
      <c r="D152" s="177"/>
      <c r="E152" s="177"/>
      <c r="F152" s="2928">
        <v>0</v>
      </c>
      <c r="G152" s="160"/>
      <c r="H152" s="159" t="s">
        <v>4605</v>
      </c>
      <c r="I152" s="296" t="s">
        <v>4672</v>
      </c>
      <c r="J152" s="297" t="s">
        <v>4613</v>
      </c>
      <c r="K152" s="159" t="s">
        <v>4605</v>
      </c>
      <c r="L152" s="177"/>
      <c r="M152" s="177"/>
      <c r="N152" s="2928">
        <v>0</v>
      </c>
      <c r="O152" s="160"/>
      <c r="P152" s="160" t="s">
        <v>4642</v>
      </c>
      <c r="Q152" s="185" t="s">
        <v>4583</v>
      </c>
      <c r="R152" s="628" t="s">
        <v>5187</v>
      </c>
    </row>
    <row r="153" spans="1:18" ht="15.75" customHeight="1" thickTop="1" x14ac:dyDescent="0.25">
      <c r="A153" s="278" t="s">
        <v>5188</v>
      </c>
      <c r="B153" s="142" t="s">
        <v>4642</v>
      </c>
      <c r="C153" s="152" t="s">
        <v>4583</v>
      </c>
      <c r="D153" s="2925">
        <v>4.3322975655268783</v>
      </c>
      <c r="E153" s="179"/>
      <c r="F153" s="179"/>
      <c r="G153" s="163"/>
      <c r="H153" s="142" t="s">
        <v>4605</v>
      </c>
      <c r="I153" s="1576" t="s">
        <v>4677</v>
      </c>
      <c r="J153" s="1580" t="s">
        <v>4617</v>
      </c>
      <c r="K153" s="142" t="s">
        <v>4605</v>
      </c>
      <c r="L153" s="2925">
        <v>0</v>
      </c>
      <c r="M153" s="179"/>
      <c r="N153" s="179"/>
      <c r="O153" s="163"/>
      <c r="P153" s="163" t="s">
        <v>4642</v>
      </c>
      <c r="Q153" s="142" t="s">
        <v>4730</v>
      </c>
      <c r="R153" s="632" t="s">
        <v>5189</v>
      </c>
    </row>
    <row r="154" spans="1:18" ht="15.75" customHeight="1" x14ac:dyDescent="0.25">
      <c r="A154" s="1068" t="s">
        <v>5190</v>
      </c>
      <c r="B154" s="156" t="s">
        <v>4642</v>
      </c>
      <c r="C154" s="189" t="s">
        <v>4583</v>
      </c>
      <c r="D154" s="157"/>
      <c r="E154" s="2923">
        <v>0</v>
      </c>
      <c r="F154" s="157"/>
      <c r="G154" s="179"/>
      <c r="H154" s="156" t="s">
        <v>4605</v>
      </c>
      <c r="I154" s="1577" t="s">
        <v>4681</v>
      </c>
      <c r="J154" s="1569" t="s">
        <v>4621</v>
      </c>
      <c r="K154" s="156" t="s">
        <v>4605</v>
      </c>
      <c r="L154" s="157"/>
      <c r="M154" s="2923">
        <v>0</v>
      </c>
      <c r="N154" s="157"/>
      <c r="O154" s="179"/>
      <c r="P154" s="179" t="s">
        <v>4642</v>
      </c>
      <c r="Q154" s="143" t="s">
        <v>4730</v>
      </c>
      <c r="R154" s="633" t="s">
        <v>5191</v>
      </c>
    </row>
    <row r="155" spans="1:18" ht="15.75" customHeight="1" x14ac:dyDescent="0.25">
      <c r="A155" s="609" t="s">
        <v>5192</v>
      </c>
      <c r="B155" s="143" t="s">
        <v>4642</v>
      </c>
      <c r="C155" s="164" t="s">
        <v>4583</v>
      </c>
      <c r="D155" s="157"/>
      <c r="E155" s="157"/>
      <c r="F155" s="2923">
        <v>0</v>
      </c>
      <c r="G155" s="157"/>
      <c r="H155" s="143" t="s">
        <v>4605</v>
      </c>
      <c r="I155" s="300" t="s">
        <v>4685</v>
      </c>
      <c r="J155" s="1569" t="s">
        <v>4687</v>
      </c>
      <c r="K155" s="143" t="s">
        <v>4605</v>
      </c>
      <c r="L155" s="157"/>
      <c r="M155" s="157"/>
      <c r="N155" s="2923">
        <v>0</v>
      </c>
      <c r="O155" s="157"/>
      <c r="P155" s="157" t="s">
        <v>4642</v>
      </c>
      <c r="Q155" s="143" t="s">
        <v>4730</v>
      </c>
      <c r="R155" s="621" t="s">
        <v>5193</v>
      </c>
    </row>
    <row r="156" spans="1:18" ht="15.75" customHeight="1" x14ac:dyDescent="0.25">
      <c r="A156" s="609" t="s">
        <v>5194</v>
      </c>
      <c r="B156" s="143" t="s">
        <v>4642</v>
      </c>
      <c r="C156" s="164" t="s">
        <v>4583</v>
      </c>
      <c r="D156" s="2923">
        <v>0</v>
      </c>
      <c r="E156" s="157"/>
      <c r="F156" s="157"/>
      <c r="G156" s="157"/>
      <c r="H156" s="143" t="s">
        <v>4605</v>
      </c>
      <c r="I156" s="300" t="s">
        <v>4690</v>
      </c>
      <c r="J156" s="1569" t="s">
        <v>4692</v>
      </c>
      <c r="K156" s="143" t="s">
        <v>4605</v>
      </c>
      <c r="L156" s="2923">
        <v>0</v>
      </c>
      <c r="M156" s="157"/>
      <c r="N156" s="157"/>
      <c r="O156" s="157"/>
      <c r="P156" s="157" t="s">
        <v>4642</v>
      </c>
      <c r="Q156" s="143" t="s">
        <v>4730</v>
      </c>
      <c r="R156" s="633" t="s">
        <v>5195</v>
      </c>
    </row>
    <row r="157" spans="1:18" ht="15.75" customHeight="1" x14ac:dyDescent="0.25">
      <c r="A157" s="609" t="s">
        <v>5196</v>
      </c>
      <c r="B157" s="143" t="s">
        <v>4642</v>
      </c>
      <c r="C157" s="164" t="s">
        <v>4583</v>
      </c>
      <c r="D157" s="157"/>
      <c r="E157" s="2923">
        <v>0</v>
      </c>
      <c r="F157" s="157"/>
      <c r="G157" s="157"/>
      <c r="H157" s="143" t="s">
        <v>4605</v>
      </c>
      <c r="I157" s="300" t="s">
        <v>4695</v>
      </c>
      <c r="J157" s="1569" t="s">
        <v>4696</v>
      </c>
      <c r="K157" s="143" t="s">
        <v>4605</v>
      </c>
      <c r="L157" s="157"/>
      <c r="M157" s="2923">
        <v>0</v>
      </c>
      <c r="N157" s="157"/>
      <c r="O157" s="157"/>
      <c r="P157" s="157" t="s">
        <v>4642</v>
      </c>
      <c r="Q157" s="143" t="s">
        <v>4730</v>
      </c>
      <c r="R157" s="621" t="s">
        <v>5197</v>
      </c>
    </row>
    <row r="158" spans="1:18" ht="15.75" customHeight="1" x14ac:dyDescent="0.25">
      <c r="A158" s="630" t="s">
        <v>5198</v>
      </c>
      <c r="B158" s="143" t="s">
        <v>4642</v>
      </c>
      <c r="C158" s="164" t="s">
        <v>4583</v>
      </c>
      <c r="D158" s="157"/>
      <c r="E158" s="157"/>
      <c r="F158" s="2923">
        <v>0</v>
      </c>
      <c r="G158" s="157"/>
      <c r="H158" s="143" t="s">
        <v>4605</v>
      </c>
      <c r="I158" s="300" t="s">
        <v>4698</v>
      </c>
      <c r="J158" s="1569" t="s">
        <v>4699</v>
      </c>
      <c r="K158" s="143" t="s">
        <v>4605</v>
      </c>
      <c r="L158" s="157"/>
      <c r="M158" s="157"/>
      <c r="N158" s="2923">
        <v>0</v>
      </c>
      <c r="O158" s="157"/>
      <c r="P158" s="157" t="s">
        <v>4642</v>
      </c>
      <c r="Q158" s="143" t="s">
        <v>4730</v>
      </c>
      <c r="R158" s="633" t="s">
        <v>5199</v>
      </c>
    </row>
    <row r="159" spans="1:18" ht="15.75" customHeight="1" x14ac:dyDescent="0.25">
      <c r="A159" s="631" t="s">
        <v>5200</v>
      </c>
      <c r="B159" s="143" t="s">
        <v>4642</v>
      </c>
      <c r="C159" s="164" t="s">
        <v>4583</v>
      </c>
      <c r="D159" s="2923">
        <v>0</v>
      </c>
      <c r="E159" s="157"/>
      <c r="F159" s="157"/>
      <c r="G159" s="157"/>
      <c r="H159" s="143" t="s">
        <v>4605</v>
      </c>
      <c r="I159" s="300" t="s">
        <v>4700</v>
      </c>
      <c r="J159" s="1569" t="s">
        <v>4701</v>
      </c>
      <c r="K159" s="143" t="s">
        <v>4605</v>
      </c>
      <c r="L159" s="2923">
        <v>0</v>
      </c>
      <c r="M159" s="157"/>
      <c r="N159" s="157"/>
      <c r="O159" s="157"/>
      <c r="P159" s="157" t="s">
        <v>569</v>
      </c>
      <c r="Q159" s="143" t="s">
        <v>4730</v>
      </c>
      <c r="R159" s="153"/>
    </row>
    <row r="160" spans="1:18" ht="15.75" customHeight="1" x14ac:dyDescent="0.25">
      <c r="A160" s="609" t="s">
        <v>5201</v>
      </c>
      <c r="B160" s="143" t="s">
        <v>4642</v>
      </c>
      <c r="C160" s="164" t="s">
        <v>4583</v>
      </c>
      <c r="D160" s="157"/>
      <c r="E160" s="2923">
        <v>0</v>
      </c>
      <c r="F160" s="157"/>
      <c r="G160" s="157"/>
      <c r="H160" s="143" t="s">
        <v>4605</v>
      </c>
      <c r="I160" s="300" t="s">
        <v>4704</v>
      </c>
      <c r="J160" s="1569" t="s">
        <v>4705</v>
      </c>
      <c r="K160" s="143" t="s">
        <v>4605</v>
      </c>
      <c r="L160" s="157"/>
      <c r="M160" s="2923">
        <v>0</v>
      </c>
      <c r="N160" s="157"/>
      <c r="O160" s="157"/>
      <c r="P160" s="157" t="s">
        <v>4642</v>
      </c>
      <c r="Q160" s="143" t="s">
        <v>4730</v>
      </c>
      <c r="R160" s="633" t="s">
        <v>5202</v>
      </c>
    </row>
    <row r="161" spans="1:18" ht="15.75" customHeight="1" x14ac:dyDescent="0.25">
      <c r="A161" s="343" t="s">
        <v>5203</v>
      </c>
      <c r="B161" s="143" t="s">
        <v>4642</v>
      </c>
      <c r="C161" s="143" t="s">
        <v>4730</v>
      </c>
      <c r="D161" s="157"/>
      <c r="E161" s="157"/>
      <c r="F161" s="2923">
        <v>0</v>
      </c>
      <c r="G161" s="157"/>
      <c r="H161" s="143" t="s">
        <v>4605</v>
      </c>
      <c r="I161" s="1571" t="s">
        <v>4708</v>
      </c>
      <c r="J161" s="1569" t="s">
        <v>4710</v>
      </c>
      <c r="K161" s="143" t="s">
        <v>4605</v>
      </c>
      <c r="L161" s="157"/>
      <c r="M161" s="157"/>
      <c r="N161" s="2923">
        <v>0</v>
      </c>
      <c r="O161" s="157"/>
      <c r="P161" s="157" t="s">
        <v>4642</v>
      </c>
      <c r="Q161" s="143" t="s">
        <v>4730</v>
      </c>
      <c r="R161" s="621" t="s">
        <v>5204</v>
      </c>
    </row>
    <row r="162" spans="1:18" ht="15.75" customHeight="1" x14ac:dyDescent="0.25">
      <c r="A162" s="343" t="s">
        <v>5205</v>
      </c>
      <c r="B162" s="143" t="s">
        <v>4642</v>
      </c>
      <c r="C162" s="143" t="s">
        <v>4730</v>
      </c>
      <c r="D162" s="2923">
        <v>0</v>
      </c>
      <c r="E162" s="157"/>
      <c r="F162" s="157"/>
      <c r="G162" s="157"/>
      <c r="H162" s="143" t="s">
        <v>4605</v>
      </c>
      <c r="I162" s="1571" t="s">
        <v>4713</v>
      </c>
      <c r="J162" s="1569" t="s">
        <v>4714</v>
      </c>
      <c r="K162" s="143" t="s">
        <v>4605</v>
      </c>
      <c r="L162" s="2923">
        <v>0</v>
      </c>
      <c r="M162" s="157"/>
      <c r="N162" s="157"/>
      <c r="O162" s="157"/>
      <c r="P162" s="157" t="s">
        <v>4642</v>
      </c>
      <c r="Q162" s="143" t="s">
        <v>4730</v>
      </c>
      <c r="R162" s="633" t="s">
        <v>5206</v>
      </c>
    </row>
    <row r="163" spans="1:18" ht="15.75" customHeight="1" x14ac:dyDescent="0.25">
      <c r="A163" s="343" t="s">
        <v>5207</v>
      </c>
      <c r="B163" s="143" t="s">
        <v>4642</v>
      </c>
      <c r="C163" s="143" t="s">
        <v>4730</v>
      </c>
      <c r="D163" s="157"/>
      <c r="E163" s="2923">
        <v>0</v>
      </c>
      <c r="F163" s="157"/>
      <c r="G163" s="157"/>
      <c r="H163" s="143" t="s">
        <v>4605</v>
      </c>
      <c r="I163" s="1577" t="s">
        <v>4717</v>
      </c>
      <c r="J163" s="1569" t="s">
        <v>4718</v>
      </c>
      <c r="K163" s="143" t="s">
        <v>4605</v>
      </c>
      <c r="L163" s="157"/>
      <c r="M163" s="2923">
        <v>0</v>
      </c>
      <c r="N163" s="157"/>
      <c r="O163" s="157"/>
      <c r="P163" s="157" t="s">
        <v>4642</v>
      </c>
      <c r="Q163" s="143" t="s">
        <v>4730</v>
      </c>
      <c r="R163" s="621" t="s">
        <v>5208</v>
      </c>
    </row>
    <row r="164" spans="1:18" ht="15.75" customHeight="1" x14ac:dyDescent="0.25">
      <c r="A164" s="343" t="s">
        <v>5209</v>
      </c>
      <c r="B164" s="143" t="s">
        <v>4642</v>
      </c>
      <c r="C164" s="143" t="s">
        <v>4730</v>
      </c>
      <c r="D164" s="157"/>
      <c r="E164" s="157"/>
      <c r="F164" s="2923">
        <v>0</v>
      </c>
      <c r="G164" s="157"/>
      <c r="H164" s="143" t="s">
        <v>4605</v>
      </c>
      <c r="I164" s="1571" t="s">
        <v>5062</v>
      </c>
      <c r="J164" s="1569" t="s">
        <v>4850</v>
      </c>
      <c r="K164" s="143" t="s">
        <v>4605</v>
      </c>
      <c r="L164" s="157"/>
      <c r="M164" s="157"/>
      <c r="N164" s="2923">
        <v>0</v>
      </c>
      <c r="O164" s="157"/>
      <c r="P164" s="157" t="s">
        <v>4642</v>
      </c>
      <c r="Q164" s="143" t="s">
        <v>4730</v>
      </c>
      <c r="R164" s="621" t="s">
        <v>5210</v>
      </c>
    </row>
    <row r="165" spans="1:18" ht="15.75" customHeight="1" x14ac:dyDescent="0.25">
      <c r="A165" s="343" t="s">
        <v>5211</v>
      </c>
      <c r="B165" s="143" t="s">
        <v>4642</v>
      </c>
      <c r="C165" s="143" t="s">
        <v>4730</v>
      </c>
      <c r="D165" s="2923">
        <v>0</v>
      </c>
      <c r="E165" s="157"/>
      <c r="F165" s="157"/>
      <c r="G165" s="157"/>
      <c r="H165" s="143" t="s">
        <v>4605</v>
      </c>
      <c r="I165" s="1571" t="s">
        <v>4852</v>
      </c>
      <c r="J165" s="1569" t="s">
        <v>4853</v>
      </c>
      <c r="K165" s="143" t="s">
        <v>4605</v>
      </c>
      <c r="L165" s="2923">
        <v>0</v>
      </c>
      <c r="M165" s="157"/>
      <c r="N165" s="157"/>
      <c r="O165" s="157"/>
      <c r="P165" s="157" t="s">
        <v>4642</v>
      </c>
      <c r="Q165" s="143" t="s">
        <v>4730</v>
      </c>
      <c r="R165" s="344" t="s">
        <v>5212</v>
      </c>
    </row>
    <row r="166" spans="1:18" ht="15.75" customHeight="1" x14ac:dyDescent="0.25">
      <c r="A166" s="343" t="s">
        <v>5213</v>
      </c>
      <c r="B166" s="143" t="s">
        <v>4642</v>
      </c>
      <c r="C166" s="143" t="s">
        <v>4730</v>
      </c>
      <c r="D166" s="157"/>
      <c r="E166" s="2923">
        <v>0</v>
      </c>
      <c r="F166" s="157"/>
      <c r="G166" s="157"/>
      <c r="H166" s="143" t="s">
        <v>4605</v>
      </c>
      <c r="I166" s="1571" t="s">
        <v>4854</v>
      </c>
      <c r="J166" s="1569" t="s">
        <v>4855</v>
      </c>
      <c r="K166" s="143" t="s">
        <v>4605</v>
      </c>
      <c r="L166" s="157"/>
      <c r="M166" s="2923">
        <v>0</v>
      </c>
      <c r="N166" s="157"/>
      <c r="O166" s="157"/>
      <c r="P166" s="157" t="s">
        <v>4642</v>
      </c>
      <c r="Q166" s="143" t="s">
        <v>4730</v>
      </c>
      <c r="R166" s="621" t="s">
        <v>5214</v>
      </c>
    </row>
    <row r="167" spans="1:18" ht="15.75" customHeight="1" x14ac:dyDescent="0.25">
      <c r="A167" s="1069" t="s">
        <v>5215</v>
      </c>
      <c r="B167" s="143" t="s">
        <v>4642</v>
      </c>
      <c r="C167" s="164" t="s">
        <v>4583</v>
      </c>
      <c r="D167" s="157"/>
      <c r="E167" s="157"/>
      <c r="F167" s="2923">
        <v>0</v>
      </c>
      <c r="G167" s="157"/>
      <c r="H167" s="143" t="s">
        <v>4605</v>
      </c>
      <c r="I167" s="300" t="s">
        <v>4856</v>
      </c>
      <c r="J167" s="1569" t="s">
        <v>4857</v>
      </c>
      <c r="K167" s="143" t="s">
        <v>4605</v>
      </c>
      <c r="L167" s="157"/>
      <c r="M167" s="157"/>
      <c r="N167" s="2923">
        <v>0</v>
      </c>
      <c r="O167" s="157"/>
      <c r="P167" s="157" t="s">
        <v>569</v>
      </c>
      <c r="Q167" s="143" t="s">
        <v>4730</v>
      </c>
      <c r="R167" s="153"/>
    </row>
    <row r="168" spans="1:18" ht="15.75" customHeight="1" thickBot="1" x14ac:dyDescent="0.3">
      <c r="A168" s="1070" t="s">
        <v>5216</v>
      </c>
      <c r="B168" s="166" t="s">
        <v>4642</v>
      </c>
      <c r="C168" s="184" t="s">
        <v>4583</v>
      </c>
      <c r="D168" s="2926">
        <v>0</v>
      </c>
      <c r="E168" s="167"/>
      <c r="F168" s="167"/>
      <c r="G168" s="167"/>
      <c r="H168" s="166" t="s">
        <v>4605</v>
      </c>
      <c r="I168" s="302" t="s">
        <v>4858</v>
      </c>
      <c r="J168" s="1579" t="s">
        <v>4859</v>
      </c>
      <c r="K168" s="166" t="s">
        <v>4605</v>
      </c>
      <c r="L168" s="2926">
        <v>0</v>
      </c>
      <c r="M168" s="167"/>
      <c r="N168" s="167"/>
      <c r="O168" s="167"/>
      <c r="P168" s="167" t="s">
        <v>569</v>
      </c>
      <c r="Q168" s="166" t="s">
        <v>4730</v>
      </c>
      <c r="R168" s="170"/>
    </row>
    <row r="169" spans="1:18" ht="15.6" thickTop="1" thickBot="1" x14ac:dyDescent="0.3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33" t="s">
        <v>4720</v>
      </c>
      <c r="L169" s="128">
        <f>SUM(D144:D168,L144:L168)</f>
        <v>4.3322975655268783</v>
      </c>
      <c r="M169" s="128">
        <f>SUM(E144:E168,M144:M168)</f>
        <v>0.99406214144375715</v>
      </c>
      <c r="N169" s="128">
        <f>SUM(F144:F168,N144:N168)</f>
        <v>0</v>
      </c>
      <c r="O169" s="128"/>
      <c r="P169" s="128"/>
      <c r="Q169" s="128"/>
      <c r="R169" s="128"/>
    </row>
    <row r="170" spans="1:18" ht="15.6" thickTop="1" thickBot="1" x14ac:dyDescent="0.3">
      <c r="A170" s="173" t="s">
        <v>7011</v>
      </c>
      <c r="B170" s="128"/>
      <c r="C170" s="3546" t="s">
        <v>5217</v>
      </c>
      <c r="D170" s="3546"/>
      <c r="E170" s="3546"/>
      <c r="F170" s="173"/>
      <c r="G170" s="173"/>
      <c r="H170" s="133"/>
      <c r="I170" s="3551" t="s">
        <v>5070</v>
      </c>
      <c r="J170" s="3552"/>
      <c r="K170" s="133"/>
      <c r="L170" s="173"/>
      <c r="M170" s="173"/>
      <c r="N170" s="173"/>
      <c r="O170" s="173"/>
      <c r="P170" s="173"/>
      <c r="Q170" s="173"/>
      <c r="R170" s="128"/>
    </row>
    <row r="171" spans="1:18" ht="15.6" thickTop="1" thickBot="1" x14ac:dyDescent="0.3">
      <c r="A171" s="127"/>
      <c r="B171" s="128"/>
      <c r="C171" s="128"/>
      <c r="D171" s="129"/>
      <c r="E171" s="129"/>
      <c r="F171" s="130"/>
      <c r="G171" s="129"/>
      <c r="H171" s="131"/>
      <c r="I171" s="128"/>
      <c r="J171" s="132"/>
      <c r="K171" s="1448" t="s">
        <v>4570</v>
      </c>
      <c r="L171" s="1445">
        <v>5.0999999999999996</v>
      </c>
      <c r="M171" s="1446">
        <v>0</v>
      </c>
      <c r="N171" s="1447">
        <v>0</v>
      </c>
      <c r="O171" s="510" t="s">
        <v>4571</v>
      </c>
      <c r="P171" s="133"/>
      <c r="Q171" s="128"/>
      <c r="R171" s="530"/>
    </row>
    <row r="172" spans="1:18" ht="18" customHeight="1" thickTop="1" thickBot="1" x14ac:dyDescent="0.3">
      <c r="A172" s="134" t="s">
        <v>4572</v>
      </c>
      <c r="B172" s="135" t="s">
        <v>5038</v>
      </c>
      <c r="C172" s="136" t="s">
        <v>4574</v>
      </c>
      <c r="D172" s="135" t="s">
        <v>5039</v>
      </c>
      <c r="E172" s="135" t="s">
        <v>5040</v>
      </c>
      <c r="F172" s="135" t="s">
        <v>5041</v>
      </c>
      <c r="G172" s="135" t="s">
        <v>5042</v>
      </c>
      <c r="H172" s="135" t="s">
        <v>5043</v>
      </c>
      <c r="I172" s="138" t="s">
        <v>5044</v>
      </c>
      <c r="J172" s="139" t="s">
        <v>5044</v>
      </c>
      <c r="K172" s="135" t="s">
        <v>5043</v>
      </c>
      <c r="L172" s="135" t="s">
        <v>5039</v>
      </c>
      <c r="M172" s="135" t="s">
        <v>5040</v>
      </c>
      <c r="N172" s="135" t="s">
        <v>5041</v>
      </c>
      <c r="O172" s="135" t="s">
        <v>5042</v>
      </c>
      <c r="P172" s="135" t="s">
        <v>5038</v>
      </c>
      <c r="Q172" s="136" t="s">
        <v>4574</v>
      </c>
      <c r="R172" s="140" t="s">
        <v>4572</v>
      </c>
    </row>
    <row r="173" spans="1:18" ht="18" customHeight="1" thickTop="1" x14ac:dyDescent="0.25">
      <c r="A173" s="141"/>
      <c r="B173" s="142" t="s">
        <v>569</v>
      </c>
      <c r="C173" s="142" t="s">
        <v>4730</v>
      </c>
      <c r="D173" s="2921">
        <v>0</v>
      </c>
      <c r="E173" s="144"/>
      <c r="F173" s="144"/>
      <c r="G173" s="144"/>
      <c r="H173" s="142" t="s">
        <v>4605</v>
      </c>
      <c r="I173" s="1575" t="s">
        <v>4640</v>
      </c>
      <c r="J173" s="293" t="s">
        <v>4586</v>
      </c>
      <c r="K173" s="142" t="s">
        <v>4605</v>
      </c>
      <c r="L173" s="2921">
        <v>0</v>
      </c>
      <c r="M173" s="144"/>
      <c r="N173" s="144"/>
      <c r="O173" s="144"/>
      <c r="P173" s="163" t="s">
        <v>4642</v>
      </c>
      <c r="Q173" s="142" t="s">
        <v>4730</v>
      </c>
      <c r="R173" s="620" t="s">
        <v>5218</v>
      </c>
    </row>
    <row r="174" spans="1:18" ht="18" customHeight="1" x14ac:dyDescent="0.25">
      <c r="A174" s="624" t="s">
        <v>5219</v>
      </c>
      <c r="B174" s="143" t="s">
        <v>4642</v>
      </c>
      <c r="C174" s="164" t="s">
        <v>4583</v>
      </c>
      <c r="D174" s="149"/>
      <c r="E174" s="2922">
        <v>0</v>
      </c>
      <c r="F174" s="149"/>
      <c r="G174" s="149"/>
      <c r="H174" s="143" t="s">
        <v>4605</v>
      </c>
      <c r="I174" s="294" t="s">
        <v>4645</v>
      </c>
      <c r="J174" s="295" t="s">
        <v>4591</v>
      </c>
      <c r="K174" s="143" t="s">
        <v>4605</v>
      </c>
      <c r="L174" s="149"/>
      <c r="M174" s="2922">
        <v>0</v>
      </c>
      <c r="N174" s="149"/>
      <c r="O174" s="149"/>
      <c r="P174" s="157" t="s">
        <v>4642</v>
      </c>
      <c r="Q174" s="143" t="s">
        <v>4730</v>
      </c>
      <c r="R174" s="344" t="s">
        <v>5220</v>
      </c>
    </row>
    <row r="175" spans="1:18" ht="18" customHeight="1" x14ac:dyDescent="0.25">
      <c r="A175" s="609" t="s">
        <v>5221</v>
      </c>
      <c r="B175" s="143" t="s">
        <v>4642</v>
      </c>
      <c r="C175" s="164" t="s">
        <v>4583</v>
      </c>
      <c r="D175" s="157"/>
      <c r="E175" s="157"/>
      <c r="F175" s="2923">
        <v>0</v>
      </c>
      <c r="G175" s="157"/>
      <c r="H175" s="143" t="s">
        <v>4605</v>
      </c>
      <c r="I175" s="294" t="s">
        <v>4648</v>
      </c>
      <c r="J175" s="295" t="s">
        <v>4596</v>
      </c>
      <c r="K175" s="143" t="s">
        <v>4605</v>
      </c>
      <c r="L175" s="157"/>
      <c r="M175" s="157"/>
      <c r="N175" s="2923">
        <v>0</v>
      </c>
      <c r="O175" s="157"/>
      <c r="P175" s="157" t="s">
        <v>4642</v>
      </c>
      <c r="Q175" s="143" t="s">
        <v>4730</v>
      </c>
      <c r="R175" s="344" t="s">
        <v>5222</v>
      </c>
    </row>
    <row r="176" spans="1:18" ht="18" customHeight="1" x14ac:dyDescent="0.25">
      <c r="A176" s="624" t="s">
        <v>5223</v>
      </c>
      <c r="B176" s="143" t="s">
        <v>4642</v>
      </c>
      <c r="C176" s="164" t="s">
        <v>4583</v>
      </c>
      <c r="D176" s="2923">
        <v>0</v>
      </c>
      <c r="E176" s="157"/>
      <c r="F176" s="157"/>
      <c r="G176" s="157"/>
      <c r="H176" s="143" t="s">
        <v>4605</v>
      </c>
      <c r="I176" s="294" t="s">
        <v>4652</v>
      </c>
      <c r="J176" s="295" t="s">
        <v>4601</v>
      </c>
      <c r="K176" s="143" t="s">
        <v>4605</v>
      </c>
      <c r="L176" s="2923">
        <v>0</v>
      </c>
      <c r="M176" s="157"/>
      <c r="N176" s="157"/>
      <c r="O176" s="157"/>
      <c r="P176" s="157" t="s">
        <v>4642</v>
      </c>
      <c r="Q176" s="143" t="s">
        <v>4730</v>
      </c>
      <c r="R176" s="344" t="s">
        <v>5224</v>
      </c>
    </row>
    <row r="177" spans="1:18" ht="18" customHeight="1" x14ac:dyDescent="0.25">
      <c r="A177" s="609" t="s">
        <v>5225</v>
      </c>
      <c r="B177" s="143" t="s">
        <v>4642</v>
      </c>
      <c r="C177" s="164" t="s">
        <v>4583</v>
      </c>
      <c r="D177" s="157"/>
      <c r="E177" s="2923">
        <v>0</v>
      </c>
      <c r="F177" s="157"/>
      <c r="G177" s="157"/>
      <c r="H177" s="143" t="s">
        <v>4605</v>
      </c>
      <c r="I177" s="294" t="s">
        <v>4655</v>
      </c>
      <c r="J177" s="295" t="s">
        <v>4604</v>
      </c>
      <c r="K177" s="143" t="s">
        <v>4605</v>
      </c>
      <c r="L177" s="157"/>
      <c r="M177" s="2923">
        <v>0.98805501925226658</v>
      </c>
      <c r="N177" s="157"/>
      <c r="O177" s="157"/>
      <c r="P177" s="157" t="s">
        <v>4642</v>
      </c>
      <c r="Q177" s="164" t="s">
        <v>4583</v>
      </c>
      <c r="R177" s="344" t="s">
        <v>5226</v>
      </c>
    </row>
    <row r="178" spans="1:18" ht="18" customHeight="1" x14ac:dyDescent="0.25">
      <c r="A178" s="624" t="s">
        <v>5227</v>
      </c>
      <c r="B178" s="143" t="s">
        <v>4642</v>
      </c>
      <c r="C178" s="164" t="s">
        <v>4583</v>
      </c>
      <c r="D178" s="157"/>
      <c r="E178" s="157"/>
      <c r="F178" s="2923">
        <v>0</v>
      </c>
      <c r="G178" s="157"/>
      <c r="H178" s="143" t="s">
        <v>4605</v>
      </c>
      <c r="I178" s="294" t="s">
        <v>4660</v>
      </c>
      <c r="J178" s="295" t="s">
        <v>4607</v>
      </c>
      <c r="K178" s="143" t="s">
        <v>4605</v>
      </c>
      <c r="L178" s="157"/>
      <c r="M178" s="157"/>
      <c r="N178" s="2923">
        <v>0</v>
      </c>
      <c r="O178" s="157"/>
      <c r="P178" s="157" t="s">
        <v>4642</v>
      </c>
      <c r="Q178" s="164" t="s">
        <v>4583</v>
      </c>
      <c r="R178" s="344" t="s">
        <v>5228</v>
      </c>
    </row>
    <row r="179" spans="1:18" ht="18" customHeight="1" x14ac:dyDescent="0.25">
      <c r="A179" s="257" t="s">
        <v>5229</v>
      </c>
      <c r="B179" s="143" t="s">
        <v>4642</v>
      </c>
      <c r="C179" s="143" t="s">
        <v>4730</v>
      </c>
      <c r="D179" s="2923">
        <v>0</v>
      </c>
      <c r="E179" s="157"/>
      <c r="F179" s="157"/>
      <c r="G179" s="157"/>
      <c r="H179" s="143" t="s">
        <v>4605</v>
      </c>
      <c r="I179" s="1571" t="s">
        <v>4664</v>
      </c>
      <c r="J179" s="1569" t="s">
        <v>4609</v>
      </c>
      <c r="K179" s="143" t="s">
        <v>4605</v>
      </c>
      <c r="L179" s="2923">
        <v>0</v>
      </c>
      <c r="M179" s="157"/>
      <c r="N179" s="157"/>
      <c r="O179" s="157"/>
      <c r="P179" s="157" t="s">
        <v>4642</v>
      </c>
      <c r="Q179" s="143" t="s">
        <v>4730</v>
      </c>
      <c r="R179" s="344" t="s">
        <v>5230</v>
      </c>
    </row>
    <row r="180" spans="1:18" ht="18" customHeight="1" x14ac:dyDescent="0.25">
      <c r="A180" s="624" t="s">
        <v>5231</v>
      </c>
      <c r="B180" s="143" t="s">
        <v>4642</v>
      </c>
      <c r="C180" s="164" t="s">
        <v>4583</v>
      </c>
      <c r="D180" s="157"/>
      <c r="E180" s="2923">
        <v>0</v>
      </c>
      <c r="F180" s="157"/>
      <c r="G180" s="157"/>
      <c r="H180" s="143" t="s">
        <v>4605</v>
      </c>
      <c r="I180" s="294" t="s">
        <v>4668</v>
      </c>
      <c r="J180" s="295" t="s">
        <v>4611</v>
      </c>
      <c r="K180" s="143" t="s">
        <v>4605</v>
      </c>
      <c r="L180" s="157"/>
      <c r="M180" s="2923">
        <v>0</v>
      </c>
      <c r="N180" s="157"/>
      <c r="O180" s="157"/>
      <c r="P180" s="157" t="s">
        <v>4642</v>
      </c>
      <c r="Q180" s="164" t="s">
        <v>4583</v>
      </c>
      <c r="R180" s="344" t="s">
        <v>5232</v>
      </c>
    </row>
    <row r="181" spans="1:18" ht="18" customHeight="1" thickBot="1" x14ac:dyDescent="0.3">
      <c r="A181" s="624" t="s">
        <v>5233</v>
      </c>
      <c r="B181" s="159" t="s">
        <v>4642</v>
      </c>
      <c r="C181" s="185" t="s">
        <v>4583</v>
      </c>
      <c r="D181" s="177"/>
      <c r="E181" s="177"/>
      <c r="F181" s="2928">
        <v>0</v>
      </c>
      <c r="G181" s="160"/>
      <c r="H181" s="159" t="s">
        <v>4605</v>
      </c>
      <c r="I181" s="296" t="s">
        <v>4672</v>
      </c>
      <c r="J181" s="297" t="s">
        <v>4613</v>
      </c>
      <c r="K181" s="159" t="s">
        <v>4605</v>
      </c>
      <c r="L181" s="177"/>
      <c r="M181" s="177"/>
      <c r="N181" s="2928">
        <v>0</v>
      </c>
      <c r="O181" s="160"/>
      <c r="P181" s="160" t="s">
        <v>4642</v>
      </c>
      <c r="Q181" s="185" t="s">
        <v>4583</v>
      </c>
      <c r="R181" s="344" t="s">
        <v>5234</v>
      </c>
    </row>
    <row r="182" spans="1:18" ht="18" customHeight="1" thickTop="1" x14ac:dyDescent="0.25">
      <c r="A182" s="278" t="s">
        <v>5235</v>
      </c>
      <c r="B182" s="142" t="s">
        <v>4642</v>
      </c>
      <c r="C182" s="152" t="s">
        <v>4583</v>
      </c>
      <c r="D182" s="2925">
        <v>4.3182905198560242</v>
      </c>
      <c r="E182" s="179"/>
      <c r="F182" s="179"/>
      <c r="G182" s="163"/>
      <c r="H182" s="142" t="s">
        <v>4605</v>
      </c>
      <c r="I182" s="298" t="s">
        <v>4677</v>
      </c>
      <c r="J182" s="1580" t="s">
        <v>4617</v>
      </c>
      <c r="K182" s="142" t="s">
        <v>4605</v>
      </c>
      <c r="L182" s="2925">
        <v>0</v>
      </c>
      <c r="M182" s="179"/>
      <c r="N182" s="179"/>
      <c r="O182" s="163"/>
      <c r="P182" s="163" t="s">
        <v>4642</v>
      </c>
      <c r="Q182" s="142" t="s">
        <v>4730</v>
      </c>
      <c r="R182" s="632" t="s">
        <v>5236</v>
      </c>
    </row>
    <row r="183" spans="1:18" ht="18" customHeight="1" x14ac:dyDescent="0.25">
      <c r="A183" s="1068" t="s">
        <v>5237</v>
      </c>
      <c r="B183" s="156" t="s">
        <v>4642</v>
      </c>
      <c r="C183" s="189" t="s">
        <v>4583</v>
      </c>
      <c r="D183" s="157"/>
      <c r="E183" s="2923">
        <v>0</v>
      </c>
      <c r="F183" s="157"/>
      <c r="G183" s="179"/>
      <c r="H183" s="156" t="s">
        <v>4605</v>
      </c>
      <c r="I183" s="1577" t="s">
        <v>4681</v>
      </c>
      <c r="J183" s="1569" t="s">
        <v>4621</v>
      </c>
      <c r="K183" s="156" t="s">
        <v>4605</v>
      </c>
      <c r="L183" s="157"/>
      <c r="M183" s="2923">
        <v>0</v>
      </c>
      <c r="N183" s="157"/>
      <c r="O183" s="179"/>
      <c r="P183" s="179" t="s">
        <v>4642</v>
      </c>
      <c r="Q183" s="143" t="s">
        <v>4730</v>
      </c>
      <c r="R183" s="633" t="s">
        <v>5238</v>
      </c>
    </row>
    <row r="184" spans="1:18" ht="18" customHeight="1" x14ac:dyDescent="0.25">
      <c r="A184" s="609" t="s">
        <v>5239</v>
      </c>
      <c r="B184" s="143" t="s">
        <v>4642</v>
      </c>
      <c r="C184" s="164" t="s">
        <v>4583</v>
      </c>
      <c r="D184" s="157"/>
      <c r="E184" s="157"/>
      <c r="F184" s="2923">
        <v>0</v>
      </c>
      <c r="G184" s="157"/>
      <c r="H184" s="143" t="s">
        <v>4605</v>
      </c>
      <c r="I184" s="300" t="s">
        <v>4685</v>
      </c>
      <c r="J184" s="1569" t="s">
        <v>4687</v>
      </c>
      <c r="K184" s="143" t="s">
        <v>4605</v>
      </c>
      <c r="L184" s="157"/>
      <c r="M184" s="157"/>
      <c r="N184" s="2923">
        <v>0</v>
      </c>
      <c r="O184" s="157"/>
      <c r="P184" s="157" t="s">
        <v>4642</v>
      </c>
      <c r="Q184" s="143" t="s">
        <v>4730</v>
      </c>
      <c r="R184" s="633" t="s">
        <v>5240</v>
      </c>
    </row>
    <row r="185" spans="1:18" ht="18" customHeight="1" x14ac:dyDescent="0.25">
      <c r="A185" s="609" t="s">
        <v>5241</v>
      </c>
      <c r="B185" s="143" t="s">
        <v>4642</v>
      </c>
      <c r="C185" s="164" t="s">
        <v>4583</v>
      </c>
      <c r="D185" s="2923">
        <v>0</v>
      </c>
      <c r="E185" s="157"/>
      <c r="F185" s="157"/>
      <c r="G185" s="157"/>
      <c r="H185" s="143" t="s">
        <v>4605</v>
      </c>
      <c r="I185" s="300" t="s">
        <v>4690</v>
      </c>
      <c r="J185" s="1569" t="s">
        <v>4692</v>
      </c>
      <c r="K185" s="143" t="s">
        <v>4605</v>
      </c>
      <c r="L185" s="2923">
        <v>0</v>
      </c>
      <c r="M185" s="157"/>
      <c r="N185" s="157"/>
      <c r="O185" s="157"/>
      <c r="P185" s="157" t="s">
        <v>4642</v>
      </c>
      <c r="Q185" s="143" t="s">
        <v>4730</v>
      </c>
      <c r="R185" s="633" t="s">
        <v>5242</v>
      </c>
    </row>
    <row r="186" spans="1:18" ht="18" customHeight="1" x14ac:dyDescent="0.25">
      <c r="A186" s="609" t="s">
        <v>5243</v>
      </c>
      <c r="B186" s="143" t="s">
        <v>4642</v>
      </c>
      <c r="C186" s="164" t="s">
        <v>4583</v>
      </c>
      <c r="D186" s="157"/>
      <c r="E186" s="2923">
        <v>0</v>
      </c>
      <c r="F186" s="157"/>
      <c r="G186" s="157"/>
      <c r="H186" s="143" t="s">
        <v>4605</v>
      </c>
      <c r="I186" s="300" t="s">
        <v>4695</v>
      </c>
      <c r="J186" s="1569" t="s">
        <v>4696</v>
      </c>
      <c r="K186" s="143" t="s">
        <v>4605</v>
      </c>
      <c r="L186" s="157"/>
      <c r="M186" s="2923">
        <v>0</v>
      </c>
      <c r="N186" s="157"/>
      <c r="O186" s="157"/>
      <c r="P186" s="157" t="s">
        <v>4642</v>
      </c>
      <c r="Q186" s="143" t="s">
        <v>4730</v>
      </c>
      <c r="R186" s="633" t="s">
        <v>5244</v>
      </c>
    </row>
    <row r="187" spans="1:18" ht="18" customHeight="1" x14ac:dyDescent="0.25">
      <c r="A187" s="630" t="s">
        <v>5245</v>
      </c>
      <c r="B187" s="143" t="s">
        <v>4642</v>
      </c>
      <c r="C187" s="164" t="s">
        <v>4583</v>
      </c>
      <c r="D187" s="157"/>
      <c r="E187" s="157"/>
      <c r="F187" s="2923">
        <v>0</v>
      </c>
      <c r="G187" s="157"/>
      <c r="H187" s="143" t="s">
        <v>4605</v>
      </c>
      <c r="I187" s="300" t="s">
        <v>4698</v>
      </c>
      <c r="J187" s="1569" t="s">
        <v>4699</v>
      </c>
      <c r="K187" s="143" t="s">
        <v>4605</v>
      </c>
      <c r="L187" s="157"/>
      <c r="M187" s="157"/>
      <c r="N187" s="2923">
        <v>0</v>
      </c>
      <c r="O187" s="157"/>
      <c r="P187" s="157" t="s">
        <v>4642</v>
      </c>
      <c r="Q187" s="143" t="s">
        <v>4730</v>
      </c>
      <c r="R187" s="633" t="s">
        <v>5246</v>
      </c>
    </row>
    <row r="188" spans="1:18" ht="18" customHeight="1" x14ac:dyDescent="0.25">
      <c r="A188" s="631" t="s">
        <v>5247</v>
      </c>
      <c r="B188" s="143" t="s">
        <v>4642</v>
      </c>
      <c r="C188" s="164" t="s">
        <v>4583</v>
      </c>
      <c r="D188" s="2923">
        <v>0</v>
      </c>
      <c r="E188" s="157"/>
      <c r="F188" s="157"/>
      <c r="G188" s="157"/>
      <c r="H188" s="143" t="s">
        <v>4605</v>
      </c>
      <c r="I188" s="300" t="s">
        <v>4700</v>
      </c>
      <c r="J188" s="1569" t="s">
        <v>4701</v>
      </c>
      <c r="K188" s="143" t="s">
        <v>4605</v>
      </c>
      <c r="L188" s="2923">
        <v>0</v>
      </c>
      <c r="M188" s="157"/>
      <c r="N188" s="157"/>
      <c r="O188" s="157"/>
      <c r="P188" s="157" t="s">
        <v>569</v>
      </c>
      <c r="Q188" s="143" t="s">
        <v>4730</v>
      </c>
      <c r="R188" s="153"/>
    </row>
    <row r="189" spans="1:18" ht="18" customHeight="1" x14ac:dyDescent="0.25">
      <c r="A189" s="609" t="s">
        <v>5248</v>
      </c>
      <c r="B189" s="143" t="s">
        <v>4642</v>
      </c>
      <c r="C189" s="164" t="s">
        <v>4583</v>
      </c>
      <c r="D189" s="157"/>
      <c r="E189" s="2923">
        <v>0</v>
      </c>
      <c r="F189" s="157"/>
      <c r="G189" s="157"/>
      <c r="H189" s="143" t="s">
        <v>4605</v>
      </c>
      <c r="I189" s="300" t="s">
        <v>4704</v>
      </c>
      <c r="J189" s="1569" t="s">
        <v>4705</v>
      </c>
      <c r="K189" s="143" t="s">
        <v>4605</v>
      </c>
      <c r="L189" s="157"/>
      <c r="M189" s="2923">
        <v>0</v>
      </c>
      <c r="N189" s="157"/>
      <c r="O189" s="157"/>
      <c r="P189" s="157" t="s">
        <v>4642</v>
      </c>
      <c r="Q189" s="143" t="s">
        <v>4730</v>
      </c>
      <c r="R189" s="633" t="s">
        <v>5249</v>
      </c>
    </row>
    <row r="190" spans="1:18" ht="18" customHeight="1" x14ac:dyDescent="0.25">
      <c r="A190" s="343" t="s">
        <v>5250</v>
      </c>
      <c r="B190" s="143" t="s">
        <v>4642</v>
      </c>
      <c r="C190" s="143" t="s">
        <v>4730</v>
      </c>
      <c r="D190" s="157"/>
      <c r="E190" s="157"/>
      <c r="F190" s="2923">
        <v>0</v>
      </c>
      <c r="G190" s="157"/>
      <c r="H190" s="143" t="s">
        <v>4605</v>
      </c>
      <c r="I190" s="1571" t="s">
        <v>4708</v>
      </c>
      <c r="J190" s="1569" t="s">
        <v>4710</v>
      </c>
      <c r="K190" s="143" t="s">
        <v>4605</v>
      </c>
      <c r="L190" s="157"/>
      <c r="M190" s="157"/>
      <c r="N190" s="2923">
        <v>0</v>
      </c>
      <c r="O190" s="157"/>
      <c r="P190" s="157" t="s">
        <v>4642</v>
      </c>
      <c r="Q190" s="143" t="s">
        <v>4730</v>
      </c>
      <c r="R190" s="633" t="s">
        <v>5251</v>
      </c>
    </row>
    <row r="191" spans="1:18" ht="18" customHeight="1" x14ac:dyDescent="0.25">
      <c r="A191" s="343" t="s">
        <v>5252</v>
      </c>
      <c r="B191" s="143" t="s">
        <v>4642</v>
      </c>
      <c r="C191" s="143" t="s">
        <v>4730</v>
      </c>
      <c r="D191" s="2923">
        <v>0</v>
      </c>
      <c r="E191" s="157"/>
      <c r="F191" s="157"/>
      <c r="G191" s="157"/>
      <c r="H191" s="143" t="s">
        <v>4605</v>
      </c>
      <c r="I191" s="1571" t="s">
        <v>4713</v>
      </c>
      <c r="J191" s="1569" t="s">
        <v>4714</v>
      </c>
      <c r="K191" s="143" t="s">
        <v>4605</v>
      </c>
      <c r="L191" s="2923">
        <v>0</v>
      </c>
      <c r="M191" s="157"/>
      <c r="N191" s="157"/>
      <c r="O191" s="157"/>
      <c r="P191" s="157" t="s">
        <v>4642</v>
      </c>
      <c r="Q191" s="143" t="s">
        <v>4730</v>
      </c>
      <c r="R191" s="633" t="s">
        <v>5253</v>
      </c>
    </row>
    <row r="192" spans="1:18" ht="18" customHeight="1" x14ac:dyDescent="0.25">
      <c r="A192" s="343" t="s">
        <v>5254</v>
      </c>
      <c r="B192" s="143" t="s">
        <v>4642</v>
      </c>
      <c r="C192" s="143" t="s">
        <v>4730</v>
      </c>
      <c r="D192" s="157"/>
      <c r="E192" s="2923">
        <v>0</v>
      </c>
      <c r="F192" s="157"/>
      <c r="G192" s="157"/>
      <c r="H192" s="143" t="s">
        <v>4605</v>
      </c>
      <c r="I192" s="1577" t="s">
        <v>4717</v>
      </c>
      <c r="J192" s="1569" t="s">
        <v>4718</v>
      </c>
      <c r="K192" s="143" t="s">
        <v>4605</v>
      </c>
      <c r="L192" s="157"/>
      <c r="M192" s="2923">
        <v>0</v>
      </c>
      <c r="N192" s="157"/>
      <c r="O192" s="157"/>
      <c r="P192" s="157" t="s">
        <v>4642</v>
      </c>
      <c r="Q192" s="143" t="s">
        <v>4730</v>
      </c>
      <c r="R192" s="621" t="s">
        <v>5255</v>
      </c>
    </row>
    <row r="193" spans="1:18" ht="18" customHeight="1" x14ac:dyDescent="0.25">
      <c r="A193" s="343" t="s">
        <v>5256</v>
      </c>
      <c r="B193" s="143" t="s">
        <v>4642</v>
      </c>
      <c r="C193" s="143" t="s">
        <v>4730</v>
      </c>
      <c r="D193" s="157"/>
      <c r="E193" s="157"/>
      <c r="F193" s="2923">
        <v>0</v>
      </c>
      <c r="G193" s="157"/>
      <c r="H193" s="143" t="s">
        <v>4605</v>
      </c>
      <c r="I193" s="1571" t="s">
        <v>5062</v>
      </c>
      <c r="J193" s="1569" t="s">
        <v>4850</v>
      </c>
      <c r="K193" s="143" t="s">
        <v>4605</v>
      </c>
      <c r="L193" s="157"/>
      <c r="M193" s="157"/>
      <c r="N193" s="2923">
        <v>0</v>
      </c>
      <c r="O193" s="157"/>
      <c r="P193" s="157" t="s">
        <v>4642</v>
      </c>
      <c r="Q193" s="143" t="s">
        <v>4730</v>
      </c>
      <c r="R193" s="621" t="s">
        <v>5257</v>
      </c>
    </row>
    <row r="194" spans="1:18" ht="18" customHeight="1" x14ac:dyDescent="0.25">
      <c r="A194" s="343" t="s">
        <v>5258</v>
      </c>
      <c r="B194" s="143" t="s">
        <v>4642</v>
      </c>
      <c r="C194" s="143" t="s">
        <v>4730</v>
      </c>
      <c r="D194" s="2923">
        <v>0</v>
      </c>
      <c r="E194" s="157"/>
      <c r="F194" s="157"/>
      <c r="G194" s="157"/>
      <c r="H194" s="143" t="s">
        <v>4605</v>
      </c>
      <c r="I194" s="1571" t="s">
        <v>4852</v>
      </c>
      <c r="J194" s="295" t="s">
        <v>4853</v>
      </c>
      <c r="K194" s="143" t="s">
        <v>4605</v>
      </c>
      <c r="L194" s="2923">
        <v>0</v>
      </c>
      <c r="M194" s="157"/>
      <c r="N194" s="157"/>
      <c r="O194" s="157"/>
      <c r="P194" s="157" t="s">
        <v>4642</v>
      </c>
      <c r="Q194" s="143" t="s">
        <v>4730</v>
      </c>
      <c r="R194" s="477" t="s">
        <v>5259</v>
      </c>
    </row>
    <row r="195" spans="1:18" ht="18" customHeight="1" x14ac:dyDescent="0.25">
      <c r="A195" s="343" t="s">
        <v>5260</v>
      </c>
      <c r="B195" s="143" t="s">
        <v>4642</v>
      </c>
      <c r="C195" s="143" t="s">
        <v>4730</v>
      </c>
      <c r="D195" s="157"/>
      <c r="E195" s="2923">
        <v>0</v>
      </c>
      <c r="F195" s="157"/>
      <c r="G195" s="157"/>
      <c r="H195" s="143" t="s">
        <v>4605</v>
      </c>
      <c r="I195" s="1571" t="s">
        <v>4854</v>
      </c>
      <c r="J195" s="1569" t="s">
        <v>4855</v>
      </c>
      <c r="K195" s="143" t="s">
        <v>4605</v>
      </c>
      <c r="L195" s="157"/>
      <c r="M195" s="2923">
        <v>0</v>
      </c>
      <c r="N195" s="157"/>
      <c r="O195" s="157"/>
      <c r="P195" s="157" t="s">
        <v>4642</v>
      </c>
      <c r="Q195" s="143" t="s">
        <v>4730</v>
      </c>
      <c r="R195" s="621" t="s">
        <v>5261</v>
      </c>
    </row>
    <row r="196" spans="1:18" ht="18" customHeight="1" x14ac:dyDescent="0.25">
      <c r="A196" s="1069" t="s">
        <v>5215</v>
      </c>
      <c r="B196" s="143" t="s">
        <v>4642</v>
      </c>
      <c r="C196" s="164" t="s">
        <v>4583</v>
      </c>
      <c r="D196" s="157"/>
      <c r="E196" s="157"/>
      <c r="F196" s="2923">
        <v>0</v>
      </c>
      <c r="G196" s="157"/>
      <c r="H196" s="143" t="s">
        <v>4605</v>
      </c>
      <c r="I196" s="300" t="s">
        <v>4856</v>
      </c>
      <c r="J196" s="1569" t="s">
        <v>4857</v>
      </c>
      <c r="K196" s="143" t="s">
        <v>4605</v>
      </c>
      <c r="L196" s="157"/>
      <c r="M196" s="157"/>
      <c r="N196" s="2923">
        <v>0</v>
      </c>
      <c r="O196" s="157"/>
      <c r="P196" s="157" t="s">
        <v>4642</v>
      </c>
      <c r="Q196" s="143" t="s">
        <v>4730</v>
      </c>
      <c r="R196" s="621" t="s">
        <v>5262</v>
      </c>
    </row>
    <row r="197" spans="1:18" ht="18" customHeight="1" thickBot="1" x14ac:dyDescent="0.3">
      <c r="A197" s="1070" t="s">
        <v>5216</v>
      </c>
      <c r="B197" s="166" t="s">
        <v>4642</v>
      </c>
      <c r="C197" s="184" t="s">
        <v>4583</v>
      </c>
      <c r="D197" s="2926">
        <v>0</v>
      </c>
      <c r="E197" s="167"/>
      <c r="F197" s="167"/>
      <c r="G197" s="167"/>
      <c r="H197" s="166" t="s">
        <v>4605</v>
      </c>
      <c r="I197" s="302" t="s">
        <v>4858</v>
      </c>
      <c r="J197" s="1579" t="s">
        <v>4859</v>
      </c>
      <c r="K197" s="166" t="s">
        <v>4605</v>
      </c>
      <c r="L197" s="2926">
        <v>0</v>
      </c>
      <c r="M197" s="167"/>
      <c r="N197" s="167"/>
      <c r="O197" s="167"/>
      <c r="P197" s="167" t="s">
        <v>4642</v>
      </c>
      <c r="Q197" s="166" t="s">
        <v>4730</v>
      </c>
      <c r="R197" s="622" t="s">
        <v>5263</v>
      </c>
    </row>
    <row r="198" spans="1:18" ht="15.6" thickTop="1" thickBot="1" x14ac:dyDescent="0.3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 t="s">
        <v>4720</v>
      </c>
      <c r="L198" s="128">
        <f>SUM(D173:D197,L173:L197)</f>
        <v>4.3182905198560242</v>
      </c>
      <c r="M198" s="128">
        <f>SUM(E173:E197,M173:M197)</f>
        <v>0.98805501925226658</v>
      </c>
      <c r="N198" s="128">
        <f>SUM(F173:F197,N173:N197)</f>
        <v>0</v>
      </c>
      <c r="O198" s="128"/>
      <c r="P198" s="128"/>
      <c r="Q198" s="128"/>
      <c r="R198" s="128"/>
    </row>
    <row r="199" spans="1:18" ht="15.6" thickTop="1" thickBot="1" x14ac:dyDescent="0.3">
      <c r="A199" s="173" t="s">
        <v>7012</v>
      </c>
      <c r="B199" s="128"/>
      <c r="C199" s="3546" t="s">
        <v>5264</v>
      </c>
      <c r="D199" s="3546"/>
      <c r="E199" s="3546"/>
      <c r="F199" s="173"/>
      <c r="G199" s="173"/>
      <c r="H199" s="133"/>
      <c r="I199" s="3551" t="s">
        <v>5070</v>
      </c>
      <c r="J199" s="3552"/>
      <c r="K199" s="133"/>
      <c r="L199" s="173"/>
      <c r="M199" s="173"/>
      <c r="N199" s="173"/>
      <c r="O199" s="173"/>
      <c r="P199" s="173"/>
      <c r="Q199" s="173"/>
      <c r="R199" s="128"/>
    </row>
    <row r="200" spans="1:18" ht="15.6" thickTop="1" thickBot="1" x14ac:dyDescent="0.3">
      <c r="A200" s="127"/>
      <c r="B200" s="128"/>
      <c r="C200" s="128"/>
      <c r="D200" s="129"/>
      <c r="E200" s="129"/>
      <c r="F200" s="130"/>
      <c r="G200" s="129"/>
      <c r="H200" s="131"/>
      <c r="I200" s="128"/>
      <c r="J200" s="132"/>
      <c r="K200" s="1448" t="s">
        <v>4570</v>
      </c>
      <c r="L200" s="1445">
        <v>21.6</v>
      </c>
      <c r="M200" s="1446">
        <v>21.2</v>
      </c>
      <c r="N200" s="1447">
        <v>16.7</v>
      </c>
      <c r="O200" s="510" t="s">
        <v>4571</v>
      </c>
      <c r="P200" s="133"/>
      <c r="Q200" s="128"/>
      <c r="R200" s="530"/>
    </row>
    <row r="201" spans="1:18" ht="15.6" thickTop="1" thickBot="1" x14ac:dyDescent="0.3">
      <c r="A201" s="134" t="s">
        <v>4572</v>
      </c>
      <c r="B201" s="135" t="s">
        <v>5038</v>
      </c>
      <c r="C201" s="136" t="s">
        <v>4574</v>
      </c>
      <c r="D201" s="135" t="s">
        <v>5039</v>
      </c>
      <c r="E201" s="135" t="s">
        <v>5040</v>
      </c>
      <c r="F201" s="135" t="s">
        <v>5041</v>
      </c>
      <c r="G201" s="135" t="s">
        <v>5042</v>
      </c>
      <c r="H201" s="135" t="s">
        <v>5043</v>
      </c>
      <c r="I201" s="138" t="s">
        <v>5044</v>
      </c>
      <c r="J201" s="139" t="s">
        <v>5044</v>
      </c>
      <c r="K201" s="135" t="s">
        <v>5043</v>
      </c>
      <c r="L201" s="135" t="s">
        <v>5039</v>
      </c>
      <c r="M201" s="135" t="s">
        <v>5040</v>
      </c>
      <c r="N201" s="135" t="s">
        <v>5041</v>
      </c>
      <c r="O201" s="135" t="s">
        <v>5042</v>
      </c>
      <c r="P201" s="135" t="s">
        <v>5038</v>
      </c>
      <c r="Q201" s="136" t="s">
        <v>4574</v>
      </c>
      <c r="R201" s="140" t="s">
        <v>4572</v>
      </c>
    </row>
    <row r="202" spans="1:18" ht="18" thickTop="1" x14ac:dyDescent="0.25">
      <c r="A202" s="141" t="s">
        <v>5265</v>
      </c>
      <c r="B202" s="142" t="s">
        <v>4642</v>
      </c>
      <c r="C202" s="142" t="s">
        <v>4730</v>
      </c>
      <c r="D202" s="2921">
        <v>0</v>
      </c>
      <c r="E202" s="144"/>
      <c r="F202" s="144"/>
      <c r="G202" s="144"/>
      <c r="H202" s="142" t="s">
        <v>4605</v>
      </c>
      <c r="I202" s="1575" t="s">
        <v>4640</v>
      </c>
      <c r="J202" s="1582" t="s">
        <v>4586</v>
      </c>
      <c r="K202" s="142" t="s">
        <v>4605</v>
      </c>
      <c r="L202" s="2921">
        <v>1.5894155670369543</v>
      </c>
      <c r="M202" s="144"/>
      <c r="N202" s="144"/>
      <c r="O202" s="144"/>
      <c r="P202" s="144" t="s">
        <v>4642</v>
      </c>
      <c r="Q202" s="152" t="s">
        <v>4583</v>
      </c>
      <c r="R202" s="277" t="s">
        <v>5266</v>
      </c>
    </row>
    <row r="203" spans="1:18" ht="17.25" customHeight="1" x14ac:dyDescent="0.25">
      <c r="A203" s="158" t="s">
        <v>5267</v>
      </c>
      <c r="B203" s="143" t="s">
        <v>4642</v>
      </c>
      <c r="C203" s="143" t="s">
        <v>4730</v>
      </c>
      <c r="D203" s="149"/>
      <c r="E203" s="2922">
        <v>0</v>
      </c>
      <c r="F203" s="149"/>
      <c r="G203" s="149"/>
      <c r="H203" s="143" t="s">
        <v>4605</v>
      </c>
      <c r="I203" s="1571" t="s">
        <v>4645</v>
      </c>
      <c r="J203" s="1569" t="s">
        <v>4591</v>
      </c>
      <c r="K203" s="143" t="s">
        <v>4605</v>
      </c>
      <c r="L203" s="149"/>
      <c r="M203" s="2922">
        <v>2.7744240199830137</v>
      </c>
      <c r="N203" s="149"/>
      <c r="O203" s="149"/>
      <c r="P203" s="149" t="s">
        <v>4642</v>
      </c>
      <c r="Q203" s="164" t="s">
        <v>4583</v>
      </c>
      <c r="R203" s="264" t="s">
        <v>5268</v>
      </c>
    </row>
    <row r="204" spans="1:18" ht="17.25" customHeight="1" x14ac:dyDescent="0.25">
      <c r="A204" s="148" t="s">
        <v>5269</v>
      </c>
      <c r="B204" s="143" t="s">
        <v>4642</v>
      </c>
      <c r="C204" s="143" t="s">
        <v>4730</v>
      </c>
      <c r="D204" s="157"/>
      <c r="E204" s="157"/>
      <c r="F204" s="2923">
        <v>0</v>
      </c>
      <c r="G204" s="157"/>
      <c r="H204" s="143" t="s">
        <v>4605</v>
      </c>
      <c r="I204" s="1571" t="s">
        <v>4648</v>
      </c>
      <c r="J204" s="1569" t="s">
        <v>4596</v>
      </c>
      <c r="K204" s="143" t="s">
        <v>4605</v>
      </c>
      <c r="L204" s="157"/>
      <c r="M204" s="157"/>
      <c r="N204" s="2923">
        <v>2.4465540118467128</v>
      </c>
      <c r="O204" s="157"/>
      <c r="P204" s="157" t="s">
        <v>4642</v>
      </c>
      <c r="Q204" s="164" t="s">
        <v>4583</v>
      </c>
      <c r="R204" s="344" t="s">
        <v>5270</v>
      </c>
    </row>
    <row r="205" spans="1:18" ht="17.25" customHeight="1" x14ac:dyDescent="0.25">
      <c r="A205" s="1172" t="s">
        <v>5271</v>
      </c>
      <c r="B205" s="143" t="s">
        <v>4642</v>
      </c>
      <c r="C205" s="1240" t="s">
        <v>4583</v>
      </c>
      <c r="D205" s="2923">
        <v>0</v>
      </c>
      <c r="E205" s="157"/>
      <c r="F205" s="157"/>
      <c r="G205" s="157"/>
      <c r="H205" s="143" t="s">
        <v>4605</v>
      </c>
      <c r="I205" s="1571" t="s">
        <v>4652</v>
      </c>
      <c r="J205" s="1569" t="s">
        <v>4601</v>
      </c>
      <c r="K205" s="143" t="s">
        <v>4605</v>
      </c>
      <c r="L205" s="2923">
        <v>3.8413021610813676</v>
      </c>
      <c r="M205" s="157"/>
      <c r="N205" s="157"/>
      <c r="O205" s="157"/>
      <c r="P205" s="157" t="s">
        <v>4642</v>
      </c>
      <c r="Q205" s="164" t="s">
        <v>4583</v>
      </c>
      <c r="R205" s="344" t="s">
        <v>5272</v>
      </c>
    </row>
    <row r="206" spans="1:18" ht="17.25" customHeight="1" x14ac:dyDescent="0.25">
      <c r="A206" s="1173" t="s">
        <v>5273</v>
      </c>
      <c r="B206" s="143" t="s">
        <v>4642</v>
      </c>
      <c r="C206" s="1240" t="s">
        <v>4583</v>
      </c>
      <c r="D206" s="157"/>
      <c r="E206" s="2923">
        <v>0</v>
      </c>
      <c r="F206" s="157"/>
      <c r="G206" s="157"/>
      <c r="H206" s="143" t="s">
        <v>4605</v>
      </c>
      <c r="I206" s="1571" t="s">
        <v>4655</v>
      </c>
      <c r="J206" s="1569" t="s">
        <v>4604</v>
      </c>
      <c r="K206" s="143" t="s">
        <v>4605</v>
      </c>
      <c r="L206" s="157"/>
      <c r="M206" s="2923">
        <v>6.3555756052187258</v>
      </c>
      <c r="N206" s="157"/>
      <c r="O206" s="157"/>
      <c r="P206" s="157" t="s">
        <v>4642</v>
      </c>
      <c r="Q206" s="164" t="s">
        <v>4583</v>
      </c>
      <c r="R206" s="344" t="s">
        <v>5274</v>
      </c>
    </row>
    <row r="207" spans="1:18" ht="17.25" customHeight="1" x14ac:dyDescent="0.25">
      <c r="A207" s="1172" t="s">
        <v>5275</v>
      </c>
      <c r="B207" s="143" t="s">
        <v>4642</v>
      </c>
      <c r="C207" s="1240" t="s">
        <v>4583</v>
      </c>
      <c r="D207" s="157"/>
      <c r="E207" s="157"/>
      <c r="F207" s="2923">
        <v>0</v>
      </c>
      <c r="G207" s="157"/>
      <c r="H207" s="143" t="s">
        <v>4605</v>
      </c>
      <c r="I207" s="1571" t="s">
        <v>4660</v>
      </c>
      <c r="J207" s="1569" t="s">
        <v>4607</v>
      </c>
      <c r="K207" s="143" t="s">
        <v>4605</v>
      </c>
      <c r="L207" s="157"/>
      <c r="M207" s="157"/>
      <c r="N207" s="2923">
        <v>5.982179133361968</v>
      </c>
      <c r="O207" s="157"/>
      <c r="P207" s="157" t="s">
        <v>4642</v>
      </c>
      <c r="Q207" s="164" t="s">
        <v>4583</v>
      </c>
      <c r="R207" s="344" t="s">
        <v>5276</v>
      </c>
    </row>
    <row r="208" spans="1:18" ht="17.25" customHeight="1" x14ac:dyDescent="0.25">
      <c r="A208" s="1173" t="s">
        <v>5277</v>
      </c>
      <c r="B208" s="143" t="s">
        <v>4642</v>
      </c>
      <c r="C208" s="1240" t="s">
        <v>4583</v>
      </c>
      <c r="D208" s="2923">
        <v>0.36543930887207715</v>
      </c>
      <c r="E208" s="157"/>
      <c r="F208" s="157"/>
      <c r="G208" s="157"/>
      <c r="H208" s="143" t="s">
        <v>4605</v>
      </c>
      <c r="I208" s="1571" t="s">
        <v>4664</v>
      </c>
      <c r="J208" s="1569" t="s">
        <v>4609</v>
      </c>
      <c r="K208" s="143" t="s">
        <v>4605</v>
      </c>
      <c r="L208" s="2923">
        <v>4.7420468905701325</v>
      </c>
      <c r="M208" s="157"/>
      <c r="N208" s="157"/>
      <c r="O208" s="157"/>
      <c r="P208" s="157" t="s">
        <v>4642</v>
      </c>
      <c r="Q208" s="164" t="s">
        <v>4583</v>
      </c>
      <c r="R208" s="344" t="s">
        <v>5278</v>
      </c>
    </row>
    <row r="209" spans="1:19" ht="17.25" customHeight="1" x14ac:dyDescent="0.25">
      <c r="A209" s="1172" t="s">
        <v>5279</v>
      </c>
      <c r="B209" s="143" t="s">
        <v>4642</v>
      </c>
      <c r="C209" s="1240" t="s">
        <v>4583</v>
      </c>
      <c r="D209" s="157"/>
      <c r="E209" s="2923">
        <v>0</v>
      </c>
      <c r="F209" s="157"/>
      <c r="G209" s="157"/>
      <c r="H209" s="143" t="s">
        <v>4605</v>
      </c>
      <c r="I209" s="1571" t="s">
        <v>4668</v>
      </c>
      <c r="J209" s="1569" t="s">
        <v>4611</v>
      </c>
      <c r="K209" s="143" t="s">
        <v>4605</v>
      </c>
      <c r="L209" s="157"/>
      <c r="M209" s="2923">
        <v>4.3581945749479329</v>
      </c>
      <c r="N209" s="157"/>
      <c r="O209" s="157"/>
      <c r="P209" s="157" t="s">
        <v>4642</v>
      </c>
      <c r="Q209" s="164" t="s">
        <v>4583</v>
      </c>
      <c r="R209" s="344" t="s">
        <v>5280</v>
      </c>
    </row>
    <row r="210" spans="1:19" ht="17.25" customHeight="1" thickBot="1" x14ac:dyDescent="0.3">
      <c r="A210" s="1174" t="s">
        <v>5281</v>
      </c>
      <c r="B210" s="159" t="s">
        <v>4642</v>
      </c>
      <c r="C210" s="1241" t="s">
        <v>4583</v>
      </c>
      <c r="D210" s="177"/>
      <c r="E210" s="177"/>
      <c r="F210" s="2928">
        <v>0.34349351652867455</v>
      </c>
      <c r="G210" s="160"/>
      <c r="H210" s="159" t="s">
        <v>4605</v>
      </c>
      <c r="I210" s="1581" t="s">
        <v>4672</v>
      </c>
      <c r="J210" s="297" t="s">
        <v>4613</v>
      </c>
      <c r="K210" s="159" t="s">
        <v>4605</v>
      </c>
      <c r="L210" s="177"/>
      <c r="M210" s="177"/>
      <c r="N210" s="2928">
        <v>0.13079527629781071</v>
      </c>
      <c r="O210" s="160"/>
      <c r="P210" s="160" t="s">
        <v>4642</v>
      </c>
      <c r="Q210" s="185" t="s">
        <v>4583</v>
      </c>
      <c r="R210" s="344" t="s">
        <v>5282</v>
      </c>
    </row>
    <row r="211" spans="1:19" ht="17.25" customHeight="1" thickTop="1" x14ac:dyDescent="0.25">
      <c r="A211" s="141" t="s">
        <v>5283</v>
      </c>
      <c r="B211" s="142" t="s">
        <v>4642</v>
      </c>
      <c r="C211" s="142" t="s">
        <v>4730</v>
      </c>
      <c r="D211" s="2925">
        <v>0</v>
      </c>
      <c r="E211" s="179"/>
      <c r="F211" s="179"/>
      <c r="G211" s="163"/>
      <c r="H211" s="142" t="s">
        <v>4605</v>
      </c>
      <c r="I211" s="1576" t="s">
        <v>4677</v>
      </c>
      <c r="J211" s="299" t="s">
        <v>4617</v>
      </c>
      <c r="K211" s="142" t="s">
        <v>4605</v>
      </c>
      <c r="L211" s="2925">
        <v>4.5239574238682904E-2</v>
      </c>
      <c r="M211" s="179"/>
      <c r="N211" s="179"/>
      <c r="O211" s="163"/>
      <c r="P211" s="163" t="s">
        <v>4642</v>
      </c>
      <c r="Q211" s="152" t="s">
        <v>4583</v>
      </c>
      <c r="R211" s="620" t="s">
        <v>5284</v>
      </c>
    </row>
    <row r="212" spans="1:19" ht="17.25" customHeight="1" x14ac:dyDescent="0.25">
      <c r="A212" s="174" t="s">
        <v>5285</v>
      </c>
      <c r="B212" s="156" t="s">
        <v>4642</v>
      </c>
      <c r="C212" s="156" t="s">
        <v>4730</v>
      </c>
      <c r="D212" s="157"/>
      <c r="E212" s="2923">
        <v>0.15504444632058817</v>
      </c>
      <c r="F212" s="157"/>
      <c r="G212" s="179"/>
      <c r="H212" s="156" t="s">
        <v>4605</v>
      </c>
      <c r="I212" s="1577" t="s">
        <v>4681</v>
      </c>
      <c r="J212" s="295" t="s">
        <v>4621</v>
      </c>
      <c r="K212" s="156" t="s">
        <v>4605</v>
      </c>
      <c r="L212" s="157"/>
      <c r="M212" s="2923">
        <v>0.83727946228956751</v>
      </c>
      <c r="N212" s="157"/>
      <c r="O212" s="179"/>
      <c r="P212" s="179" t="s">
        <v>4642</v>
      </c>
      <c r="Q212" s="189" t="s">
        <v>4583</v>
      </c>
      <c r="R212" s="344" t="s">
        <v>5286</v>
      </c>
    </row>
    <row r="213" spans="1:19" ht="17.25" customHeight="1" x14ac:dyDescent="0.25">
      <c r="A213" s="148" t="s">
        <v>5287</v>
      </c>
      <c r="B213" s="143" t="s">
        <v>4642</v>
      </c>
      <c r="C213" s="143" t="s">
        <v>4730</v>
      </c>
      <c r="D213" s="157"/>
      <c r="E213" s="157"/>
      <c r="F213" s="2923">
        <v>0</v>
      </c>
      <c r="G213" s="157"/>
      <c r="H213" s="143" t="s">
        <v>4605</v>
      </c>
      <c r="I213" s="1577" t="s">
        <v>4685</v>
      </c>
      <c r="J213" s="295" t="s">
        <v>4687</v>
      </c>
      <c r="K213" s="143" t="s">
        <v>4605</v>
      </c>
      <c r="L213" s="157"/>
      <c r="M213" s="157"/>
      <c r="N213" s="2923">
        <v>0</v>
      </c>
      <c r="O213" s="157"/>
      <c r="P213" s="157" t="s">
        <v>4642</v>
      </c>
      <c r="Q213" s="164" t="s">
        <v>4583</v>
      </c>
      <c r="R213" s="344" t="s">
        <v>5288</v>
      </c>
    </row>
    <row r="214" spans="1:19" ht="17.25" customHeight="1" x14ac:dyDescent="0.25">
      <c r="A214" s="148" t="s">
        <v>5289</v>
      </c>
      <c r="B214" s="143" t="s">
        <v>4642</v>
      </c>
      <c r="C214" s="164" t="s">
        <v>4583</v>
      </c>
      <c r="D214" s="2923">
        <v>1.544626112357693</v>
      </c>
      <c r="E214" s="157"/>
      <c r="F214" s="157"/>
      <c r="G214" s="157"/>
      <c r="H214" s="143" t="s">
        <v>4605</v>
      </c>
      <c r="I214" s="1577" t="s">
        <v>4690</v>
      </c>
      <c r="J214" s="295" t="s">
        <v>4692</v>
      </c>
      <c r="K214" s="143" t="s">
        <v>4605</v>
      </c>
      <c r="L214" s="2923">
        <v>0.37316100934101826</v>
      </c>
      <c r="M214" s="157"/>
      <c r="N214" s="157"/>
      <c r="O214" s="157"/>
      <c r="P214" s="157" t="s">
        <v>4642</v>
      </c>
      <c r="Q214" s="164" t="s">
        <v>4583</v>
      </c>
      <c r="R214" s="344" t="s">
        <v>5290</v>
      </c>
    </row>
    <row r="215" spans="1:19" ht="17.25" customHeight="1" x14ac:dyDescent="0.25">
      <c r="A215" s="609" t="s">
        <v>5291</v>
      </c>
      <c r="B215" s="143" t="s">
        <v>4642</v>
      </c>
      <c r="C215" s="164" t="s">
        <v>4583</v>
      </c>
      <c r="D215" s="157"/>
      <c r="E215" s="2923">
        <v>2.481588846171157</v>
      </c>
      <c r="F215" s="157"/>
      <c r="G215" s="157"/>
      <c r="H215" s="143" t="s">
        <v>4605</v>
      </c>
      <c r="I215" s="300" t="s">
        <v>4695</v>
      </c>
      <c r="J215" s="295" t="s">
        <v>4696</v>
      </c>
      <c r="K215" s="143" t="s">
        <v>4605</v>
      </c>
      <c r="L215" s="157"/>
      <c r="M215" s="2923">
        <v>0.57037296420179606</v>
      </c>
      <c r="N215" s="157"/>
      <c r="O215" s="157"/>
      <c r="P215" s="157" t="s">
        <v>4642</v>
      </c>
      <c r="Q215" s="164" t="s">
        <v>4583</v>
      </c>
      <c r="R215" s="344" t="s">
        <v>5292</v>
      </c>
    </row>
    <row r="216" spans="1:19" ht="17.25" customHeight="1" x14ac:dyDescent="0.25">
      <c r="A216" s="609" t="s">
        <v>5293</v>
      </c>
      <c r="B216" s="143" t="s">
        <v>4642</v>
      </c>
      <c r="C216" s="143" t="s">
        <v>4730</v>
      </c>
      <c r="D216" s="157"/>
      <c r="E216" s="157"/>
      <c r="F216" s="2923">
        <v>0.90334355865072191</v>
      </c>
      <c r="G216" s="157"/>
      <c r="H216" s="143" t="s">
        <v>4605</v>
      </c>
      <c r="I216" s="300" t="s">
        <v>4698</v>
      </c>
      <c r="J216" s="1569" t="s">
        <v>4699</v>
      </c>
      <c r="K216" s="143" t="s">
        <v>4605</v>
      </c>
      <c r="L216" s="157"/>
      <c r="M216" s="157"/>
      <c r="N216" s="2923">
        <v>1.4944103563899951</v>
      </c>
      <c r="O216" s="157"/>
      <c r="P216" s="157" t="s">
        <v>4642</v>
      </c>
      <c r="Q216" s="143" t="s">
        <v>4730</v>
      </c>
      <c r="R216" s="153" t="s">
        <v>5294</v>
      </c>
    </row>
    <row r="217" spans="1:19" ht="17.25" customHeight="1" x14ac:dyDescent="0.25">
      <c r="A217" s="609" t="s">
        <v>5295</v>
      </c>
      <c r="B217" s="143" t="s">
        <v>4642</v>
      </c>
      <c r="C217" s="164" t="s">
        <v>4583</v>
      </c>
      <c r="D217" s="2923">
        <v>3.0448689145702543</v>
      </c>
      <c r="E217" s="157"/>
      <c r="F217" s="157"/>
      <c r="G217" s="157"/>
      <c r="H217" s="143" t="s">
        <v>4605</v>
      </c>
      <c r="I217" s="300" t="s">
        <v>4700</v>
      </c>
      <c r="J217" s="1569" t="s">
        <v>4701</v>
      </c>
      <c r="K217" s="143" t="s">
        <v>4605</v>
      </c>
      <c r="L217" s="2923">
        <v>1.0179043465832149</v>
      </c>
      <c r="M217" s="157"/>
      <c r="N217" s="157"/>
      <c r="O217" s="157"/>
      <c r="P217" s="157" t="s">
        <v>4642</v>
      </c>
      <c r="Q217" s="143" t="s">
        <v>4730</v>
      </c>
      <c r="R217" s="153" t="s">
        <v>5296</v>
      </c>
    </row>
    <row r="218" spans="1:19" ht="17.25" customHeight="1" x14ac:dyDescent="0.25">
      <c r="A218" s="609" t="s">
        <v>5297</v>
      </c>
      <c r="B218" s="143" t="s">
        <v>4642</v>
      </c>
      <c r="C218" s="164" t="s">
        <v>4583</v>
      </c>
      <c r="D218" s="157"/>
      <c r="E218" s="2923">
        <v>2.384645558458097</v>
      </c>
      <c r="F218" s="157"/>
      <c r="G218" s="157"/>
      <c r="H218" s="143" t="s">
        <v>4605</v>
      </c>
      <c r="I218" s="300" t="s">
        <v>4704</v>
      </c>
      <c r="J218" s="1569" t="s">
        <v>4705</v>
      </c>
      <c r="K218" s="143" t="s">
        <v>4605</v>
      </c>
      <c r="L218" s="157"/>
      <c r="M218" s="2923">
        <v>0</v>
      </c>
      <c r="N218" s="157"/>
      <c r="O218" s="157"/>
      <c r="P218" s="157" t="s">
        <v>569</v>
      </c>
      <c r="Q218" s="143" t="s">
        <v>4730</v>
      </c>
      <c r="R218" s="182" t="s">
        <v>5298</v>
      </c>
    </row>
    <row r="219" spans="1:19" ht="17.25" customHeight="1" x14ac:dyDescent="0.25">
      <c r="A219" s="609" t="s">
        <v>5299</v>
      </c>
      <c r="B219" s="143" t="s">
        <v>4642</v>
      </c>
      <c r="C219" s="164" t="s">
        <v>4583</v>
      </c>
      <c r="D219" s="157"/>
      <c r="E219" s="157"/>
      <c r="F219" s="2923">
        <v>0.55697431693549049</v>
      </c>
      <c r="G219" s="157"/>
      <c r="H219" s="143" t="s">
        <v>4605</v>
      </c>
      <c r="I219" s="294" t="s">
        <v>4708</v>
      </c>
      <c r="J219" s="1569" t="s">
        <v>4710</v>
      </c>
      <c r="K219" s="143" t="s">
        <v>4605</v>
      </c>
      <c r="L219" s="157"/>
      <c r="M219" s="157"/>
      <c r="N219" s="2923">
        <v>0.83774239832202158</v>
      </c>
      <c r="O219" s="157"/>
      <c r="P219" s="157" t="s">
        <v>4642</v>
      </c>
      <c r="Q219" s="189" t="s">
        <v>4583</v>
      </c>
      <c r="R219" s="2220" t="s">
        <v>5300</v>
      </c>
    </row>
    <row r="220" spans="1:19" ht="17.25" customHeight="1" x14ac:dyDescent="0.25">
      <c r="A220" s="609" t="s">
        <v>5301</v>
      </c>
      <c r="B220" s="143" t="s">
        <v>4642</v>
      </c>
      <c r="C220" s="164" t="s">
        <v>4583</v>
      </c>
      <c r="D220" s="2923">
        <v>0</v>
      </c>
      <c r="E220" s="157"/>
      <c r="F220" s="157"/>
      <c r="G220" s="157"/>
      <c r="H220" s="143" t="s">
        <v>4605</v>
      </c>
      <c r="I220" s="294" t="s">
        <v>4713</v>
      </c>
      <c r="J220" s="1569" t="s">
        <v>4714</v>
      </c>
      <c r="K220" s="143" t="s">
        <v>4605</v>
      </c>
      <c r="L220" s="2923">
        <v>0</v>
      </c>
      <c r="M220" s="157"/>
      <c r="N220" s="157"/>
      <c r="O220" s="157"/>
      <c r="P220" s="157" t="s">
        <v>569</v>
      </c>
      <c r="Q220" s="143" t="s">
        <v>4730</v>
      </c>
      <c r="R220" s="347" t="s">
        <v>5302</v>
      </c>
    </row>
    <row r="221" spans="1:19" ht="17.25" customHeight="1" x14ac:dyDescent="0.25">
      <c r="A221" s="609" t="s">
        <v>5303</v>
      </c>
      <c r="B221" s="143" t="s">
        <v>4642</v>
      </c>
      <c r="C221" s="164" t="s">
        <v>4583</v>
      </c>
      <c r="D221" s="157"/>
      <c r="E221" s="2923">
        <v>0.1930949673708201</v>
      </c>
      <c r="F221" s="157"/>
      <c r="G221" s="157"/>
      <c r="H221" s="143" t="s">
        <v>4605</v>
      </c>
      <c r="I221" s="300" t="s">
        <v>4717</v>
      </c>
      <c r="J221" s="1569" t="s">
        <v>4718</v>
      </c>
      <c r="K221" s="143" t="s">
        <v>4605</v>
      </c>
      <c r="L221" s="157"/>
      <c r="M221" s="2923">
        <v>0</v>
      </c>
      <c r="N221" s="157"/>
      <c r="O221" s="157"/>
      <c r="P221" s="157" t="s">
        <v>4642</v>
      </c>
      <c r="Q221" s="164" t="s">
        <v>4583</v>
      </c>
      <c r="R221" s="347" t="s">
        <v>5304</v>
      </c>
    </row>
    <row r="222" spans="1:19" ht="17.25" customHeight="1" x14ac:dyDescent="0.25">
      <c r="A222" s="275" t="s">
        <v>5305</v>
      </c>
      <c r="B222" s="143" t="s">
        <v>4642</v>
      </c>
      <c r="C222" s="164" t="s">
        <v>4583</v>
      </c>
      <c r="D222" s="157"/>
      <c r="E222" s="157"/>
      <c r="F222" s="2923">
        <v>0.66090414776712081</v>
      </c>
      <c r="G222" s="157"/>
      <c r="H222" s="143" t="s">
        <v>4605</v>
      </c>
      <c r="I222" s="294" t="s">
        <v>5062</v>
      </c>
      <c r="J222" s="1569" t="s">
        <v>4850</v>
      </c>
      <c r="K222" s="143" t="s">
        <v>4605</v>
      </c>
      <c r="L222" s="157"/>
      <c r="M222" s="157"/>
      <c r="N222" s="2923">
        <v>3.1661464119733762</v>
      </c>
      <c r="O222" s="157"/>
      <c r="P222" s="149" t="s">
        <v>4642</v>
      </c>
      <c r="Q222" s="164" t="s">
        <v>4583</v>
      </c>
      <c r="R222" s="327" t="s">
        <v>383</v>
      </c>
    </row>
    <row r="223" spans="1:19" ht="17.25" customHeight="1" x14ac:dyDescent="0.25">
      <c r="A223" s="609" t="s">
        <v>5306</v>
      </c>
      <c r="B223" s="143" t="s">
        <v>4642</v>
      </c>
      <c r="C223" s="164" t="s">
        <v>4583</v>
      </c>
      <c r="D223" s="2923">
        <v>3.2718574623441858</v>
      </c>
      <c r="E223" s="157"/>
      <c r="F223" s="157"/>
      <c r="G223" s="157"/>
      <c r="H223" s="143" t="s">
        <v>4605</v>
      </c>
      <c r="I223" s="294" t="s">
        <v>4852</v>
      </c>
      <c r="J223" s="1569" t="s">
        <v>4853</v>
      </c>
      <c r="K223" s="143" t="s">
        <v>4605</v>
      </c>
      <c r="L223" s="2923">
        <v>0</v>
      </c>
      <c r="M223" s="157"/>
      <c r="N223" s="157"/>
      <c r="O223" s="157"/>
      <c r="P223" s="149" t="s">
        <v>4642</v>
      </c>
      <c r="Q223" s="143" t="s">
        <v>4730</v>
      </c>
      <c r="R223" s="2220" t="s">
        <v>2323</v>
      </c>
      <c r="S223" s="2253" t="s">
        <v>5307</v>
      </c>
    </row>
    <row r="224" spans="1:19" ht="17.25" customHeight="1" x14ac:dyDescent="0.25">
      <c r="A224" s="609" t="s">
        <v>5308</v>
      </c>
      <c r="B224" s="143" t="s">
        <v>4642</v>
      </c>
      <c r="C224" s="164" t="s">
        <v>4583</v>
      </c>
      <c r="D224" s="157"/>
      <c r="E224" s="2923">
        <v>0</v>
      </c>
      <c r="F224" s="157"/>
      <c r="G224" s="157"/>
      <c r="H224" s="143" t="s">
        <v>4605</v>
      </c>
      <c r="I224" s="294" t="s">
        <v>4854</v>
      </c>
      <c r="J224" s="2455" t="s">
        <v>4855</v>
      </c>
      <c r="K224" s="143" t="s">
        <v>4605</v>
      </c>
      <c r="L224" s="157"/>
      <c r="M224" s="2923">
        <v>1.1849497888297433</v>
      </c>
      <c r="N224" s="157"/>
      <c r="O224" s="157"/>
      <c r="P224" s="157" t="s">
        <v>4642</v>
      </c>
      <c r="Q224" s="164" t="s">
        <v>4583</v>
      </c>
      <c r="R224" s="2454" t="s">
        <v>2815</v>
      </c>
    </row>
    <row r="225" spans="1:18" ht="17.25" customHeight="1" x14ac:dyDescent="0.25">
      <c r="A225" s="609" t="s">
        <v>5309</v>
      </c>
      <c r="B225" s="143" t="s">
        <v>4642</v>
      </c>
      <c r="C225" s="164" t="s">
        <v>4583</v>
      </c>
      <c r="D225" s="157"/>
      <c r="E225" s="157"/>
      <c r="F225" s="2923">
        <v>0</v>
      </c>
      <c r="G225" s="157"/>
      <c r="H225" s="143" t="s">
        <v>4605</v>
      </c>
      <c r="I225" s="300" t="s">
        <v>4856</v>
      </c>
      <c r="J225" s="1569" t="s">
        <v>4857</v>
      </c>
      <c r="K225" s="143" t="s">
        <v>4605</v>
      </c>
      <c r="L225" s="157"/>
      <c r="M225" s="157"/>
      <c r="N225" s="2923">
        <v>0.1075211074286395</v>
      </c>
      <c r="O225" s="157"/>
      <c r="P225" s="157" t="s">
        <v>4642</v>
      </c>
      <c r="Q225" s="164" t="s">
        <v>4583</v>
      </c>
      <c r="R225" s="344" t="s">
        <v>5310</v>
      </c>
    </row>
    <row r="226" spans="1:18" ht="17.25" customHeight="1" thickBot="1" x14ac:dyDescent="0.3">
      <c r="A226" s="281" t="s">
        <v>5311</v>
      </c>
      <c r="B226" s="166" t="s">
        <v>4642</v>
      </c>
      <c r="C226" s="166" t="s">
        <v>4730</v>
      </c>
      <c r="D226" s="2926">
        <v>6.4194903984849141</v>
      </c>
      <c r="E226" s="167"/>
      <c r="F226" s="167"/>
      <c r="G226" s="167"/>
      <c r="H226" s="166" t="s">
        <v>4605</v>
      </c>
      <c r="I226" s="302" t="s">
        <v>4858</v>
      </c>
      <c r="J226" s="1579" t="s">
        <v>4859</v>
      </c>
      <c r="K226" s="166" t="s">
        <v>4605</v>
      </c>
      <c r="L226" s="2926">
        <v>0</v>
      </c>
      <c r="M226" s="167"/>
      <c r="N226" s="167"/>
      <c r="O226" s="167"/>
      <c r="P226" s="166" t="s">
        <v>4642</v>
      </c>
      <c r="Q226" s="184" t="s">
        <v>4583</v>
      </c>
      <c r="R226" s="326" t="s">
        <v>5312</v>
      </c>
    </row>
    <row r="227" spans="1:18" ht="15" thickTop="1" x14ac:dyDescent="0.25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 t="s">
        <v>4720</v>
      </c>
      <c r="L227" s="128">
        <f>SUM(D202:D226,L202:L226)</f>
        <v>26.255351745480496</v>
      </c>
      <c r="M227" s="128">
        <f>SUM(E202:E226,M202:M226)</f>
        <v>21.295170233791445</v>
      </c>
      <c r="N227" s="128">
        <f>SUM(F202:F226,N202:N226)</f>
        <v>16.63006423550253</v>
      </c>
      <c r="O227" s="128"/>
      <c r="P227" s="128"/>
      <c r="Q227" s="128"/>
      <c r="R227" s="128"/>
    </row>
    <row r="228" spans="1:18" ht="15" thickBot="1" x14ac:dyDescent="0.3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</row>
    <row r="229" spans="1:18" ht="15.6" thickTop="1" thickBot="1" x14ac:dyDescent="0.3">
      <c r="A229" s="173" t="s">
        <v>7013</v>
      </c>
      <c r="B229" s="128"/>
      <c r="C229" s="3546" t="s">
        <v>5313</v>
      </c>
      <c r="D229" s="3546"/>
      <c r="E229" s="3546"/>
      <c r="F229" s="173"/>
      <c r="G229" s="173"/>
      <c r="H229" s="133"/>
      <c r="I229" s="3551" t="s">
        <v>5070</v>
      </c>
      <c r="J229" s="3552"/>
      <c r="K229" s="133"/>
      <c r="L229" s="173"/>
      <c r="M229" s="173"/>
      <c r="N229" s="173"/>
      <c r="O229" s="173"/>
      <c r="P229" s="173"/>
      <c r="Q229" s="173"/>
      <c r="R229" s="128"/>
    </row>
    <row r="230" spans="1:18" ht="15.6" thickTop="1" thickBot="1" x14ac:dyDescent="0.3">
      <c r="A230" s="127"/>
      <c r="B230" s="128"/>
      <c r="C230" s="128"/>
      <c r="D230" s="129"/>
      <c r="E230" s="129"/>
      <c r="F230" s="130"/>
      <c r="G230" s="129"/>
      <c r="H230" s="131"/>
      <c r="I230" s="128"/>
      <c r="J230" s="132"/>
      <c r="K230" s="1448" t="s">
        <v>4570</v>
      </c>
      <c r="L230" s="1445">
        <v>19.2</v>
      </c>
      <c r="M230" s="1446">
        <v>18.8</v>
      </c>
      <c r="N230" s="1447">
        <v>21.4</v>
      </c>
      <c r="O230" s="510" t="s">
        <v>4571</v>
      </c>
      <c r="P230" s="133"/>
      <c r="Q230" s="128"/>
      <c r="R230" s="530"/>
    </row>
    <row r="231" spans="1:18" ht="15.6" thickTop="1" thickBot="1" x14ac:dyDescent="0.3">
      <c r="A231" s="134" t="s">
        <v>4572</v>
      </c>
      <c r="B231" s="135" t="s">
        <v>5038</v>
      </c>
      <c r="C231" s="136" t="s">
        <v>4574</v>
      </c>
      <c r="D231" s="135" t="s">
        <v>5039</v>
      </c>
      <c r="E231" s="135" t="s">
        <v>5040</v>
      </c>
      <c r="F231" s="135" t="s">
        <v>5041</v>
      </c>
      <c r="G231" s="135" t="s">
        <v>5042</v>
      </c>
      <c r="H231" s="135" t="s">
        <v>5043</v>
      </c>
      <c r="I231" s="138" t="s">
        <v>5044</v>
      </c>
      <c r="J231" s="139" t="s">
        <v>5044</v>
      </c>
      <c r="K231" s="135" t="s">
        <v>5043</v>
      </c>
      <c r="L231" s="135" t="s">
        <v>5039</v>
      </c>
      <c r="M231" s="135" t="s">
        <v>5040</v>
      </c>
      <c r="N231" s="135" t="s">
        <v>5041</v>
      </c>
      <c r="O231" s="135" t="s">
        <v>5042</v>
      </c>
      <c r="P231" s="135" t="s">
        <v>5038</v>
      </c>
      <c r="Q231" s="136" t="s">
        <v>4574</v>
      </c>
      <c r="R231" s="140" t="s">
        <v>4572</v>
      </c>
    </row>
    <row r="232" spans="1:18" ht="18" thickTop="1" x14ac:dyDescent="0.25">
      <c r="A232" s="141" t="s">
        <v>5314</v>
      </c>
      <c r="B232" s="142" t="s">
        <v>4642</v>
      </c>
      <c r="C232" s="142" t="s">
        <v>4730</v>
      </c>
      <c r="D232" s="2921">
        <v>0</v>
      </c>
      <c r="E232" s="144"/>
      <c r="F232" s="144"/>
      <c r="G232" s="144"/>
      <c r="H232" s="142" t="s">
        <v>4605</v>
      </c>
      <c r="I232" s="1575" t="s">
        <v>4640</v>
      </c>
      <c r="J232" s="293" t="s">
        <v>4586</v>
      </c>
      <c r="K232" s="142" t="s">
        <v>4605</v>
      </c>
      <c r="L232" s="2921">
        <v>1.1997478141635163</v>
      </c>
      <c r="M232" s="144"/>
      <c r="N232" s="144"/>
      <c r="O232" s="144"/>
      <c r="P232" s="144" t="s">
        <v>4642</v>
      </c>
      <c r="Q232" s="152" t="s">
        <v>4583</v>
      </c>
      <c r="R232" s="277" t="s">
        <v>5315</v>
      </c>
    </row>
    <row r="233" spans="1:18" ht="17.25" customHeight="1" x14ac:dyDescent="0.25">
      <c r="A233" s="158" t="s">
        <v>5316</v>
      </c>
      <c r="B233" s="143" t="s">
        <v>4642</v>
      </c>
      <c r="C233" s="143" t="s">
        <v>4730</v>
      </c>
      <c r="D233" s="149"/>
      <c r="E233" s="2922">
        <v>0</v>
      </c>
      <c r="F233" s="149"/>
      <c r="G233" s="149"/>
      <c r="H233" s="143" t="s">
        <v>4605</v>
      </c>
      <c r="I233" s="1571" t="s">
        <v>4645</v>
      </c>
      <c r="J233" s="295" t="s">
        <v>4591</v>
      </c>
      <c r="K233" s="143" t="s">
        <v>4605</v>
      </c>
      <c r="L233" s="149"/>
      <c r="M233" s="2922">
        <v>1.9139761674100377</v>
      </c>
      <c r="N233" s="149"/>
      <c r="O233" s="149"/>
      <c r="P233" s="149" t="s">
        <v>4642</v>
      </c>
      <c r="Q233" s="164" t="s">
        <v>4583</v>
      </c>
      <c r="R233" s="264" t="s">
        <v>5317</v>
      </c>
    </row>
    <row r="234" spans="1:18" ht="17.25" customHeight="1" x14ac:dyDescent="0.25">
      <c r="A234" s="148" t="s">
        <v>5318</v>
      </c>
      <c r="B234" s="143" t="s">
        <v>4642</v>
      </c>
      <c r="C234" s="143" t="s">
        <v>4730</v>
      </c>
      <c r="D234" s="157"/>
      <c r="E234" s="157"/>
      <c r="F234" s="2923">
        <v>0</v>
      </c>
      <c r="G234" s="157"/>
      <c r="H234" s="143" t="s">
        <v>4605</v>
      </c>
      <c r="I234" s="1571" t="s">
        <v>4648</v>
      </c>
      <c r="J234" s="295" t="s">
        <v>4596</v>
      </c>
      <c r="K234" s="143" t="s">
        <v>4605</v>
      </c>
      <c r="L234" s="157"/>
      <c r="M234" s="157"/>
      <c r="N234" s="2923">
        <v>4.2004050053938844</v>
      </c>
      <c r="O234" s="157"/>
      <c r="P234" s="149" t="s">
        <v>4642</v>
      </c>
      <c r="Q234" s="164" t="s">
        <v>4583</v>
      </c>
      <c r="R234" s="344" t="s">
        <v>5319</v>
      </c>
    </row>
    <row r="235" spans="1:18" ht="17.25" customHeight="1" x14ac:dyDescent="0.25">
      <c r="A235" s="1172" t="s">
        <v>5320</v>
      </c>
      <c r="B235" s="143" t="s">
        <v>4642</v>
      </c>
      <c r="C235" s="1240" t="s">
        <v>4583</v>
      </c>
      <c r="D235" s="2923">
        <v>0</v>
      </c>
      <c r="E235" s="157"/>
      <c r="F235" s="157"/>
      <c r="G235" s="157"/>
      <c r="H235" s="143" t="s">
        <v>4605</v>
      </c>
      <c r="I235" s="294" t="s">
        <v>4652</v>
      </c>
      <c r="J235" s="295" t="s">
        <v>4601</v>
      </c>
      <c r="K235" s="143" t="s">
        <v>4605</v>
      </c>
      <c r="L235" s="2923">
        <v>2.5950427735402934</v>
      </c>
      <c r="M235" s="157"/>
      <c r="N235" s="157"/>
      <c r="O235" s="157"/>
      <c r="P235" s="149" t="s">
        <v>4642</v>
      </c>
      <c r="Q235" s="164" t="s">
        <v>4583</v>
      </c>
      <c r="R235" s="344" t="s">
        <v>5321</v>
      </c>
    </row>
    <row r="236" spans="1:18" ht="17.25" customHeight="1" x14ac:dyDescent="0.25">
      <c r="A236" s="1173" t="s">
        <v>5322</v>
      </c>
      <c r="B236" s="143" t="s">
        <v>4642</v>
      </c>
      <c r="C236" s="1240" t="s">
        <v>4583</v>
      </c>
      <c r="D236" s="157"/>
      <c r="E236" s="2923">
        <v>0</v>
      </c>
      <c r="F236" s="157"/>
      <c r="G236" s="157"/>
      <c r="H236" s="143" t="s">
        <v>4605</v>
      </c>
      <c r="I236" s="294" t="s">
        <v>4655</v>
      </c>
      <c r="J236" s="295" t="s">
        <v>4604</v>
      </c>
      <c r="K236" s="143" t="s">
        <v>4605</v>
      </c>
      <c r="L236" s="157"/>
      <c r="M236" s="2923">
        <v>6.1471293159790319</v>
      </c>
      <c r="N236" s="157"/>
      <c r="O236" s="157"/>
      <c r="P236" s="149" t="s">
        <v>4642</v>
      </c>
      <c r="Q236" s="164" t="s">
        <v>4583</v>
      </c>
      <c r="R236" s="344" t="s">
        <v>5323</v>
      </c>
    </row>
    <row r="237" spans="1:18" ht="17.25" customHeight="1" x14ac:dyDescent="0.25">
      <c r="A237" s="1172" t="s">
        <v>5324</v>
      </c>
      <c r="B237" s="143" t="s">
        <v>4642</v>
      </c>
      <c r="C237" s="1240" t="s">
        <v>4583</v>
      </c>
      <c r="D237" s="157"/>
      <c r="E237" s="157"/>
      <c r="F237" s="2923">
        <v>0</v>
      </c>
      <c r="G237" s="157"/>
      <c r="H237" s="143" t="s">
        <v>4605</v>
      </c>
      <c r="I237" s="294" t="s">
        <v>4660</v>
      </c>
      <c r="J237" s="295" t="s">
        <v>4607</v>
      </c>
      <c r="K237" s="143" t="s">
        <v>4605</v>
      </c>
      <c r="L237" s="157"/>
      <c r="M237" s="157"/>
      <c r="N237" s="2923">
        <v>7.6474816535126173</v>
      </c>
      <c r="O237" s="157"/>
      <c r="P237" s="149" t="s">
        <v>4642</v>
      </c>
      <c r="Q237" s="164" t="s">
        <v>4583</v>
      </c>
      <c r="R237" s="344" t="s">
        <v>5325</v>
      </c>
    </row>
    <row r="238" spans="1:18" ht="17.25" customHeight="1" x14ac:dyDescent="0.25">
      <c r="A238" s="1173" t="s">
        <v>5326</v>
      </c>
      <c r="B238" s="143" t="s">
        <v>4642</v>
      </c>
      <c r="C238" s="1240" t="s">
        <v>4583</v>
      </c>
      <c r="D238" s="2923">
        <v>0.42293520993965789</v>
      </c>
      <c r="E238" s="157"/>
      <c r="F238" s="157"/>
      <c r="G238" s="157"/>
      <c r="H238" s="143" t="s">
        <v>4605</v>
      </c>
      <c r="I238" s="294" t="s">
        <v>4664</v>
      </c>
      <c r="J238" s="295" t="s">
        <v>4609</v>
      </c>
      <c r="K238" s="143" t="s">
        <v>4605</v>
      </c>
      <c r="L238" s="2923">
        <v>5.9325574433902402</v>
      </c>
      <c r="M238" s="157"/>
      <c r="N238" s="157"/>
      <c r="O238" s="157"/>
      <c r="P238" s="157" t="s">
        <v>4642</v>
      </c>
      <c r="Q238" s="164" t="s">
        <v>4583</v>
      </c>
      <c r="R238" s="344" t="s">
        <v>5327</v>
      </c>
    </row>
    <row r="239" spans="1:18" ht="17.25" customHeight="1" x14ac:dyDescent="0.25">
      <c r="A239" s="1172" t="s">
        <v>5328</v>
      </c>
      <c r="B239" s="143" t="s">
        <v>4642</v>
      </c>
      <c r="C239" s="1240" t="s">
        <v>4583</v>
      </c>
      <c r="D239" s="157"/>
      <c r="E239" s="2923">
        <v>0</v>
      </c>
      <c r="F239" s="157"/>
      <c r="G239" s="157"/>
      <c r="H239" s="143" t="s">
        <v>4605</v>
      </c>
      <c r="I239" s="294" t="s">
        <v>4668</v>
      </c>
      <c r="J239" s="295" t="s">
        <v>4611</v>
      </c>
      <c r="K239" s="143" t="s">
        <v>4605</v>
      </c>
      <c r="L239" s="157"/>
      <c r="M239" s="2923">
        <v>4.3998679984519287</v>
      </c>
      <c r="N239" s="157"/>
      <c r="O239" s="157"/>
      <c r="P239" s="157" t="s">
        <v>4642</v>
      </c>
      <c r="Q239" s="164" t="s">
        <v>4583</v>
      </c>
      <c r="R239" s="344" t="s">
        <v>5329</v>
      </c>
    </row>
    <row r="240" spans="1:18" ht="17.25" customHeight="1" thickBot="1" x14ac:dyDescent="0.3">
      <c r="A240" s="1174" t="s">
        <v>5330</v>
      </c>
      <c r="B240" s="159" t="s">
        <v>4642</v>
      </c>
      <c r="C240" s="1241" t="s">
        <v>4583</v>
      </c>
      <c r="D240" s="177"/>
      <c r="E240" s="177"/>
      <c r="F240" s="2928">
        <v>0.36884376383710882</v>
      </c>
      <c r="G240" s="160"/>
      <c r="H240" s="159" t="s">
        <v>4605</v>
      </c>
      <c r="I240" s="296" t="s">
        <v>4672</v>
      </c>
      <c r="J240" s="1583" t="s">
        <v>4613</v>
      </c>
      <c r="K240" s="159" t="s">
        <v>4605</v>
      </c>
      <c r="L240" s="177"/>
      <c r="M240" s="177"/>
      <c r="N240" s="2928">
        <v>0.12029500178257148</v>
      </c>
      <c r="O240" s="160"/>
      <c r="P240" s="160" t="s">
        <v>569</v>
      </c>
      <c r="Q240" s="176" t="s">
        <v>5331</v>
      </c>
      <c r="R240" s="153" t="s">
        <v>5332</v>
      </c>
    </row>
    <row r="241" spans="1:19" ht="17.25" customHeight="1" thickTop="1" x14ac:dyDescent="0.25">
      <c r="A241" s="141" t="s">
        <v>5333</v>
      </c>
      <c r="B241" s="142" t="s">
        <v>4642</v>
      </c>
      <c r="C241" s="142" t="s">
        <v>4730</v>
      </c>
      <c r="D241" s="2925">
        <v>0</v>
      </c>
      <c r="E241" s="179"/>
      <c r="F241" s="179"/>
      <c r="G241" s="163"/>
      <c r="H241" s="142" t="s">
        <v>4605</v>
      </c>
      <c r="I241" s="1576" t="s">
        <v>4677</v>
      </c>
      <c r="J241" s="299" t="s">
        <v>4617</v>
      </c>
      <c r="K241" s="142" t="s">
        <v>4605</v>
      </c>
      <c r="L241" s="2925">
        <v>4.1884552100093564E-2</v>
      </c>
      <c r="M241" s="179"/>
      <c r="N241" s="179"/>
      <c r="O241" s="163"/>
      <c r="P241" s="163" t="s">
        <v>4642</v>
      </c>
      <c r="Q241" s="152" t="s">
        <v>4583</v>
      </c>
      <c r="R241" s="620" t="s">
        <v>5334</v>
      </c>
    </row>
    <row r="242" spans="1:19" ht="17.25" customHeight="1" x14ac:dyDescent="0.25">
      <c r="A242" s="174" t="s">
        <v>5335</v>
      </c>
      <c r="B242" s="156" t="s">
        <v>4642</v>
      </c>
      <c r="C242" s="156" t="s">
        <v>4730</v>
      </c>
      <c r="D242" s="157"/>
      <c r="E242" s="2923">
        <v>0.11907139882004557</v>
      </c>
      <c r="F242" s="157"/>
      <c r="G242" s="179"/>
      <c r="H242" s="156" t="s">
        <v>4605</v>
      </c>
      <c r="I242" s="1577" t="s">
        <v>4681</v>
      </c>
      <c r="J242" s="295" t="s">
        <v>4621</v>
      </c>
      <c r="K242" s="156" t="s">
        <v>4605</v>
      </c>
      <c r="L242" s="157"/>
      <c r="M242" s="2923">
        <v>0.68032274780822732</v>
      </c>
      <c r="N242" s="157"/>
      <c r="O242" s="179"/>
      <c r="P242" s="179" t="s">
        <v>4642</v>
      </c>
      <c r="Q242" s="189" t="s">
        <v>4583</v>
      </c>
      <c r="R242" s="344" t="s">
        <v>5336</v>
      </c>
    </row>
    <row r="243" spans="1:19" ht="17.25" customHeight="1" x14ac:dyDescent="0.25">
      <c r="A243" s="148" t="s">
        <v>5337</v>
      </c>
      <c r="B243" s="143" t="s">
        <v>4642</v>
      </c>
      <c r="C243" s="143" t="s">
        <v>4730</v>
      </c>
      <c r="D243" s="157"/>
      <c r="E243" s="157"/>
      <c r="F243" s="2923">
        <v>0</v>
      </c>
      <c r="G243" s="157"/>
      <c r="H243" s="143" t="s">
        <v>4605</v>
      </c>
      <c r="I243" s="1577" t="s">
        <v>4685</v>
      </c>
      <c r="J243" s="295" t="s">
        <v>4687</v>
      </c>
      <c r="K243" s="143" t="s">
        <v>4605</v>
      </c>
      <c r="L243" s="157"/>
      <c r="M243" s="157"/>
      <c r="N243" s="2923">
        <v>0</v>
      </c>
      <c r="O243" s="157"/>
      <c r="P243" s="157" t="s">
        <v>4642</v>
      </c>
      <c r="Q243" s="164" t="s">
        <v>4583</v>
      </c>
      <c r="R243" s="344" t="s">
        <v>5338</v>
      </c>
    </row>
    <row r="244" spans="1:19" ht="17.25" customHeight="1" x14ac:dyDescent="0.25">
      <c r="A244" s="148" t="s">
        <v>5339</v>
      </c>
      <c r="B244" s="143" t="s">
        <v>4642</v>
      </c>
      <c r="C244" s="164" t="s">
        <v>4583</v>
      </c>
      <c r="D244" s="2923">
        <v>1.7855867433790416</v>
      </c>
      <c r="E244" s="157"/>
      <c r="F244" s="157"/>
      <c r="G244" s="157"/>
      <c r="H244" s="143" t="s">
        <v>4605</v>
      </c>
      <c r="I244" s="1577" t="s">
        <v>4690</v>
      </c>
      <c r="J244" s="295" t="s">
        <v>4692</v>
      </c>
      <c r="K244" s="143" t="s">
        <v>4605</v>
      </c>
      <c r="L244" s="2923">
        <v>0.28068608393806838</v>
      </c>
      <c r="M244" s="157"/>
      <c r="N244" s="157"/>
      <c r="O244" s="157"/>
      <c r="P244" s="157" t="s">
        <v>4642</v>
      </c>
      <c r="Q244" s="164" t="s">
        <v>4583</v>
      </c>
      <c r="R244" s="344" t="s">
        <v>5340</v>
      </c>
    </row>
    <row r="245" spans="1:19" ht="17.25" customHeight="1" x14ac:dyDescent="0.25">
      <c r="A245" s="609" t="s">
        <v>5341</v>
      </c>
      <c r="B245" s="143" t="s">
        <v>4642</v>
      </c>
      <c r="C245" s="164" t="s">
        <v>4583</v>
      </c>
      <c r="D245" s="157"/>
      <c r="E245" s="2923">
        <v>1.4932047947950835</v>
      </c>
      <c r="F245" s="157"/>
      <c r="G245" s="157"/>
      <c r="H245" s="143" t="s">
        <v>4605</v>
      </c>
      <c r="I245" s="300" t="s">
        <v>4695</v>
      </c>
      <c r="J245" s="295" t="s">
        <v>4696</v>
      </c>
      <c r="K245" s="143" t="s">
        <v>4605</v>
      </c>
      <c r="L245" s="157"/>
      <c r="M245" s="2923">
        <v>0.98849758807534072</v>
      </c>
      <c r="N245" s="157"/>
      <c r="O245" s="157"/>
      <c r="P245" s="157" t="s">
        <v>4642</v>
      </c>
      <c r="Q245" s="164" t="s">
        <v>4583</v>
      </c>
      <c r="R245" s="344" t="s">
        <v>5342</v>
      </c>
    </row>
    <row r="246" spans="1:19" ht="17.25" customHeight="1" x14ac:dyDescent="0.25">
      <c r="A246" s="609" t="s">
        <v>5343</v>
      </c>
      <c r="B246" s="143" t="s">
        <v>4642</v>
      </c>
      <c r="C246" s="143" t="s">
        <v>4730</v>
      </c>
      <c r="D246" s="157"/>
      <c r="E246" s="157"/>
      <c r="F246" s="2923">
        <v>0.60849156190970044</v>
      </c>
      <c r="G246" s="157"/>
      <c r="H246" s="143" t="s">
        <v>4605</v>
      </c>
      <c r="I246" s="300" t="s">
        <v>4698</v>
      </c>
      <c r="J246" s="295" t="s">
        <v>4699</v>
      </c>
      <c r="K246" s="143" t="s">
        <v>4605</v>
      </c>
      <c r="L246" s="157"/>
      <c r="M246" s="157"/>
      <c r="N246" s="2923">
        <v>7.8247387883598067</v>
      </c>
      <c r="O246" s="157"/>
      <c r="P246" s="157" t="s">
        <v>4642</v>
      </c>
      <c r="Q246" s="143" t="s">
        <v>4730</v>
      </c>
      <c r="R246" s="264" t="s">
        <v>5311</v>
      </c>
      <c r="S246" t="s">
        <v>5344</v>
      </c>
    </row>
    <row r="247" spans="1:19" ht="17.25" customHeight="1" x14ac:dyDescent="0.25">
      <c r="A247" s="609" t="s">
        <v>5345</v>
      </c>
      <c r="B247" s="143" t="s">
        <v>4642</v>
      </c>
      <c r="C247" s="164" t="s">
        <v>4583</v>
      </c>
      <c r="D247" s="2923">
        <v>3.3323179006452173</v>
      </c>
      <c r="E247" s="157"/>
      <c r="F247" s="157"/>
      <c r="G247" s="157"/>
      <c r="H247" s="143" t="s">
        <v>4605</v>
      </c>
      <c r="I247" s="300" t="s">
        <v>4700</v>
      </c>
      <c r="J247" s="1569" t="s">
        <v>4701</v>
      </c>
      <c r="K247" s="143" t="s">
        <v>4605</v>
      </c>
      <c r="L247" s="2923">
        <v>1.339169844275401</v>
      </c>
      <c r="M247" s="157"/>
      <c r="N247" s="157"/>
      <c r="O247" s="157"/>
      <c r="P247" s="157" t="s">
        <v>4642</v>
      </c>
      <c r="Q247" s="143" t="s">
        <v>4730</v>
      </c>
      <c r="R247" s="153" t="s">
        <v>5346</v>
      </c>
    </row>
    <row r="248" spans="1:19" ht="17.25" customHeight="1" x14ac:dyDescent="0.25">
      <c r="A248" s="609" t="s">
        <v>5347</v>
      </c>
      <c r="B248" s="143" t="s">
        <v>4642</v>
      </c>
      <c r="C248" s="164" t="s">
        <v>4583</v>
      </c>
      <c r="D248" s="157"/>
      <c r="E248" s="2923">
        <v>2.5159052478693273</v>
      </c>
      <c r="F248" s="157"/>
      <c r="G248" s="157"/>
      <c r="H248" s="143" t="s">
        <v>4605</v>
      </c>
      <c r="I248" s="300" t="s">
        <v>4704</v>
      </c>
      <c r="J248" s="295" t="s">
        <v>4705</v>
      </c>
      <c r="K248" s="143" t="s">
        <v>4605</v>
      </c>
      <c r="L248" s="157"/>
      <c r="M248" s="2923">
        <v>0</v>
      </c>
      <c r="N248" s="157"/>
      <c r="O248" s="157"/>
      <c r="P248" s="157" t="s">
        <v>4642</v>
      </c>
      <c r="Q248" s="164" t="s">
        <v>4583</v>
      </c>
      <c r="R248" s="477" t="s">
        <v>5348</v>
      </c>
    </row>
    <row r="249" spans="1:19" ht="17.25" customHeight="1" x14ac:dyDescent="0.25">
      <c r="A249" s="609" t="s">
        <v>5349</v>
      </c>
      <c r="B249" s="143" t="s">
        <v>4642</v>
      </c>
      <c r="C249" s="164" t="s">
        <v>4583</v>
      </c>
      <c r="D249" s="157"/>
      <c r="E249" s="157"/>
      <c r="F249" s="2923">
        <v>0.51688147255430772</v>
      </c>
      <c r="G249" s="157"/>
      <c r="H249" s="143" t="s">
        <v>4605</v>
      </c>
      <c r="I249" s="294" t="s">
        <v>4708</v>
      </c>
      <c r="J249" s="295" t="s">
        <v>4710</v>
      </c>
      <c r="K249" s="143" t="s">
        <v>4605</v>
      </c>
      <c r="L249" s="157"/>
      <c r="M249" s="157"/>
      <c r="N249" s="2923">
        <v>1.2966906185325244</v>
      </c>
      <c r="O249" s="157"/>
      <c r="P249" s="149" t="s">
        <v>4642</v>
      </c>
      <c r="Q249" s="164" t="s">
        <v>4583</v>
      </c>
      <c r="R249" s="2220" t="s">
        <v>5350</v>
      </c>
    </row>
    <row r="250" spans="1:19" ht="17.25" customHeight="1" x14ac:dyDescent="0.25">
      <c r="A250" s="609" t="s">
        <v>5351</v>
      </c>
      <c r="B250" s="143" t="s">
        <v>4642</v>
      </c>
      <c r="C250" s="164" t="s">
        <v>4583</v>
      </c>
      <c r="D250" s="2923">
        <v>0</v>
      </c>
      <c r="E250" s="157"/>
      <c r="F250" s="157"/>
      <c r="G250" s="157"/>
      <c r="H250" s="143" t="s">
        <v>4605</v>
      </c>
      <c r="I250" s="294" t="s">
        <v>4713</v>
      </c>
      <c r="J250" s="295" t="s">
        <v>4714</v>
      </c>
      <c r="K250" s="143" t="s">
        <v>4605</v>
      </c>
      <c r="L250" s="2923">
        <v>0</v>
      </c>
      <c r="M250" s="157"/>
      <c r="N250" s="157"/>
      <c r="O250" s="157"/>
      <c r="P250" s="149" t="s">
        <v>4642</v>
      </c>
      <c r="Q250" s="164" t="s">
        <v>4583</v>
      </c>
      <c r="R250" s="347" t="s">
        <v>5352</v>
      </c>
    </row>
    <row r="251" spans="1:19" ht="17.25" customHeight="1" x14ac:dyDescent="0.25">
      <c r="A251" s="609" t="s">
        <v>5353</v>
      </c>
      <c r="B251" s="143" t="s">
        <v>4642</v>
      </c>
      <c r="C251" s="164" t="s">
        <v>4583</v>
      </c>
      <c r="D251" s="157"/>
      <c r="E251" s="2923">
        <v>0.17869397704028758</v>
      </c>
      <c r="F251" s="157"/>
      <c r="G251" s="157"/>
      <c r="H251" s="143" t="s">
        <v>4605</v>
      </c>
      <c r="I251" s="300" t="s">
        <v>4717</v>
      </c>
      <c r="J251" s="1569" t="s">
        <v>4718</v>
      </c>
      <c r="K251" s="143" t="s">
        <v>4605</v>
      </c>
      <c r="L251" s="157"/>
      <c r="M251" s="2923">
        <v>0</v>
      </c>
      <c r="N251" s="157"/>
      <c r="O251" s="157"/>
      <c r="P251" s="149" t="s">
        <v>4642</v>
      </c>
      <c r="Q251" s="164" t="s">
        <v>4583</v>
      </c>
      <c r="R251" s="347" t="s">
        <v>5354</v>
      </c>
    </row>
    <row r="252" spans="1:19" ht="17.25" customHeight="1" x14ac:dyDescent="0.25">
      <c r="A252" s="275" t="s">
        <v>5305</v>
      </c>
      <c r="B252" s="143" t="s">
        <v>4642</v>
      </c>
      <c r="C252" s="164" t="s">
        <v>4583</v>
      </c>
      <c r="D252" s="157"/>
      <c r="E252" s="157"/>
      <c r="F252" s="2923">
        <v>0.51473997934626659</v>
      </c>
      <c r="G252" s="157"/>
      <c r="H252" s="143" t="s">
        <v>4605</v>
      </c>
      <c r="I252" s="294" t="s">
        <v>5062</v>
      </c>
      <c r="J252" s="1569" t="s">
        <v>4850</v>
      </c>
      <c r="K252" s="143" t="s">
        <v>4605</v>
      </c>
      <c r="L252" s="157"/>
      <c r="M252" s="157"/>
      <c r="N252" s="2923">
        <v>3.2966944749563969</v>
      </c>
      <c r="O252" s="157"/>
      <c r="P252" s="149" t="s">
        <v>4642</v>
      </c>
      <c r="Q252" s="164" t="s">
        <v>4583</v>
      </c>
      <c r="R252" s="327" t="s">
        <v>383</v>
      </c>
    </row>
    <row r="253" spans="1:19" ht="17.25" customHeight="1" x14ac:dyDescent="0.25">
      <c r="A253" s="609" t="s">
        <v>5355</v>
      </c>
      <c r="B253" s="143" t="s">
        <v>4642</v>
      </c>
      <c r="C253" s="164" t="s">
        <v>4583</v>
      </c>
      <c r="D253" s="2923">
        <v>3.592147862029142</v>
      </c>
      <c r="E253" s="157"/>
      <c r="F253" s="157"/>
      <c r="G253" s="157"/>
      <c r="H253" s="143" t="s">
        <v>4605</v>
      </c>
      <c r="I253" s="294" t="s">
        <v>4852</v>
      </c>
      <c r="J253" s="1569" t="s">
        <v>4853</v>
      </c>
      <c r="K253" s="143" t="s">
        <v>4605</v>
      </c>
      <c r="L253" s="2923">
        <v>0</v>
      </c>
      <c r="M253" s="157"/>
      <c r="N253" s="157"/>
      <c r="O253" s="157"/>
      <c r="P253" s="149" t="s">
        <v>4642</v>
      </c>
      <c r="Q253" s="143" t="s">
        <v>4730</v>
      </c>
      <c r="R253" s="2220" t="s">
        <v>2323</v>
      </c>
      <c r="S253" s="2253" t="s">
        <v>5356</v>
      </c>
    </row>
    <row r="254" spans="1:19" ht="17.25" customHeight="1" x14ac:dyDescent="0.25">
      <c r="A254" s="609" t="s">
        <v>5357</v>
      </c>
      <c r="B254" s="143" t="s">
        <v>4642</v>
      </c>
      <c r="C254" s="164" t="s">
        <v>4583</v>
      </c>
      <c r="D254" s="157"/>
      <c r="E254" s="2923">
        <v>0</v>
      </c>
      <c r="F254" s="157"/>
      <c r="G254" s="157"/>
      <c r="H254" s="143" t="s">
        <v>4605</v>
      </c>
      <c r="I254" s="1571" t="s">
        <v>4854</v>
      </c>
      <c r="J254" s="1569" t="s">
        <v>4855</v>
      </c>
      <c r="K254" s="143" t="s">
        <v>4605</v>
      </c>
      <c r="L254" s="157"/>
      <c r="M254" s="2923">
        <v>0.76469287555162235</v>
      </c>
      <c r="N254" s="157"/>
      <c r="O254" s="157"/>
      <c r="P254" s="157" t="s">
        <v>569</v>
      </c>
      <c r="Q254" s="143" t="s">
        <v>4730</v>
      </c>
      <c r="R254" s="182" t="s">
        <v>5358</v>
      </c>
    </row>
    <row r="255" spans="1:19" ht="17.25" customHeight="1" x14ac:dyDescent="0.25">
      <c r="A255" s="609" t="s">
        <v>5359</v>
      </c>
      <c r="B255" s="143" t="s">
        <v>4642</v>
      </c>
      <c r="C255" s="164" t="s">
        <v>4583</v>
      </c>
      <c r="D255" s="157"/>
      <c r="E255" s="157"/>
      <c r="F255" s="2923">
        <v>0</v>
      </c>
      <c r="G255" s="157"/>
      <c r="H255" s="143" t="s">
        <v>4605</v>
      </c>
      <c r="I255" s="1577" t="s">
        <v>4856</v>
      </c>
      <c r="J255" s="295" t="s">
        <v>4857</v>
      </c>
      <c r="K255" s="143" t="s">
        <v>4605</v>
      </c>
      <c r="L255" s="157"/>
      <c r="M255" s="157"/>
      <c r="N255" s="2923">
        <v>0</v>
      </c>
      <c r="O255" s="157"/>
      <c r="P255" s="157" t="s">
        <v>4642</v>
      </c>
      <c r="Q255" s="164" t="s">
        <v>4583</v>
      </c>
      <c r="R255" s="344" t="s">
        <v>5360</v>
      </c>
    </row>
    <row r="256" spans="1:19" ht="17.25" customHeight="1" thickBot="1" x14ac:dyDescent="0.3">
      <c r="A256" s="165"/>
      <c r="B256" s="166" t="s">
        <v>569</v>
      </c>
      <c r="C256" s="166" t="s">
        <v>4730</v>
      </c>
      <c r="D256" s="2926">
        <v>0</v>
      </c>
      <c r="E256" s="167"/>
      <c r="F256" s="167"/>
      <c r="G256" s="167"/>
      <c r="H256" s="166" t="s">
        <v>4605</v>
      </c>
      <c r="I256" s="1578" t="s">
        <v>4858</v>
      </c>
      <c r="J256" s="1579" t="s">
        <v>4859</v>
      </c>
      <c r="K256" s="166" t="s">
        <v>4605</v>
      </c>
      <c r="L256" s="2926">
        <v>0</v>
      </c>
      <c r="M256" s="167"/>
      <c r="N256" s="167"/>
      <c r="O256" s="167"/>
      <c r="P256" s="167" t="s">
        <v>569</v>
      </c>
      <c r="Q256" s="166" t="s">
        <v>4730</v>
      </c>
      <c r="R256" s="170"/>
    </row>
    <row r="257" spans="1:18" ht="15" thickTop="1" x14ac:dyDescent="0.25">
      <c r="A257" s="171"/>
      <c r="B257" s="133"/>
      <c r="C257" s="133"/>
      <c r="D257" s="131"/>
      <c r="E257" s="131"/>
      <c r="F257" s="131"/>
      <c r="G257" s="131"/>
      <c r="H257" s="133"/>
      <c r="I257" s="172"/>
      <c r="J257" s="172"/>
      <c r="K257" s="133" t="s">
        <v>4720</v>
      </c>
      <c r="L257" s="131">
        <f>SUM(D232:D256,L232:L256)</f>
        <v>20.522076227400671</v>
      </c>
      <c r="M257" s="131">
        <f>SUM(E232:E256,M232:M256)</f>
        <v>19.201362111800929</v>
      </c>
      <c r="N257" s="131">
        <f>SUM(F232:F256,N232:N256)</f>
        <v>26.395262320185182</v>
      </c>
      <c r="O257" s="131"/>
      <c r="P257" s="131"/>
      <c r="Q257" s="133"/>
      <c r="R257" s="131"/>
    </row>
    <row r="258" spans="1:18" ht="15" thickBot="1" x14ac:dyDescent="0.3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</row>
    <row r="259" spans="1:18" ht="15.6" thickTop="1" thickBot="1" x14ac:dyDescent="0.3">
      <c r="A259" s="173" t="s">
        <v>7014</v>
      </c>
      <c r="B259" s="128"/>
      <c r="C259" s="3546" t="s">
        <v>5361</v>
      </c>
      <c r="D259" s="3546"/>
      <c r="E259" s="3546"/>
      <c r="F259" s="173"/>
      <c r="G259" s="173"/>
      <c r="H259" s="133"/>
      <c r="I259" s="3551" t="s">
        <v>5070</v>
      </c>
      <c r="J259" s="3552"/>
      <c r="K259" s="133"/>
      <c r="L259" s="173"/>
      <c r="M259" s="173"/>
      <c r="N259" s="173"/>
      <c r="O259" s="173"/>
      <c r="P259" s="173"/>
      <c r="Q259" s="173"/>
      <c r="R259" s="128"/>
    </row>
    <row r="260" spans="1:18" ht="15.6" thickTop="1" thickBot="1" x14ac:dyDescent="0.3">
      <c r="A260" s="127"/>
      <c r="B260" s="128"/>
      <c r="C260" s="128"/>
      <c r="D260" s="129"/>
      <c r="E260" s="129"/>
      <c r="F260" s="130"/>
      <c r="G260" s="129"/>
      <c r="H260" s="131"/>
      <c r="I260" s="128"/>
      <c r="J260" s="132"/>
      <c r="K260" s="1448" t="s">
        <v>4570</v>
      </c>
      <c r="L260" s="1445">
        <v>20.7</v>
      </c>
      <c r="M260" s="1446">
        <v>21.3</v>
      </c>
      <c r="N260" s="1447">
        <v>10.5</v>
      </c>
      <c r="O260" s="510" t="s">
        <v>4571</v>
      </c>
      <c r="P260" s="133"/>
      <c r="Q260" s="128"/>
      <c r="R260" s="530"/>
    </row>
    <row r="261" spans="1:18" ht="15.6" thickTop="1" thickBot="1" x14ac:dyDescent="0.3">
      <c r="A261" s="134" t="s">
        <v>4572</v>
      </c>
      <c r="B261" s="135" t="s">
        <v>5038</v>
      </c>
      <c r="C261" s="136" t="s">
        <v>4574</v>
      </c>
      <c r="D261" s="135" t="s">
        <v>5039</v>
      </c>
      <c r="E261" s="135" t="s">
        <v>5040</v>
      </c>
      <c r="F261" s="135" t="s">
        <v>5041</v>
      </c>
      <c r="G261" s="135" t="s">
        <v>5042</v>
      </c>
      <c r="H261" s="135" t="s">
        <v>5043</v>
      </c>
      <c r="I261" s="138" t="s">
        <v>5044</v>
      </c>
      <c r="J261" s="139" t="s">
        <v>5044</v>
      </c>
      <c r="K261" s="135" t="s">
        <v>5043</v>
      </c>
      <c r="L261" s="135" t="s">
        <v>5039</v>
      </c>
      <c r="M261" s="135" t="s">
        <v>5040</v>
      </c>
      <c r="N261" s="135" t="s">
        <v>5041</v>
      </c>
      <c r="O261" s="135" t="s">
        <v>5042</v>
      </c>
      <c r="P261" s="135" t="s">
        <v>5038</v>
      </c>
      <c r="Q261" s="136" t="s">
        <v>4574</v>
      </c>
      <c r="R261" s="140" t="s">
        <v>4572</v>
      </c>
    </row>
    <row r="262" spans="1:18" ht="18" thickTop="1" x14ac:dyDescent="0.25">
      <c r="A262" s="141" t="s">
        <v>5362</v>
      </c>
      <c r="B262" s="142" t="s">
        <v>4642</v>
      </c>
      <c r="C262" s="164" t="s">
        <v>4583</v>
      </c>
      <c r="D262" s="2921">
        <v>4.5855545099702892</v>
      </c>
      <c r="E262" s="144"/>
      <c r="F262" s="144"/>
      <c r="G262" s="144"/>
      <c r="H262" s="142" t="s">
        <v>4605</v>
      </c>
      <c r="I262" s="1575" t="s">
        <v>4640</v>
      </c>
      <c r="J262" s="1582" t="s">
        <v>4586</v>
      </c>
      <c r="K262" s="142" t="s">
        <v>4605</v>
      </c>
      <c r="L262" s="2921">
        <v>0.8308075392415516</v>
      </c>
      <c r="M262" s="144"/>
      <c r="N262" s="144"/>
      <c r="O262" s="144"/>
      <c r="P262" s="144" t="s">
        <v>569</v>
      </c>
      <c r="Q262" s="142" t="s">
        <v>4730</v>
      </c>
      <c r="R262" s="147" t="s">
        <v>5363</v>
      </c>
    </row>
    <row r="263" spans="1:18" ht="17.25" customHeight="1" x14ac:dyDescent="0.25">
      <c r="A263" s="158" t="s">
        <v>5364</v>
      </c>
      <c r="B263" s="143" t="s">
        <v>4642</v>
      </c>
      <c r="C263" s="164" t="s">
        <v>4583</v>
      </c>
      <c r="D263" s="149"/>
      <c r="E263" s="2922">
        <v>3.38199466840998</v>
      </c>
      <c r="F263" s="149"/>
      <c r="G263" s="149"/>
      <c r="H263" s="143" t="s">
        <v>4605</v>
      </c>
      <c r="I263" s="1571" t="s">
        <v>4645</v>
      </c>
      <c r="J263" s="1569" t="s">
        <v>4591</v>
      </c>
      <c r="K263" s="143" t="s">
        <v>4605</v>
      </c>
      <c r="L263" s="149"/>
      <c r="M263" s="2922">
        <v>0.70639711489538826</v>
      </c>
      <c r="N263" s="149"/>
      <c r="O263" s="149"/>
      <c r="P263" s="149" t="s">
        <v>569</v>
      </c>
      <c r="Q263" s="143" t="s">
        <v>4730</v>
      </c>
      <c r="R263" s="153" t="s">
        <v>5365</v>
      </c>
    </row>
    <row r="264" spans="1:18" ht="17.25" customHeight="1" x14ac:dyDescent="0.25">
      <c r="A264" s="148" t="s">
        <v>5366</v>
      </c>
      <c r="B264" s="143" t="s">
        <v>4642</v>
      </c>
      <c r="C264" s="164" t="s">
        <v>4583</v>
      </c>
      <c r="D264" s="157"/>
      <c r="E264" s="157"/>
      <c r="F264" s="2923">
        <v>1.2079645046393812</v>
      </c>
      <c r="G264" s="157"/>
      <c r="H264" s="143" t="s">
        <v>4605</v>
      </c>
      <c r="I264" s="1577" t="s">
        <v>4648</v>
      </c>
      <c r="J264" s="1566" t="s">
        <v>4596</v>
      </c>
      <c r="K264" s="143" t="s">
        <v>4605</v>
      </c>
      <c r="L264" s="157"/>
      <c r="M264" s="157"/>
      <c r="N264" s="2923">
        <v>0.52748173891962813</v>
      </c>
      <c r="O264" s="157"/>
      <c r="P264" s="157" t="s">
        <v>569</v>
      </c>
      <c r="Q264" s="143" t="s">
        <v>4730</v>
      </c>
      <c r="R264" s="153" t="s">
        <v>5367</v>
      </c>
    </row>
    <row r="265" spans="1:18" ht="17.25" customHeight="1" x14ac:dyDescent="0.25">
      <c r="A265" s="158" t="s">
        <v>5368</v>
      </c>
      <c r="B265" s="143" t="s">
        <v>4642</v>
      </c>
      <c r="C265" s="164" t="s">
        <v>4583</v>
      </c>
      <c r="D265" s="2923">
        <v>4.0385095562821274</v>
      </c>
      <c r="E265" s="157"/>
      <c r="F265" s="157"/>
      <c r="G265" s="157"/>
      <c r="H265" s="143" t="s">
        <v>4605</v>
      </c>
      <c r="I265" s="1577" t="s">
        <v>4652</v>
      </c>
      <c r="J265" s="1566" t="s">
        <v>4601</v>
      </c>
      <c r="K265" s="143" t="s">
        <v>4605</v>
      </c>
      <c r="L265" s="2923">
        <v>0.76328515146788167</v>
      </c>
      <c r="M265" s="157"/>
      <c r="N265" s="157"/>
      <c r="O265" s="157"/>
      <c r="P265" s="157" t="s">
        <v>569</v>
      </c>
      <c r="Q265" s="143" t="s">
        <v>4730</v>
      </c>
      <c r="R265" s="153" t="s">
        <v>5369</v>
      </c>
    </row>
    <row r="266" spans="1:18" ht="17.25" customHeight="1" x14ac:dyDescent="0.25">
      <c r="A266" s="148" t="s">
        <v>5370</v>
      </c>
      <c r="B266" s="143" t="s">
        <v>4642</v>
      </c>
      <c r="C266" s="164" t="s">
        <v>4583</v>
      </c>
      <c r="D266" s="157"/>
      <c r="E266" s="2923">
        <v>3.4998799806360137</v>
      </c>
      <c r="F266" s="157"/>
      <c r="G266" s="157"/>
      <c r="H266" s="143" t="s">
        <v>4605</v>
      </c>
      <c r="I266" s="1577" t="s">
        <v>4655</v>
      </c>
      <c r="J266" s="1566" t="s">
        <v>4604</v>
      </c>
      <c r="K266" s="143" t="s">
        <v>4605</v>
      </c>
      <c r="L266" s="157"/>
      <c r="M266" s="2923">
        <v>0</v>
      </c>
      <c r="N266" s="157"/>
      <c r="O266" s="157"/>
      <c r="P266" s="157" t="s">
        <v>569</v>
      </c>
      <c r="Q266" s="143" t="s">
        <v>4730</v>
      </c>
      <c r="R266" s="153" t="s">
        <v>5371</v>
      </c>
    </row>
    <row r="267" spans="1:18" ht="17.25" customHeight="1" x14ac:dyDescent="0.25">
      <c r="A267" s="158" t="s">
        <v>5372</v>
      </c>
      <c r="B267" s="143" t="s">
        <v>4642</v>
      </c>
      <c r="C267" s="164" t="s">
        <v>4583</v>
      </c>
      <c r="D267" s="157"/>
      <c r="E267" s="157"/>
      <c r="F267" s="2923">
        <v>2.414037955201044</v>
      </c>
      <c r="G267" s="157" t="s">
        <v>5373</v>
      </c>
      <c r="H267" s="143" t="s">
        <v>4605</v>
      </c>
      <c r="I267" s="1577" t="s">
        <v>4660</v>
      </c>
      <c r="J267" s="1566" t="s">
        <v>4607</v>
      </c>
      <c r="K267" s="143" t="s">
        <v>4605</v>
      </c>
      <c r="L267" s="157"/>
      <c r="M267" s="157"/>
      <c r="N267" s="2923">
        <v>0</v>
      </c>
      <c r="O267" s="157"/>
      <c r="P267" s="157" t="s">
        <v>569</v>
      </c>
      <c r="Q267" s="143" t="s">
        <v>4730</v>
      </c>
      <c r="R267" s="153" t="s">
        <v>5374</v>
      </c>
    </row>
    <row r="268" spans="1:18" ht="17.25" customHeight="1" x14ac:dyDescent="0.25">
      <c r="A268" s="148" t="s">
        <v>5375</v>
      </c>
      <c r="B268" s="143" t="s">
        <v>4642</v>
      </c>
      <c r="C268" s="164" t="s">
        <v>4583</v>
      </c>
      <c r="D268" s="2923">
        <v>4.2172058001102739</v>
      </c>
      <c r="E268" s="157"/>
      <c r="F268" s="157"/>
      <c r="G268" s="157"/>
      <c r="H268" s="143" t="s">
        <v>4605</v>
      </c>
      <c r="I268" s="1577" t="s">
        <v>4664</v>
      </c>
      <c r="J268" s="1566" t="s">
        <v>4609</v>
      </c>
      <c r="K268" s="143" t="s">
        <v>4605</v>
      </c>
      <c r="L268" s="2923">
        <v>0</v>
      </c>
      <c r="M268" s="157"/>
      <c r="N268" s="157"/>
      <c r="O268" s="157"/>
      <c r="P268" s="157" t="s">
        <v>569</v>
      </c>
      <c r="Q268" s="143" t="s">
        <v>4730</v>
      </c>
      <c r="R268" s="153" t="s">
        <v>5376</v>
      </c>
    </row>
    <row r="269" spans="1:18" ht="17.25" customHeight="1" x14ac:dyDescent="0.25">
      <c r="A269" s="158" t="s">
        <v>5377</v>
      </c>
      <c r="B269" s="143" t="s">
        <v>4642</v>
      </c>
      <c r="C269" s="164" t="s">
        <v>4583</v>
      </c>
      <c r="D269" s="157"/>
      <c r="E269" s="2923">
        <v>3.25467922067469</v>
      </c>
      <c r="F269" s="157"/>
      <c r="G269" s="157"/>
      <c r="H269" s="143" t="s">
        <v>4605</v>
      </c>
      <c r="I269" s="1577" t="s">
        <v>4668</v>
      </c>
      <c r="J269" s="151" t="s">
        <v>4611</v>
      </c>
      <c r="K269" s="143" t="s">
        <v>4605</v>
      </c>
      <c r="L269" s="157"/>
      <c r="M269" s="2923">
        <v>0</v>
      </c>
      <c r="N269" s="157"/>
      <c r="O269" s="157"/>
      <c r="P269" s="157" t="s">
        <v>4642</v>
      </c>
      <c r="Q269" s="164" t="s">
        <v>4583</v>
      </c>
      <c r="R269" s="344" t="s">
        <v>5378</v>
      </c>
    </row>
    <row r="270" spans="1:18" ht="17.25" customHeight="1" thickBot="1" x14ac:dyDescent="0.3">
      <c r="A270" s="148" t="s">
        <v>5379</v>
      </c>
      <c r="B270" s="159" t="s">
        <v>4642</v>
      </c>
      <c r="C270" s="164" t="s">
        <v>4583</v>
      </c>
      <c r="D270" s="177"/>
      <c r="E270" s="177"/>
      <c r="F270" s="2928">
        <v>1.6635039171971528</v>
      </c>
      <c r="G270" s="160"/>
      <c r="H270" s="159" t="s">
        <v>4605</v>
      </c>
      <c r="I270" s="1584" t="s">
        <v>4672</v>
      </c>
      <c r="J270" s="192" t="s">
        <v>4613</v>
      </c>
      <c r="K270" s="159" t="s">
        <v>4605</v>
      </c>
      <c r="L270" s="177"/>
      <c r="M270" s="177"/>
      <c r="N270" s="2928">
        <v>0</v>
      </c>
      <c r="O270" s="160"/>
      <c r="P270" s="160" t="s">
        <v>4642</v>
      </c>
      <c r="Q270" s="164" t="s">
        <v>4583</v>
      </c>
      <c r="R270" s="344" t="s">
        <v>5380</v>
      </c>
    </row>
    <row r="271" spans="1:18" ht="17.25" customHeight="1" thickTop="1" x14ac:dyDescent="0.25">
      <c r="A271" s="141" t="s">
        <v>5381</v>
      </c>
      <c r="B271" s="142" t="s">
        <v>569</v>
      </c>
      <c r="C271" s="142" t="s">
        <v>4730</v>
      </c>
      <c r="D271" s="2925">
        <v>0</v>
      </c>
      <c r="E271" s="179"/>
      <c r="F271" s="179"/>
      <c r="G271" s="163"/>
      <c r="H271" s="142" t="s">
        <v>4605</v>
      </c>
      <c r="I271" s="1585" t="s">
        <v>4677</v>
      </c>
      <c r="J271" s="1587" t="s">
        <v>4617</v>
      </c>
      <c r="K271" s="142" t="s">
        <v>4605</v>
      </c>
      <c r="L271" s="2925">
        <v>0</v>
      </c>
      <c r="M271" s="179"/>
      <c r="N271" s="179"/>
      <c r="O271" s="163"/>
      <c r="P271" s="163" t="s">
        <v>4642</v>
      </c>
      <c r="Q271" s="142" t="s">
        <v>4730</v>
      </c>
      <c r="R271" s="147" t="s">
        <v>3178</v>
      </c>
    </row>
    <row r="272" spans="1:18" ht="17.25" customHeight="1" x14ac:dyDescent="0.25">
      <c r="A272" s="174" t="s">
        <v>5382</v>
      </c>
      <c r="B272" s="156" t="s">
        <v>569</v>
      </c>
      <c r="C272" s="143" t="s">
        <v>4730</v>
      </c>
      <c r="D272" s="157"/>
      <c r="E272" s="2923">
        <v>0</v>
      </c>
      <c r="F272" s="157"/>
      <c r="G272" s="179"/>
      <c r="H272" s="156" t="s">
        <v>4605</v>
      </c>
      <c r="I272" s="1576" t="s">
        <v>4681</v>
      </c>
      <c r="J272" s="181" t="s">
        <v>4621</v>
      </c>
      <c r="K272" s="156" t="s">
        <v>4605</v>
      </c>
      <c r="L272" s="157"/>
      <c r="M272" s="2923">
        <v>0</v>
      </c>
      <c r="N272" s="157"/>
      <c r="O272" s="179"/>
      <c r="P272" s="179" t="s">
        <v>4642</v>
      </c>
      <c r="Q272" s="164" t="s">
        <v>4583</v>
      </c>
      <c r="R272" s="256" t="s">
        <v>5383</v>
      </c>
    </row>
    <row r="273" spans="1:18" ht="17.25" customHeight="1" x14ac:dyDescent="0.25">
      <c r="A273" s="148" t="s">
        <v>5384</v>
      </c>
      <c r="B273" s="143" t="s">
        <v>569</v>
      </c>
      <c r="C273" s="143" t="s">
        <v>4730</v>
      </c>
      <c r="D273" s="157"/>
      <c r="E273" s="157"/>
      <c r="F273" s="2923">
        <v>0</v>
      </c>
      <c r="G273" s="157"/>
      <c r="H273" s="143" t="s">
        <v>4605</v>
      </c>
      <c r="I273" s="1577" t="s">
        <v>4685</v>
      </c>
      <c r="J273" s="151" t="s">
        <v>4687</v>
      </c>
      <c r="K273" s="143" t="s">
        <v>4605</v>
      </c>
      <c r="L273" s="157"/>
      <c r="M273" s="157"/>
      <c r="N273" s="2923">
        <v>0</v>
      </c>
      <c r="O273" s="157"/>
      <c r="P273" s="157" t="s">
        <v>4642</v>
      </c>
      <c r="Q273" s="164" t="s">
        <v>4583</v>
      </c>
      <c r="R273" s="344" t="s">
        <v>5385</v>
      </c>
    </row>
    <row r="274" spans="1:18" ht="17.25" customHeight="1" x14ac:dyDescent="0.25">
      <c r="A274" s="174" t="s">
        <v>3105</v>
      </c>
      <c r="B274" s="143" t="s">
        <v>569</v>
      </c>
      <c r="C274" s="143" t="s">
        <v>4730</v>
      </c>
      <c r="D274" s="2923">
        <v>0</v>
      </c>
      <c r="E274" s="157"/>
      <c r="F274" s="157"/>
      <c r="G274" s="157"/>
      <c r="H274" s="143" t="s">
        <v>4605</v>
      </c>
      <c r="I274" s="1577" t="s">
        <v>4690</v>
      </c>
      <c r="J274" s="151" t="s">
        <v>4692</v>
      </c>
      <c r="K274" s="143" t="s">
        <v>4605</v>
      </c>
      <c r="L274" s="2923">
        <v>0</v>
      </c>
      <c r="M274" s="157"/>
      <c r="N274" s="157"/>
      <c r="O274" s="157"/>
      <c r="P274" s="157" t="s">
        <v>4642</v>
      </c>
      <c r="Q274" s="164" t="s">
        <v>4583</v>
      </c>
      <c r="R274" s="344" t="s">
        <v>5386</v>
      </c>
    </row>
    <row r="275" spans="1:18" ht="17.25" customHeight="1" x14ac:dyDescent="0.25">
      <c r="A275" s="148" t="s">
        <v>3112</v>
      </c>
      <c r="B275" s="143" t="s">
        <v>569</v>
      </c>
      <c r="C275" s="143" t="s">
        <v>4730</v>
      </c>
      <c r="D275" s="157"/>
      <c r="E275" s="2923">
        <v>0</v>
      </c>
      <c r="F275" s="157"/>
      <c r="G275" s="157"/>
      <c r="H275" s="143" t="s">
        <v>4605</v>
      </c>
      <c r="I275" s="1577" t="s">
        <v>4695</v>
      </c>
      <c r="J275" s="151" t="s">
        <v>4696</v>
      </c>
      <c r="K275" s="143" t="s">
        <v>4605</v>
      </c>
      <c r="L275" s="157"/>
      <c r="M275" s="2923">
        <v>0</v>
      </c>
      <c r="N275" s="157"/>
      <c r="O275" s="157"/>
      <c r="P275" s="157" t="s">
        <v>4642</v>
      </c>
      <c r="Q275" s="164" t="s">
        <v>4583</v>
      </c>
      <c r="R275" s="344" t="s">
        <v>5387</v>
      </c>
    </row>
    <row r="276" spans="1:18" ht="17.25" customHeight="1" x14ac:dyDescent="0.25">
      <c r="A276" s="174" t="s">
        <v>3118</v>
      </c>
      <c r="B276" s="143" t="s">
        <v>569</v>
      </c>
      <c r="C276" s="143" t="s">
        <v>4730</v>
      </c>
      <c r="D276" s="157"/>
      <c r="E276" s="157"/>
      <c r="F276" s="2923">
        <v>0</v>
      </c>
      <c r="G276" s="157"/>
      <c r="H276" s="143" t="s">
        <v>4605</v>
      </c>
      <c r="I276" s="1577" t="s">
        <v>4698</v>
      </c>
      <c r="J276" s="151" t="s">
        <v>4699</v>
      </c>
      <c r="K276" s="143" t="s">
        <v>4605</v>
      </c>
      <c r="L276" s="157"/>
      <c r="M276" s="157"/>
      <c r="N276" s="2923">
        <v>0</v>
      </c>
      <c r="O276" s="157"/>
      <c r="P276" s="157" t="s">
        <v>4642</v>
      </c>
      <c r="Q276" s="164" t="s">
        <v>4583</v>
      </c>
      <c r="R276" s="344" t="s">
        <v>5388</v>
      </c>
    </row>
    <row r="277" spans="1:18" ht="17.25" customHeight="1" x14ac:dyDescent="0.25">
      <c r="A277" s="148" t="s">
        <v>3125</v>
      </c>
      <c r="B277" s="143" t="s">
        <v>569</v>
      </c>
      <c r="C277" s="143" t="s">
        <v>4730</v>
      </c>
      <c r="D277" s="2923">
        <v>0</v>
      </c>
      <c r="E277" s="157"/>
      <c r="F277" s="157"/>
      <c r="G277" s="157"/>
      <c r="H277" s="143" t="s">
        <v>4605</v>
      </c>
      <c r="I277" s="1577" t="s">
        <v>4700</v>
      </c>
      <c r="J277" s="151" t="s">
        <v>4701</v>
      </c>
      <c r="K277" s="143" t="s">
        <v>4605</v>
      </c>
      <c r="L277" s="2923">
        <v>0</v>
      </c>
      <c r="M277" s="157"/>
      <c r="N277" s="157"/>
      <c r="O277" s="157"/>
      <c r="P277" s="157" t="s">
        <v>4642</v>
      </c>
      <c r="Q277" s="164" t="s">
        <v>4583</v>
      </c>
      <c r="R277" s="344" t="s">
        <v>5389</v>
      </c>
    </row>
    <row r="278" spans="1:18" ht="17.25" customHeight="1" x14ac:dyDescent="0.25">
      <c r="A278" s="634" t="s">
        <v>5390</v>
      </c>
      <c r="B278" s="143" t="s">
        <v>4642</v>
      </c>
      <c r="C278" s="164" t="s">
        <v>4583</v>
      </c>
      <c r="D278" s="157"/>
      <c r="E278" s="2923">
        <v>0</v>
      </c>
      <c r="F278" s="157"/>
      <c r="G278" s="157"/>
      <c r="H278" s="143" t="s">
        <v>4605</v>
      </c>
      <c r="I278" s="150" t="s">
        <v>4704</v>
      </c>
      <c r="J278" s="151" t="s">
        <v>4705</v>
      </c>
      <c r="K278" s="143" t="s">
        <v>4605</v>
      </c>
      <c r="L278" s="157"/>
      <c r="M278" s="2923">
        <v>0</v>
      </c>
      <c r="N278" s="157"/>
      <c r="O278" s="157"/>
      <c r="P278" s="157" t="s">
        <v>4642</v>
      </c>
      <c r="Q278" s="164" t="s">
        <v>4583</v>
      </c>
      <c r="R278" s="344" t="s">
        <v>5391</v>
      </c>
    </row>
    <row r="279" spans="1:18" ht="17.25" customHeight="1" x14ac:dyDescent="0.25">
      <c r="A279" s="609" t="s">
        <v>5392</v>
      </c>
      <c r="B279" s="143" t="s">
        <v>4642</v>
      </c>
      <c r="C279" s="164" t="s">
        <v>4583</v>
      </c>
      <c r="D279" s="157"/>
      <c r="E279" s="157"/>
      <c r="F279" s="2923">
        <v>0</v>
      </c>
      <c r="G279" s="157"/>
      <c r="H279" s="143" t="s">
        <v>4605</v>
      </c>
      <c r="I279" s="150" t="s">
        <v>4708</v>
      </c>
      <c r="J279" s="151" t="s">
        <v>4710</v>
      </c>
      <c r="K279" s="143" t="s">
        <v>4605</v>
      </c>
      <c r="L279" s="157"/>
      <c r="M279" s="157"/>
      <c r="N279" s="2923">
        <v>0</v>
      </c>
      <c r="O279" s="157"/>
      <c r="P279" s="157" t="s">
        <v>4642</v>
      </c>
      <c r="Q279" s="143" t="s">
        <v>4730</v>
      </c>
      <c r="R279" s="344" t="s">
        <v>5393</v>
      </c>
    </row>
    <row r="280" spans="1:18" ht="17.25" customHeight="1" x14ac:dyDescent="0.25">
      <c r="A280" s="148" t="s">
        <v>5394</v>
      </c>
      <c r="B280" s="143" t="s">
        <v>4642</v>
      </c>
      <c r="C280" s="143" t="s">
        <v>4730</v>
      </c>
      <c r="D280" s="2923">
        <v>0</v>
      </c>
      <c r="E280" s="157"/>
      <c r="F280" s="157"/>
      <c r="G280" s="157"/>
      <c r="H280" s="143" t="s">
        <v>4605</v>
      </c>
      <c r="I280" s="1577" t="s">
        <v>4713</v>
      </c>
      <c r="J280" s="155" t="s">
        <v>4714</v>
      </c>
      <c r="K280" s="143" t="s">
        <v>4605</v>
      </c>
      <c r="L280" s="2923">
        <v>0</v>
      </c>
      <c r="M280" s="157"/>
      <c r="N280" s="157"/>
      <c r="O280" s="157"/>
      <c r="P280" s="157" t="s">
        <v>4642</v>
      </c>
      <c r="Q280" s="164" t="s">
        <v>4583</v>
      </c>
      <c r="R280" s="643" t="s">
        <v>5395</v>
      </c>
    </row>
    <row r="281" spans="1:18" ht="17.25" customHeight="1" x14ac:dyDescent="0.25">
      <c r="A281" s="148" t="s">
        <v>5396</v>
      </c>
      <c r="B281" s="143" t="s">
        <v>4642</v>
      </c>
      <c r="C281" s="143" t="s">
        <v>4730</v>
      </c>
      <c r="D281" s="157"/>
      <c r="E281" s="2923">
        <v>0</v>
      </c>
      <c r="F281" s="157"/>
      <c r="G281" s="157"/>
      <c r="H281" s="143" t="s">
        <v>4605</v>
      </c>
      <c r="I281" s="1577" t="s">
        <v>4717</v>
      </c>
      <c r="J281" s="151" t="s">
        <v>4718</v>
      </c>
      <c r="K281" s="143" t="s">
        <v>4605</v>
      </c>
      <c r="L281" s="157"/>
      <c r="M281" s="2923">
        <v>0</v>
      </c>
      <c r="N281" s="157"/>
      <c r="O281" s="157"/>
      <c r="P281" s="157" t="s">
        <v>4642</v>
      </c>
      <c r="Q281" s="164" t="s">
        <v>4583</v>
      </c>
      <c r="R281" s="344" t="s">
        <v>5397</v>
      </c>
    </row>
    <row r="282" spans="1:18" ht="17.25" customHeight="1" x14ac:dyDescent="0.25">
      <c r="A282" s="148" t="s">
        <v>5398</v>
      </c>
      <c r="B282" s="143" t="s">
        <v>4642</v>
      </c>
      <c r="C282" s="143" t="s">
        <v>4730</v>
      </c>
      <c r="D282" s="157"/>
      <c r="E282" s="157"/>
      <c r="F282" s="2923">
        <v>0</v>
      </c>
      <c r="G282" s="157"/>
      <c r="H282" s="143" t="s">
        <v>4605</v>
      </c>
      <c r="I282" s="1577" t="s">
        <v>5062</v>
      </c>
      <c r="J282" s="151" t="s">
        <v>4850</v>
      </c>
      <c r="K282" s="143" t="s">
        <v>4605</v>
      </c>
      <c r="L282" s="157"/>
      <c r="M282" s="157"/>
      <c r="N282" s="2923">
        <v>0</v>
      </c>
      <c r="O282" s="157"/>
      <c r="P282" s="157" t="s">
        <v>4642</v>
      </c>
      <c r="Q282" s="164" t="s">
        <v>4583</v>
      </c>
      <c r="R282" s="477" t="s">
        <v>5399</v>
      </c>
    </row>
    <row r="283" spans="1:18" ht="17.25" customHeight="1" x14ac:dyDescent="0.25">
      <c r="A283" s="148" t="s">
        <v>3153</v>
      </c>
      <c r="B283" s="143" t="s">
        <v>4642</v>
      </c>
      <c r="C283" s="143" t="s">
        <v>4730</v>
      </c>
      <c r="D283" s="2923">
        <v>0</v>
      </c>
      <c r="E283" s="157"/>
      <c r="F283" s="157"/>
      <c r="G283" s="157"/>
      <c r="H283" s="143" t="s">
        <v>4605</v>
      </c>
      <c r="I283" s="1577" t="s">
        <v>4852</v>
      </c>
      <c r="J283" s="151" t="s">
        <v>4853</v>
      </c>
      <c r="K283" s="143" t="s">
        <v>4605</v>
      </c>
      <c r="L283" s="2923">
        <v>0</v>
      </c>
      <c r="M283" s="157"/>
      <c r="N283" s="157"/>
      <c r="O283" s="157"/>
      <c r="P283" s="157" t="s">
        <v>4642</v>
      </c>
      <c r="Q283" s="164" t="s">
        <v>4583</v>
      </c>
      <c r="R283" s="344" t="s">
        <v>5400</v>
      </c>
    </row>
    <row r="284" spans="1:18" ht="17.25" customHeight="1" x14ac:dyDescent="0.25">
      <c r="A284" s="148" t="s">
        <v>3159</v>
      </c>
      <c r="B284" s="143" t="s">
        <v>4642</v>
      </c>
      <c r="C284" s="143" t="s">
        <v>4730</v>
      </c>
      <c r="D284" s="157"/>
      <c r="E284" s="2923">
        <v>0</v>
      </c>
      <c r="F284" s="157"/>
      <c r="G284" s="157"/>
      <c r="H284" s="143" t="s">
        <v>4605</v>
      </c>
      <c r="I284" s="1577" t="s">
        <v>4854</v>
      </c>
      <c r="J284" s="151" t="s">
        <v>4855</v>
      </c>
      <c r="K284" s="143" t="s">
        <v>4605</v>
      </c>
      <c r="L284" s="157"/>
      <c r="M284" s="2923">
        <v>0</v>
      </c>
      <c r="N284" s="157"/>
      <c r="O284" s="157"/>
      <c r="P284" s="157" t="s">
        <v>4642</v>
      </c>
      <c r="Q284" s="164" t="s">
        <v>4583</v>
      </c>
      <c r="R284" s="477" t="s">
        <v>5401</v>
      </c>
    </row>
    <row r="285" spans="1:18" ht="17.25" customHeight="1" x14ac:dyDescent="0.25">
      <c r="A285" s="148" t="s">
        <v>3165</v>
      </c>
      <c r="B285" s="143" t="s">
        <v>4642</v>
      </c>
      <c r="C285" s="143" t="s">
        <v>4730</v>
      </c>
      <c r="D285" s="157"/>
      <c r="E285" s="157"/>
      <c r="F285" s="2923">
        <v>0</v>
      </c>
      <c r="G285" s="157"/>
      <c r="H285" s="143" t="s">
        <v>4605</v>
      </c>
      <c r="I285" s="1577" t="s">
        <v>4856</v>
      </c>
      <c r="J285" s="151" t="s">
        <v>4857</v>
      </c>
      <c r="K285" s="143" t="s">
        <v>4605</v>
      </c>
      <c r="L285" s="157"/>
      <c r="M285" s="157"/>
      <c r="N285" s="2923">
        <v>0</v>
      </c>
      <c r="O285" s="157"/>
      <c r="P285" s="157" t="s">
        <v>4642</v>
      </c>
      <c r="Q285" s="164" t="s">
        <v>4583</v>
      </c>
      <c r="R285" s="344" t="s">
        <v>5402</v>
      </c>
    </row>
    <row r="286" spans="1:18" ht="17.25" customHeight="1" thickBot="1" x14ac:dyDescent="0.3">
      <c r="A286" s="165" t="s">
        <v>5403</v>
      </c>
      <c r="B286" s="166" t="s">
        <v>4642</v>
      </c>
      <c r="C286" s="184" t="s">
        <v>4583</v>
      </c>
      <c r="D286" s="2926">
        <v>0</v>
      </c>
      <c r="E286" s="167"/>
      <c r="F286" s="167"/>
      <c r="G286" s="167"/>
      <c r="H286" s="166" t="s">
        <v>4605</v>
      </c>
      <c r="I286" s="1586" t="s">
        <v>4858</v>
      </c>
      <c r="J286" s="1588" t="s">
        <v>4859</v>
      </c>
      <c r="K286" s="166" t="s">
        <v>4605</v>
      </c>
      <c r="L286" s="2926">
        <v>0</v>
      </c>
      <c r="M286" s="167"/>
      <c r="N286" s="167"/>
      <c r="O286" s="167"/>
      <c r="P286" s="167" t="s">
        <v>569</v>
      </c>
      <c r="Q286" s="166" t="s">
        <v>4730</v>
      </c>
      <c r="R286" s="170"/>
    </row>
    <row r="287" spans="1:18" ht="15" thickTop="1" x14ac:dyDescent="0.25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 t="s">
        <v>4720</v>
      </c>
      <c r="L287" s="128">
        <f>SUM(D262:D286,L262:L286)</f>
        <v>14.435362557072123</v>
      </c>
      <c r="M287" s="128">
        <f>SUM(E262:E286,M262:M286)</f>
        <v>10.842950984616072</v>
      </c>
      <c r="N287" s="128">
        <f>SUM(F262:F286,N262:N286)</f>
        <v>5.8129881159572063</v>
      </c>
      <c r="O287" s="128"/>
      <c r="P287" s="128"/>
      <c r="Q287" s="128"/>
      <c r="R287" s="128"/>
    </row>
    <row r="288" spans="1:18" ht="15" thickBot="1" x14ac:dyDescent="0.3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</row>
    <row r="289" spans="1:18" ht="15.6" thickTop="1" thickBot="1" x14ac:dyDescent="0.3">
      <c r="A289" s="173" t="s">
        <v>7015</v>
      </c>
      <c r="B289" s="128"/>
      <c r="C289" s="3546" t="s">
        <v>5404</v>
      </c>
      <c r="D289" s="3546"/>
      <c r="E289" s="3546"/>
      <c r="F289" s="173"/>
      <c r="G289" s="173"/>
      <c r="H289" s="133"/>
      <c r="I289" s="3551" t="s">
        <v>5070</v>
      </c>
      <c r="J289" s="3552"/>
      <c r="K289" s="133"/>
      <c r="L289" s="173"/>
      <c r="M289" s="173"/>
      <c r="N289" s="173"/>
      <c r="O289" s="173"/>
      <c r="P289" s="173"/>
      <c r="Q289" s="173"/>
      <c r="R289" s="128"/>
    </row>
    <row r="290" spans="1:18" ht="15.6" thickTop="1" thickBot="1" x14ac:dyDescent="0.3">
      <c r="A290" s="127"/>
      <c r="B290" s="128"/>
      <c r="C290" s="128"/>
      <c r="D290" s="129"/>
      <c r="E290" s="129"/>
      <c r="F290" s="130"/>
      <c r="G290" s="129"/>
      <c r="H290" s="131"/>
      <c r="I290" s="128"/>
      <c r="J290" s="132"/>
      <c r="K290" s="1448" t="s">
        <v>4570</v>
      </c>
      <c r="L290" s="1445">
        <v>18.600000000000001</v>
      </c>
      <c r="M290" s="1446">
        <v>29.1</v>
      </c>
      <c r="N290" s="1447">
        <v>14.2</v>
      </c>
      <c r="O290" s="510" t="s">
        <v>4571</v>
      </c>
      <c r="P290" s="133"/>
      <c r="Q290" s="128"/>
      <c r="R290" s="530"/>
    </row>
    <row r="291" spans="1:18" ht="15.6" thickTop="1" thickBot="1" x14ac:dyDescent="0.3">
      <c r="A291" s="134" t="s">
        <v>4572</v>
      </c>
      <c r="B291" s="135" t="s">
        <v>5038</v>
      </c>
      <c r="C291" s="136" t="s">
        <v>4574</v>
      </c>
      <c r="D291" s="135" t="s">
        <v>5039</v>
      </c>
      <c r="E291" s="135" t="s">
        <v>5040</v>
      </c>
      <c r="F291" s="135" t="s">
        <v>5041</v>
      </c>
      <c r="G291" s="135" t="s">
        <v>5042</v>
      </c>
      <c r="H291" s="135" t="s">
        <v>5043</v>
      </c>
      <c r="I291" s="138" t="s">
        <v>5044</v>
      </c>
      <c r="J291" s="139" t="s">
        <v>5044</v>
      </c>
      <c r="K291" s="135" t="s">
        <v>5043</v>
      </c>
      <c r="L291" s="135" t="s">
        <v>5039</v>
      </c>
      <c r="M291" s="135" t="s">
        <v>5040</v>
      </c>
      <c r="N291" s="135" t="s">
        <v>5041</v>
      </c>
      <c r="O291" s="135" t="s">
        <v>5042</v>
      </c>
      <c r="P291" s="135" t="s">
        <v>5038</v>
      </c>
      <c r="Q291" s="136" t="s">
        <v>4574</v>
      </c>
      <c r="R291" s="140" t="s">
        <v>4572</v>
      </c>
    </row>
    <row r="292" spans="1:18" ht="18" thickTop="1" x14ac:dyDescent="0.25">
      <c r="A292" s="141" t="s">
        <v>5405</v>
      </c>
      <c r="B292" s="142" t="s">
        <v>4642</v>
      </c>
      <c r="C292" s="164" t="s">
        <v>4583</v>
      </c>
      <c r="D292" s="2921">
        <v>3.4110275072707483</v>
      </c>
      <c r="E292" s="144"/>
      <c r="F292" s="144"/>
      <c r="G292" s="144"/>
      <c r="H292" s="142" t="s">
        <v>4605</v>
      </c>
      <c r="I292" s="1575" t="s">
        <v>4640</v>
      </c>
      <c r="J292" s="1582" t="s">
        <v>4586</v>
      </c>
      <c r="K292" s="142" t="s">
        <v>4605</v>
      </c>
      <c r="L292" s="2921">
        <v>0.91034162520492534</v>
      </c>
      <c r="M292" s="144"/>
      <c r="N292" s="144"/>
      <c r="O292" s="144"/>
      <c r="P292" s="144" t="s">
        <v>569</v>
      </c>
      <c r="Q292" s="142" t="s">
        <v>4730</v>
      </c>
      <c r="R292" s="147" t="s">
        <v>5406</v>
      </c>
    </row>
    <row r="293" spans="1:18" ht="17.25" customHeight="1" x14ac:dyDescent="0.25">
      <c r="A293" s="158" t="s">
        <v>5407</v>
      </c>
      <c r="B293" s="143" t="s">
        <v>4642</v>
      </c>
      <c r="C293" s="164" t="s">
        <v>4583</v>
      </c>
      <c r="D293" s="149"/>
      <c r="E293" s="2922">
        <v>3.6815322280629141</v>
      </c>
      <c r="F293" s="149"/>
      <c r="G293" s="149"/>
      <c r="H293" s="143" t="s">
        <v>4605</v>
      </c>
      <c r="I293" s="1571" t="s">
        <v>4645</v>
      </c>
      <c r="J293" s="1569" t="s">
        <v>4591</v>
      </c>
      <c r="K293" s="143" t="s">
        <v>4605</v>
      </c>
      <c r="L293" s="149"/>
      <c r="M293" s="2922">
        <v>0.74145379803946421</v>
      </c>
      <c r="N293" s="149"/>
      <c r="O293" s="149"/>
      <c r="P293" s="149" t="s">
        <v>569</v>
      </c>
      <c r="Q293" s="143" t="s">
        <v>4730</v>
      </c>
      <c r="R293" s="153" t="s">
        <v>5408</v>
      </c>
    </row>
    <row r="294" spans="1:18" ht="17.25" customHeight="1" x14ac:dyDescent="0.25">
      <c r="A294" s="148" t="s">
        <v>5409</v>
      </c>
      <c r="B294" s="143" t="s">
        <v>4642</v>
      </c>
      <c r="C294" s="164" t="s">
        <v>4583</v>
      </c>
      <c r="D294" s="157"/>
      <c r="E294" s="157"/>
      <c r="F294" s="2923">
        <v>1.3534738941436142</v>
      </c>
      <c r="G294" s="157"/>
      <c r="H294" s="143" t="s">
        <v>4605</v>
      </c>
      <c r="I294" s="1577" t="s">
        <v>4648</v>
      </c>
      <c r="J294" s="1566" t="s">
        <v>4596</v>
      </c>
      <c r="K294" s="143" t="s">
        <v>4605</v>
      </c>
      <c r="L294" s="157"/>
      <c r="M294" s="157"/>
      <c r="N294" s="2923">
        <v>0.86610423694564054</v>
      </c>
      <c r="O294" s="157"/>
      <c r="P294" s="157" t="s">
        <v>569</v>
      </c>
      <c r="Q294" s="143" t="s">
        <v>4730</v>
      </c>
      <c r="R294" s="153" t="s">
        <v>5410</v>
      </c>
    </row>
    <row r="295" spans="1:18" ht="17.25" customHeight="1" x14ac:dyDescent="0.25">
      <c r="A295" s="158" t="s">
        <v>5411</v>
      </c>
      <c r="B295" s="143" t="s">
        <v>4642</v>
      </c>
      <c r="C295" s="164" t="s">
        <v>4583</v>
      </c>
      <c r="D295" s="2923">
        <v>3.708118547281813</v>
      </c>
      <c r="E295" s="157"/>
      <c r="F295" s="157"/>
      <c r="G295" s="157"/>
      <c r="H295" s="143" t="s">
        <v>4605</v>
      </c>
      <c r="I295" s="1577" t="s">
        <v>4652</v>
      </c>
      <c r="J295" s="1566" t="s">
        <v>4601</v>
      </c>
      <c r="K295" s="143" t="s">
        <v>4605</v>
      </c>
      <c r="L295" s="2923">
        <v>0.70990157281925581</v>
      </c>
      <c r="M295" s="157"/>
      <c r="N295" s="157"/>
      <c r="O295" s="157"/>
      <c r="P295" s="157" t="s">
        <v>569</v>
      </c>
      <c r="Q295" s="143" t="s">
        <v>4730</v>
      </c>
      <c r="R295" s="153" t="s">
        <v>5412</v>
      </c>
    </row>
    <row r="296" spans="1:18" ht="17.25" customHeight="1" x14ac:dyDescent="0.25">
      <c r="A296" s="148" t="s">
        <v>5413</v>
      </c>
      <c r="B296" s="143" t="s">
        <v>4642</v>
      </c>
      <c r="C296" s="164" t="s">
        <v>4583</v>
      </c>
      <c r="D296" s="157"/>
      <c r="E296" s="2923">
        <v>3.7826846440147364</v>
      </c>
      <c r="F296" s="157"/>
      <c r="G296" s="157"/>
      <c r="H296" s="143" t="s">
        <v>4605</v>
      </c>
      <c r="I296" s="1577" t="s">
        <v>4655</v>
      </c>
      <c r="J296" s="1566" t="s">
        <v>4604</v>
      </c>
      <c r="K296" s="143" t="s">
        <v>4605</v>
      </c>
      <c r="L296" s="157"/>
      <c r="M296" s="2923">
        <v>0</v>
      </c>
      <c r="N296" s="157"/>
      <c r="O296" s="157"/>
      <c r="P296" s="157" t="s">
        <v>569</v>
      </c>
      <c r="Q296" s="143" t="s">
        <v>4730</v>
      </c>
      <c r="R296" s="153" t="s">
        <v>5414</v>
      </c>
    </row>
    <row r="297" spans="1:18" ht="17.25" customHeight="1" x14ac:dyDescent="0.25">
      <c r="A297" s="158" t="s">
        <v>5415</v>
      </c>
      <c r="B297" s="143" t="s">
        <v>4642</v>
      </c>
      <c r="C297" s="164" t="s">
        <v>4583</v>
      </c>
      <c r="D297" s="157"/>
      <c r="E297" s="157"/>
      <c r="F297" s="2923">
        <v>3.6241979188744926</v>
      </c>
      <c r="G297" s="157" t="s">
        <v>5373</v>
      </c>
      <c r="H297" s="143" t="s">
        <v>4605</v>
      </c>
      <c r="I297" s="1577" t="s">
        <v>4660</v>
      </c>
      <c r="J297" s="1566" t="s">
        <v>4607</v>
      </c>
      <c r="K297" s="143" t="s">
        <v>4605</v>
      </c>
      <c r="L297" s="157"/>
      <c r="M297" s="157"/>
      <c r="N297" s="2923">
        <v>0</v>
      </c>
      <c r="O297" s="157"/>
      <c r="P297" s="157" t="s">
        <v>569</v>
      </c>
      <c r="Q297" s="143" t="s">
        <v>4730</v>
      </c>
      <c r="R297" s="153" t="s">
        <v>5416</v>
      </c>
    </row>
    <row r="298" spans="1:18" ht="17.25" customHeight="1" x14ac:dyDescent="0.25">
      <c r="A298" s="148" t="s">
        <v>5417</v>
      </c>
      <c r="B298" s="143" t="s">
        <v>4642</v>
      </c>
      <c r="C298" s="164" t="s">
        <v>4583</v>
      </c>
      <c r="D298" s="2923">
        <v>2.2557711532639049</v>
      </c>
      <c r="E298" s="157"/>
      <c r="F298" s="157"/>
      <c r="G298" s="157"/>
      <c r="H298" s="143" t="s">
        <v>4605</v>
      </c>
      <c r="I298" s="1577" t="s">
        <v>4664</v>
      </c>
      <c r="J298" s="1566" t="s">
        <v>4609</v>
      </c>
      <c r="K298" s="143" t="s">
        <v>4605</v>
      </c>
      <c r="L298" s="2923">
        <v>0</v>
      </c>
      <c r="M298" s="157"/>
      <c r="N298" s="157"/>
      <c r="O298" s="157"/>
      <c r="P298" s="157" t="s">
        <v>569</v>
      </c>
      <c r="Q298" s="143" t="s">
        <v>4730</v>
      </c>
      <c r="R298" s="153" t="s">
        <v>5418</v>
      </c>
    </row>
    <row r="299" spans="1:18" ht="17.25" customHeight="1" x14ac:dyDescent="0.25">
      <c r="A299" s="158" t="s">
        <v>5419</v>
      </c>
      <c r="B299" s="143" t="s">
        <v>4642</v>
      </c>
      <c r="C299" s="164" t="s">
        <v>4583</v>
      </c>
      <c r="D299" s="157"/>
      <c r="E299" s="2923">
        <v>3.0200549265105776</v>
      </c>
      <c r="F299" s="157"/>
      <c r="G299" s="157"/>
      <c r="H299" s="143" t="s">
        <v>4605</v>
      </c>
      <c r="I299" s="1577" t="s">
        <v>4668</v>
      </c>
      <c r="J299" s="151" t="s">
        <v>4611</v>
      </c>
      <c r="K299" s="143" t="s">
        <v>4605</v>
      </c>
      <c r="L299" s="157"/>
      <c r="M299" s="2923">
        <v>0</v>
      </c>
      <c r="N299" s="157"/>
      <c r="O299" s="157"/>
      <c r="P299" s="157" t="s">
        <v>4642</v>
      </c>
      <c r="Q299" s="164" t="s">
        <v>4583</v>
      </c>
      <c r="R299" s="344" t="s">
        <v>5420</v>
      </c>
    </row>
    <row r="300" spans="1:18" ht="17.25" customHeight="1" thickBot="1" x14ac:dyDescent="0.3">
      <c r="A300" s="148" t="s">
        <v>5421</v>
      </c>
      <c r="B300" s="159" t="s">
        <v>4642</v>
      </c>
      <c r="C300" s="164" t="s">
        <v>4583</v>
      </c>
      <c r="D300" s="177"/>
      <c r="E300" s="177"/>
      <c r="F300" s="2928">
        <v>1.4950101706829699</v>
      </c>
      <c r="G300" s="160"/>
      <c r="H300" s="159" t="s">
        <v>4605</v>
      </c>
      <c r="I300" s="1584" t="s">
        <v>4672</v>
      </c>
      <c r="J300" s="192" t="s">
        <v>4613</v>
      </c>
      <c r="K300" s="159" t="s">
        <v>4605</v>
      </c>
      <c r="L300" s="177"/>
      <c r="M300" s="177"/>
      <c r="N300" s="2928">
        <v>0</v>
      </c>
      <c r="O300" s="160"/>
      <c r="P300" s="160" t="s">
        <v>4642</v>
      </c>
      <c r="Q300" s="164" t="s">
        <v>4583</v>
      </c>
      <c r="R300" s="344" t="s">
        <v>5422</v>
      </c>
    </row>
    <row r="301" spans="1:18" ht="17.25" customHeight="1" thickTop="1" x14ac:dyDescent="0.25">
      <c r="A301" s="141" t="s">
        <v>5423</v>
      </c>
      <c r="B301" s="142" t="s">
        <v>569</v>
      </c>
      <c r="C301" s="142" t="s">
        <v>4730</v>
      </c>
      <c r="D301" s="2925">
        <v>0</v>
      </c>
      <c r="E301" s="179"/>
      <c r="F301" s="179"/>
      <c r="G301" s="163"/>
      <c r="H301" s="142" t="s">
        <v>4605</v>
      </c>
      <c r="I301" s="1585" t="s">
        <v>4677</v>
      </c>
      <c r="J301" s="1587" t="s">
        <v>4617</v>
      </c>
      <c r="K301" s="142" t="s">
        <v>4605</v>
      </c>
      <c r="L301" s="2925">
        <v>0</v>
      </c>
      <c r="M301" s="179"/>
      <c r="N301" s="179"/>
      <c r="O301" s="163"/>
      <c r="P301" s="163" t="s">
        <v>4642</v>
      </c>
      <c r="Q301" s="142" t="s">
        <v>4730</v>
      </c>
      <c r="R301" s="147" t="s">
        <v>3179</v>
      </c>
    </row>
    <row r="302" spans="1:18" ht="17.25" customHeight="1" x14ac:dyDescent="0.25">
      <c r="A302" s="174" t="s">
        <v>5424</v>
      </c>
      <c r="B302" s="156" t="s">
        <v>569</v>
      </c>
      <c r="C302" s="143" t="s">
        <v>4730</v>
      </c>
      <c r="D302" s="157"/>
      <c r="E302" s="2923">
        <v>0</v>
      </c>
      <c r="F302" s="157"/>
      <c r="G302" s="179"/>
      <c r="H302" s="156" t="s">
        <v>4605</v>
      </c>
      <c r="I302" s="1576" t="s">
        <v>4681</v>
      </c>
      <c r="J302" s="181" t="s">
        <v>4621</v>
      </c>
      <c r="K302" s="156" t="s">
        <v>4605</v>
      </c>
      <c r="L302" s="157"/>
      <c r="M302" s="2923">
        <v>0</v>
      </c>
      <c r="N302" s="157"/>
      <c r="O302" s="179"/>
      <c r="P302" s="179" t="s">
        <v>4642</v>
      </c>
      <c r="Q302" s="164" t="s">
        <v>4583</v>
      </c>
      <c r="R302" s="256" t="s">
        <v>5425</v>
      </c>
    </row>
    <row r="303" spans="1:18" ht="17.25" customHeight="1" x14ac:dyDescent="0.25">
      <c r="A303" s="148" t="s">
        <v>5426</v>
      </c>
      <c r="B303" s="143" t="s">
        <v>569</v>
      </c>
      <c r="C303" s="143" t="s">
        <v>4730</v>
      </c>
      <c r="D303" s="157"/>
      <c r="E303" s="157"/>
      <c r="F303" s="2923">
        <v>0</v>
      </c>
      <c r="G303" s="157"/>
      <c r="H303" s="143" t="s">
        <v>4605</v>
      </c>
      <c r="I303" s="1577" t="s">
        <v>4685</v>
      </c>
      <c r="J303" s="151" t="s">
        <v>4687</v>
      </c>
      <c r="K303" s="143" t="s">
        <v>4605</v>
      </c>
      <c r="L303" s="157"/>
      <c r="M303" s="157"/>
      <c r="N303" s="2923">
        <v>0</v>
      </c>
      <c r="O303" s="157"/>
      <c r="P303" s="157" t="s">
        <v>4642</v>
      </c>
      <c r="Q303" s="164" t="s">
        <v>4583</v>
      </c>
      <c r="R303" s="344" t="s">
        <v>5427</v>
      </c>
    </row>
    <row r="304" spans="1:18" ht="17.25" customHeight="1" x14ac:dyDescent="0.25">
      <c r="A304" s="174" t="s">
        <v>3106</v>
      </c>
      <c r="B304" s="143" t="s">
        <v>569</v>
      </c>
      <c r="C304" s="143" t="s">
        <v>4730</v>
      </c>
      <c r="D304" s="2923">
        <v>0</v>
      </c>
      <c r="E304" s="157"/>
      <c r="F304" s="157"/>
      <c r="G304" s="157"/>
      <c r="H304" s="143" t="s">
        <v>4605</v>
      </c>
      <c r="I304" s="1577" t="s">
        <v>4690</v>
      </c>
      <c r="J304" s="151" t="s">
        <v>4692</v>
      </c>
      <c r="K304" s="143" t="s">
        <v>4605</v>
      </c>
      <c r="L304" s="2923">
        <v>0</v>
      </c>
      <c r="M304" s="157"/>
      <c r="N304" s="157"/>
      <c r="O304" s="157"/>
      <c r="P304" s="157" t="s">
        <v>4642</v>
      </c>
      <c r="Q304" s="164" t="s">
        <v>4583</v>
      </c>
      <c r="R304" s="344" t="s">
        <v>5428</v>
      </c>
    </row>
    <row r="305" spans="1:18" ht="17.25" customHeight="1" x14ac:dyDescent="0.25">
      <c r="A305" s="148" t="s">
        <v>3113</v>
      </c>
      <c r="B305" s="143" t="s">
        <v>569</v>
      </c>
      <c r="C305" s="143" t="s">
        <v>4730</v>
      </c>
      <c r="D305" s="157"/>
      <c r="E305" s="2923">
        <v>0</v>
      </c>
      <c r="F305" s="157"/>
      <c r="G305" s="157"/>
      <c r="H305" s="143" t="s">
        <v>4605</v>
      </c>
      <c r="I305" s="1577" t="s">
        <v>4695</v>
      </c>
      <c r="J305" s="151" t="s">
        <v>4696</v>
      </c>
      <c r="K305" s="143" t="s">
        <v>4605</v>
      </c>
      <c r="L305" s="157"/>
      <c r="M305" s="2923">
        <v>0</v>
      </c>
      <c r="N305" s="157"/>
      <c r="O305" s="157"/>
      <c r="P305" s="157" t="s">
        <v>4642</v>
      </c>
      <c r="Q305" s="164" t="s">
        <v>4583</v>
      </c>
      <c r="R305" s="344" t="s">
        <v>5429</v>
      </c>
    </row>
    <row r="306" spans="1:18" ht="17.25" customHeight="1" x14ac:dyDescent="0.25">
      <c r="A306" s="174" t="s">
        <v>3119</v>
      </c>
      <c r="B306" s="143" t="s">
        <v>569</v>
      </c>
      <c r="C306" s="143" t="s">
        <v>4730</v>
      </c>
      <c r="D306" s="157"/>
      <c r="E306" s="157"/>
      <c r="F306" s="2923">
        <v>0</v>
      </c>
      <c r="G306" s="157"/>
      <c r="H306" s="143" t="s">
        <v>4605</v>
      </c>
      <c r="I306" s="1577" t="s">
        <v>4698</v>
      </c>
      <c r="J306" s="151" t="s">
        <v>4699</v>
      </c>
      <c r="K306" s="143" t="s">
        <v>4605</v>
      </c>
      <c r="L306" s="157"/>
      <c r="M306" s="157"/>
      <c r="N306" s="2923">
        <v>0</v>
      </c>
      <c r="O306" s="157"/>
      <c r="P306" s="157" t="s">
        <v>4642</v>
      </c>
      <c r="Q306" s="164" t="s">
        <v>4583</v>
      </c>
      <c r="R306" s="344" t="s">
        <v>5430</v>
      </c>
    </row>
    <row r="307" spans="1:18" ht="17.25" customHeight="1" x14ac:dyDescent="0.25">
      <c r="A307" s="148" t="s">
        <v>3126</v>
      </c>
      <c r="B307" s="143" t="s">
        <v>569</v>
      </c>
      <c r="C307" s="143" t="s">
        <v>4730</v>
      </c>
      <c r="D307" s="2923">
        <v>0</v>
      </c>
      <c r="E307" s="157"/>
      <c r="F307" s="157"/>
      <c r="G307" s="157"/>
      <c r="H307" s="143" t="s">
        <v>4605</v>
      </c>
      <c r="I307" s="1577" t="s">
        <v>4700</v>
      </c>
      <c r="J307" s="151" t="s">
        <v>4701</v>
      </c>
      <c r="K307" s="143" t="s">
        <v>4605</v>
      </c>
      <c r="L307" s="2923">
        <v>0</v>
      </c>
      <c r="M307" s="157"/>
      <c r="N307" s="157"/>
      <c r="O307" s="157"/>
      <c r="P307" s="157" t="s">
        <v>4642</v>
      </c>
      <c r="Q307" s="164" t="s">
        <v>4583</v>
      </c>
      <c r="R307" s="344" t="s">
        <v>5431</v>
      </c>
    </row>
    <row r="308" spans="1:18" ht="17.25" customHeight="1" x14ac:dyDescent="0.25">
      <c r="A308" s="634" t="s">
        <v>5432</v>
      </c>
      <c r="B308" s="143" t="s">
        <v>4642</v>
      </c>
      <c r="C308" s="164" t="s">
        <v>4583</v>
      </c>
      <c r="D308" s="157"/>
      <c r="E308" s="2923">
        <v>0</v>
      </c>
      <c r="F308" s="157"/>
      <c r="G308" s="157"/>
      <c r="H308" s="143" t="s">
        <v>4605</v>
      </c>
      <c r="I308" s="150" t="s">
        <v>4704</v>
      </c>
      <c r="J308" s="151" t="s">
        <v>4705</v>
      </c>
      <c r="K308" s="143" t="s">
        <v>4605</v>
      </c>
      <c r="L308" s="157"/>
      <c r="M308" s="2923">
        <v>0</v>
      </c>
      <c r="N308" s="157"/>
      <c r="O308" s="157"/>
      <c r="P308" s="157" t="s">
        <v>4642</v>
      </c>
      <c r="Q308" s="164" t="s">
        <v>4583</v>
      </c>
      <c r="R308" s="344" t="s">
        <v>5433</v>
      </c>
    </row>
    <row r="309" spans="1:18" ht="17.25" customHeight="1" x14ac:dyDescent="0.25">
      <c r="A309" s="609" t="s">
        <v>5434</v>
      </c>
      <c r="B309" s="143" t="s">
        <v>4642</v>
      </c>
      <c r="C309" s="164" t="s">
        <v>4583</v>
      </c>
      <c r="D309" s="157"/>
      <c r="E309" s="157"/>
      <c r="F309" s="2923">
        <v>0</v>
      </c>
      <c r="G309" s="157"/>
      <c r="H309" s="143" t="s">
        <v>4605</v>
      </c>
      <c r="I309" s="150" t="s">
        <v>4708</v>
      </c>
      <c r="J309" s="151" t="s">
        <v>4710</v>
      </c>
      <c r="K309" s="143" t="s">
        <v>4605</v>
      </c>
      <c r="L309" s="157"/>
      <c r="M309" s="157"/>
      <c r="N309" s="2923">
        <v>0</v>
      </c>
      <c r="O309" s="157"/>
      <c r="P309" s="157" t="s">
        <v>4642</v>
      </c>
      <c r="Q309" s="143" t="s">
        <v>4730</v>
      </c>
      <c r="R309" s="344" t="s">
        <v>5435</v>
      </c>
    </row>
    <row r="310" spans="1:18" ht="17.25" customHeight="1" x14ac:dyDescent="0.25">
      <c r="A310" s="148" t="s">
        <v>5436</v>
      </c>
      <c r="B310" s="143" t="s">
        <v>4642</v>
      </c>
      <c r="C310" s="143" t="s">
        <v>4730</v>
      </c>
      <c r="D310" s="2923">
        <v>0</v>
      </c>
      <c r="E310" s="157"/>
      <c r="F310" s="157"/>
      <c r="G310" s="157"/>
      <c r="H310" s="143" t="s">
        <v>4605</v>
      </c>
      <c r="I310" s="1577" t="s">
        <v>4713</v>
      </c>
      <c r="J310" s="155" t="s">
        <v>4714</v>
      </c>
      <c r="K310" s="143" t="s">
        <v>4605</v>
      </c>
      <c r="L310" s="2923">
        <v>0</v>
      </c>
      <c r="M310" s="157"/>
      <c r="N310" s="157"/>
      <c r="O310" s="157"/>
      <c r="P310" s="157" t="s">
        <v>4642</v>
      </c>
      <c r="Q310" s="164" t="s">
        <v>4583</v>
      </c>
      <c r="R310" s="643" t="s">
        <v>5437</v>
      </c>
    </row>
    <row r="311" spans="1:18" ht="17.25" customHeight="1" x14ac:dyDescent="0.25">
      <c r="A311" s="148" t="s">
        <v>5438</v>
      </c>
      <c r="B311" s="143" t="s">
        <v>4642</v>
      </c>
      <c r="C311" s="143" t="s">
        <v>4730</v>
      </c>
      <c r="D311" s="157"/>
      <c r="E311" s="2923">
        <v>0</v>
      </c>
      <c r="F311" s="157"/>
      <c r="G311" s="157"/>
      <c r="H311" s="143" t="s">
        <v>4605</v>
      </c>
      <c r="I311" s="1577" t="s">
        <v>4717</v>
      </c>
      <c r="J311" s="151" t="s">
        <v>4718</v>
      </c>
      <c r="K311" s="143" t="s">
        <v>4605</v>
      </c>
      <c r="L311" s="157"/>
      <c r="M311" s="2923">
        <v>0</v>
      </c>
      <c r="N311" s="157"/>
      <c r="O311" s="157"/>
      <c r="P311" s="157" t="s">
        <v>4642</v>
      </c>
      <c r="Q311" s="164" t="s">
        <v>4583</v>
      </c>
      <c r="R311" s="344" t="s">
        <v>5439</v>
      </c>
    </row>
    <row r="312" spans="1:18" ht="17.25" customHeight="1" x14ac:dyDescent="0.25">
      <c r="A312" s="148" t="s">
        <v>5440</v>
      </c>
      <c r="B312" s="143" t="s">
        <v>4642</v>
      </c>
      <c r="C312" s="143" t="s">
        <v>4730</v>
      </c>
      <c r="D312" s="157"/>
      <c r="E312" s="157"/>
      <c r="F312" s="2923">
        <v>0</v>
      </c>
      <c r="G312" s="157"/>
      <c r="H312" s="143" t="s">
        <v>4605</v>
      </c>
      <c r="I312" s="1577" t="s">
        <v>5062</v>
      </c>
      <c r="J312" s="151" t="s">
        <v>4850</v>
      </c>
      <c r="K312" s="143" t="s">
        <v>4605</v>
      </c>
      <c r="L312" s="157"/>
      <c r="M312" s="157"/>
      <c r="N312" s="2923">
        <v>0</v>
      </c>
      <c r="O312" s="157"/>
      <c r="P312" s="157" t="s">
        <v>4642</v>
      </c>
      <c r="Q312" s="164" t="s">
        <v>4583</v>
      </c>
      <c r="R312" s="477" t="s">
        <v>5441</v>
      </c>
    </row>
    <row r="313" spans="1:18" ht="17.25" customHeight="1" x14ac:dyDescent="0.25">
      <c r="A313" s="148" t="s">
        <v>3154</v>
      </c>
      <c r="B313" s="143" t="s">
        <v>4642</v>
      </c>
      <c r="C313" s="143" t="s">
        <v>4730</v>
      </c>
      <c r="D313" s="2923">
        <v>0</v>
      </c>
      <c r="E313" s="157"/>
      <c r="F313" s="157"/>
      <c r="G313" s="157"/>
      <c r="H313" s="143" t="s">
        <v>4605</v>
      </c>
      <c r="I313" s="1577" t="s">
        <v>4852</v>
      </c>
      <c r="J313" s="151" t="s">
        <v>4853</v>
      </c>
      <c r="K313" s="143" t="s">
        <v>4605</v>
      </c>
      <c r="L313" s="2923">
        <v>0</v>
      </c>
      <c r="M313" s="157"/>
      <c r="N313" s="157"/>
      <c r="O313" s="157"/>
      <c r="P313" s="157" t="s">
        <v>4642</v>
      </c>
      <c r="Q313" s="164" t="s">
        <v>4583</v>
      </c>
      <c r="R313" s="344" t="s">
        <v>5442</v>
      </c>
    </row>
    <row r="314" spans="1:18" ht="17.25" customHeight="1" x14ac:dyDescent="0.25">
      <c r="A314" s="148" t="s">
        <v>3160</v>
      </c>
      <c r="B314" s="143" t="s">
        <v>4642</v>
      </c>
      <c r="C314" s="143" t="s">
        <v>4730</v>
      </c>
      <c r="D314" s="157"/>
      <c r="E314" s="2923">
        <v>0</v>
      </c>
      <c r="F314" s="157"/>
      <c r="G314" s="157"/>
      <c r="H314" s="143" t="s">
        <v>4605</v>
      </c>
      <c r="I314" s="1577" t="s">
        <v>4854</v>
      </c>
      <c r="J314" s="151" t="s">
        <v>4855</v>
      </c>
      <c r="K314" s="143" t="s">
        <v>4605</v>
      </c>
      <c r="L314" s="157"/>
      <c r="M314" s="2923">
        <v>0</v>
      </c>
      <c r="N314" s="157"/>
      <c r="O314" s="157"/>
      <c r="P314" s="157" t="s">
        <v>4642</v>
      </c>
      <c r="Q314" s="164" t="s">
        <v>4583</v>
      </c>
      <c r="R314" s="477" t="s">
        <v>5443</v>
      </c>
    </row>
    <row r="315" spans="1:18" ht="17.25" customHeight="1" x14ac:dyDescent="0.25">
      <c r="A315" s="148" t="s">
        <v>3166</v>
      </c>
      <c r="B315" s="143" t="s">
        <v>4642</v>
      </c>
      <c r="C315" s="143" t="s">
        <v>4730</v>
      </c>
      <c r="D315" s="157"/>
      <c r="E315" s="157"/>
      <c r="F315" s="2923">
        <v>0</v>
      </c>
      <c r="G315" s="157"/>
      <c r="H315" s="143" t="s">
        <v>4605</v>
      </c>
      <c r="I315" s="1577" t="s">
        <v>4856</v>
      </c>
      <c r="J315" s="151" t="s">
        <v>4857</v>
      </c>
      <c r="K315" s="143" t="s">
        <v>4605</v>
      </c>
      <c r="L315" s="157"/>
      <c r="M315" s="157"/>
      <c r="N315" s="2923">
        <v>0</v>
      </c>
      <c r="O315" s="157"/>
      <c r="P315" s="157" t="s">
        <v>4642</v>
      </c>
      <c r="Q315" s="164" t="s">
        <v>4583</v>
      </c>
      <c r="R315" s="344" t="s">
        <v>5444</v>
      </c>
    </row>
    <row r="316" spans="1:18" ht="17.25" customHeight="1" thickBot="1" x14ac:dyDescent="0.3">
      <c r="A316" s="165"/>
      <c r="B316" s="166" t="s">
        <v>569</v>
      </c>
      <c r="C316" s="166" t="s">
        <v>4730</v>
      </c>
      <c r="D316" s="2926">
        <v>0</v>
      </c>
      <c r="E316" s="167"/>
      <c r="F316" s="167"/>
      <c r="G316" s="167"/>
      <c r="H316" s="166" t="s">
        <v>4605</v>
      </c>
      <c r="I316" s="1578" t="s">
        <v>4858</v>
      </c>
      <c r="J316" s="1588" t="s">
        <v>4859</v>
      </c>
      <c r="K316" s="166" t="s">
        <v>4605</v>
      </c>
      <c r="L316" s="2926">
        <v>0</v>
      </c>
      <c r="M316" s="167"/>
      <c r="N316" s="167"/>
      <c r="O316" s="167"/>
      <c r="P316" s="167" t="s">
        <v>569</v>
      </c>
      <c r="Q316" s="166" t="s">
        <v>4730</v>
      </c>
      <c r="R316" s="170"/>
    </row>
    <row r="317" spans="1:18" ht="15" thickTop="1" x14ac:dyDescent="0.25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 t="s">
        <v>4720</v>
      </c>
      <c r="L317" s="128">
        <f>SUM(D292:D316,L292:L316)</f>
        <v>10.995160405840647</v>
      </c>
      <c r="M317" s="128">
        <f>SUM(E292:E316,M292:M316)</f>
        <v>11.225725596627692</v>
      </c>
      <c r="N317" s="128">
        <f>SUM(F292:F316,N292:N316)</f>
        <v>7.3387862206467176</v>
      </c>
      <c r="O317" s="128"/>
      <c r="P317" s="128"/>
      <c r="Q317" s="128"/>
      <c r="R317" s="128"/>
    </row>
    <row r="318" spans="1:18" ht="15" thickBot="1" x14ac:dyDescent="0.3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</row>
    <row r="319" spans="1:18" ht="15.6" thickTop="1" thickBot="1" x14ac:dyDescent="0.3">
      <c r="A319" s="173" t="s">
        <v>7016</v>
      </c>
      <c r="B319" s="128"/>
      <c r="C319" s="3546" t="s">
        <v>5445</v>
      </c>
      <c r="D319" s="3546"/>
      <c r="E319" s="3546"/>
      <c r="F319" s="173"/>
      <c r="G319" s="173"/>
      <c r="H319" s="133"/>
      <c r="I319" s="3551" t="s">
        <v>4722</v>
      </c>
      <c r="J319" s="3552"/>
      <c r="K319" s="133"/>
      <c r="L319" s="173"/>
      <c r="M319" s="173"/>
      <c r="N319" s="173"/>
      <c r="O319" s="173"/>
      <c r="P319" s="173"/>
      <c r="Q319" s="173"/>
      <c r="R319" s="128"/>
    </row>
    <row r="320" spans="1:18" ht="15.6" thickTop="1" thickBot="1" x14ac:dyDescent="0.3">
      <c r="A320" s="127"/>
      <c r="B320" s="128"/>
      <c r="C320" s="128"/>
      <c r="D320" s="129"/>
      <c r="E320" s="129"/>
      <c r="F320" s="130"/>
      <c r="G320" s="129"/>
      <c r="H320" s="131"/>
      <c r="I320" s="128"/>
      <c r="J320" s="132"/>
      <c r="K320" s="1448" t="s">
        <v>4570</v>
      </c>
      <c r="L320" s="1445">
        <v>19.5</v>
      </c>
      <c r="M320" s="1446">
        <v>43.6</v>
      </c>
      <c r="N320" s="1447">
        <v>27</v>
      </c>
      <c r="O320" s="510" t="s">
        <v>4571</v>
      </c>
      <c r="P320" s="133"/>
      <c r="Q320" s="128"/>
      <c r="R320" s="530"/>
    </row>
    <row r="321" spans="1:18" ht="15.6" thickTop="1" thickBot="1" x14ac:dyDescent="0.3">
      <c r="A321" s="134" t="s">
        <v>4572</v>
      </c>
      <c r="B321" s="135" t="s">
        <v>5038</v>
      </c>
      <c r="C321" s="136" t="s">
        <v>4574</v>
      </c>
      <c r="D321" s="135" t="s">
        <v>5039</v>
      </c>
      <c r="E321" s="135" t="s">
        <v>5040</v>
      </c>
      <c r="F321" s="135" t="s">
        <v>5041</v>
      </c>
      <c r="G321" s="135" t="s">
        <v>5042</v>
      </c>
      <c r="H321" s="135" t="s">
        <v>5043</v>
      </c>
      <c r="I321" s="138" t="s">
        <v>5044</v>
      </c>
      <c r="J321" s="139" t="s">
        <v>5044</v>
      </c>
      <c r="K321" s="135" t="s">
        <v>5043</v>
      </c>
      <c r="L321" s="135" t="s">
        <v>5039</v>
      </c>
      <c r="M321" s="135" t="s">
        <v>5040</v>
      </c>
      <c r="N321" s="135" t="s">
        <v>5041</v>
      </c>
      <c r="O321" s="135" t="s">
        <v>5042</v>
      </c>
      <c r="P321" s="135" t="s">
        <v>5038</v>
      </c>
      <c r="Q321" s="136" t="s">
        <v>4574</v>
      </c>
      <c r="R321" s="140" t="s">
        <v>4572</v>
      </c>
    </row>
    <row r="322" spans="1:18" ht="18" thickTop="1" x14ac:dyDescent="0.25">
      <c r="A322" s="278" t="s">
        <v>5446</v>
      </c>
      <c r="B322" s="142" t="s">
        <v>4642</v>
      </c>
      <c r="C322" s="152" t="s">
        <v>4583</v>
      </c>
      <c r="D322" s="144"/>
      <c r="E322" s="2921">
        <v>0</v>
      </c>
      <c r="F322" s="144"/>
      <c r="G322" s="144"/>
      <c r="H322" s="142" t="s">
        <v>4605</v>
      </c>
      <c r="I322" s="145" t="s">
        <v>4640</v>
      </c>
      <c r="J322" s="146" t="s">
        <v>4586</v>
      </c>
      <c r="K322" s="142" t="s">
        <v>4605</v>
      </c>
      <c r="L322" s="144"/>
      <c r="M322" s="2921">
        <v>9.3652310356452002</v>
      </c>
      <c r="N322" s="144"/>
      <c r="O322" s="144"/>
      <c r="P322" s="142" t="s">
        <v>4642</v>
      </c>
      <c r="Q322" s="152" t="s">
        <v>4583</v>
      </c>
      <c r="R322" s="620" t="s">
        <v>5447</v>
      </c>
    </row>
    <row r="323" spans="1:18" ht="17.25" customHeight="1" x14ac:dyDescent="0.25">
      <c r="A323" s="279" t="s">
        <v>5448</v>
      </c>
      <c r="B323" s="143" t="s">
        <v>4642</v>
      </c>
      <c r="C323" s="164" t="s">
        <v>4583</v>
      </c>
      <c r="D323" s="149"/>
      <c r="E323" s="149"/>
      <c r="F323" s="2922">
        <v>0</v>
      </c>
      <c r="G323" s="149"/>
      <c r="H323" s="143" t="s">
        <v>4605</v>
      </c>
      <c r="I323" s="150" t="s">
        <v>4645</v>
      </c>
      <c r="J323" s="151" t="s">
        <v>4591</v>
      </c>
      <c r="K323" s="143" t="s">
        <v>4605</v>
      </c>
      <c r="L323" s="149"/>
      <c r="M323" s="149"/>
      <c r="N323" s="2922">
        <v>4.2143439146626775</v>
      </c>
      <c r="O323" s="149"/>
      <c r="P323" s="149" t="s">
        <v>4642</v>
      </c>
      <c r="Q323" s="164" t="s">
        <v>4583</v>
      </c>
      <c r="R323" s="344" t="s">
        <v>5449</v>
      </c>
    </row>
    <row r="324" spans="1:18" ht="17.25" customHeight="1" x14ac:dyDescent="0.25">
      <c r="A324" s="148" t="s">
        <v>5450</v>
      </c>
      <c r="B324" s="143" t="s">
        <v>4642</v>
      </c>
      <c r="C324" s="143" t="s">
        <v>4730</v>
      </c>
      <c r="D324" s="2923">
        <v>0</v>
      </c>
      <c r="E324" s="157"/>
      <c r="F324" s="157"/>
      <c r="G324" s="157"/>
      <c r="H324" s="143" t="s">
        <v>4605</v>
      </c>
      <c r="I324" s="1577" t="s">
        <v>4648</v>
      </c>
      <c r="J324" s="151" t="s">
        <v>4596</v>
      </c>
      <c r="K324" s="143" t="s">
        <v>4605</v>
      </c>
      <c r="L324" s="2923">
        <v>0.90135453292253553</v>
      </c>
      <c r="M324" s="157"/>
      <c r="N324" s="157"/>
      <c r="O324" s="157"/>
      <c r="P324" s="157" t="s">
        <v>4642</v>
      </c>
      <c r="Q324" s="164" t="s">
        <v>4583</v>
      </c>
      <c r="R324" s="344" t="s">
        <v>5451</v>
      </c>
    </row>
    <row r="325" spans="1:18" ht="17.25" customHeight="1" x14ac:dyDescent="0.25">
      <c r="A325" s="260" t="s">
        <v>5452</v>
      </c>
      <c r="B325" s="143" t="s">
        <v>4642</v>
      </c>
      <c r="C325" s="164" t="s">
        <v>4583</v>
      </c>
      <c r="D325" s="157"/>
      <c r="E325" s="2923">
        <v>0.3820598301683239</v>
      </c>
      <c r="F325" s="157"/>
      <c r="G325" s="157"/>
      <c r="H325" s="143" t="s">
        <v>4605</v>
      </c>
      <c r="I325" s="150" t="s">
        <v>4652</v>
      </c>
      <c r="J325" s="151" t="s">
        <v>4601</v>
      </c>
      <c r="K325" s="143" t="s">
        <v>4605</v>
      </c>
      <c r="L325" s="157"/>
      <c r="M325" s="2923">
        <v>2.8769069756813739</v>
      </c>
      <c r="N325" s="157"/>
      <c r="O325" s="157"/>
      <c r="P325" s="157" t="s">
        <v>4642</v>
      </c>
      <c r="Q325" s="164" t="s">
        <v>4583</v>
      </c>
      <c r="R325" s="344" t="s">
        <v>5453</v>
      </c>
    </row>
    <row r="326" spans="1:18" ht="17.25" customHeight="1" x14ac:dyDescent="0.25">
      <c r="A326" s="258" t="s">
        <v>5454</v>
      </c>
      <c r="B326" s="143" t="s">
        <v>4642</v>
      </c>
      <c r="C326" s="164" t="s">
        <v>4583</v>
      </c>
      <c r="D326" s="157"/>
      <c r="E326" s="157"/>
      <c r="F326" s="2923">
        <v>0.17841442686993048</v>
      </c>
      <c r="G326" s="157"/>
      <c r="H326" s="143" t="s">
        <v>4605</v>
      </c>
      <c r="I326" s="150" t="s">
        <v>4655</v>
      </c>
      <c r="J326" s="151" t="s">
        <v>4604</v>
      </c>
      <c r="K326" s="143" t="s">
        <v>4605</v>
      </c>
      <c r="L326" s="157"/>
      <c r="M326" s="157"/>
      <c r="N326" s="2923">
        <v>0.67563288838375202</v>
      </c>
      <c r="O326" s="157"/>
      <c r="P326" s="157" t="s">
        <v>4642</v>
      </c>
      <c r="Q326" s="164" t="s">
        <v>4583</v>
      </c>
      <c r="R326" s="344" t="s">
        <v>5455</v>
      </c>
    </row>
    <row r="327" spans="1:18" ht="17.25" customHeight="1" x14ac:dyDescent="0.25">
      <c r="A327" s="634" t="s">
        <v>5456</v>
      </c>
      <c r="B327" s="143" t="s">
        <v>4642</v>
      </c>
      <c r="C327" s="164" t="s">
        <v>4583</v>
      </c>
      <c r="D327" s="2923">
        <v>1.3991363768214524</v>
      </c>
      <c r="E327" s="157"/>
      <c r="F327" s="157"/>
      <c r="G327" s="157"/>
      <c r="H327" s="143" t="s">
        <v>4605</v>
      </c>
      <c r="I327" s="150" t="s">
        <v>4660</v>
      </c>
      <c r="J327" s="151" t="s">
        <v>4607</v>
      </c>
      <c r="K327" s="143" t="s">
        <v>4605</v>
      </c>
      <c r="L327" s="2923">
        <v>1.1421999829985425</v>
      </c>
      <c r="M327" s="157"/>
      <c r="N327" s="157"/>
      <c r="O327" s="157"/>
      <c r="P327" s="157" t="s">
        <v>4642</v>
      </c>
      <c r="Q327" s="164" t="s">
        <v>4583</v>
      </c>
      <c r="R327" s="344" t="s">
        <v>5457</v>
      </c>
    </row>
    <row r="328" spans="1:18" ht="17.25" customHeight="1" x14ac:dyDescent="0.25">
      <c r="A328" s="609" t="s">
        <v>5458</v>
      </c>
      <c r="B328" s="143" t="s">
        <v>4642</v>
      </c>
      <c r="C328" s="164" t="s">
        <v>4583</v>
      </c>
      <c r="D328" s="157"/>
      <c r="E328" s="2923">
        <v>2.1577351098084718</v>
      </c>
      <c r="F328" s="157"/>
      <c r="G328" s="157"/>
      <c r="H328" s="143" t="s">
        <v>4605</v>
      </c>
      <c r="I328" s="150" t="s">
        <v>4664</v>
      </c>
      <c r="J328" s="155" t="s">
        <v>4609</v>
      </c>
      <c r="K328" s="143" t="s">
        <v>4605</v>
      </c>
      <c r="L328" s="157"/>
      <c r="M328" s="2923">
        <v>4.642571869055514</v>
      </c>
      <c r="N328" s="157"/>
      <c r="O328" s="157"/>
      <c r="P328" s="157" t="s">
        <v>4642</v>
      </c>
      <c r="Q328" s="164" t="s">
        <v>4583</v>
      </c>
      <c r="R328" s="344" t="s">
        <v>5459</v>
      </c>
    </row>
    <row r="329" spans="1:18" ht="17.25" customHeight="1" x14ac:dyDescent="0.25">
      <c r="A329" s="634" t="s">
        <v>5460</v>
      </c>
      <c r="B329" s="143" t="s">
        <v>4642</v>
      </c>
      <c r="C329" s="164" t="s">
        <v>4583</v>
      </c>
      <c r="D329" s="157"/>
      <c r="E329" s="157"/>
      <c r="F329" s="2923">
        <v>3.4769115196668476</v>
      </c>
      <c r="G329" s="157"/>
      <c r="H329" s="143" t="s">
        <v>4605</v>
      </c>
      <c r="I329" s="150" t="s">
        <v>4668</v>
      </c>
      <c r="J329" s="155" t="s">
        <v>4611</v>
      </c>
      <c r="K329" s="143" t="s">
        <v>4605</v>
      </c>
      <c r="L329" s="157"/>
      <c r="M329" s="157"/>
      <c r="N329" s="2923">
        <v>3.0141033377941526</v>
      </c>
      <c r="O329" s="157"/>
      <c r="P329" s="157" t="s">
        <v>4642</v>
      </c>
      <c r="Q329" s="164" t="s">
        <v>4583</v>
      </c>
      <c r="R329" s="344" t="s">
        <v>5461</v>
      </c>
    </row>
    <row r="330" spans="1:18" ht="17.25" customHeight="1" x14ac:dyDescent="0.25">
      <c r="A330" s="609" t="s">
        <v>5462</v>
      </c>
      <c r="B330" s="143" t="s">
        <v>4642</v>
      </c>
      <c r="C330" s="164" t="s">
        <v>4583</v>
      </c>
      <c r="D330" s="2923">
        <v>0.98464911744106032</v>
      </c>
      <c r="E330" s="157"/>
      <c r="F330" s="157"/>
      <c r="G330" s="157"/>
      <c r="H330" s="143" t="s">
        <v>4605</v>
      </c>
      <c r="I330" s="150" t="s">
        <v>4672</v>
      </c>
      <c r="J330" s="1566" t="s">
        <v>4613</v>
      </c>
      <c r="K330" s="143" t="s">
        <v>4605</v>
      </c>
      <c r="L330" s="2923">
        <v>0.12853119925771281</v>
      </c>
      <c r="M330" s="157"/>
      <c r="N330" s="157"/>
      <c r="O330" s="157"/>
      <c r="P330" s="157" t="s">
        <v>4642</v>
      </c>
      <c r="Q330" s="143" t="s">
        <v>4730</v>
      </c>
      <c r="R330" s="153" t="s">
        <v>5463</v>
      </c>
    </row>
    <row r="331" spans="1:18" ht="17.25" customHeight="1" x14ac:dyDescent="0.25">
      <c r="A331" s="634" t="s">
        <v>5464</v>
      </c>
      <c r="B331" s="143" t="s">
        <v>4642</v>
      </c>
      <c r="C331" s="164" t="s">
        <v>4583</v>
      </c>
      <c r="D331" s="157"/>
      <c r="E331" s="2923">
        <v>1.2033514429192245</v>
      </c>
      <c r="F331" s="157"/>
      <c r="G331" s="157"/>
      <c r="H331" s="143" t="s">
        <v>4605</v>
      </c>
      <c r="I331" s="150" t="s">
        <v>4677</v>
      </c>
      <c r="J331" s="151" t="s">
        <v>4617</v>
      </c>
      <c r="K331" s="143" t="s">
        <v>4605</v>
      </c>
      <c r="L331" s="157"/>
      <c r="M331" s="2923">
        <v>0.39803737996028288</v>
      </c>
      <c r="N331" s="157"/>
      <c r="O331" s="157"/>
      <c r="P331" s="157" t="s">
        <v>4642</v>
      </c>
      <c r="Q331" s="164" t="s">
        <v>4583</v>
      </c>
      <c r="R331" s="344" t="s">
        <v>5465</v>
      </c>
    </row>
    <row r="332" spans="1:18" ht="17.25" customHeight="1" x14ac:dyDescent="0.25">
      <c r="A332" s="148" t="s">
        <v>5466</v>
      </c>
      <c r="B332" s="143" t="s">
        <v>4642</v>
      </c>
      <c r="C332" s="143" t="s">
        <v>4730</v>
      </c>
      <c r="D332" s="157"/>
      <c r="E332" s="157"/>
      <c r="F332" s="2923">
        <v>0.34654721247887904</v>
      </c>
      <c r="G332" s="157"/>
      <c r="H332" s="143" t="s">
        <v>4605</v>
      </c>
      <c r="I332" s="1577" t="s">
        <v>4681</v>
      </c>
      <c r="J332" s="151" t="s">
        <v>4621</v>
      </c>
      <c r="K332" s="143" t="s">
        <v>4605</v>
      </c>
      <c r="L332" s="157"/>
      <c r="M332" s="157"/>
      <c r="N332" s="2923">
        <v>1.0916221080945798</v>
      </c>
      <c r="O332" s="157"/>
      <c r="P332" s="157" t="s">
        <v>4642</v>
      </c>
      <c r="Q332" s="164" t="s">
        <v>4583</v>
      </c>
      <c r="R332" s="344" t="s">
        <v>5467</v>
      </c>
    </row>
    <row r="333" spans="1:18" ht="17.25" customHeight="1" x14ac:dyDescent="0.25">
      <c r="A333" s="2450" t="s">
        <v>5468</v>
      </c>
      <c r="B333" s="143" t="s">
        <v>4642</v>
      </c>
      <c r="C333" s="164" t="s">
        <v>4583</v>
      </c>
      <c r="D333" s="2923">
        <v>0.92006080868218898</v>
      </c>
      <c r="E333" s="157"/>
      <c r="F333" s="157"/>
      <c r="G333" s="157"/>
      <c r="H333" s="143" t="s">
        <v>4605</v>
      </c>
      <c r="I333" s="150" t="s">
        <v>4685</v>
      </c>
      <c r="J333" s="151" t="s">
        <v>4687</v>
      </c>
      <c r="K333" s="143" t="s">
        <v>4605</v>
      </c>
      <c r="L333" s="2923">
        <v>0.79622384040460958</v>
      </c>
      <c r="M333" s="157"/>
      <c r="N333" s="157"/>
      <c r="O333" s="157"/>
      <c r="P333" s="157" t="s">
        <v>4642</v>
      </c>
      <c r="Q333" s="164" t="s">
        <v>4583</v>
      </c>
      <c r="R333" s="344" t="s">
        <v>5469</v>
      </c>
    </row>
    <row r="334" spans="1:18" ht="17.25" customHeight="1" x14ac:dyDescent="0.25">
      <c r="A334" s="609" t="s">
        <v>5470</v>
      </c>
      <c r="B334" s="143" t="s">
        <v>4642</v>
      </c>
      <c r="C334" s="164" t="s">
        <v>4583</v>
      </c>
      <c r="D334" s="157"/>
      <c r="E334" s="2923">
        <v>4.0563612301752991</v>
      </c>
      <c r="F334" s="157"/>
      <c r="G334" s="157"/>
      <c r="H334" s="143" t="s">
        <v>4605</v>
      </c>
      <c r="I334" s="150" t="s">
        <v>4690</v>
      </c>
      <c r="J334" s="151" t="s">
        <v>4692</v>
      </c>
      <c r="K334" s="143" t="s">
        <v>4605</v>
      </c>
      <c r="L334" s="157"/>
      <c r="M334" s="2923">
        <v>0.81368152765034574</v>
      </c>
      <c r="N334" s="157"/>
      <c r="O334" s="157"/>
      <c r="P334" s="157" t="s">
        <v>4642</v>
      </c>
      <c r="Q334" s="164" t="s">
        <v>4583</v>
      </c>
      <c r="R334" s="344" t="s">
        <v>5471</v>
      </c>
    </row>
    <row r="335" spans="1:18" ht="17.25" customHeight="1" thickBot="1" x14ac:dyDescent="0.3">
      <c r="A335" s="625" t="s">
        <v>5472</v>
      </c>
      <c r="B335" s="176" t="s">
        <v>4642</v>
      </c>
      <c r="C335" s="185" t="s">
        <v>4583</v>
      </c>
      <c r="D335" s="177"/>
      <c r="E335" s="177"/>
      <c r="F335" s="2928">
        <v>3.8297947642080503</v>
      </c>
      <c r="G335" s="177"/>
      <c r="H335" s="176" t="s">
        <v>4605</v>
      </c>
      <c r="I335" s="186" t="s">
        <v>4695</v>
      </c>
      <c r="J335" s="187" t="s">
        <v>4696</v>
      </c>
      <c r="K335" s="176" t="s">
        <v>4605</v>
      </c>
      <c r="L335" s="177"/>
      <c r="M335" s="177"/>
      <c r="N335" s="2928">
        <v>2.25821189382087</v>
      </c>
      <c r="O335" s="177"/>
      <c r="P335" s="177" t="s">
        <v>4642</v>
      </c>
      <c r="Q335" s="185" t="s">
        <v>4583</v>
      </c>
      <c r="R335" s="479" t="s">
        <v>5473</v>
      </c>
    </row>
    <row r="336" spans="1:18" ht="17.25" customHeight="1" thickTop="1" x14ac:dyDescent="0.25">
      <c r="A336" s="634" t="s">
        <v>5474</v>
      </c>
      <c r="B336" s="156" t="s">
        <v>4642</v>
      </c>
      <c r="C336" s="152" t="s">
        <v>4583</v>
      </c>
      <c r="D336" s="2925">
        <v>2.4684513816039324</v>
      </c>
      <c r="E336" s="179"/>
      <c r="F336" s="179"/>
      <c r="G336" s="179"/>
      <c r="H336" s="156" t="s">
        <v>4605</v>
      </c>
      <c r="I336" s="193" t="s">
        <v>4698</v>
      </c>
      <c r="J336" s="188" t="s">
        <v>4699</v>
      </c>
      <c r="K336" s="156" t="s">
        <v>4605</v>
      </c>
      <c r="L336" s="2925">
        <v>0.13417332559162218</v>
      </c>
      <c r="M336" s="179"/>
      <c r="N336" s="179"/>
      <c r="O336" s="179"/>
      <c r="P336" s="179" t="s">
        <v>4642</v>
      </c>
      <c r="Q336" s="152" t="s">
        <v>4583</v>
      </c>
      <c r="R336" s="477" t="s">
        <v>5475</v>
      </c>
    </row>
    <row r="337" spans="1:18" ht="17.25" customHeight="1" x14ac:dyDescent="0.25">
      <c r="A337" s="609" t="s">
        <v>5476</v>
      </c>
      <c r="B337" s="143" t="s">
        <v>4642</v>
      </c>
      <c r="C337" s="164" t="s">
        <v>4583</v>
      </c>
      <c r="D337" s="157"/>
      <c r="E337" s="2923">
        <v>1.7471703335816771</v>
      </c>
      <c r="F337" s="157"/>
      <c r="G337" s="157"/>
      <c r="H337" s="143" t="s">
        <v>4605</v>
      </c>
      <c r="I337" s="150" t="s">
        <v>4700</v>
      </c>
      <c r="J337" s="151" t="s">
        <v>4701</v>
      </c>
      <c r="K337" s="143" t="s">
        <v>4605</v>
      </c>
      <c r="L337" s="157"/>
      <c r="M337" s="2923">
        <v>0.16066492613819244</v>
      </c>
      <c r="N337" s="157"/>
      <c r="O337" s="157"/>
      <c r="P337" s="157" t="s">
        <v>4642</v>
      </c>
      <c r="Q337" s="164" t="s">
        <v>4583</v>
      </c>
      <c r="R337" s="344" t="s">
        <v>5477</v>
      </c>
    </row>
    <row r="338" spans="1:18" ht="17.25" customHeight="1" x14ac:dyDescent="0.25">
      <c r="A338" s="609" t="s">
        <v>5478</v>
      </c>
      <c r="B338" s="143" t="s">
        <v>4642</v>
      </c>
      <c r="C338" s="164" t="s">
        <v>4583</v>
      </c>
      <c r="D338" s="157"/>
      <c r="E338" s="157"/>
      <c r="F338" s="2923">
        <v>1.1757908615639248</v>
      </c>
      <c r="G338" s="157"/>
      <c r="H338" s="143" t="s">
        <v>4605</v>
      </c>
      <c r="I338" s="150" t="s">
        <v>4704</v>
      </c>
      <c r="J338" s="151" t="s">
        <v>4705</v>
      </c>
      <c r="K338" s="143" t="s">
        <v>4605</v>
      </c>
      <c r="L338" s="157"/>
      <c r="M338" s="157"/>
      <c r="N338" s="2923">
        <v>0.92066386073377504</v>
      </c>
      <c r="O338" s="157"/>
      <c r="P338" s="157" t="s">
        <v>4642</v>
      </c>
      <c r="Q338" s="164" t="s">
        <v>4583</v>
      </c>
      <c r="R338" s="344" t="s">
        <v>5479</v>
      </c>
    </row>
    <row r="339" spans="1:18" ht="17.25" customHeight="1" x14ac:dyDescent="0.25">
      <c r="A339" s="609" t="s">
        <v>5480</v>
      </c>
      <c r="B339" s="143" t="s">
        <v>4642</v>
      </c>
      <c r="C339" s="164" t="s">
        <v>4583</v>
      </c>
      <c r="D339" s="2923">
        <v>1.2188816967823872</v>
      </c>
      <c r="E339" s="157"/>
      <c r="F339" s="157"/>
      <c r="G339" s="157"/>
      <c r="H339" s="143" t="s">
        <v>4605</v>
      </c>
      <c r="I339" s="294" t="s">
        <v>4708</v>
      </c>
      <c r="J339" s="151" t="s">
        <v>4710</v>
      </c>
      <c r="K339" s="143" t="s">
        <v>4605</v>
      </c>
      <c r="L339" s="2923">
        <v>0</v>
      </c>
      <c r="M339" s="157"/>
      <c r="N339" s="157"/>
      <c r="O339" s="157"/>
      <c r="P339" s="157" t="s">
        <v>4642</v>
      </c>
      <c r="Q339" s="164" t="s">
        <v>4583</v>
      </c>
      <c r="R339" s="344" t="s">
        <v>5481</v>
      </c>
    </row>
    <row r="340" spans="1:18" ht="17.25" customHeight="1" x14ac:dyDescent="0.25">
      <c r="A340" s="609" t="s">
        <v>5482</v>
      </c>
      <c r="B340" s="143" t="s">
        <v>4642</v>
      </c>
      <c r="C340" s="164" t="s">
        <v>4583</v>
      </c>
      <c r="D340" s="157"/>
      <c r="E340" s="2931">
        <v>2.4135831226166879</v>
      </c>
      <c r="F340" s="157"/>
      <c r="G340" s="157"/>
      <c r="H340" s="143" t="s">
        <v>4605</v>
      </c>
      <c r="I340" s="294" t="s">
        <v>4713</v>
      </c>
      <c r="J340" s="151" t="s">
        <v>4714</v>
      </c>
      <c r="K340" s="143" t="s">
        <v>4605</v>
      </c>
      <c r="L340" s="157"/>
      <c r="M340" s="2931">
        <v>0</v>
      </c>
      <c r="N340" s="157"/>
      <c r="O340" s="157"/>
      <c r="P340" s="157" t="s">
        <v>4642</v>
      </c>
      <c r="Q340" s="164" t="s">
        <v>4583</v>
      </c>
      <c r="R340" s="344" t="s">
        <v>5483</v>
      </c>
    </row>
    <row r="341" spans="1:18" ht="17.25" customHeight="1" x14ac:dyDescent="0.25">
      <c r="A341" s="609" t="s">
        <v>5484</v>
      </c>
      <c r="B341" s="143" t="s">
        <v>4642</v>
      </c>
      <c r="C341" s="164" t="s">
        <v>4583</v>
      </c>
      <c r="D341" s="157"/>
      <c r="E341" s="157"/>
      <c r="F341" s="2923">
        <v>1.7070555597987924</v>
      </c>
      <c r="G341" s="157"/>
      <c r="H341" s="143" t="s">
        <v>4605</v>
      </c>
      <c r="I341" s="294" t="s">
        <v>4717</v>
      </c>
      <c r="J341" s="151" t="s">
        <v>4718</v>
      </c>
      <c r="K341" s="143" t="s">
        <v>4605</v>
      </c>
      <c r="L341" s="157"/>
      <c r="M341" s="157"/>
      <c r="N341" s="2923">
        <v>0</v>
      </c>
      <c r="O341" s="157"/>
      <c r="P341" s="157" t="s">
        <v>4642</v>
      </c>
      <c r="Q341" s="164" t="s">
        <v>4583</v>
      </c>
      <c r="R341" s="635" t="s">
        <v>5485</v>
      </c>
    </row>
    <row r="342" spans="1:18" ht="17.25" customHeight="1" x14ac:dyDescent="0.25">
      <c r="A342" s="609" t="s">
        <v>5486</v>
      </c>
      <c r="B342" s="143" t="s">
        <v>4642</v>
      </c>
      <c r="C342" s="164" t="s">
        <v>4583</v>
      </c>
      <c r="D342" s="2923">
        <v>1.369491365577308</v>
      </c>
      <c r="E342" s="157"/>
      <c r="F342" s="157"/>
      <c r="G342" s="157"/>
      <c r="H342" s="143" t="s">
        <v>4605</v>
      </c>
      <c r="I342" s="294" t="s">
        <v>5062</v>
      </c>
      <c r="J342" s="151" t="s">
        <v>4850</v>
      </c>
      <c r="K342" s="143" t="s">
        <v>4605</v>
      </c>
      <c r="L342" s="2923">
        <v>0</v>
      </c>
      <c r="M342" s="157"/>
      <c r="N342" s="157"/>
      <c r="O342" s="157"/>
      <c r="P342" s="157" t="s">
        <v>4642</v>
      </c>
      <c r="Q342" s="164" t="s">
        <v>4583</v>
      </c>
      <c r="R342" s="344" t="s">
        <v>5487</v>
      </c>
    </row>
    <row r="343" spans="1:18" ht="17.25" customHeight="1" x14ac:dyDescent="0.25">
      <c r="A343" s="609" t="s">
        <v>5488</v>
      </c>
      <c r="B343" s="143" t="s">
        <v>4642</v>
      </c>
      <c r="C343" s="164" t="s">
        <v>4583</v>
      </c>
      <c r="D343" s="157"/>
      <c r="E343" s="2923">
        <v>4.676757106208119</v>
      </c>
      <c r="F343" s="157"/>
      <c r="G343" s="157"/>
      <c r="H343" s="143" t="s">
        <v>4605</v>
      </c>
      <c r="I343" s="294" t="s">
        <v>4852</v>
      </c>
      <c r="J343" s="151" t="s">
        <v>4853</v>
      </c>
      <c r="K343" s="143" t="s">
        <v>4605</v>
      </c>
      <c r="L343" s="157"/>
      <c r="M343" s="2923">
        <v>0</v>
      </c>
      <c r="N343" s="157"/>
      <c r="O343" s="157"/>
      <c r="P343" s="157" t="s">
        <v>4642</v>
      </c>
      <c r="Q343" s="164" t="s">
        <v>4583</v>
      </c>
      <c r="R343" s="635" t="s">
        <v>5489</v>
      </c>
    </row>
    <row r="344" spans="1:18" ht="17.25" customHeight="1" x14ac:dyDescent="0.25">
      <c r="A344" s="609" t="s">
        <v>5490</v>
      </c>
      <c r="B344" s="143" t="s">
        <v>4642</v>
      </c>
      <c r="C344" s="164" t="s">
        <v>4583</v>
      </c>
      <c r="D344" s="157"/>
      <c r="E344" s="157"/>
      <c r="F344" s="2923">
        <v>4.027299190477768</v>
      </c>
      <c r="G344" s="157"/>
      <c r="H344" s="143" t="s">
        <v>4605</v>
      </c>
      <c r="I344" s="294" t="s">
        <v>4854</v>
      </c>
      <c r="J344" s="151" t="s">
        <v>4855</v>
      </c>
      <c r="K344" s="143" t="s">
        <v>4605</v>
      </c>
      <c r="L344" s="157"/>
      <c r="M344" s="157"/>
      <c r="N344" s="2923">
        <v>0</v>
      </c>
      <c r="O344" s="157"/>
      <c r="P344" s="157" t="s">
        <v>4642</v>
      </c>
      <c r="Q344" s="164" t="s">
        <v>4583</v>
      </c>
      <c r="R344" s="344" t="s">
        <v>5491</v>
      </c>
    </row>
    <row r="345" spans="1:18" ht="17.25" customHeight="1" x14ac:dyDescent="0.25">
      <c r="A345" s="609" t="s">
        <v>5492</v>
      </c>
      <c r="B345" s="143" t="s">
        <v>4642</v>
      </c>
      <c r="C345" s="164" t="s">
        <v>4583</v>
      </c>
      <c r="D345" s="2931">
        <v>3.3817951154525963</v>
      </c>
      <c r="E345" s="157"/>
      <c r="F345" s="157"/>
      <c r="G345" s="157"/>
      <c r="H345" s="143" t="s">
        <v>4605</v>
      </c>
      <c r="I345" s="294" t="s">
        <v>4856</v>
      </c>
      <c r="J345" s="151" t="s">
        <v>4857</v>
      </c>
      <c r="K345" s="143" t="s">
        <v>4605</v>
      </c>
      <c r="L345" s="2931">
        <v>0</v>
      </c>
      <c r="M345" s="157"/>
      <c r="N345" s="157"/>
      <c r="O345" s="157"/>
      <c r="P345" s="157" t="s">
        <v>4642</v>
      </c>
      <c r="Q345" s="164" t="s">
        <v>4583</v>
      </c>
      <c r="R345" s="280" t="s">
        <v>5493</v>
      </c>
    </row>
    <row r="346" spans="1:18" ht="17.25" customHeight="1" x14ac:dyDescent="0.25">
      <c r="A346" s="609" t="s">
        <v>5494</v>
      </c>
      <c r="B346" s="143" t="s">
        <v>4642</v>
      </c>
      <c r="C346" s="164" t="s">
        <v>4583</v>
      </c>
      <c r="D346" s="157"/>
      <c r="E346" s="2923">
        <v>6.6727672237408102</v>
      </c>
      <c r="F346" s="157"/>
      <c r="G346" s="157"/>
      <c r="H346" s="143" t="s">
        <v>4605</v>
      </c>
      <c r="I346" s="294" t="s">
        <v>4858</v>
      </c>
      <c r="J346" s="1569" t="s">
        <v>4859</v>
      </c>
      <c r="K346" s="143" t="s">
        <v>4605</v>
      </c>
      <c r="L346" s="157"/>
      <c r="M346" s="2923">
        <v>0</v>
      </c>
      <c r="N346" s="157"/>
      <c r="O346" s="157"/>
      <c r="P346" s="157" t="s">
        <v>4642</v>
      </c>
      <c r="Q346" s="164" t="s">
        <v>4583</v>
      </c>
      <c r="R346" s="264" t="s">
        <v>5495</v>
      </c>
    </row>
    <row r="347" spans="1:18" ht="17.25" customHeight="1" x14ac:dyDescent="0.25">
      <c r="A347" s="609" t="s">
        <v>5496</v>
      </c>
      <c r="B347" s="143" t="s">
        <v>4642</v>
      </c>
      <c r="C347" s="164" t="s">
        <v>4583</v>
      </c>
      <c r="D347" s="157"/>
      <c r="E347" s="157"/>
      <c r="F347" s="2931">
        <v>3.324711440942564</v>
      </c>
      <c r="G347" s="157"/>
      <c r="H347" s="143" t="s">
        <v>4605</v>
      </c>
      <c r="I347" s="294" t="s">
        <v>4798</v>
      </c>
      <c r="J347" s="1566" t="s">
        <v>4800</v>
      </c>
      <c r="K347" s="143" t="s">
        <v>4605</v>
      </c>
      <c r="L347" s="157"/>
      <c r="M347" s="157"/>
      <c r="N347" s="2931">
        <v>0</v>
      </c>
      <c r="O347" s="157"/>
      <c r="P347" s="157" t="s">
        <v>4642</v>
      </c>
      <c r="Q347" s="143" t="s">
        <v>4730</v>
      </c>
      <c r="R347" s="183" t="s">
        <v>5497</v>
      </c>
    </row>
    <row r="348" spans="1:18" ht="17.25" customHeight="1" thickBot="1" x14ac:dyDescent="0.3">
      <c r="A348" s="276" t="s">
        <v>5498</v>
      </c>
      <c r="B348" s="166" t="s">
        <v>4642</v>
      </c>
      <c r="C348" s="184" t="s">
        <v>4583</v>
      </c>
      <c r="D348" s="2947">
        <v>4.49447086038571</v>
      </c>
      <c r="E348" s="167"/>
      <c r="F348" s="167"/>
      <c r="G348" s="167"/>
      <c r="H348" s="166" t="s">
        <v>4605</v>
      </c>
      <c r="I348" s="301" t="s">
        <v>4803</v>
      </c>
      <c r="J348" s="169" t="s">
        <v>4804</v>
      </c>
      <c r="K348" s="166" t="s">
        <v>4605</v>
      </c>
      <c r="L348" s="2947">
        <v>4.2203773212726832</v>
      </c>
      <c r="M348" s="167"/>
      <c r="N348" s="167"/>
      <c r="O348" s="167"/>
      <c r="P348" s="166" t="s">
        <v>4642</v>
      </c>
      <c r="Q348" s="184" t="s">
        <v>4583</v>
      </c>
      <c r="R348" s="326" t="s">
        <v>5499</v>
      </c>
    </row>
    <row r="349" spans="1:18" ht="15" thickTop="1" x14ac:dyDescent="0.25">
      <c r="A349" s="171"/>
      <c r="B349" s="133"/>
      <c r="C349" s="133"/>
      <c r="D349" s="131"/>
      <c r="E349" s="131"/>
      <c r="F349" s="131"/>
      <c r="G349" s="131"/>
      <c r="H349" s="133"/>
      <c r="I349" s="172"/>
      <c r="J349" s="172"/>
      <c r="K349" s="133" t="s">
        <v>4720</v>
      </c>
      <c r="L349" s="131">
        <f>SUM(D322:D348,L322:L348)</f>
        <v>23.559796925194341</v>
      </c>
      <c r="M349" s="131">
        <f>SUM(E322:E348,M322:M348)</f>
        <v>41.566879113349522</v>
      </c>
      <c r="N349" s="131">
        <f>SUM(F322:F348,N322:N348)</f>
        <v>30.241102979496567</v>
      </c>
      <c r="O349" s="131"/>
      <c r="P349" s="131"/>
      <c r="Q349" s="133"/>
      <c r="R349" s="131"/>
    </row>
    <row r="350" spans="1:18" ht="15" thickBot="1" x14ac:dyDescent="0.3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</row>
    <row r="351" spans="1:18" ht="15.6" thickTop="1" thickBot="1" x14ac:dyDescent="0.3">
      <c r="A351" s="173" t="s">
        <v>7017</v>
      </c>
      <c r="B351" s="128"/>
      <c r="C351" s="3546" t="s">
        <v>5500</v>
      </c>
      <c r="D351" s="3546"/>
      <c r="E351" s="3546"/>
      <c r="F351" s="173"/>
      <c r="G351" s="173"/>
      <c r="H351" s="133"/>
      <c r="I351" s="3551" t="s">
        <v>4722</v>
      </c>
      <c r="J351" s="3552"/>
      <c r="K351" s="133"/>
      <c r="L351" s="173"/>
      <c r="M351" s="173"/>
      <c r="N351" s="173"/>
      <c r="O351" s="173"/>
      <c r="P351" s="173"/>
      <c r="Q351" s="173"/>
      <c r="R351" s="128"/>
    </row>
    <row r="352" spans="1:18" ht="15.6" thickTop="1" thickBot="1" x14ac:dyDescent="0.3">
      <c r="A352" s="127"/>
      <c r="B352" s="128"/>
      <c r="C352" s="128"/>
      <c r="D352" s="129"/>
      <c r="E352" s="129"/>
      <c r="F352" s="130"/>
      <c r="G352" s="129"/>
      <c r="H352" s="131"/>
      <c r="I352" s="128"/>
      <c r="J352" s="132"/>
      <c r="K352" s="1448" t="s">
        <v>4570</v>
      </c>
      <c r="L352" s="1445">
        <v>12.5</v>
      </c>
      <c r="M352" s="1446">
        <v>37.1</v>
      </c>
      <c r="N352" s="1447">
        <v>24.7</v>
      </c>
      <c r="O352" s="510" t="s">
        <v>4571</v>
      </c>
      <c r="P352" s="133"/>
      <c r="Q352" s="128"/>
      <c r="R352" s="530"/>
    </row>
    <row r="353" spans="1:18" ht="15.6" thickTop="1" thickBot="1" x14ac:dyDescent="0.3">
      <c r="A353" s="134" t="s">
        <v>4572</v>
      </c>
      <c r="B353" s="135" t="s">
        <v>5038</v>
      </c>
      <c r="C353" s="136" t="s">
        <v>4574</v>
      </c>
      <c r="D353" s="135" t="s">
        <v>5039</v>
      </c>
      <c r="E353" s="135" t="s">
        <v>5040</v>
      </c>
      <c r="F353" s="135" t="s">
        <v>5041</v>
      </c>
      <c r="G353" s="135" t="s">
        <v>5042</v>
      </c>
      <c r="H353" s="135" t="s">
        <v>5043</v>
      </c>
      <c r="I353" s="138" t="s">
        <v>5044</v>
      </c>
      <c r="J353" s="139" t="s">
        <v>5044</v>
      </c>
      <c r="K353" s="135" t="s">
        <v>5043</v>
      </c>
      <c r="L353" s="135" t="s">
        <v>5039</v>
      </c>
      <c r="M353" s="135" t="s">
        <v>5040</v>
      </c>
      <c r="N353" s="135" t="s">
        <v>5041</v>
      </c>
      <c r="O353" s="135" t="s">
        <v>5042</v>
      </c>
      <c r="P353" s="135" t="s">
        <v>5038</v>
      </c>
      <c r="Q353" s="136" t="s">
        <v>4574</v>
      </c>
      <c r="R353" s="140" t="s">
        <v>4572</v>
      </c>
    </row>
    <row r="354" spans="1:18" ht="18" thickTop="1" x14ac:dyDescent="0.25">
      <c r="A354" s="278" t="s">
        <v>5501</v>
      </c>
      <c r="B354" s="142" t="s">
        <v>4642</v>
      </c>
      <c r="C354" s="164" t="s">
        <v>4583</v>
      </c>
      <c r="D354" s="144"/>
      <c r="E354" s="2921">
        <v>0</v>
      </c>
      <c r="F354" s="144"/>
      <c r="G354" s="144"/>
      <c r="H354" s="142" t="s">
        <v>4605</v>
      </c>
      <c r="I354" s="145" t="s">
        <v>4640</v>
      </c>
      <c r="J354" s="146" t="s">
        <v>4586</v>
      </c>
      <c r="K354" s="142" t="s">
        <v>4605</v>
      </c>
      <c r="L354" s="144"/>
      <c r="M354" s="2921">
        <v>8.4743274431763282</v>
      </c>
      <c r="N354" s="144"/>
      <c r="O354" s="144"/>
      <c r="P354" s="142" t="s">
        <v>4642</v>
      </c>
      <c r="Q354" s="152" t="s">
        <v>4583</v>
      </c>
      <c r="R354" s="620" t="s">
        <v>5502</v>
      </c>
    </row>
    <row r="355" spans="1:18" ht="17.25" customHeight="1" x14ac:dyDescent="0.25">
      <c r="A355" s="279" t="s">
        <v>5503</v>
      </c>
      <c r="B355" s="143" t="s">
        <v>4642</v>
      </c>
      <c r="C355" s="164" t="s">
        <v>4583</v>
      </c>
      <c r="D355" s="149"/>
      <c r="E355" s="149"/>
      <c r="F355" s="2922">
        <v>0</v>
      </c>
      <c r="G355" s="149"/>
      <c r="H355" s="143" t="s">
        <v>4605</v>
      </c>
      <c r="I355" s="150" t="s">
        <v>4645</v>
      </c>
      <c r="J355" s="151" t="s">
        <v>4591</v>
      </c>
      <c r="K355" s="143" t="s">
        <v>4605</v>
      </c>
      <c r="L355" s="149"/>
      <c r="M355" s="149"/>
      <c r="N355" s="2922">
        <v>3.3142366399909973</v>
      </c>
      <c r="O355" s="149"/>
      <c r="P355" s="149" t="s">
        <v>4642</v>
      </c>
      <c r="Q355" s="164" t="s">
        <v>4583</v>
      </c>
      <c r="R355" s="344" t="s">
        <v>5504</v>
      </c>
    </row>
    <row r="356" spans="1:18" ht="17.25" customHeight="1" x14ac:dyDescent="0.25">
      <c r="A356" s="148" t="s">
        <v>5505</v>
      </c>
      <c r="B356" s="143" t="s">
        <v>4642</v>
      </c>
      <c r="C356" s="143" t="s">
        <v>4730</v>
      </c>
      <c r="D356" s="2923">
        <v>0</v>
      </c>
      <c r="E356" s="157"/>
      <c r="F356" s="157"/>
      <c r="G356" s="157"/>
      <c r="H356" s="143" t="s">
        <v>4605</v>
      </c>
      <c r="I356" s="1571" t="s">
        <v>4648</v>
      </c>
      <c r="J356" s="151" t="s">
        <v>4596</v>
      </c>
      <c r="K356" s="143" t="s">
        <v>4605</v>
      </c>
      <c r="L356" s="2923">
        <v>0.91603646536538996</v>
      </c>
      <c r="M356" s="157"/>
      <c r="N356" s="157"/>
      <c r="O356" s="157"/>
      <c r="P356" s="157" t="s">
        <v>4642</v>
      </c>
      <c r="Q356" s="164" t="s">
        <v>4583</v>
      </c>
      <c r="R356" s="344" t="s">
        <v>5506</v>
      </c>
    </row>
    <row r="357" spans="1:18" ht="17.25" customHeight="1" x14ac:dyDescent="0.25">
      <c r="A357" s="260" t="s">
        <v>5507</v>
      </c>
      <c r="B357" s="143" t="s">
        <v>4642</v>
      </c>
      <c r="C357" s="164" t="s">
        <v>4583</v>
      </c>
      <c r="D357" s="157"/>
      <c r="E357" s="2923">
        <v>0.66711388756343826</v>
      </c>
      <c r="F357" s="157"/>
      <c r="G357" s="157"/>
      <c r="H357" s="143" t="s">
        <v>4605</v>
      </c>
      <c r="I357" s="150" t="s">
        <v>4652</v>
      </c>
      <c r="J357" s="151" t="s">
        <v>4601</v>
      </c>
      <c r="K357" s="143" t="s">
        <v>4605</v>
      </c>
      <c r="L357" s="157"/>
      <c r="M357" s="2923">
        <v>3.3544909915932308</v>
      </c>
      <c r="N357" s="157"/>
      <c r="O357" s="157"/>
      <c r="P357" s="157" t="s">
        <v>4642</v>
      </c>
      <c r="Q357" s="164" t="s">
        <v>4583</v>
      </c>
      <c r="R357" s="344" t="s">
        <v>5508</v>
      </c>
    </row>
    <row r="358" spans="1:18" ht="17.25" customHeight="1" x14ac:dyDescent="0.25">
      <c r="A358" s="258" t="s">
        <v>2444</v>
      </c>
      <c r="B358" s="143" t="s">
        <v>4642</v>
      </c>
      <c r="C358" s="164" t="s">
        <v>4583</v>
      </c>
      <c r="D358" s="157"/>
      <c r="E358" s="157"/>
      <c r="F358" s="2923">
        <v>0.17112371315162558</v>
      </c>
      <c r="G358" s="157"/>
      <c r="H358" s="143" t="s">
        <v>4605</v>
      </c>
      <c r="I358" s="150" t="s">
        <v>4655</v>
      </c>
      <c r="J358" s="151" t="s">
        <v>4604</v>
      </c>
      <c r="K358" s="143" t="s">
        <v>4605</v>
      </c>
      <c r="L358" s="157"/>
      <c r="M358" s="157"/>
      <c r="N358" s="2923">
        <v>0.43796400945052838</v>
      </c>
      <c r="O358" s="157"/>
      <c r="P358" s="157" t="s">
        <v>4642</v>
      </c>
      <c r="Q358" s="164" t="s">
        <v>4583</v>
      </c>
      <c r="R358" s="344" t="s">
        <v>5509</v>
      </c>
    </row>
    <row r="359" spans="1:18" ht="17.25" customHeight="1" x14ac:dyDescent="0.25">
      <c r="A359" s="634" t="s">
        <v>5510</v>
      </c>
      <c r="B359" s="143" t="s">
        <v>4642</v>
      </c>
      <c r="C359" s="164" t="s">
        <v>4583</v>
      </c>
      <c r="D359" s="2923">
        <v>1.536704168526571</v>
      </c>
      <c r="E359" s="157"/>
      <c r="F359" s="157"/>
      <c r="G359" s="157"/>
      <c r="H359" s="143" t="s">
        <v>4605</v>
      </c>
      <c r="I359" s="150" t="s">
        <v>4660</v>
      </c>
      <c r="J359" s="151" t="s">
        <v>4607</v>
      </c>
      <c r="K359" s="143" t="s">
        <v>4605</v>
      </c>
      <c r="L359" s="2923">
        <v>0</v>
      </c>
      <c r="M359" s="157"/>
      <c r="N359" s="157"/>
      <c r="O359" s="157"/>
      <c r="P359" s="157" t="s">
        <v>4642</v>
      </c>
      <c r="Q359" s="164" t="s">
        <v>4583</v>
      </c>
      <c r="R359" s="344" t="s">
        <v>5511</v>
      </c>
    </row>
    <row r="360" spans="1:18" ht="17.25" customHeight="1" x14ac:dyDescent="0.25">
      <c r="A360" s="609" t="s">
        <v>5512</v>
      </c>
      <c r="B360" s="143" t="s">
        <v>4642</v>
      </c>
      <c r="C360" s="164" t="s">
        <v>4583</v>
      </c>
      <c r="D360" s="157"/>
      <c r="E360" s="2923">
        <v>3.296479507291262</v>
      </c>
      <c r="F360" s="157"/>
      <c r="G360" s="157"/>
      <c r="H360" s="143" t="s">
        <v>4605</v>
      </c>
      <c r="I360" s="150" t="s">
        <v>4664</v>
      </c>
      <c r="J360" s="155" t="s">
        <v>4609</v>
      </c>
      <c r="K360" s="143" t="s">
        <v>4605</v>
      </c>
      <c r="L360" s="157"/>
      <c r="M360" s="2923">
        <v>2.8993336335331379</v>
      </c>
      <c r="N360" s="157"/>
      <c r="O360" s="157"/>
      <c r="P360" s="157" t="s">
        <v>4642</v>
      </c>
      <c r="Q360" s="164" t="s">
        <v>4583</v>
      </c>
      <c r="R360" s="344" t="s">
        <v>5513</v>
      </c>
    </row>
    <row r="361" spans="1:18" ht="17.25" customHeight="1" x14ac:dyDescent="0.25">
      <c r="A361" s="634" t="s">
        <v>5514</v>
      </c>
      <c r="B361" s="143" t="s">
        <v>4642</v>
      </c>
      <c r="C361" s="164" t="s">
        <v>4583</v>
      </c>
      <c r="D361" s="157"/>
      <c r="E361" s="157"/>
      <c r="F361" s="2923">
        <v>2.8371860546714234</v>
      </c>
      <c r="G361" s="157"/>
      <c r="H361" s="143" t="s">
        <v>4605</v>
      </c>
      <c r="I361" s="150" t="s">
        <v>4668</v>
      </c>
      <c r="J361" s="155" t="s">
        <v>4611</v>
      </c>
      <c r="K361" s="143" t="s">
        <v>4605</v>
      </c>
      <c r="L361" s="157"/>
      <c r="M361" s="157"/>
      <c r="N361" s="2923">
        <v>3.5159798181865822</v>
      </c>
      <c r="O361" s="157"/>
      <c r="P361" s="157" t="s">
        <v>4642</v>
      </c>
      <c r="Q361" s="164" t="s">
        <v>4583</v>
      </c>
      <c r="R361" s="344" t="s">
        <v>5515</v>
      </c>
    </row>
    <row r="362" spans="1:18" ht="17.25" customHeight="1" x14ac:dyDescent="0.25">
      <c r="A362" s="609" t="s">
        <v>5516</v>
      </c>
      <c r="B362" s="143" t="s">
        <v>4642</v>
      </c>
      <c r="C362" s="164" t="s">
        <v>4583</v>
      </c>
      <c r="D362" s="2923">
        <v>0.96035815048043993</v>
      </c>
      <c r="E362" s="157"/>
      <c r="F362" s="157"/>
      <c r="G362" s="157"/>
      <c r="H362" s="143" t="s">
        <v>4605</v>
      </c>
      <c r="I362" s="150" t="s">
        <v>4672</v>
      </c>
      <c r="J362" s="1566" t="s">
        <v>4613</v>
      </c>
      <c r="K362" s="143" t="s">
        <v>4605</v>
      </c>
      <c r="L362" s="2923">
        <v>7.3683758700696086E-2</v>
      </c>
      <c r="M362" s="157"/>
      <c r="N362" s="157"/>
      <c r="O362" s="157"/>
      <c r="P362" s="157" t="s">
        <v>4642</v>
      </c>
      <c r="Q362" s="143" t="s">
        <v>4730</v>
      </c>
      <c r="R362" s="153" t="s">
        <v>5517</v>
      </c>
    </row>
    <row r="363" spans="1:18" ht="17.25" customHeight="1" x14ac:dyDescent="0.25">
      <c r="A363" s="634" t="s">
        <v>5518</v>
      </c>
      <c r="B363" s="143" t="s">
        <v>4642</v>
      </c>
      <c r="C363" s="164" t="s">
        <v>4583</v>
      </c>
      <c r="D363" s="157"/>
      <c r="E363" s="2923">
        <v>1.251511451680585</v>
      </c>
      <c r="F363" s="157"/>
      <c r="G363" s="157"/>
      <c r="H363" s="143" t="s">
        <v>4605</v>
      </c>
      <c r="I363" s="150" t="s">
        <v>4677</v>
      </c>
      <c r="J363" s="1569" t="s">
        <v>4617</v>
      </c>
      <c r="K363" s="143" t="s">
        <v>4605</v>
      </c>
      <c r="L363" s="157"/>
      <c r="M363" s="2923">
        <v>0.36205924400102302</v>
      </c>
      <c r="N363" s="157"/>
      <c r="O363" s="157"/>
      <c r="P363" s="157" t="s">
        <v>4642</v>
      </c>
      <c r="Q363" s="164" t="s">
        <v>4583</v>
      </c>
      <c r="R363" s="344" t="s">
        <v>5519</v>
      </c>
    </row>
    <row r="364" spans="1:18" ht="17.25" customHeight="1" x14ac:dyDescent="0.25">
      <c r="A364" s="148" t="s">
        <v>5520</v>
      </c>
      <c r="B364" s="143" t="s">
        <v>4642</v>
      </c>
      <c r="C364" s="143" t="s">
        <v>4730</v>
      </c>
      <c r="D364" s="157"/>
      <c r="E364" s="157"/>
      <c r="F364" s="2923">
        <v>7.1722694470423065E-2</v>
      </c>
      <c r="G364" s="157"/>
      <c r="H364" s="143" t="s">
        <v>4605</v>
      </c>
      <c r="I364" s="1571" t="s">
        <v>4681</v>
      </c>
      <c r="J364" s="1569" t="s">
        <v>4621</v>
      </c>
      <c r="K364" s="143" t="s">
        <v>4605</v>
      </c>
      <c r="L364" s="157"/>
      <c r="M364" s="157"/>
      <c r="N364" s="2923">
        <v>0.92698721917312321</v>
      </c>
      <c r="O364" s="157"/>
      <c r="P364" s="157" t="s">
        <v>4642</v>
      </c>
      <c r="Q364" s="164" t="s">
        <v>4583</v>
      </c>
      <c r="R364" s="344" t="s">
        <v>5521</v>
      </c>
    </row>
    <row r="365" spans="1:18" ht="17.25" customHeight="1" x14ac:dyDescent="0.25">
      <c r="A365" s="2450" t="s">
        <v>5522</v>
      </c>
      <c r="B365" s="143" t="s">
        <v>4642</v>
      </c>
      <c r="C365" s="164" t="s">
        <v>4583</v>
      </c>
      <c r="D365" s="2923">
        <v>0.93597894169228224</v>
      </c>
      <c r="E365" s="157"/>
      <c r="F365" s="157"/>
      <c r="G365" s="157"/>
      <c r="H365" s="143" t="s">
        <v>4605</v>
      </c>
      <c r="I365" s="150" t="s">
        <v>4685</v>
      </c>
      <c r="J365" s="1569" t="s">
        <v>4687</v>
      </c>
      <c r="K365" s="143" t="s">
        <v>4605</v>
      </c>
      <c r="L365" s="2923">
        <v>0.73238192789166401</v>
      </c>
      <c r="M365" s="157"/>
      <c r="N365" s="157"/>
      <c r="O365" s="157"/>
      <c r="P365" s="157" t="s">
        <v>4642</v>
      </c>
      <c r="Q365" s="164" t="s">
        <v>4583</v>
      </c>
      <c r="R365" s="344" t="s">
        <v>5523</v>
      </c>
    </row>
    <row r="366" spans="1:18" ht="17.25" customHeight="1" x14ac:dyDescent="0.25">
      <c r="A366" s="609" t="s">
        <v>5524</v>
      </c>
      <c r="B366" s="143" t="s">
        <v>4642</v>
      </c>
      <c r="C366" s="164" t="s">
        <v>4583</v>
      </c>
      <c r="D366" s="157"/>
      <c r="E366" s="2923">
        <v>2.3915937472663003</v>
      </c>
      <c r="F366" s="157"/>
      <c r="G366" s="157"/>
      <c r="H366" s="143" t="s">
        <v>4605</v>
      </c>
      <c r="I366" s="150" t="s">
        <v>4690</v>
      </c>
      <c r="J366" s="1569" t="s">
        <v>4692</v>
      </c>
      <c r="K366" s="143" t="s">
        <v>4605</v>
      </c>
      <c r="L366" s="157"/>
      <c r="M366" s="2923">
        <v>0.92545250576725424</v>
      </c>
      <c r="N366" s="157"/>
      <c r="O366" s="157"/>
      <c r="P366" s="157" t="s">
        <v>4642</v>
      </c>
      <c r="Q366" s="164" t="s">
        <v>4583</v>
      </c>
      <c r="R366" s="344" t="s">
        <v>5525</v>
      </c>
    </row>
    <row r="367" spans="1:18" ht="17.25" customHeight="1" thickBot="1" x14ac:dyDescent="0.3">
      <c r="A367" s="625" t="s">
        <v>5526</v>
      </c>
      <c r="B367" s="176" t="s">
        <v>4642</v>
      </c>
      <c r="C367" s="185" t="s">
        <v>4583</v>
      </c>
      <c r="D367" s="177"/>
      <c r="E367" s="177"/>
      <c r="F367" s="2928">
        <v>1.7875910226850256</v>
      </c>
      <c r="G367" s="177"/>
      <c r="H367" s="176" t="s">
        <v>4605</v>
      </c>
      <c r="I367" s="186" t="s">
        <v>4695</v>
      </c>
      <c r="J367" s="1583" t="s">
        <v>4696</v>
      </c>
      <c r="K367" s="176" t="s">
        <v>4605</v>
      </c>
      <c r="L367" s="177"/>
      <c r="M367" s="177"/>
      <c r="N367" s="2928">
        <v>2.040044063350213</v>
      </c>
      <c r="O367" s="177"/>
      <c r="P367" s="177" t="s">
        <v>4642</v>
      </c>
      <c r="Q367" s="185" t="s">
        <v>4583</v>
      </c>
      <c r="R367" s="479" t="s">
        <v>5527</v>
      </c>
    </row>
    <row r="368" spans="1:18" ht="17.25" customHeight="1" thickTop="1" x14ac:dyDescent="0.25">
      <c r="A368" s="634" t="s">
        <v>5528</v>
      </c>
      <c r="B368" s="156" t="s">
        <v>4642</v>
      </c>
      <c r="C368" s="152" t="s">
        <v>4583</v>
      </c>
      <c r="D368" s="2925">
        <v>1.5506267529188649</v>
      </c>
      <c r="E368" s="179"/>
      <c r="F368" s="179"/>
      <c r="G368" s="179"/>
      <c r="H368" s="156" t="s">
        <v>4605</v>
      </c>
      <c r="I368" s="193" t="s">
        <v>4698</v>
      </c>
      <c r="J368" s="1580" t="s">
        <v>4699</v>
      </c>
      <c r="K368" s="156" t="s">
        <v>4605</v>
      </c>
      <c r="L368" s="2925">
        <v>0.13066867477760649</v>
      </c>
      <c r="M368" s="179"/>
      <c r="N368" s="179"/>
      <c r="O368" s="179"/>
      <c r="P368" s="179" t="s">
        <v>4642</v>
      </c>
      <c r="Q368" s="152" t="s">
        <v>4583</v>
      </c>
      <c r="R368" s="477" t="s">
        <v>5529</v>
      </c>
    </row>
    <row r="369" spans="1:18" ht="17.25" customHeight="1" x14ac:dyDescent="0.25">
      <c r="A369" s="609" t="s">
        <v>5530</v>
      </c>
      <c r="B369" s="143" t="s">
        <v>4642</v>
      </c>
      <c r="C369" s="164" t="s">
        <v>4583</v>
      </c>
      <c r="D369" s="157"/>
      <c r="E369" s="2923">
        <v>0.94216660069679181</v>
      </c>
      <c r="F369" s="157"/>
      <c r="G369" s="157"/>
      <c r="H369" s="143" t="s">
        <v>4605</v>
      </c>
      <c r="I369" s="150" t="s">
        <v>4700</v>
      </c>
      <c r="J369" s="1569" t="s">
        <v>4701</v>
      </c>
      <c r="K369" s="143" t="s">
        <v>4605</v>
      </c>
      <c r="L369" s="157"/>
      <c r="M369" s="2923">
        <v>0.10204478268618976</v>
      </c>
      <c r="N369" s="157"/>
      <c r="O369" s="157"/>
      <c r="P369" s="157" t="s">
        <v>4642</v>
      </c>
      <c r="Q369" s="164" t="s">
        <v>4583</v>
      </c>
      <c r="R369" s="344" t="s">
        <v>5531</v>
      </c>
    </row>
    <row r="370" spans="1:18" ht="17.25" customHeight="1" x14ac:dyDescent="0.25">
      <c r="A370" s="609" t="s">
        <v>5532</v>
      </c>
      <c r="B370" s="143" t="s">
        <v>4642</v>
      </c>
      <c r="C370" s="164" t="s">
        <v>4583</v>
      </c>
      <c r="D370" s="157"/>
      <c r="E370" s="157"/>
      <c r="F370" s="2923">
        <v>0.95706819359960194</v>
      </c>
      <c r="G370" s="157"/>
      <c r="H370" s="143" t="s">
        <v>4605</v>
      </c>
      <c r="I370" s="150" t="s">
        <v>4704</v>
      </c>
      <c r="J370" s="1569" t="s">
        <v>4705</v>
      </c>
      <c r="K370" s="143" t="s">
        <v>4605</v>
      </c>
      <c r="L370" s="157"/>
      <c r="M370" s="157"/>
      <c r="N370" s="2923">
        <v>0.61204022951599346</v>
      </c>
      <c r="O370" s="157"/>
      <c r="P370" s="157" t="s">
        <v>4642</v>
      </c>
      <c r="Q370" s="164" t="s">
        <v>4583</v>
      </c>
      <c r="R370" s="344" t="s">
        <v>5533</v>
      </c>
    </row>
    <row r="371" spans="1:18" ht="17.25" customHeight="1" x14ac:dyDescent="0.25">
      <c r="A371" s="609" t="s">
        <v>5534</v>
      </c>
      <c r="B371" s="143" t="s">
        <v>4642</v>
      </c>
      <c r="C371" s="164" t="s">
        <v>4583</v>
      </c>
      <c r="D371" s="2923">
        <v>1.0842325102955399</v>
      </c>
      <c r="E371" s="157"/>
      <c r="F371" s="157"/>
      <c r="G371" s="157"/>
      <c r="H371" s="143" t="s">
        <v>4605</v>
      </c>
      <c r="I371" s="150" t="s">
        <v>4708</v>
      </c>
      <c r="J371" s="1569" t="s">
        <v>4710</v>
      </c>
      <c r="K371" s="143" t="s">
        <v>4605</v>
      </c>
      <c r="L371" s="2923">
        <v>0</v>
      </c>
      <c r="M371" s="157"/>
      <c r="N371" s="157"/>
      <c r="O371" s="157"/>
      <c r="P371" s="157" t="s">
        <v>4642</v>
      </c>
      <c r="Q371" s="164" t="s">
        <v>4583</v>
      </c>
      <c r="R371" s="344" t="s">
        <v>5535</v>
      </c>
    </row>
    <row r="372" spans="1:18" ht="17.25" customHeight="1" x14ac:dyDescent="0.25">
      <c r="A372" s="609" t="s">
        <v>5482</v>
      </c>
      <c r="B372" s="143" t="s">
        <v>4642</v>
      </c>
      <c r="C372" s="164" t="s">
        <v>4583</v>
      </c>
      <c r="D372" s="157"/>
      <c r="E372" s="2931">
        <v>2.3040253550640934</v>
      </c>
      <c r="F372" s="157"/>
      <c r="G372" s="157"/>
      <c r="H372" s="143" t="s">
        <v>4605</v>
      </c>
      <c r="I372" s="150" t="s">
        <v>4713</v>
      </c>
      <c r="J372" s="1569" t="s">
        <v>4714</v>
      </c>
      <c r="K372" s="143" t="s">
        <v>4605</v>
      </c>
      <c r="L372" s="157"/>
      <c r="M372" s="2931">
        <v>0</v>
      </c>
      <c r="N372" s="157"/>
      <c r="O372" s="157"/>
      <c r="P372" s="157" t="s">
        <v>4642</v>
      </c>
      <c r="Q372" s="164" t="s">
        <v>4583</v>
      </c>
      <c r="R372" s="344" t="s">
        <v>5536</v>
      </c>
    </row>
    <row r="373" spans="1:18" ht="17.25" customHeight="1" x14ac:dyDescent="0.25">
      <c r="A373" s="609" t="s">
        <v>5484</v>
      </c>
      <c r="B373" s="143" t="s">
        <v>4642</v>
      </c>
      <c r="C373" s="164" t="s">
        <v>4583</v>
      </c>
      <c r="D373" s="157"/>
      <c r="E373" s="157"/>
      <c r="F373" s="2923">
        <v>1.5504562175197174</v>
      </c>
      <c r="G373" s="157"/>
      <c r="H373" s="143" t="s">
        <v>4605</v>
      </c>
      <c r="I373" s="294" t="s">
        <v>4717</v>
      </c>
      <c r="J373" s="1569" t="s">
        <v>4718</v>
      </c>
      <c r="K373" s="143" t="s">
        <v>4605</v>
      </c>
      <c r="L373" s="157"/>
      <c r="M373" s="157"/>
      <c r="N373" s="2923">
        <v>0</v>
      </c>
      <c r="O373" s="157"/>
      <c r="P373" s="157" t="s">
        <v>4642</v>
      </c>
      <c r="Q373" s="164" t="s">
        <v>4583</v>
      </c>
      <c r="R373" s="635" t="s">
        <v>5537</v>
      </c>
    </row>
    <row r="374" spans="1:18" ht="17.25" customHeight="1" x14ac:dyDescent="0.25">
      <c r="A374" s="609" t="s">
        <v>5486</v>
      </c>
      <c r="B374" s="143" t="s">
        <v>4642</v>
      </c>
      <c r="C374" s="164" t="s">
        <v>4583</v>
      </c>
      <c r="D374" s="2923">
        <v>0.44002190938193342</v>
      </c>
      <c r="E374" s="157"/>
      <c r="F374" s="157"/>
      <c r="G374" s="157"/>
      <c r="H374" s="143" t="s">
        <v>4605</v>
      </c>
      <c r="I374" s="294" t="s">
        <v>5062</v>
      </c>
      <c r="J374" s="1569" t="s">
        <v>4850</v>
      </c>
      <c r="K374" s="143" t="s">
        <v>4605</v>
      </c>
      <c r="L374" s="2923">
        <v>0</v>
      </c>
      <c r="M374" s="157"/>
      <c r="N374" s="157"/>
      <c r="O374" s="157"/>
      <c r="P374" s="157" t="s">
        <v>4642</v>
      </c>
      <c r="Q374" s="164" t="s">
        <v>4583</v>
      </c>
      <c r="R374" s="344" t="s">
        <v>5538</v>
      </c>
    </row>
    <row r="375" spans="1:18" ht="17.25" customHeight="1" x14ac:dyDescent="0.25">
      <c r="A375" s="609" t="s">
        <v>5488</v>
      </c>
      <c r="B375" s="143" t="s">
        <v>4642</v>
      </c>
      <c r="C375" s="164" t="s">
        <v>4583</v>
      </c>
      <c r="D375" s="157"/>
      <c r="E375" s="2923">
        <v>3.9750034061433861</v>
      </c>
      <c r="F375" s="157"/>
      <c r="G375" s="157"/>
      <c r="H375" s="143" t="s">
        <v>4605</v>
      </c>
      <c r="I375" s="294" t="s">
        <v>4852</v>
      </c>
      <c r="J375" s="1569" t="s">
        <v>4853</v>
      </c>
      <c r="K375" s="143" t="s">
        <v>4605</v>
      </c>
      <c r="L375" s="157"/>
      <c r="M375" s="2923">
        <v>0</v>
      </c>
      <c r="N375" s="157"/>
      <c r="O375" s="157"/>
      <c r="P375" s="157" t="s">
        <v>4642</v>
      </c>
      <c r="Q375" s="164" t="s">
        <v>4583</v>
      </c>
      <c r="R375" s="635" t="s">
        <v>5539</v>
      </c>
    </row>
    <row r="376" spans="1:18" ht="17.25" customHeight="1" x14ac:dyDescent="0.25">
      <c r="A376" s="609" t="s">
        <v>5490</v>
      </c>
      <c r="B376" s="143" t="s">
        <v>4642</v>
      </c>
      <c r="C376" s="164" t="s">
        <v>4583</v>
      </c>
      <c r="D376" s="157"/>
      <c r="E376" s="157"/>
      <c r="F376" s="2923">
        <v>4.1035939838129565</v>
      </c>
      <c r="G376" s="157"/>
      <c r="H376" s="143" t="s">
        <v>4605</v>
      </c>
      <c r="I376" s="294" t="s">
        <v>4854</v>
      </c>
      <c r="J376" s="1569" t="s">
        <v>4855</v>
      </c>
      <c r="K376" s="143" t="s">
        <v>4605</v>
      </c>
      <c r="L376" s="157"/>
      <c r="M376" s="157"/>
      <c r="N376" s="2923">
        <v>0</v>
      </c>
      <c r="O376" s="157"/>
      <c r="P376" s="157" t="s">
        <v>4642</v>
      </c>
      <c r="Q376" s="164" t="s">
        <v>4583</v>
      </c>
      <c r="R376" s="344" t="s">
        <v>5540</v>
      </c>
    </row>
    <row r="377" spans="1:18" ht="17.25" customHeight="1" x14ac:dyDescent="0.25">
      <c r="A377" s="609" t="s">
        <v>5541</v>
      </c>
      <c r="B377" s="143" t="s">
        <v>4642</v>
      </c>
      <c r="C377" s="164" t="s">
        <v>4583</v>
      </c>
      <c r="D377" s="2931">
        <v>3.114914436723049</v>
      </c>
      <c r="E377" s="157"/>
      <c r="F377" s="157"/>
      <c r="G377" s="157"/>
      <c r="H377" s="143" t="s">
        <v>4605</v>
      </c>
      <c r="I377" s="294" t="s">
        <v>4856</v>
      </c>
      <c r="J377" s="151" t="s">
        <v>4857</v>
      </c>
      <c r="K377" s="143" t="s">
        <v>4605</v>
      </c>
      <c r="L377" s="2931">
        <v>0</v>
      </c>
      <c r="M377" s="157"/>
      <c r="N377" s="157"/>
      <c r="O377" s="157"/>
      <c r="P377" s="157" t="s">
        <v>4642</v>
      </c>
      <c r="Q377" s="164" t="s">
        <v>4583</v>
      </c>
      <c r="R377" s="280" t="s">
        <v>5542</v>
      </c>
    </row>
    <row r="378" spans="1:18" ht="17.25" customHeight="1" x14ac:dyDescent="0.25">
      <c r="A378" s="609" t="s">
        <v>5494</v>
      </c>
      <c r="B378" s="143" t="s">
        <v>4642</v>
      </c>
      <c r="C378" s="164" t="s">
        <v>4583</v>
      </c>
      <c r="D378" s="157"/>
      <c r="E378" s="2923">
        <v>1.084823387387339</v>
      </c>
      <c r="F378" s="157"/>
      <c r="G378" s="157"/>
      <c r="H378" s="143" t="s">
        <v>4605</v>
      </c>
      <c r="I378" s="294" t="s">
        <v>4858</v>
      </c>
      <c r="J378" s="151" t="s">
        <v>4859</v>
      </c>
      <c r="K378" s="143" t="s">
        <v>4605</v>
      </c>
      <c r="L378" s="157"/>
      <c r="M378" s="2923">
        <v>0</v>
      </c>
      <c r="N378" s="157"/>
      <c r="O378" s="157"/>
      <c r="P378" s="157" t="s">
        <v>4642</v>
      </c>
      <c r="Q378" s="164" t="s">
        <v>4583</v>
      </c>
      <c r="R378" s="264" t="s">
        <v>5543</v>
      </c>
    </row>
    <row r="379" spans="1:18" ht="17.25" customHeight="1" x14ac:dyDescent="0.25">
      <c r="A379" s="609" t="s">
        <v>5544</v>
      </c>
      <c r="B379" s="143" t="s">
        <v>4642</v>
      </c>
      <c r="C379" s="164" t="s">
        <v>4583</v>
      </c>
      <c r="D379" s="157"/>
      <c r="E379" s="157"/>
      <c r="F379" s="2931">
        <v>3.7935462607976538</v>
      </c>
      <c r="G379" s="157"/>
      <c r="H379" s="143" t="s">
        <v>4605</v>
      </c>
      <c r="I379" s="294" t="s">
        <v>4798</v>
      </c>
      <c r="J379" s="1566" t="s">
        <v>4800</v>
      </c>
      <c r="K379" s="143" t="s">
        <v>4605</v>
      </c>
      <c r="L379" s="157"/>
      <c r="M379" s="157"/>
      <c r="N379" s="2931">
        <v>0</v>
      </c>
      <c r="O379" s="157"/>
      <c r="P379" s="157" t="s">
        <v>4642</v>
      </c>
      <c r="Q379" s="143" t="s">
        <v>4730</v>
      </c>
      <c r="R379" s="183" t="s">
        <v>5545</v>
      </c>
    </row>
    <row r="380" spans="1:18" ht="17.25" customHeight="1" thickBot="1" x14ac:dyDescent="0.3">
      <c r="A380" s="281" t="s">
        <v>5546</v>
      </c>
      <c r="B380" s="166" t="s">
        <v>4642</v>
      </c>
      <c r="C380" s="184" t="s">
        <v>4583</v>
      </c>
      <c r="D380" s="2947">
        <v>0.47896001331507099</v>
      </c>
      <c r="E380" s="167"/>
      <c r="F380" s="167"/>
      <c r="G380" s="167"/>
      <c r="H380" s="166" t="s">
        <v>4605</v>
      </c>
      <c r="I380" s="301" t="s">
        <v>4803</v>
      </c>
      <c r="J380" s="169" t="s">
        <v>4804</v>
      </c>
      <c r="K380" s="166" t="s">
        <v>4605</v>
      </c>
      <c r="L380" s="2947">
        <v>2.4267372394180073</v>
      </c>
      <c r="M380" s="167"/>
      <c r="N380" s="167"/>
      <c r="O380" s="167"/>
      <c r="P380" s="166" t="s">
        <v>4642</v>
      </c>
      <c r="Q380" s="184" t="s">
        <v>4583</v>
      </c>
      <c r="R380" s="326" t="s">
        <v>5547</v>
      </c>
    </row>
    <row r="381" spans="1:18" ht="15" thickTop="1" x14ac:dyDescent="0.25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 t="s">
        <v>4720</v>
      </c>
      <c r="L381" s="128">
        <f>SUM(D354:D380,L354:L380)</f>
        <v>14.381304949487117</v>
      </c>
      <c r="M381" s="128">
        <f>SUM(E354:E380,M354:M380)</f>
        <v>32.030425943850361</v>
      </c>
      <c r="N381" s="128">
        <f>SUM(F354:F380,N354:N380)</f>
        <v>26.119540120375866</v>
      </c>
      <c r="O381" s="128"/>
      <c r="P381" s="128"/>
      <c r="Q381" s="128"/>
      <c r="R381" s="128"/>
    </row>
    <row r="382" spans="1:18" ht="15" thickBot="1" x14ac:dyDescent="0.3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</row>
    <row r="383" spans="1:18" ht="15.6" thickTop="1" thickBot="1" x14ac:dyDescent="0.3">
      <c r="A383" s="173" t="s">
        <v>7018</v>
      </c>
      <c r="B383" s="128"/>
      <c r="C383" s="3546" t="s">
        <v>5548</v>
      </c>
      <c r="D383" s="3546"/>
      <c r="E383" s="3546"/>
      <c r="F383" s="173"/>
      <c r="G383" s="173"/>
      <c r="H383" s="133"/>
      <c r="I383" s="3551" t="s">
        <v>4722</v>
      </c>
      <c r="J383" s="3552"/>
      <c r="K383" s="133"/>
      <c r="L383" s="173"/>
      <c r="M383" s="173"/>
      <c r="N383" s="173"/>
      <c r="O383" s="173"/>
      <c r="P383" s="173"/>
      <c r="Q383" s="173"/>
      <c r="R383" s="128"/>
    </row>
    <row r="384" spans="1:18" ht="15.6" thickTop="1" thickBot="1" x14ac:dyDescent="0.3">
      <c r="A384" s="127"/>
      <c r="B384" s="128"/>
      <c r="C384" s="128"/>
      <c r="D384" s="129"/>
      <c r="E384" s="129"/>
      <c r="F384" s="130"/>
      <c r="G384" s="129"/>
      <c r="H384" s="131"/>
      <c r="I384" s="128"/>
      <c r="J384" s="132"/>
      <c r="K384" s="1448" t="s">
        <v>4570</v>
      </c>
      <c r="L384" s="1445">
        <v>0</v>
      </c>
      <c r="M384" s="1446">
        <v>0</v>
      </c>
      <c r="N384" s="1447">
        <v>0</v>
      </c>
      <c r="O384" s="510" t="s">
        <v>4571</v>
      </c>
      <c r="P384" s="133"/>
      <c r="Q384" s="128"/>
      <c r="R384" s="530"/>
    </row>
    <row r="385" spans="1:18" ht="15.6" thickTop="1" thickBot="1" x14ac:dyDescent="0.3">
      <c r="A385" s="134" t="s">
        <v>4572</v>
      </c>
      <c r="B385" s="135" t="s">
        <v>5038</v>
      </c>
      <c r="C385" s="136" t="s">
        <v>4574</v>
      </c>
      <c r="D385" s="135" t="s">
        <v>5039</v>
      </c>
      <c r="E385" s="135" t="s">
        <v>5040</v>
      </c>
      <c r="F385" s="135" t="s">
        <v>5041</v>
      </c>
      <c r="G385" s="135" t="s">
        <v>5042</v>
      </c>
      <c r="H385" s="135" t="s">
        <v>5043</v>
      </c>
      <c r="I385" s="138" t="s">
        <v>5044</v>
      </c>
      <c r="J385" s="139" t="s">
        <v>5044</v>
      </c>
      <c r="K385" s="135" t="s">
        <v>5043</v>
      </c>
      <c r="L385" s="135" t="s">
        <v>5039</v>
      </c>
      <c r="M385" s="135" t="s">
        <v>5040</v>
      </c>
      <c r="N385" s="135" t="s">
        <v>5041</v>
      </c>
      <c r="O385" s="135" t="s">
        <v>5042</v>
      </c>
      <c r="P385" s="135" t="s">
        <v>5038</v>
      </c>
      <c r="Q385" s="136" t="s">
        <v>4574</v>
      </c>
      <c r="R385" s="140" t="s">
        <v>4572</v>
      </c>
    </row>
    <row r="386" spans="1:18" ht="15" thickTop="1" x14ac:dyDescent="0.25">
      <c r="A386" s="141" t="s">
        <v>5549</v>
      </c>
      <c r="B386" s="142" t="s">
        <v>4642</v>
      </c>
      <c r="C386" s="142" t="s">
        <v>4730</v>
      </c>
      <c r="D386" s="144"/>
      <c r="E386" s="2921">
        <v>0</v>
      </c>
      <c r="F386" s="144"/>
      <c r="G386" s="144"/>
      <c r="H386" s="142" t="s">
        <v>4605</v>
      </c>
      <c r="I386" s="1575" t="s">
        <v>4640</v>
      </c>
      <c r="J386" s="1582" t="s">
        <v>4586</v>
      </c>
      <c r="K386" s="142" t="s">
        <v>4605</v>
      </c>
      <c r="L386" s="144"/>
      <c r="M386" s="2921">
        <v>0</v>
      </c>
      <c r="N386" s="144"/>
      <c r="O386" s="144"/>
      <c r="P386" s="144" t="s">
        <v>4642</v>
      </c>
      <c r="Q386" s="143" t="s">
        <v>4730</v>
      </c>
      <c r="R386" s="147" t="s">
        <v>5550</v>
      </c>
    </row>
    <row r="387" spans="1:18" ht="14.25" customHeight="1" x14ac:dyDescent="0.25">
      <c r="A387" s="158" t="s">
        <v>5551</v>
      </c>
      <c r="B387" s="143" t="s">
        <v>4642</v>
      </c>
      <c r="C387" s="143" t="s">
        <v>4730</v>
      </c>
      <c r="D387" s="149"/>
      <c r="E387" s="149"/>
      <c r="F387" s="2922">
        <v>0</v>
      </c>
      <c r="G387" s="149"/>
      <c r="H387" s="143" t="s">
        <v>4605</v>
      </c>
      <c r="I387" s="1571" t="s">
        <v>4645</v>
      </c>
      <c r="J387" s="1569" t="s">
        <v>4591</v>
      </c>
      <c r="K387" s="143" t="s">
        <v>4605</v>
      </c>
      <c r="L387" s="149"/>
      <c r="M387" s="149"/>
      <c r="N387" s="2922">
        <v>0</v>
      </c>
      <c r="O387" s="149"/>
      <c r="P387" s="149" t="s">
        <v>4642</v>
      </c>
      <c r="Q387" s="143" t="s">
        <v>4730</v>
      </c>
      <c r="R387" s="153" t="s">
        <v>5552</v>
      </c>
    </row>
    <row r="388" spans="1:18" ht="14.25" customHeight="1" x14ac:dyDescent="0.25">
      <c r="A388" s="148" t="s">
        <v>5553</v>
      </c>
      <c r="B388" s="143" t="s">
        <v>4642</v>
      </c>
      <c r="C388" s="143" t="s">
        <v>4730</v>
      </c>
      <c r="D388" s="2923">
        <v>0</v>
      </c>
      <c r="E388" s="157"/>
      <c r="F388" s="157"/>
      <c r="G388" s="157"/>
      <c r="H388" s="143" t="s">
        <v>4605</v>
      </c>
      <c r="I388" s="1577" t="s">
        <v>4648</v>
      </c>
      <c r="J388" s="1566" t="s">
        <v>4596</v>
      </c>
      <c r="K388" s="143" t="s">
        <v>4605</v>
      </c>
      <c r="L388" s="2923">
        <v>0</v>
      </c>
      <c r="M388" s="157"/>
      <c r="N388" s="157"/>
      <c r="O388" s="157"/>
      <c r="P388" s="157" t="s">
        <v>4642</v>
      </c>
      <c r="Q388" s="143" t="s">
        <v>4730</v>
      </c>
      <c r="R388" s="153" t="s">
        <v>5554</v>
      </c>
    </row>
    <row r="389" spans="1:18" ht="14.25" customHeight="1" x14ac:dyDescent="0.25">
      <c r="A389" s="174" t="s">
        <v>5555</v>
      </c>
      <c r="B389" s="143" t="s">
        <v>4642</v>
      </c>
      <c r="C389" s="143" t="s">
        <v>4730</v>
      </c>
      <c r="D389" s="157"/>
      <c r="E389" s="2923">
        <v>0</v>
      </c>
      <c r="F389" s="157"/>
      <c r="G389" s="157"/>
      <c r="H389" s="143" t="s">
        <v>4605</v>
      </c>
      <c r="I389" s="1577" t="s">
        <v>4652</v>
      </c>
      <c r="J389" s="151" t="s">
        <v>4601</v>
      </c>
      <c r="K389" s="143" t="s">
        <v>4605</v>
      </c>
      <c r="L389" s="157"/>
      <c r="M389" s="2923">
        <v>0</v>
      </c>
      <c r="N389" s="157"/>
      <c r="O389" s="157"/>
      <c r="P389" s="157" t="s">
        <v>4642</v>
      </c>
      <c r="Q389" s="164" t="s">
        <v>4583</v>
      </c>
      <c r="R389" s="344" t="s">
        <v>5556</v>
      </c>
    </row>
    <row r="390" spans="1:18" ht="14.25" customHeight="1" x14ac:dyDescent="0.25">
      <c r="A390" s="148" t="s">
        <v>5557</v>
      </c>
      <c r="B390" s="143" t="s">
        <v>4642</v>
      </c>
      <c r="C390" s="143" t="s">
        <v>4730</v>
      </c>
      <c r="D390" s="157"/>
      <c r="E390" s="157"/>
      <c r="F390" s="2923">
        <v>0</v>
      </c>
      <c r="G390" s="157"/>
      <c r="H390" s="143" t="s">
        <v>4605</v>
      </c>
      <c r="I390" s="1577" t="s">
        <v>4655</v>
      </c>
      <c r="J390" s="151" t="s">
        <v>4604</v>
      </c>
      <c r="K390" s="143" t="s">
        <v>4605</v>
      </c>
      <c r="L390" s="157"/>
      <c r="M390" s="157"/>
      <c r="N390" s="2923">
        <v>0</v>
      </c>
      <c r="O390" s="157"/>
      <c r="P390" s="157" t="s">
        <v>4642</v>
      </c>
      <c r="Q390" s="164" t="s">
        <v>4583</v>
      </c>
      <c r="R390" s="344" t="s">
        <v>5558</v>
      </c>
    </row>
    <row r="391" spans="1:18" ht="14.25" customHeight="1" x14ac:dyDescent="0.25">
      <c r="A391" s="174" t="s">
        <v>5559</v>
      </c>
      <c r="B391" s="143" t="s">
        <v>4642</v>
      </c>
      <c r="C391" s="143" t="s">
        <v>4730</v>
      </c>
      <c r="D391" s="2923">
        <v>0</v>
      </c>
      <c r="E391" s="157"/>
      <c r="F391" s="157"/>
      <c r="G391" s="157"/>
      <c r="H391" s="143" t="s">
        <v>4605</v>
      </c>
      <c r="I391" s="1577" t="s">
        <v>4660</v>
      </c>
      <c r="J391" s="151" t="s">
        <v>4607</v>
      </c>
      <c r="K391" s="143" t="s">
        <v>4605</v>
      </c>
      <c r="L391" s="2923">
        <v>0</v>
      </c>
      <c r="M391" s="157"/>
      <c r="N391" s="157"/>
      <c r="O391" s="157"/>
      <c r="P391" s="157" t="s">
        <v>4642</v>
      </c>
      <c r="Q391" s="164" t="s">
        <v>4583</v>
      </c>
      <c r="R391" s="344" t="s">
        <v>5560</v>
      </c>
    </row>
    <row r="392" spans="1:18" ht="14.25" customHeight="1" x14ac:dyDescent="0.25">
      <c r="A392" s="148" t="s">
        <v>5561</v>
      </c>
      <c r="B392" s="143" t="s">
        <v>4642</v>
      </c>
      <c r="C392" s="143" t="s">
        <v>4730</v>
      </c>
      <c r="D392" s="157"/>
      <c r="E392" s="2923">
        <v>0</v>
      </c>
      <c r="F392" s="157"/>
      <c r="G392" s="157"/>
      <c r="H392" s="143" t="s">
        <v>4605</v>
      </c>
      <c r="I392" s="1577" t="s">
        <v>4664</v>
      </c>
      <c r="J392" s="151" t="s">
        <v>4609</v>
      </c>
      <c r="K392" s="143" t="s">
        <v>4605</v>
      </c>
      <c r="L392" s="157"/>
      <c r="M392" s="2923">
        <v>0</v>
      </c>
      <c r="N392" s="157"/>
      <c r="O392" s="157"/>
      <c r="P392" s="157" t="s">
        <v>4642</v>
      </c>
      <c r="Q392" s="164" t="s">
        <v>4583</v>
      </c>
      <c r="R392" s="344" t="s">
        <v>5562</v>
      </c>
    </row>
    <row r="393" spans="1:18" ht="14.25" customHeight="1" x14ac:dyDescent="0.25">
      <c r="A393" s="174" t="s">
        <v>5563</v>
      </c>
      <c r="B393" s="143" t="s">
        <v>4642</v>
      </c>
      <c r="C393" s="143" t="s">
        <v>4730</v>
      </c>
      <c r="D393" s="157"/>
      <c r="E393" s="157"/>
      <c r="F393" s="2923">
        <v>0</v>
      </c>
      <c r="G393" s="157"/>
      <c r="H393" s="143" t="s">
        <v>4605</v>
      </c>
      <c r="I393" s="1577" t="s">
        <v>4668</v>
      </c>
      <c r="J393" s="1566" t="s">
        <v>4611</v>
      </c>
      <c r="K393" s="143" t="s">
        <v>4605</v>
      </c>
      <c r="L393" s="157"/>
      <c r="M393" s="157"/>
      <c r="N393" s="2923">
        <v>0</v>
      </c>
      <c r="O393" s="157"/>
      <c r="P393" s="157" t="s">
        <v>4642</v>
      </c>
      <c r="Q393" s="143" t="s">
        <v>4730</v>
      </c>
      <c r="R393" s="153" t="s">
        <v>5564</v>
      </c>
    </row>
    <row r="394" spans="1:18" ht="14.25" customHeight="1" x14ac:dyDescent="0.25">
      <c r="A394" s="148" t="s">
        <v>5565</v>
      </c>
      <c r="B394" s="143" t="s">
        <v>4642</v>
      </c>
      <c r="C394" s="143" t="s">
        <v>4730</v>
      </c>
      <c r="D394" s="2923">
        <v>0</v>
      </c>
      <c r="E394" s="157"/>
      <c r="F394" s="157"/>
      <c r="G394" s="157"/>
      <c r="H394" s="143" t="s">
        <v>4605</v>
      </c>
      <c r="I394" s="1577" t="s">
        <v>4672</v>
      </c>
      <c r="J394" s="1566" t="s">
        <v>4613</v>
      </c>
      <c r="K394" s="143" t="s">
        <v>4605</v>
      </c>
      <c r="L394" s="2923">
        <v>0</v>
      </c>
      <c r="M394" s="157"/>
      <c r="N394" s="157"/>
      <c r="O394" s="157"/>
      <c r="P394" s="157" t="s">
        <v>4642</v>
      </c>
      <c r="Q394" s="143" t="s">
        <v>4730</v>
      </c>
      <c r="R394" s="153" t="s">
        <v>5566</v>
      </c>
    </row>
    <row r="395" spans="1:18" ht="14.25" customHeight="1" x14ac:dyDescent="0.25">
      <c r="A395" s="174" t="s">
        <v>5567</v>
      </c>
      <c r="B395" s="143" t="s">
        <v>4642</v>
      </c>
      <c r="C395" s="143" t="s">
        <v>4730</v>
      </c>
      <c r="D395" s="157"/>
      <c r="E395" s="2923">
        <v>0</v>
      </c>
      <c r="F395" s="157"/>
      <c r="G395" s="157"/>
      <c r="H395" s="143" t="s">
        <v>4605</v>
      </c>
      <c r="I395" s="1577" t="s">
        <v>4677</v>
      </c>
      <c r="J395" s="1566" t="s">
        <v>4617</v>
      </c>
      <c r="K395" s="143" t="s">
        <v>4605</v>
      </c>
      <c r="L395" s="157"/>
      <c r="M395" s="2923">
        <v>0</v>
      </c>
      <c r="N395" s="157"/>
      <c r="O395" s="157"/>
      <c r="P395" s="157" t="s">
        <v>4642</v>
      </c>
      <c r="Q395" s="143" t="s">
        <v>4730</v>
      </c>
      <c r="R395" s="153" t="s">
        <v>5568</v>
      </c>
    </row>
    <row r="396" spans="1:18" ht="14.25" customHeight="1" x14ac:dyDescent="0.25">
      <c r="A396" s="148" t="s">
        <v>5569</v>
      </c>
      <c r="B396" s="143" t="s">
        <v>4642</v>
      </c>
      <c r="C396" s="143" t="s">
        <v>4730</v>
      </c>
      <c r="D396" s="157"/>
      <c r="E396" s="157"/>
      <c r="F396" s="2923">
        <v>0</v>
      </c>
      <c r="G396" s="157"/>
      <c r="H396" s="143" t="s">
        <v>4605</v>
      </c>
      <c r="I396" s="1577" t="s">
        <v>4681</v>
      </c>
      <c r="J396" s="151" t="s">
        <v>4621</v>
      </c>
      <c r="K396" s="143" t="s">
        <v>4605</v>
      </c>
      <c r="L396" s="157"/>
      <c r="M396" s="157"/>
      <c r="N396" s="2923">
        <v>0</v>
      </c>
      <c r="O396" s="157"/>
      <c r="P396" s="157" t="s">
        <v>4642</v>
      </c>
      <c r="Q396" s="164" t="s">
        <v>4583</v>
      </c>
      <c r="R396" s="344" t="s">
        <v>5570</v>
      </c>
    </row>
    <row r="397" spans="1:18" ht="14.25" customHeight="1" x14ac:dyDescent="0.25">
      <c r="A397" s="148" t="s">
        <v>5571</v>
      </c>
      <c r="B397" s="143" t="s">
        <v>4642</v>
      </c>
      <c r="C397" s="143" t="s">
        <v>4730</v>
      </c>
      <c r="D397" s="2923">
        <v>0</v>
      </c>
      <c r="E397" s="157"/>
      <c r="F397" s="157"/>
      <c r="G397" s="157"/>
      <c r="H397" s="143" t="s">
        <v>4605</v>
      </c>
      <c r="I397" s="1577" t="s">
        <v>4685</v>
      </c>
      <c r="J397" s="151" t="s">
        <v>4687</v>
      </c>
      <c r="K397" s="143" t="s">
        <v>4605</v>
      </c>
      <c r="L397" s="2923">
        <v>0</v>
      </c>
      <c r="M397" s="157"/>
      <c r="N397" s="157"/>
      <c r="O397" s="157"/>
      <c r="P397" s="157" t="s">
        <v>4642</v>
      </c>
      <c r="Q397" s="164" t="s">
        <v>4583</v>
      </c>
      <c r="R397" s="344" t="s">
        <v>5572</v>
      </c>
    </row>
    <row r="398" spans="1:18" ht="14.25" customHeight="1" x14ac:dyDescent="0.25">
      <c r="A398" s="148" t="s">
        <v>5573</v>
      </c>
      <c r="B398" s="143" t="s">
        <v>4642</v>
      </c>
      <c r="C398" s="143" t="s">
        <v>4730</v>
      </c>
      <c r="D398" s="157"/>
      <c r="E398" s="2923">
        <v>0</v>
      </c>
      <c r="F398" s="157"/>
      <c r="G398" s="157"/>
      <c r="H398" s="143" t="s">
        <v>4605</v>
      </c>
      <c r="I398" s="1577" t="s">
        <v>4690</v>
      </c>
      <c r="J398" s="151" t="s">
        <v>4692</v>
      </c>
      <c r="K398" s="143" t="s">
        <v>4605</v>
      </c>
      <c r="L398" s="157"/>
      <c r="M398" s="2923">
        <v>0</v>
      </c>
      <c r="N398" s="157"/>
      <c r="O398" s="157"/>
      <c r="P398" s="157" t="s">
        <v>4642</v>
      </c>
      <c r="Q398" s="164" t="s">
        <v>4583</v>
      </c>
      <c r="R398" s="344" t="s">
        <v>5574</v>
      </c>
    </row>
    <row r="399" spans="1:18" ht="14.25" customHeight="1" thickBot="1" x14ac:dyDescent="0.3">
      <c r="A399" s="175" t="s">
        <v>5575</v>
      </c>
      <c r="B399" s="176" t="s">
        <v>4642</v>
      </c>
      <c r="C399" s="176" t="s">
        <v>4730</v>
      </c>
      <c r="D399" s="177"/>
      <c r="E399" s="177"/>
      <c r="F399" s="2928">
        <v>0</v>
      </c>
      <c r="G399" s="177"/>
      <c r="H399" s="176" t="s">
        <v>4605</v>
      </c>
      <c r="I399" s="1589" t="s">
        <v>4695</v>
      </c>
      <c r="J399" s="187" t="s">
        <v>4696</v>
      </c>
      <c r="K399" s="176" t="s">
        <v>4605</v>
      </c>
      <c r="L399" s="177"/>
      <c r="M399" s="177"/>
      <c r="N399" s="2928">
        <v>0</v>
      </c>
      <c r="O399" s="177"/>
      <c r="P399" s="177" t="s">
        <v>4642</v>
      </c>
      <c r="Q399" s="191" t="s">
        <v>4583</v>
      </c>
      <c r="R399" s="479" t="s">
        <v>5576</v>
      </c>
    </row>
    <row r="400" spans="1:18" ht="14.25" customHeight="1" thickTop="1" x14ac:dyDescent="0.25">
      <c r="A400" s="174" t="s">
        <v>5577</v>
      </c>
      <c r="B400" s="156" t="s">
        <v>4642</v>
      </c>
      <c r="C400" s="156" t="s">
        <v>4730</v>
      </c>
      <c r="D400" s="2925">
        <v>0</v>
      </c>
      <c r="E400" s="179"/>
      <c r="F400" s="179"/>
      <c r="G400" s="179"/>
      <c r="H400" s="156" t="s">
        <v>4605</v>
      </c>
      <c r="I400" s="1576" t="s">
        <v>4698</v>
      </c>
      <c r="J400" s="1568" t="s">
        <v>4699</v>
      </c>
      <c r="K400" s="156" t="s">
        <v>4605</v>
      </c>
      <c r="L400" s="2925">
        <v>0</v>
      </c>
      <c r="M400" s="179"/>
      <c r="N400" s="179"/>
      <c r="O400" s="179"/>
      <c r="P400" s="179" t="s">
        <v>4642</v>
      </c>
      <c r="Q400" s="143" t="s">
        <v>4730</v>
      </c>
      <c r="R400" s="182" t="s">
        <v>5578</v>
      </c>
    </row>
    <row r="401" spans="1:18" ht="14.25" customHeight="1" x14ac:dyDescent="0.25">
      <c r="A401" s="148" t="s">
        <v>5579</v>
      </c>
      <c r="B401" s="143" t="s">
        <v>4642</v>
      </c>
      <c r="C401" s="143" t="s">
        <v>4730</v>
      </c>
      <c r="D401" s="157"/>
      <c r="E401" s="2923">
        <v>0</v>
      </c>
      <c r="F401" s="157"/>
      <c r="G401" s="157"/>
      <c r="H401" s="143" t="s">
        <v>4605</v>
      </c>
      <c r="I401" s="1577" t="s">
        <v>4700</v>
      </c>
      <c r="J401" s="1566" t="s">
        <v>4701</v>
      </c>
      <c r="K401" s="143" t="s">
        <v>4605</v>
      </c>
      <c r="L401" s="157"/>
      <c r="M401" s="2923">
        <v>0</v>
      </c>
      <c r="N401" s="157"/>
      <c r="O401" s="157"/>
      <c r="P401" s="157" t="s">
        <v>4642</v>
      </c>
      <c r="Q401" s="143" t="s">
        <v>4730</v>
      </c>
      <c r="R401" s="153" t="s">
        <v>5580</v>
      </c>
    </row>
    <row r="402" spans="1:18" ht="14.25" customHeight="1" x14ac:dyDescent="0.25">
      <c r="A402" s="148" t="s">
        <v>5581</v>
      </c>
      <c r="B402" s="143" t="s">
        <v>4642</v>
      </c>
      <c r="C402" s="143" t="s">
        <v>4730</v>
      </c>
      <c r="D402" s="157"/>
      <c r="E402" s="157"/>
      <c r="F402" s="2923">
        <v>0</v>
      </c>
      <c r="G402" s="157"/>
      <c r="H402" s="143" t="s">
        <v>4605</v>
      </c>
      <c r="I402" s="1577" t="s">
        <v>4704</v>
      </c>
      <c r="J402" s="1566" t="s">
        <v>4705</v>
      </c>
      <c r="K402" s="143" t="s">
        <v>4605</v>
      </c>
      <c r="L402" s="157"/>
      <c r="M402" s="157"/>
      <c r="N402" s="2923">
        <v>0</v>
      </c>
      <c r="O402" s="157"/>
      <c r="P402" s="157" t="s">
        <v>4642</v>
      </c>
      <c r="Q402" s="143" t="s">
        <v>4730</v>
      </c>
      <c r="R402" s="182" t="s">
        <v>5582</v>
      </c>
    </row>
    <row r="403" spans="1:18" ht="14.25" customHeight="1" x14ac:dyDescent="0.25">
      <c r="A403" s="148" t="s">
        <v>5583</v>
      </c>
      <c r="B403" s="143" t="s">
        <v>4642</v>
      </c>
      <c r="C403" s="143" t="s">
        <v>4730</v>
      </c>
      <c r="D403" s="2923">
        <v>0</v>
      </c>
      <c r="E403" s="157"/>
      <c r="F403" s="157"/>
      <c r="G403" s="157"/>
      <c r="H403" s="143" t="s">
        <v>4605</v>
      </c>
      <c r="I403" s="1577" t="s">
        <v>4708</v>
      </c>
      <c r="J403" s="151" t="s">
        <v>4710</v>
      </c>
      <c r="K403" s="143" t="s">
        <v>4605</v>
      </c>
      <c r="L403" s="2923">
        <v>0</v>
      </c>
      <c r="M403" s="157"/>
      <c r="N403" s="157"/>
      <c r="O403" s="157"/>
      <c r="P403" s="157" t="s">
        <v>4642</v>
      </c>
      <c r="Q403" s="164" t="s">
        <v>4583</v>
      </c>
      <c r="R403" s="344" t="s">
        <v>5584</v>
      </c>
    </row>
    <row r="404" spans="1:18" ht="14.25" customHeight="1" x14ac:dyDescent="0.25">
      <c r="A404" s="148" t="s">
        <v>5585</v>
      </c>
      <c r="B404" s="143" t="s">
        <v>4642</v>
      </c>
      <c r="C404" s="143" t="s">
        <v>4730</v>
      </c>
      <c r="D404" s="157"/>
      <c r="E404" s="2931">
        <v>0</v>
      </c>
      <c r="F404" s="157"/>
      <c r="G404" s="157"/>
      <c r="H404" s="143" t="s">
        <v>4605</v>
      </c>
      <c r="I404" s="1577" t="s">
        <v>4713</v>
      </c>
      <c r="J404" s="151" t="s">
        <v>4714</v>
      </c>
      <c r="K404" s="143" t="s">
        <v>4605</v>
      </c>
      <c r="L404" s="157"/>
      <c r="M404" s="2931">
        <v>0</v>
      </c>
      <c r="N404" s="157"/>
      <c r="O404" s="157"/>
      <c r="P404" s="157" t="s">
        <v>4642</v>
      </c>
      <c r="Q404" s="164" t="s">
        <v>4583</v>
      </c>
      <c r="R404" s="477" t="s">
        <v>5586</v>
      </c>
    </row>
    <row r="405" spans="1:18" ht="14.25" customHeight="1" x14ac:dyDescent="0.25">
      <c r="A405" s="148" t="s">
        <v>5587</v>
      </c>
      <c r="B405" s="143" t="s">
        <v>4642</v>
      </c>
      <c r="C405" s="143" t="s">
        <v>4730</v>
      </c>
      <c r="D405" s="157"/>
      <c r="E405" s="157"/>
      <c r="F405" s="2923">
        <v>0</v>
      </c>
      <c r="G405" s="157"/>
      <c r="H405" s="143" t="s">
        <v>4605</v>
      </c>
      <c r="I405" s="1577" t="s">
        <v>4717</v>
      </c>
      <c r="J405" s="151" t="s">
        <v>4718</v>
      </c>
      <c r="K405" s="143" t="s">
        <v>4605</v>
      </c>
      <c r="L405" s="157"/>
      <c r="M405" s="157"/>
      <c r="N405" s="2923">
        <v>0</v>
      </c>
      <c r="O405" s="157"/>
      <c r="P405" s="157" t="s">
        <v>4642</v>
      </c>
      <c r="Q405" s="164" t="s">
        <v>4583</v>
      </c>
      <c r="R405" s="344" t="s">
        <v>5588</v>
      </c>
    </row>
    <row r="406" spans="1:18" ht="14.25" customHeight="1" x14ac:dyDescent="0.25">
      <c r="A406" s="257" t="s">
        <v>5589</v>
      </c>
      <c r="B406" s="143" t="s">
        <v>5590</v>
      </c>
      <c r="C406" s="164" t="s">
        <v>4583</v>
      </c>
      <c r="D406" s="2923">
        <v>0</v>
      </c>
      <c r="E406" s="157"/>
      <c r="F406" s="157"/>
      <c r="G406" s="157"/>
      <c r="H406" s="143" t="s">
        <v>4605</v>
      </c>
      <c r="I406" s="154" t="s">
        <v>5062</v>
      </c>
      <c r="J406" s="151" t="s">
        <v>4850</v>
      </c>
      <c r="K406" s="143" t="s">
        <v>4605</v>
      </c>
      <c r="L406" s="2923">
        <v>0</v>
      </c>
      <c r="M406" s="157"/>
      <c r="N406" s="157"/>
      <c r="O406" s="157"/>
      <c r="P406" s="157" t="s">
        <v>4642</v>
      </c>
      <c r="Q406" s="164" t="s">
        <v>4583</v>
      </c>
      <c r="R406" s="477" t="s">
        <v>5591</v>
      </c>
    </row>
    <row r="407" spans="1:18" ht="14.25" customHeight="1" x14ac:dyDescent="0.25">
      <c r="A407" s="257" t="s">
        <v>5592</v>
      </c>
      <c r="B407" s="143" t="s">
        <v>5590</v>
      </c>
      <c r="C407" s="164" t="s">
        <v>4583</v>
      </c>
      <c r="D407" s="157"/>
      <c r="E407" s="2923">
        <v>0</v>
      </c>
      <c r="F407" s="157"/>
      <c r="G407" s="157"/>
      <c r="H407" s="143" t="s">
        <v>4605</v>
      </c>
      <c r="I407" s="154" t="s">
        <v>4852</v>
      </c>
      <c r="J407" s="151" t="s">
        <v>4853</v>
      </c>
      <c r="K407" s="143" t="s">
        <v>4605</v>
      </c>
      <c r="L407" s="157"/>
      <c r="M407" s="2923">
        <v>0</v>
      </c>
      <c r="N407" s="157"/>
      <c r="O407" s="157"/>
      <c r="P407" s="157" t="s">
        <v>4642</v>
      </c>
      <c r="Q407" s="164" t="s">
        <v>4583</v>
      </c>
      <c r="R407" s="344" t="s">
        <v>5593</v>
      </c>
    </row>
    <row r="408" spans="1:18" ht="14.25" customHeight="1" x14ac:dyDescent="0.25">
      <c r="A408" s="257" t="s">
        <v>5594</v>
      </c>
      <c r="B408" s="143" t="s">
        <v>5590</v>
      </c>
      <c r="C408" s="164" t="s">
        <v>4583</v>
      </c>
      <c r="D408" s="157"/>
      <c r="E408" s="157"/>
      <c r="F408" s="2923">
        <v>0</v>
      </c>
      <c r="G408" s="157"/>
      <c r="H408" s="143" t="s">
        <v>4605</v>
      </c>
      <c r="I408" s="154" t="s">
        <v>4854</v>
      </c>
      <c r="J408" s="151" t="s">
        <v>4855</v>
      </c>
      <c r="K408" s="143" t="s">
        <v>4605</v>
      </c>
      <c r="L408" s="157"/>
      <c r="M408" s="157"/>
      <c r="N408" s="2923">
        <v>0</v>
      </c>
      <c r="O408" s="157"/>
      <c r="P408" s="157" t="s">
        <v>4642</v>
      </c>
      <c r="Q408" s="164" t="s">
        <v>4583</v>
      </c>
      <c r="R408" s="477" t="s">
        <v>5595</v>
      </c>
    </row>
    <row r="409" spans="1:18" ht="14.25" customHeight="1" x14ac:dyDescent="0.25">
      <c r="A409" s="257" t="s">
        <v>5596</v>
      </c>
      <c r="B409" s="143" t="s">
        <v>569</v>
      </c>
      <c r="C409" s="143" t="s">
        <v>4730</v>
      </c>
      <c r="D409" s="2931">
        <v>0</v>
      </c>
      <c r="E409" s="157"/>
      <c r="F409" s="157"/>
      <c r="G409" s="157"/>
      <c r="H409" s="143" t="s">
        <v>4605</v>
      </c>
      <c r="I409" s="1577" t="s">
        <v>4856</v>
      </c>
      <c r="J409" s="1566" t="s">
        <v>4857</v>
      </c>
      <c r="K409" s="143" t="s">
        <v>4605</v>
      </c>
      <c r="L409" s="2931">
        <v>0</v>
      </c>
      <c r="M409" s="157"/>
      <c r="N409" s="157"/>
      <c r="O409" s="157"/>
      <c r="P409" s="157" t="s">
        <v>4642</v>
      </c>
      <c r="Q409" s="143" t="s">
        <v>4730</v>
      </c>
      <c r="R409" s="183" t="s">
        <v>5597</v>
      </c>
    </row>
    <row r="410" spans="1:18" ht="14.25" customHeight="1" x14ac:dyDescent="0.25">
      <c r="A410" s="609" t="s">
        <v>5598</v>
      </c>
      <c r="B410" s="143" t="s">
        <v>4642</v>
      </c>
      <c r="C410" s="164" t="s">
        <v>4583</v>
      </c>
      <c r="D410" s="157"/>
      <c r="E410" s="2923">
        <v>0</v>
      </c>
      <c r="F410" s="157"/>
      <c r="G410" s="157"/>
      <c r="H410" s="143" t="s">
        <v>4605</v>
      </c>
      <c r="I410" s="150" t="s">
        <v>4858</v>
      </c>
      <c r="J410" s="1566" t="s">
        <v>4859</v>
      </c>
      <c r="K410" s="143" t="s">
        <v>4605</v>
      </c>
      <c r="L410" s="157"/>
      <c r="M410" s="2923">
        <v>0</v>
      </c>
      <c r="N410" s="157"/>
      <c r="O410" s="157"/>
      <c r="P410" s="157" t="s">
        <v>4642</v>
      </c>
      <c r="Q410" s="143" t="s">
        <v>4730</v>
      </c>
      <c r="R410" s="153" t="s">
        <v>5599</v>
      </c>
    </row>
    <row r="411" spans="1:18" ht="14.25" customHeight="1" x14ac:dyDescent="0.25">
      <c r="A411" s="609" t="s">
        <v>5600</v>
      </c>
      <c r="B411" s="143" t="s">
        <v>4642</v>
      </c>
      <c r="C411" s="164" t="s">
        <v>4583</v>
      </c>
      <c r="D411" s="157"/>
      <c r="E411" s="157"/>
      <c r="F411" s="2931">
        <v>0</v>
      </c>
      <c r="G411" s="157"/>
      <c r="H411" s="143" t="s">
        <v>4605</v>
      </c>
      <c r="I411" s="150" t="s">
        <v>4798</v>
      </c>
      <c r="J411" s="1566" t="s">
        <v>4800</v>
      </c>
      <c r="K411" s="143" t="s">
        <v>4605</v>
      </c>
      <c r="L411" s="157"/>
      <c r="M411" s="157"/>
      <c r="N411" s="2931">
        <v>0</v>
      </c>
      <c r="O411" s="157"/>
      <c r="P411" s="157" t="s">
        <v>4642</v>
      </c>
      <c r="Q411" s="143" t="s">
        <v>4730</v>
      </c>
      <c r="R411" s="183" t="s">
        <v>5601</v>
      </c>
    </row>
    <row r="412" spans="1:18" ht="14.25" customHeight="1" thickBot="1" x14ac:dyDescent="0.3">
      <c r="A412" s="276" t="s">
        <v>5602</v>
      </c>
      <c r="B412" s="166" t="s">
        <v>4642</v>
      </c>
      <c r="C412" s="184" t="s">
        <v>4583</v>
      </c>
      <c r="D412" s="2947">
        <v>0</v>
      </c>
      <c r="E412" s="167"/>
      <c r="F412" s="167"/>
      <c r="G412" s="167"/>
      <c r="H412" s="166" t="s">
        <v>4605</v>
      </c>
      <c r="I412" s="194" t="s">
        <v>4803</v>
      </c>
      <c r="J412" s="190" t="s">
        <v>4804</v>
      </c>
      <c r="K412" s="166" t="s">
        <v>4605</v>
      </c>
      <c r="L412" s="2947">
        <v>0</v>
      </c>
      <c r="M412" s="167"/>
      <c r="N412" s="167"/>
      <c r="O412" s="167"/>
      <c r="P412" s="167" t="s">
        <v>4642</v>
      </c>
      <c r="Q412" s="184" t="s">
        <v>4583</v>
      </c>
      <c r="R412" s="636" t="s">
        <v>5603</v>
      </c>
    </row>
    <row r="413" spans="1:18" ht="15" thickTop="1" x14ac:dyDescent="0.25">
      <c r="A413" s="128"/>
      <c r="C413" s="128"/>
      <c r="D413" s="128"/>
      <c r="E413" s="128"/>
      <c r="F413" s="128"/>
      <c r="G413" s="128"/>
      <c r="H413" s="128"/>
      <c r="I413" s="128"/>
      <c r="J413" s="128"/>
      <c r="K413" s="128" t="s">
        <v>4720</v>
      </c>
      <c r="L413" s="128">
        <f>SUM(D386:D412,L386:L412)</f>
        <v>0</v>
      </c>
      <c r="M413" s="128">
        <f>SUM(E386:E412,M386:M412)</f>
        <v>0</v>
      </c>
      <c r="N413" s="128">
        <f>SUM(F386:F412,N386:N412)</f>
        <v>0</v>
      </c>
      <c r="O413" s="128"/>
      <c r="P413" s="128"/>
      <c r="Q413" s="128"/>
      <c r="R413" s="128"/>
    </row>
    <row r="414" spans="1:18" ht="15" thickBot="1" x14ac:dyDescent="0.3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</row>
    <row r="415" spans="1:18" ht="15.6" thickTop="1" thickBot="1" x14ac:dyDescent="0.3">
      <c r="A415" s="173" t="s">
        <v>7019</v>
      </c>
      <c r="B415" s="128"/>
      <c r="C415" s="3546" t="s">
        <v>5604</v>
      </c>
      <c r="D415" s="3546"/>
      <c r="E415" s="3546"/>
      <c r="F415" s="173"/>
      <c r="G415" s="173"/>
      <c r="H415" s="133"/>
      <c r="I415" s="3551" t="s">
        <v>4722</v>
      </c>
      <c r="J415" s="3552"/>
      <c r="K415" s="133"/>
      <c r="L415" s="173"/>
      <c r="M415" s="173"/>
      <c r="N415" s="173"/>
      <c r="O415" s="173"/>
      <c r="P415" s="173"/>
      <c r="Q415" s="173"/>
      <c r="R415" s="128"/>
    </row>
    <row r="416" spans="1:18" ht="15.6" thickTop="1" thickBot="1" x14ac:dyDescent="0.3">
      <c r="A416" s="127"/>
      <c r="B416" s="128"/>
      <c r="C416" s="128"/>
      <c r="D416" s="129"/>
      <c r="E416" s="129"/>
      <c r="F416" s="130"/>
      <c r="G416" s="129"/>
      <c r="H416" s="131"/>
      <c r="I416" s="128"/>
      <c r="J416" s="132"/>
      <c r="K416" s="1448" t="s">
        <v>4570</v>
      </c>
      <c r="L416" s="1445">
        <v>0</v>
      </c>
      <c r="M416" s="1446">
        <v>0</v>
      </c>
      <c r="N416" s="1447">
        <v>0</v>
      </c>
      <c r="O416" s="510" t="s">
        <v>4571</v>
      </c>
      <c r="P416" s="133"/>
      <c r="Q416" s="128"/>
      <c r="R416" s="530"/>
    </row>
    <row r="417" spans="1:18" ht="15.6" thickTop="1" thickBot="1" x14ac:dyDescent="0.3">
      <c r="A417" s="134" t="s">
        <v>4572</v>
      </c>
      <c r="B417" s="135" t="s">
        <v>5038</v>
      </c>
      <c r="C417" s="136" t="s">
        <v>4574</v>
      </c>
      <c r="D417" s="135" t="s">
        <v>5039</v>
      </c>
      <c r="E417" s="135" t="s">
        <v>5040</v>
      </c>
      <c r="F417" s="135" t="s">
        <v>5041</v>
      </c>
      <c r="G417" s="135" t="s">
        <v>5042</v>
      </c>
      <c r="H417" s="135" t="s">
        <v>5043</v>
      </c>
      <c r="I417" s="138" t="s">
        <v>5044</v>
      </c>
      <c r="J417" s="139" t="s">
        <v>5044</v>
      </c>
      <c r="K417" s="135" t="s">
        <v>5043</v>
      </c>
      <c r="L417" s="135" t="s">
        <v>5039</v>
      </c>
      <c r="M417" s="135" t="s">
        <v>5040</v>
      </c>
      <c r="N417" s="135" t="s">
        <v>5041</v>
      </c>
      <c r="O417" s="135" t="s">
        <v>5042</v>
      </c>
      <c r="P417" s="135" t="s">
        <v>5038</v>
      </c>
      <c r="Q417" s="136" t="s">
        <v>4574</v>
      </c>
      <c r="R417" s="140" t="s">
        <v>4572</v>
      </c>
    </row>
    <row r="418" spans="1:18" ht="15" thickTop="1" x14ac:dyDescent="0.25">
      <c r="A418" s="141" t="s">
        <v>5605</v>
      </c>
      <c r="B418" s="142" t="s">
        <v>569</v>
      </c>
      <c r="C418" s="143" t="s">
        <v>4730</v>
      </c>
      <c r="D418" s="144"/>
      <c r="E418" s="2921">
        <v>0</v>
      </c>
      <c r="F418" s="144"/>
      <c r="G418" s="144"/>
      <c r="H418" s="142" t="s">
        <v>4605</v>
      </c>
      <c r="I418" s="1575" t="s">
        <v>4640</v>
      </c>
      <c r="J418" s="1582" t="s">
        <v>4586</v>
      </c>
      <c r="K418" s="142" t="s">
        <v>4605</v>
      </c>
      <c r="L418" s="144"/>
      <c r="M418" s="2921">
        <v>0</v>
      </c>
      <c r="N418" s="144"/>
      <c r="O418" s="144"/>
      <c r="P418" s="144" t="s">
        <v>4642</v>
      </c>
      <c r="Q418" s="143" t="s">
        <v>4730</v>
      </c>
      <c r="R418" s="147" t="s">
        <v>5606</v>
      </c>
    </row>
    <row r="419" spans="1:18" ht="14.25" customHeight="1" x14ac:dyDescent="0.25">
      <c r="A419" s="158" t="s">
        <v>5607</v>
      </c>
      <c r="B419" s="143" t="s">
        <v>569</v>
      </c>
      <c r="C419" s="143" t="s">
        <v>4730</v>
      </c>
      <c r="D419" s="149"/>
      <c r="E419" s="149"/>
      <c r="F419" s="2922">
        <v>0</v>
      </c>
      <c r="G419" s="149"/>
      <c r="H419" s="143" t="s">
        <v>4605</v>
      </c>
      <c r="I419" s="1571" t="s">
        <v>4645</v>
      </c>
      <c r="J419" s="1569" t="s">
        <v>4591</v>
      </c>
      <c r="K419" s="143" t="s">
        <v>4605</v>
      </c>
      <c r="L419" s="149"/>
      <c r="M419" s="149"/>
      <c r="N419" s="2922">
        <v>0</v>
      </c>
      <c r="O419" s="149"/>
      <c r="P419" s="149" t="s">
        <v>4642</v>
      </c>
      <c r="Q419" s="143" t="s">
        <v>4730</v>
      </c>
      <c r="R419" s="153" t="s">
        <v>5608</v>
      </c>
    </row>
    <row r="420" spans="1:18" ht="14.25" customHeight="1" x14ac:dyDescent="0.25">
      <c r="A420" s="148" t="s">
        <v>5609</v>
      </c>
      <c r="B420" s="143" t="s">
        <v>569</v>
      </c>
      <c r="C420" s="143" t="s">
        <v>4730</v>
      </c>
      <c r="D420" s="2923">
        <v>0</v>
      </c>
      <c r="E420" s="157"/>
      <c r="F420" s="157"/>
      <c r="G420" s="157"/>
      <c r="H420" s="143" t="s">
        <v>4605</v>
      </c>
      <c r="I420" s="1577" t="s">
        <v>4648</v>
      </c>
      <c r="J420" s="1566" t="s">
        <v>4596</v>
      </c>
      <c r="K420" s="143" t="s">
        <v>4605</v>
      </c>
      <c r="L420" s="2923">
        <v>0</v>
      </c>
      <c r="M420" s="157"/>
      <c r="N420" s="157"/>
      <c r="O420" s="157"/>
      <c r="P420" s="157" t="s">
        <v>4642</v>
      </c>
      <c r="Q420" s="143" t="s">
        <v>4730</v>
      </c>
      <c r="R420" s="153" t="s">
        <v>5610</v>
      </c>
    </row>
    <row r="421" spans="1:18" ht="14.25" customHeight="1" x14ac:dyDescent="0.25">
      <c r="A421" s="174" t="s">
        <v>5611</v>
      </c>
      <c r="B421" s="143" t="s">
        <v>569</v>
      </c>
      <c r="C421" s="143" t="s">
        <v>4730</v>
      </c>
      <c r="D421" s="157"/>
      <c r="E421" s="2923">
        <v>0</v>
      </c>
      <c r="F421" s="157"/>
      <c r="G421" s="157"/>
      <c r="H421" s="143" t="s">
        <v>4605</v>
      </c>
      <c r="I421" s="1577" t="s">
        <v>4652</v>
      </c>
      <c r="J421" s="151" t="s">
        <v>4601</v>
      </c>
      <c r="K421" s="143" t="s">
        <v>4605</v>
      </c>
      <c r="L421" s="157"/>
      <c r="M421" s="2923">
        <v>0</v>
      </c>
      <c r="N421" s="157"/>
      <c r="O421" s="157"/>
      <c r="P421" s="157" t="s">
        <v>4642</v>
      </c>
      <c r="Q421" s="164" t="s">
        <v>4583</v>
      </c>
      <c r="R421" s="344" t="s">
        <v>5612</v>
      </c>
    </row>
    <row r="422" spans="1:18" ht="14.25" customHeight="1" x14ac:dyDescent="0.25">
      <c r="A422" s="148" t="s">
        <v>5613</v>
      </c>
      <c r="B422" s="143" t="s">
        <v>569</v>
      </c>
      <c r="C422" s="143" t="s">
        <v>4730</v>
      </c>
      <c r="D422" s="157"/>
      <c r="E422" s="157"/>
      <c r="F422" s="2923">
        <v>0</v>
      </c>
      <c r="G422" s="157"/>
      <c r="H422" s="143" t="s">
        <v>4605</v>
      </c>
      <c r="I422" s="1577" t="s">
        <v>4655</v>
      </c>
      <c r="J422" s="151" t="s">
        <v>4604</v>
      </c>
      <c r="K422" s="143" t="s">
        <v>4605</v>
      </c>
      <c r="L422" s="157"/>
      <c r="M422" s="157"/>
      <c r="N422" s="2923">
        <v>0</v>
      </c>
      <c r="O422" s="157"/>
      <c r="P422" s="157" t="s">
        <v>4642</v>
      </c>
      <c r="Q422" s="164" t="s">
        <v>4583</v>
      </c>
      <c r="R422" s="344" t="s">
        <v>5614</v>
      </c>
    </row>
    <row r="423" spans="1:18" ht="14.25" customHeight="1" x14ac:dyDescent="0.25">
      <c r="A423" s="174" t="s">
        <v>5615</v>
      </c>
      <c r="B423" s="143" t="s">
        <v>569</v>
      </c>
      <c r="C423" s="143" t="s">
        <v>4730</v>
      </c>
      <c r="D423" s="2923">
        <v>0</v>
      </c>
      <c r="E423" s="157"/>
      <c r="F423" s="157"/>
      <c r="G423" s="157"/>
      <c r="H423" s="143" t="s">
        <v>4605</v>
      </c>
      <c r="I423" s="1577" t="s">
        <v>4660</v>
      </c>
      <c r="J423" s="151" t="s">
        <v>4607</v>
      </c>
      <c r="K423" s="143" t="s">
        <v>4605</v>
      </c>
      <c r="L423" s="2923">
        <v>0</v>
      </c>
      <c r="M423" s="157"/>
      <c r="N423" s="157"/>
      <c r="O423" s="157"/>
      <c r="P423" s="157" t="s">
        <v>4642</v>
      </c>
      <c r="Q423" s="164" t="s">
        <v>4583</v>
      </c>
      <c r="R423" s="344" t="s">
        <v>5616</v>
      </c>
    </row>
    <row r="424" spans="1:18" ht="14.25" customHeight="1" x14ac:dyDescent="0.25">
      <c r="A424" s="148" t="s">
        <v>5617</v>
      </c>
      <c r="B424" s="143" t="s">
        <v>569</v>
      </c>
      <c r="C424" s="143" t="s">
        <v>4730</v>
      </c>
      <c r="D424" s="157"/>
      <c r="E424" s="2923">
        <v>0</v>
      </c>
      <c r="F424" s="157"/>
      <c r="G424" s="157"/>
      <c r="H424" s="143" t="s">
        <v>4605</v>
      </c>
      <c r="I424" s="1577" t="s">
        <v>4664</v>
      </c>
      <c r="J424" s="151" t="s">
        <v>4609</v>
      </c>
      <c r="K424" s="143" t="s">
        <v>4605</v>
      </c>
      <c r="L424" s="157"/>
      <c r="M424" s="2923">
        <v>0</v>
      </c>
      <c r="N424" s="157"/>
      <c r="O424" s="157"/>
      <c r="P424" s="157" t="s">
        <v>4642</v>
      </c>
      <c r="Q424" s="164" t="s">
        <v>4583</v>
      </c>
      <c r="R424" s="344" t="s">
        <v>5618</v>
      </c>
    </row>
    <row r="425" spans="1:18" ht="14.25" customHeight="1" x14ac:dyDescent="0.25">
      <c r="A425" s="174" t="s">
        <v>5619</v>
      </c>
      <c r="B425" s="143" t="s">
        <v>569</v>
      </c>
      <c r="C425" s="143" t="s">
        <v>4730</v>
      </c>
      <c r="D425" s="157"/>
      <c r="E425" s="157"/>
      <c r="F425" s="2923">
        <v>0</v>
      </c>
      <c r="G425" s="157"/>
      <c r="H425" s="143" t="s">
        <v>4605</v>
      </c>
      <c r="I425" s="1577" t="s">
        <v>4668</v>
      </c>
      <c r="J425" s="1566" t="s">
        <v>4611</v>
      </c>
      <c r="K425" s="143" t="s">
        <v>4605</v>
      </c>
      <c r="L425" s="157"/>
      <c r="M425" s="157"/>
      <c r="N425" s="2923">
        <v>0</v>
      </c>
      <c r="O425" s="157"/>
      <c r="P425" s="157" t="s">
        <v>4642</v>
      </c>
      <c r="Q425" s="143" t="s">
        <v>4730</v>
      </c>
      <c r="R425" s="153" t="s">
        <v>5620</v>
      </c>
    </row>
    <row r="426" spans="1:18" ht="14.25" customHeight="1" x14ac:dyDescent="0.25">
      <c r="A426" s="148" t="s">
        <v>5621</v>
      </c>
      <c r="B426" s="143" t="s">
        <v>569</v>
      </c>
      <c r="C426" s="143" t="s">
        <v>4730</v>
      </c>
      <c r="D426" s="2923">
        <v>0</v>
      </c>
      <c r="E426" s="157"/>
      <c r="F426" s="157"/>
      <c r="G426" s="157"/>
      <c r="H426" s="143" t="s">
        <v>4605</v>
      </c>
      <c r="I426" s="1577" t="s">
        <v>4672</v>
      </c>
      <c r="J426" s="1566" t="s">
        <v>4613</v>
      </c>
      <c r="K426" s="143" t="s">
        <v>4605</v>
      </c>
      <c r="L426" s="2923">
        <v>0</v>
      </c>
      <c r="M426" s="157"/>
      <c r="N426" s="157"/>
      <c r="O426" s="157"/>
      <c r="P426" s="157" t="s">
        <v>4642</v>
      </c>
      <c r="Q426" s="143" t="s">
        <v>4730</v>
      </c>
      <c r="R426" s="153" t="s">
        <v>5622</v>
      </c>
    </row>
    <row r="427" spans="1:18" ht="14.25" customHeight="1" x14ac:dyDescent="0.25">
      <c r="A427" s="174" t="s">
        <v>5623</v>
      </c>
      <c r="B427" s="143" t="s">
        <v>569</v>
      </c>
      <c r="C427" s="143" t="s">
        <v>4730</v>
      </c>
      <c r="D427" s="157"/>
      <c r="E427" s="2923">
        <v>0</v>
      </c>
      <c r="F427" s="157"/>
      <c r="G427" s="157"/>
      <c r="H427" s="143" t="s">
        <v>4605</v>
      </c>
      <c r="I427" s="1577" t="s">
        <v>4677</v>
      </c>
      <c r="J427" s="1566" t="s">
        <v>4617</v>
      </c>
      <c r="K427" s="143" t="s">
        <v>4605</v>
      </c>
      <c r="L427" s="157"/>
      <c r="M427" s="2923">
        <v>0</v>
      </c>
      <c r="N427" s="157"/>
      <c r="O427" s="157"/>
      <c r="P427" s="157" t="s">
        <v>4642</v>
      </c>
      <c r="Q427" s="143" t="s">
        <v>4730</v>
      </c>
      <c r="R427" s="153" t="s">
        <v>5624</v>
      </c>
    </row>
    <row r="428" spans="1:18" ht="14.25" customHeight="1" x14ac:dyDescent="0.25">
      <c r="A428" s="148" t="s">
        <v>5625</v>
      </c>
      <c r="B428" s="143" t="s">
        <v>569</v>
      </c>
      <c r="C428" s="143" t="s">
        <v>4730</v>
      </c>
      <c r="D428" s="157"/>
      <c r="E428" s="157"/>
      <c r="F428" s="2923">
        <v>0</v>
      </c>
      <c r="G428" s="157"/>
      <c r="H428" s="143" t="s">
        <v>4605</v>
      </c>
      <c r="I428" s="1577" t="s">
        <v>4681</v>
      </c>
      <c r="J428" s="151" t="s">
        <v>4621</v>
      </c>
      <c r="K428" s="143" t="s">
        <v>4605</v>
      </c>
      <c r="L428" s="157"/>
      <c r="M428" s="157"/>
      <c r="N428" s="2923">
        <v>0</v>
      </c>
      <c r="O428" s="157"/>
      <c r="P428" s="157" t="s">
        <v>4642</v>
      </c>
      <c r="Q428" s="164" t="s">
        <v>4583</v>
      </c>
      <c r="R428" s="344" t="s">
        <v>5626</v>
      </c>
    </row>
    <row r="429" spans="1:18" ht="14.25" customHeight="1" x14ac:dyDescent="0.25">
      <c r="A429" s="148" t="s">
        <v>5627</v>
      </c>
      <c r="B429" s="143" t="s">
        <v>569</v>
      </c>
      <c r="C429" s="143" t="s">
        <v>4730</v>
      </c>
      <c r="D429" s="2923">
        <v>0</v>
      </c>
      <c r="E429" s="157"/>
      <c r="F429" s="157"/>
      <c r="G429" s="157"/>
      <c r="H429" s="143" t="s">
        <v>4605</v>
      </c>
      <c r="I429" s="1577" t="s">
        <v>4685</v>
      </c>
      <c r="J429" s="151" t="s">
        <v>4687</v>
      </c>
      <c r="K429" s="143" t="s">
        <v>4605</v>
      </c>
      <c r="L429" s="2923">
        <v>0</v>
      </c>
      <c r="M429" s="157"/>
      <c r="N429" s="157"/>
      <c r="O429" s="157"/>
      <c r="P429" s="157" t="s">
        <v>4642</v>
      </c>
      <c r="Q429" s="164" t="s">
        <v>4583</v>
      </c>
      <c r="R429" s="344" t="s">
        <v>5628</v>
      </c>
    </row>
    <row r="430" spans="1:18" ht="14.25" customHeight="1" x14ac:dyDescent="0.25">
      <c r="A430" s="148"/>
      <c r="B430" s="143" t="s">
        <v>569</v>
      </c>
      <c r="C430" s="143" t="s">
        <v>4730</v>
      </c>
      <c r="D430" s="157"/>
      <c r="E430" s="2923">
        <v>0</v>
      </c>
      <c r="F430" s="157"/>
      <c r="G430" s="157"/>
      <c r="H430" s="143" t="s">
        <v>4605</v>
      </c>
      <c r="I430" s="1577" t="s">
        <v>4690</v>
      </c>
      <c r="J430" s="151" t="s">
        <v>4692</v>
      </c>
      <c r="K430" s="143" t="s">
        <v>4605</v>
      </c>
      <c r="L430" s="157"/>
      <c r="M430" s="2923">
        <v>0</v>
      </c>
      <c r="N430" s="157"/>
      <c r="O430" s="157"/>
      <c r="P430" s="157" t="s">
        <v>4642</v>
      </c>
      <c r="Q430" s="164" t="s">
        <v>4583</v>
      </c>
      <c r="R430" s="344" t="s">
        <v>5629</v>
      </c>
    </row>
    <row r="431" spans="1:18" ht="14.25" customHeight="1" thickBot="1" x14ac:dyDescent="0.3">
      <c r="A431" s="175"/>
      <c r="B431" s="176" t="s">
        <v>569</v>
      </c>
      <c r="C431" s="176" t="s">
        <v>4730</v>
      </c>
      <c r="D431" s="177"/>
      <c r="E431" s="177"/>
      <c r="F431" s="2928">
        <v>0</v>
      </c>
      <c r="G431" s="177"/>
      <c r="H431" s="176" t="s">
        <v>4605</v>
      </c>
      <c r="I431" s="1589" t="s">
        <v>4695</v>
      </c>
      <c r="J431" s="187" t="s">
        <v>4696</v>
      </c>
      <c r="K431" s="176" t="s">
        <v>4605</v>
      </c>
      <c r="L431" s="177"/>
      <c r="M431" s="177"/>
      <c r="N431" s="2928">
        <v>0</v>
      </c>
      <c r="O431" s="177"/>
      <c r="P431" s="177" t="s">
        <v>4642</v>
      </c>
      <c r="Q431" s="191" t="s">
        <v>4583</v>
      </c>
      <c r="R431" s="479" t="s">
        <v>5630</v>
      </c>
    </row>
    <row r="432" spans="1:18" ht="14.25" customHeight="1" thickTop="1" x14ac:dyDescent="0.25">
      <c r="A432" s="174"/>
      <c r="B432" s="156" t="s">
        <v>569</v>
      </c>
      <c r="C432" s="156" t="s">
        <v>4730</v>
      </c>
      <c r="D432" s="2925">
        <v>0</v>
      </c>
      <c r="E432" s="179"/>
      <c r="F432" s="179"/>
      <c r="G432" s="179"/>
      <c r="H432" s="156" t="s">
        <v>4605</v>
      </c>
      <c r="I432" s="1576" t="s">
        <v>4698</v>
      </c>
      <c r="J432" s="1568" t="s">
        <v>4699</v>
      </c>
      <c r="K432" s="156" t="s">
        <v>4605</v>
      </c>
      <c r="L432" s="2925">
        <v>0</v>
      </c>
      <c r="M432" s="179"/>
      <c r="N432" s="179"/>
      <c r="O432" s="179"/>
      <c r="P432" s="179" t="s">
        <v>4642</v>
      </c>
      <c r="Q432" s="143" t="s">
        <v>4730</v>
      </c>
      <c r="R432" s="182" t="s">
        <v>5631</v>
      </c>
    </row>
    <row r="433" spans="1:18" ht="14.25" customHeight="1" x14ac:dyDescent="0.25">
      <c r="A433" s="148"/>
      <c r="B433" s="143" t="s">
        <v>569</v>
      </c>
      <c r="C433" s="143" t="s">
        <v>4730</v>
      </c>
      <c r="D433" s="157"/>
      <c r="E433" s="2923">
        <v>0</v>
      </c>
      <c r="F433" s="157"/>
      <c r="G433" s="157"/>
      <c r="H433" s="143" t="s">
        <v>4605</v>
      </c>
      <c r="I433" s="1577" t="s">
        <v>4700</v>
      </c>
      <c r="J433" s="1566" t="s">
        <v>4701</v>
      </c>
      <c r="K433" s="143" t="s">
        <v>4605</v>
      </c>
      <c r="L433" s="157"/>
      <c r="M433" s="2923">
        <v>0</v>
      </c>
      <c r="N433" s="157"/>
      <c r="O433" s="157"/>
      <c r="P433" s="157" t="s">
        <v>4642</v>
      </c>
      <c r="Q433" s="143" t="s">
        <v>4730</v>
      </c>
      <c r="R433" s="153" t="s">
        <v>5632</v>
      </c>
    </row>
    <row r="434" spans="1:18" ht="14.25" customHeight="1" x14ac:dyDescent="0.25">
      <c r="A434" s="148"/>
      <c r="B434" s="143" t="s">
        <v>569</v>
      </c>
      <c r="C434" s="143" t="s">
        <v>4730</v>
      </c>
      <c r="D434" s="157"/>
      <c r="E434" s="157"/>
      <c r="F434" s="2923">
        <v>0</v>
      </c>
      <c r="G434" s="157"/>
      <c r="H434" s="143" t="s">
        <v>4605</v>
      </c>
      <c r="I434" s="1577" t="s">
        <v>4704</v>
      </c>
      <c r="J434" s="1566" t="s">
        <v>4705</v>
      </c>
      <c r="K434" s="143" t="s">
        <v>4605</v>
      </c>
      <c r="L434" s="157"/>
      <c r="M434" s="157"/>
      <c r="N434" s="2923">
        <v>0</v>
      </c>
      <c r="O434" s="157"/>
      <c r="P434" s="157" t="s">
        <v>4642</v>
      </c>
      <c r="Q434" s="143" t="s">
        <v>4730</v>
      </c>
      <c r="R434" s="182" t="s">
        <v>5633</v>
      </c>
    </row>
    <row r="435" spans="1:18" ht="14.25" customHeight="1" x14ac:dyDescent="0.25">
      <c r="A435" s="148"/>
      <c r="B435" s="143" t="s">
        <v>569</v>
      </c>
      <c r="C435" s="143" t="s">
        <v>4730</v>
      </c>
      <c r="D435" s="2923">
        <v>0</v>
      </c>
      <c r="E435" s="157"/>
      <c r="F435" s="157"/>
      <c r="G435" s="157"/>
      <c r="H435" s="143" t="s">
        <v>4605</v>
      </c>
      <c r="I435" s="1577" t="s">
        <v>4708</v>
      </c>
      <c r="J435" s="151" t="s">
        <v>4710</v>
      </c>
      <c r="K435" s="143" t="s">
        <v>4605</v>
      </c>
      <c r="L435" s="2923">
        <v>0</v>
      </c>
      <c r="M435" s="157"/>
      <c r="N435" s="157"/>
      <c r="O435" s="157"/>
      <c r="P435" s="157" t="s">
        <v>4642</v>
      </c>
      <c r="Q435" s="164" t="s">
        <v>4583</v>
      </c>
      <c r="R435" s="344" t="s">
        <v>5634</v>
      </c>
    </row>
    <row r="436" spans="1:18" ht="14.25" customHeight="1" x14ac:dyDescent="0.25">
      <c r="A436" s="148"/>
      <c r="B436" s="143" t="s">
        <v>569</v>
      </c>
      <c r="C436" s="143" t="s">
        <v>4730</v>
      </c>
      <c r="D436" s="157"/>
      <c r="E436" s="2931">
        <v>0</v>
      </c>
      <c r="F436" s="157"/>
      <c r="G436" s="157"/>
      <c r="H436" s="143" t="s">
        <v>4605</v>
      </c>
      <c r="I436" s="1577" t="s">
        <v>4713</v>
      </c>
      <c r="J436" s="151" t="s">
        <v>4714</v>
      </c>
      <c r="K436" s="143" t="s">
        <v>4605</v>
      </c>
      <c r="L436" s="157"/>
      <c r="M436" s="2931">
        <v>0</v>
      </c>
      <c r="N436" s="157"/>
      <c r="O436" s="157"/>
      <c r="P436" s="157" t="s">
        <v>4642</v>
      </c>
      <c r="Q436" s="164" t="s">
        <v>4583</v>
      </c>
      <c r="R436" s="477" t="s">
        <v>5635</v>
      </c>
    </row>
    <row r="437" spans="1:18" ht="14.25" customHeight="1" x14ac:dyDescent="0.25">
      <c r="A437" s="148"/>
      <c r="B437" s="143" t="s">
        <v>569</v>
      </c>
      <c r="C437" s="143" t="s">
        <v>4730</v>
      </c>
      <c r="D437" s="157"/>
      <c r="E437" s="157"/>
      <c r="F437" s="2923">
        <v>0</v>
      </c>
      <c r="G437" s="157"/>
      <c r="H437" s="143" t="s">
        <v>4605</v>
      </c>
      <c r="I437" s="1577" t="s">
        <v>4717</v>
      </c>
      <c r="J437" s="151" t="s">
        <v>4718</v>
      </c>
      <c r="K437" s="143" t="s">
        <v>4605</v>
      </c>
      <c r="L437" s="157"/>
      <c r="M437" s="157"/>
      <c r="N437" s="2923">
        <v>0</v>
      </c>
      <c r="O437" s="157"/>
      <c r="P437" s="157" t="s">
        <v>4642</v>
      </c>
      <c r="Q437" s="164" t="s">
        <v>4583</v>
      </c>
      <c r="R437" s="344" t="s">
        <v>5636</v>
      </c>
    </row>
    <row r="438" spans="1:18" ht="14.25" customHeight="1" x14ac:dyDescent="0.25">
      <c r="A438" s="148"/>
      <c r="B438" s="143" t="s">
        <v>569</v>
      </c>
      <c r="C438" s="143" t="s">
        <v>4730</v>
      </c>
      <c r="D438" s="2923">
        <v>0</v>
      </c>
      <c r="E438" s="157"/>
      <c r="F438" s="157"/>
      <c r="G438" s="157"/>
      <c r="H438" s="143" t="s">
        <v>4605</v>
      </c>
      <c r="I438" s="1577" t="s">
        <v>5062</v>
      </c>
      <c r="J438" s="151" t="s">
        <v>4850</v>
      </c>
      <c r="K438" s="143" t="s">
        <v>4605</v>
      </c>
      <c r="L438" s="2923">
        <v>0</v>
      </c>
      <c r="M438" s="157"/>
      <c r="N438" s="157"/>
      <c r="O438" s="157"/>
      <c r="P438" s="157" t="s">
        <v>4642</v>
      </c>
      <c r="Q438" s="164" t="s">
        <v>4583</v>
      </c>
      <c r="R438" s="477" t="s">
        <v>5637</v>
      </c>
    </row>
    <row r="439" spans="1:18" ht="14.25" customHeight="1" x14ac:dyDescent="0.25">
      <c r="A439" s="257" t="s">
        <v>5638</v>
      </c>
      <c r="B439" s="143" t="s">
        <v>5590</v>
      </c>
      <c r="C439" s="164" t="s">
        <v>4583</v>
      </c>
      <c r="D439" s="157"/>
      <c r="E439" s="2923">
        <v>0</v>
      </c>
      <c r="F439" s="157"/>
      <c r="G439" s="157"/>
      <c r="H439" s="143" t="s">
        <v>4605</v>
      </c>
      <c r="I439" s="154" t="s">
        <v>4852</v>
      </c>
      <c r="J439" s="151" t="s">
        <v>4853</v>
      </c>
      <c r="K439" s="143" t="s">
        <v>4605</v>
      </c>
      <c r="L439" s="157"/>
      <c r="M439" s="2923">
        <v>0</v>
      </c>
      <c r="N439" s="157"/>
      <c r="O439" s="157"/>
      <c r="P439" s="157" t="s">
        <v>4642</v>
      </c>
      <c r="Q439" s="164" t="s">
        <v>4583</v>
      </c>
      <c r="R439" s="344" t="s">
        <v>5639</v>
      </c>
    </row>
    <row r="440" spans="1:18" ht="14.25" customHeight="1" x14ac:dyDescent="0.25">
      <c r="A440" s="257" t="s">
        <v>5640</v>
      </c>
      <c r="B440" s="143" t="s">
        <v>5590</v>
      </c>
      <c r="C440" s="164" t="s">
        <v>4583</v>
      </c>
      <c r="D440" s="157"/>
      <c r="E440" s="157"/>
      <c r="F440" s="2923">
        <v>0</v>
      </c>
      <c r="G440" s="157"/>
      <c r="H440" s="143" t="s">
        <v>4605</v>
      </c>
      <c r="I440" s="154" t="s">
        <v>4854</v>
      </c>
      <c r="J440" s="151" t="s">
        <v>4855</v>
      </c>
      <c r="K440" s="143" t="s">
        <v>4605</v>
      </c>
      <c r="L440" s="157"/>
      <c r="M440" s="157"/>
      <c r="N440" s="2923">
        <v>0</v>
      </c>
      <c r="O440" s="157"/>
      <c r="P440" s="157" t="s">
        <v>4642</v>
      </c>
      <c r="Q440" s="164" t="s">
        <v>4583</v>
      </c>
      <c r="R440" s="477" t="s">
        <v>5641</v>
      </c>
    </row>
    <row r="441" spans="1:18" ht="14.25" customHeight="1" x14ac:dyDescent="0.25">
      <c r="A441" s="257" t="s">
        <v>5642</v>
      </c>
      <c r="B441" s="143" t="s">
        <v>4642</v>
      </c>
      <c r="C441" s="164" t="s">
        <v>4583</v>
      </c>
      <c r="D441" s="2931">
        <v>0</v>
      </c>
      <c r="E441" s="157"/>
      <c r="F441" s="157"/>
      <c r="G441" s="157"/>
      <c r="H441" s="143" t="s">
        <v>4605</v>
      </c>
      <c r="I441" s="154" t="s">
        <v>4856</v>
      </c>
      <c r="J441" s="1566" t="s">
        <v>4857</v>
      </c>
      <c r="K441" s="143" t="s">
        <v>4605</v>
      </c>
      <c r="L441" s="2931">
        <v>0</v>
      </c>
      <c r="M441" s="157"/>
      <c r="N441" s="157"/>
      <c r="O441" s="157"/>
      <c r="P441" s="157" t="s">
        <v>4642</v>
      </c>
      <c r="Q441" s="143" t="s">
        <v>4730</v>
      </c>
      <c r="R441" s="183" t="s">
        <v>5643</v>
      </c>
    </row>
    <row r="442" spans="1:18" ht="14.25" customHeight="1" x14ac:dyDescent="0.25">
      <c r="A442" s="609" t="s">
        <v>5644</v>
      </c>
      <c r="B442" s="143" t="s">
        <v>4642</v>
      </c>
      <c r="C442" s="164" t="s">
        <v>4583</v>
      </c>
      <c r="D442" s="157"/>
      <c r="E442" s="2923">
        <v>0</v>
      </c>
      <c r="F442" s="157"/>
      <c r="G442" s="157"/>
      <c r="H442" s="143" t="s">
        <v>4605</v>
      </c>
      <c r="I442" s="150" t="s">
        <v>4858</v>
      </c>
      <c r="J442" s="1566" t="s">
        <v>4859</v>
      </c>
      <c r="K442" s="143" t="s">
        <v>4605</v>
      </c>
      <c r="L442" s="157"/>
      <c r="M442" s="2923">
        <v>0</v>
      </c>
      <c r="N442" s="157"/>
      <c r="O442" s="157"/>
      <c r="P442" s="157" t="s">
        <v>4642</v>
      </c>
      <c r="Q442" s="143" t="s">
        <v>4730</v>
      </c>
      <c r="R442" s="153" t="s">
        <v>5645</v>
      </c>
    </row>
    <row r="443" spans="1:18" ht="14.25" customHeight="1" x14ac:dyDescent="0.25">
      <c r="A443" s="609" t="s">
        <v>5646</v>
      </c>
      <c r="B443" s="143" t="s">
        <v>4642</v>
      </c>
      <c r="C443" s="164" t="s">
        <v>4583</v>
      </c>
      <c r="D443" s="157"/>
      <c r="E443" s="157"/>
      <c r="F443" s="2931">
        <v>0</v>
      </c>
      <c r="G443" s="157"/>
      <c r="H443" s="143" t="s">
        <v>4605</v>
      </c>
      <c r="I443" s="150" t="s">
        <v>4860</v>
      </c>
      <c r="J443" s="1566" t="s">
        <v>4861</v>
      </c>
      <c r="K443" s="143" t="s">
        <v>4605</v>
      </c>
      <c r="L443" s="157"/>
      <c r="M443" s="157"/>
      <c r="N443" s="2931">
        <v>0</v>
      </c>
      <c r="O443" s="157"/>
      <c r="P443" s="157" t="s">
        <v>4642</v>
      </c>
      <c r="Q443" s="143" t="s">
        <v>4730</v>
      </c>
      <c r="R443" s="183" t="s">
        <v>5647</v>
      </c>
    </row>
    <row r="444" spans="1:18" ht="14.25" customHeight="1" thickBot="1" x14ac:dyDescent="0.3">
      <c r="A444" s="276" t="s">
        <v>5648</v>
      </c>
      <c r="B444" s="166" t="s">
        <v>4642</v>
      </c>
      <c r="C444" s="184" t="s">
        <v>4583</v>
      </c>
      <c r="D444" s="2947">
        <v>0</v>
      </c>
      <c r="E444" s="167"/>
      <c r="F444" s="167"/>
      <c r="G444" s="167"/>
      <c r="H444" s="166" t="s">
        <v>4605</v>
      </c>
      <c r="I444" s="194" t="s">
        <v>4863</v>
      </c>
      <c r="J444" s="190" t="s">
        <v>4864</v>
      </c>
      <c r="K444" s="166" t="s">
        <v>4605</v>
      </c>
      <c r="L444" s="2947">
        <v>0</v>
      </c>
      <c r="M444" s="167"/>
      <c r="N444" s="167"/>
      <c r="O444" s="167"/>
      <c r="P444" s="167" t="s">
        <v>4642</v>
      </c>
      <c r="Q444" s="184" t="s">
        <v>4583</v>
      </c>
      <c r="R444" s="636" t="s">
        <v>5649</v>
      </c>
    </row>
    <row r="445" spans="1:18" ht="15" thickTop="1" x14ac:dyDescent="0.25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 t="s">
        <v>4720</v>
      </c>
      <c r="L445" s="128">
        <f>SUM(D418:D444,L418:L444)</f>
        <v>0</v>
      </c>
      <c r="M445" s="128">
        <f>SUM(E418:E444,M418:M444)</f>
        <v>0</v>
      </c>
      <c r="N445" s="128">
        <f>SUM(F418:F444,N418:N444)</f>
        <v>0</v>
      </c>
      <c r="O445" s="128"/>
      <c r="P445" s="128"/>
      <c r="Q445" s="128"/>
      <c r="R445" s="128"/>
    </row>
    <row r="446" spans="1:18" x14ac:dyDescent="0.25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</row>
    <row r="447" spans="1:18" x14ac:dyDescent="0.25">
      <c r="A447" s="128"/>
      <c r="B447" s="50" t="s">
        <v>4656</v>
      </c>
      <c r="C447" s="50">
        <f>SUM(D418:F444,L418:N444,D386:F412,L386:N412,D354:F380,L354:N380,D322:F348,L322:N348,D292:F316,L292:N316,D262:F286,L262:N286,D232:F256,L232:N256,D202:F226,L202:N226,D173:F197,L173:N197,D144:F168,L144:N168,D114:F138,L114:N138,D84:F108,L84:N108,D52:F78,L52:N78,D20:F46,L20:N46)</f>
        <v>369.48201603275436</v>
      </c>
      <c r="D447" s="128"/>
      <c r="E447" s="128"/>
      <c r="F447" s="51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</row>
    <row r="448" spans="1:18" x14ac:dyDescent="0.25">
      <c r="A448" s="128"/>
      <c r="B448" s="50"/>
      <c r="C448" s="50"/>
      <c r="D448" s="128"/>
      <c r="E448" s="128"/>
      <c r="F448" s="51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</row>
    <row r="449" spans="1:18" x14ac:dyDescent="0.25">
      <c r="A449" s="128"/>
      <c r="B449" s="50"/>
      <c r="C449" s="50"/>
      <c r="D449" s="128"/>
      <c r="E449" s="128"/>
      <c r="F449" s="51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</row>
    <row r="450" spans="1:18" x14ac:dyDescent="0.25">
      <c r="A450" s="128"/>
      <c r="B450" s="50"/>
      <c r="C450" s="50"/>
      <c r="D450" s="128"/>
      <c r="E450" s="128"/>
      <c r="F450" s="51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</row>
    <row r="451" spans="1:18" x14ac:dyDescent="0.25">
      <c r="A451" s="128"/>
      <c r="B451" s="50"/>
      <c r="C451" s="50"/>
      <c r="D451" s="128"/>
      <c r="E451" s="128"/>
      <c r="F451" s="51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</row>
    <row r="452" spans="1:18" x14ac:dyDescent="0.25">
      <c r="A452" s="128"/>
      <c r="B452" s="50"/>
      <c r="C452" s="50"/>
      <c r="D452" s="128"/>
      <c r="E452" s="128"/>
      <c r="F452" s="51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</row>
    <row r="453" spans="1:18" x14ac:dyDescent="0.25">
      <c r="A453" s="128"/>
      <c r="B453" s="50"/>
      <c r="C453" s="50"/>
      <c r="D453" s="128"/>
      <c r="E453" s="128"/>
      <c r="F453" s="51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</row>
    <row r="454" spans="1:18" x14ac:dyDescent="0.25">
      <c r="A454" s="128"/>
      <c r="B454" s="50"/>
      <c r="C454" s="50"/>
      <c r="D454" s="128"/>
      <c r="E454" s="128"/>
      <c r="F454" s="51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</row>
    <row r="455" spans="1:18" x14ac:dyDescent="0.25">
      <c r="A455" s="128"/>
      <c r="B455" s="50"/>
      <c r="C455" s="50"/>
      <c r="D455" s="128"/>
      <c r="E455" s="128"/>
      <c r="F455" s="51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</row>
    <row r="456" spans="1:18" x14ac:dyDescent="0.25">
      <c r="A456" s="128"/>
      <c r="B456" s="50"/>
      <c r="C456" s="50"/>
      <c r="D456" s="128"/>
      <c r="E456" s="128"/>
      <c r="F456" s="51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</row>
    <row r="457" spans="1:18" x14ac:dyDescent="0.25">
      <c r="A457" s="128"/>
      <c r="B457" s="50"/>
      <c r="C457" s="50"/>
      <c r="D457" s="128"/>
      <c r="E457" s="128"/>
      <c r="F457" s="51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</row>
    <row r="458" spans="1:18" x14ac:dyDescent="0.25">
      <c r="B458" s="50"/>
      <c r="C458" s="50"/>
      <c r="E458" s="128"/>
      <c r="F458" s="51"/>
    </row>
    <row r="459" spans="1:18" x14ac:dyDescent="0.25">
      <c r="B459" s="50"/>
      <c r="C459" s="50"/>
      <c r="E459" s="128"/>
      <c r="F459" s="51"/>
    </row>
    <row r="460" spans="1:18" x14ac:dyDescent="0.25">
      <c r="B460" s="50"/>
      <c r="C460" s="50"/>
      <c r="E460" s="128"/>
      <c r="F460" s="51"/>
    </row>
    <row r="461" spans="1:18" x14ac:dyDescent="0.25">
      <c r="B461" s="50"/>
      <c r="C461" s="50"/>
      <c r="E461" s="128"/>
      <c r="F461" s="51"/>
    </row>
    <row r="462" spans="1:18" x14ac:dyDescent="0.25">
      <c r="B462" s="50"/>
      <c r="C462" s="50"/>
      <c r="E462" s="128"/>
      <c r="F462" s="51"/>
    </row>
    <row r="463" spans="1:18" x14ac:dyDescent="0.25">
      <c r="B463" s="50"/>
      <c r="C463" s="50"/>
      <c r="E463" s="128"/>
      <c r="F463" s="51"/>
    </row>
    <row r="464" spans="1:18" x14ac:dyDescent="0.25">
      <c r="B464" s="50"/>
      <c r="C464" s="50"/>
      <c r="E464" s="128"/>
      <c r="F464" s="51"/>
    </row>
    <row r="465" spans="2:6" ht="15" thickBot="1" x14ac:dyDescent="0.3">
      <c r="B465" s="195"/>
      <c r="C465" s="195"/>
      <c r="E465" s="128"/>
      <c r="F465" s="51"/>
    </row>
  </sheetData>
  <mergeCells count="29">
    <mergeCell ref="C81:E81"/>
    <mergeCell ref="I81:J81"/>
    <mergeCell ref="I3:J3"/>
    <mergeCell ref="C17:E17"/>
    <mergeCell ref="I17:J17"/>
    <mergeCell ref="C49:E49"/>
    <mergeCell ref="I49:J49"/>
    <mergeCell ref="C111:E111"/>
    <mergeCell ref="I111:J111"/>
    <mergeCell ref="C141:E141"/>
    <mergeCell ref="I141:J141"/>
    <mergeCell ref="C170:E170"/>
    <mergeCell ref="I170:J170"/>
    <mergeCell ref="C199:E199"/>
    <mergeCell ref="I199:J199"/>
    <mergeCell ref="C229:E229"/>
    <mergeCell ref="I229:J229"/>
    <mergeCell ref="C259:E259"/>
    <mergeCell ref="I259:J259"/>
    <mergeCell ref="C383:E383"/>
    <mergeCell ref="I383:J383"/>
    <mergeCell ref="C415:E415"/>
    <mergeCell ref="I415:J415"/>
    <mergeCell ref="C289:E289"/>
    <mergeCell ref="I289:J289"/>
    <mergeCell ref="C319:E319"/>
    <mergeCell ref="I319:J319"/>
    <mergeCell ref="C351:E351"/>
    <mergeCell ref="I351:J351"/>
  </mergeCells>
  <phoneticPr fontId="10" type="noConversion"/>
  <pageMargins left="0.23622047244094491" right="0.23622047244094491" top="0.51" bottom="0.56999999999999995" header="0.31496062992125984" footer="0.31496062992125984"/>
  <pageSetup paperSize="9" scale="50" fitToHeight="0" orientation="portrait" horizontalDpi="300" verticalDpi="300" r:id="rId1"/>
  <headerFooter>
    <oddFooter>&amp;L&amp;A&amp;C&amp;P/&amp;N</oddFooter>
  </headerFooter>
  <rowBreaks count="5" manualBreakCount="5">
    <brk id="80" max="16383" man="1"/>
    <brk id="169" max="16383" man="1"/>
    <brk id="258" max="16383" man="1"/>
    <brk id="350" max="16383" man="1"/>
    <brk id="445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5440-F9B8-4C4C-91AF-1CED8A7B0A1C}">
  <sheetPr>
    <tabColor rgb="FFFF0000"/>
  </sheetPr>
  <dimension ref="A1:D743"/>
  <sheetViews>
    <sheetView topLeftCell="A720" zoomScaleNormal="100" workbookViewId="0">
      <selection activeCell="B738" sqref="B738:B743"/>
    </sheetView>
  </sheetViews>
  <sheetFormatPr defaultRowHeight="14.4" x14ac:dyDescent="0.25"/>
  <cols>
    <col min="1" max="1" width="20.3984375" bestFit="1" customWidth="1"/>
    <col min="2" max="2" width="28.09765625" customWidth="1"/>
    <col min="3" max="4" width="21.296875" bestFit="1" customWidth="1"/>
  </cols>
  <sheetData>
    <row r="1" spans="1:2" x14ac:dyDescent="0.25">
      <c r="A1" s="3543" t="s">
        <v>7983</v>
      </c>
      <c r="B1" s="3543" t="s">
        <v>9056</v>
      </c>
    </row>
    <row r="2" spans="1:2" x14ac:dyDescent="0.25">
      <c r="A2" s="3543"/>
      <c r="B2" s="3543"/>
    </row>
    <row r="3" spans="1:2" x14ac:dyDescent="0.25">
      <c r="A3" s="2919" t="s">
        <v>7979</v>
      </c>
      <c r="B3" s="2918" t="s">
        <v>9057</v>
      </c>
    </row>
    <row r="4" spans="1:2" x14ac:dyDescent="0.25">
      <c r="A4" t="s">
        <v>7985</v>
      </c>
      <c r="B4" s="2918" t="s">
        <v>9059</v>
      </c>
    </row>
    <row r="5" spans="1:2" x14ac:dyDescent="0.25">
      <c r="A5" t="s">
        <v>7986</v>
      </c>
      <c r="B5" s="2918" t="s">
        <v>9060</v>
      </c>
    </row>
    <row r="6" spans="1:2" x14ac:dyDescent="0.25">
      <c r="A6" t="s">
        <v>7987</v>
      </c>
      <c r="B6" s="2918" t="s">
        <v>9061</v>
      </c>
    </row>
    <row r="7" spans="1:2" x14ac:dyDescent="0.25">
      <c r="A7" t="s">
        <v>7988</v>
      </c>
      <c r="B7" s="2918" t="s">
        <v>9062</v>
      </c>
    </row>
    <row r="8" spans="1:2" x14ac:dyDescent="0.25">
      <c r="A8" t="s">
        <v>7989</v>
      </c>
      <c r="B8" s="2918" t="s">
        <v>9063</v>
      </c>
    </row>
    <row r="9" spans="1:2" x14ac:dyDescent="0.25">
      <c r="A9" t="s">
        <v>7990</v>
      </c>
      <c r="B9" s="2918" t="s">
        <v>9064</v>
      </c>
    </row>
    <row r="10" spans="1:2" x14ac:dyDescent="0.25">
      <c r="A10" t="s">
        <v>7991</v>
      </c>
      <c r="B10" s="2918" t="s">
        <v>9065</v>
      </c>
    </row>
    <row r="11" spans="1:2" x14ac:dyDescent="0.25">
      <c r="A11" t="s">
        <v>7992</v>
      </c>
      <c r="B11" s="2918" t="s">
        <v>9066</v>
      </c>
    </row>
    <row r="12" spans="1:2" x14ac:dyDescent="0.25">
      <c r="A12" t="s">
        <v>7993</v>
      </c>
      <c r="B12" s="2918" t="s">
        <v>9067</v>
      </c>
    </row>
    <row r="13" spans="1:2" x14ac:dyDescent="0.25">
      <c r="A13" t="s">
        <v>7994</v>
      </c>
      <c r="B13" s="2918" t="s">
        <v>9068</v>
      </c>
    </row>
    <row r="14" spans="1:2" x14ac:dyDescent="0.25">
      <c r="A14" t="s">
        <v>7995</v>
      </c>
      <c r="B14" s="2918" t="s">
        <v>9069</v>
      </c>
    </row>
    <row r="15" spans="1:2" x14ac:dyDescent="0.25">
      <c r="A15" t="s">
        <v>7996</v>
      </c>
      <c r="B15" s="2918" t="s">
        <v>9070</v>
      </c>
    </row>
    <row r="16" spans="1:2" x14ac:dyDescent="0.25">
      <c r="A16" t="s">
        <v>7997</v>
      </c>
      <c r="B16" s="2918" t="s">
        <v>9071</v>
      </c>
    </row>
    <row r="17" spans="1:2" x14ac:dyDescent="0.25">
      <c r="A17" t="s">
        <v>7998</v>
      </c>
      <c r="B17" s="2918" t="s">
        <v>9072</v>
      </c>
    </row>
    <row r="18" spans="1:2" x14ac:dyDescent="0.25">
      <c r="A18" t="s">
        <v>7999</v>
      </c>
      <c r="B18" s="2918" t="s">
        <v>9073</v>
      </c>
    </row>
    <row r="19" spans="1:2" x14ac:dyDescent="0.25">
      <c r="A19" t="s">
        <v>8000</v>
      </c>
      <c r="B19" s="2918" t="s">
        <v>9074</v>
      </c>
    </row>
    <row r="20" spans="1:2" x14ac:dyDescent="0.25">
      <c r="A20" t="s">
        <v>8001</v>
      </c>
      <c r="B20" s="2918" t="s">
        <v>9075</v>
      </c>
    </row>
    <row r="21" spans="1:2" x14ac:dyDescent="0.25">
      <c r="A21" t="s">
        <v>8002</v>
      </c>
      <c r="B21" s="2918" t="s">
        <v>9076</v>
      </c>
    </row>
    <row r="22" spans="1:2" x14ac:dyDescent="0.25">
      <c r="A22" t="s">
        <v>8003</v>
      </c>
      <c r="B22" s="2918" t="s">
        <v>9077</v>
      </c>
    </row>
    <row r="23" spans="1:2" x14ac:dyDescent="0.25">
      <c r="A23" t="s">
        <v>8004</v>
      </c>
      <c r="B23" s="2918" t="s">
        <v>9078</v>
      </c>
    </row>
    <row r="24" spans="1:2" x14ac:dyDescent="0.25">
      <c r="A24" t="s">
        <v>8005</v>
      </c>
      <c r="B24" s="2918" t="s">
        <v>9079</v>
      </c>
    </row>
    <row r="25" spans="1:2" x14ac:dyDescent="0.25">
      <c r="A25" t="s">
        <v>8006</v>
      </c>
      <c r="B25" s="2918" t="s">
        <v>9080</v>
      </c>
    </row>
    <row r="26" spans="1:2" x14ac:dyDescent="0.25">
      <c r="A26" t="s">
        <v>8007</v>
      </c>
      <c r="B26" s="2918" t="s">
        <v>9081</v>
      </c>
    </row>
    <row r="27" spans="1:2" x14ac:dyDescent="0.25">
      <c r="A27" t="s">
        <v>8008</v>
      </c>
      <c r="B27" s="2918" t="s">
        <v>9082</v>
      </c>
    </row>
    <row r="28" spans="1:2" x14ac:dyDescent="0.25">
      <c r="A28" t="s">
        <v>8009</v>
      </c>
      <c r="B28" s="2918" t="s">
        <v>9083</v>
      </c>
    </row>
    <row r="29" spans="1:2" x14ac:dyDescent="0.25">
      <c r="A29" t="s">
        <v>8010</v>
      </c>
      <c r="B29" s="2918" t="s">
        <v>9084</v>
      </c>
    </row>
    <row r="30" spans="1:2" x14ac:dyDescent="0.25">
      <c r="A30" t="s">
        <v>8011</v>
      </c>
      <c r="B30" s="2918" t="s">
        <v>9085</v>
      </c>
    </row>
    <row r="31" spans="1:2" x14ac:dyDescent="0.25">
      <c r="A31" t="s">
        <v>8012</v>
      </c>
      <c r="B31" s="2918" t="s">
        <v>9086</v>
      </c>
    </row>
    <row r="32" spans="1:2" x14ac:dyDescent="0.25">
      <c r="A32" t="s">
        <v>8013</v>
      </c>
      <c r="B32" s="2918" t="s">
        <v>9087</v>
      </c>
    </row>
    <row r="33" spans="1:2" x14ac:dyDescent="0.25">
      <c r="A33" t="s">
        <v>8014</v>
      </c>
      <c r="B33" s="2918" t="s">
        <v>9088</v>
      </c>
    </row>
    <row r="34" spans="1:2" x14ac:dyDescent="0.25">
      <c r="A34" t="s">
        <v>8015</v>
      </c>
      <c r="B34" s="2918" t="s">
        <v>9089</v>
      </c>
    </row>
    <row r="35" spans="1:2" x14ac:dyDescent="0.25">
      <c r="A35" t="s">
        <v>8016</v>
      </c>
      <c r="B35" s="2918" t="s">
        <v>9090</v>
      </c>
    </row>
    <row r="36" spans="1:2" x14ac:dyDescent="0.25">
      <c r="A36" t="s">
        <v>8017</v>
      </c>
      <c r="B36" s="2918" t="s">
        <v>9091</v>
      </c>
    </row>
    <row r="37" spans="1:2" x14ac:dyDescent="0.25">
      <c r="A37" t="s">
        <v>8018</v>
      </c>
      <c r="B37" s="2918" t="s">
        <v>9092</v>
      </c>
    </row>
    <row r="38" spans="1:2" x14ac:dyDescent="0.25">
      <c r="A38" t="s">
        <v>8019</v>
      </c>
      <c r="B38" s="2918" t="s">
        <v>9093</v>
      </c>
    </row>
    <row r="39" spans="1:2" x14ac:dyDescent="0.25">
      <c r="A39" t="s">
        <v>8020</v>
      </c>
      <c r="B39" s="2918" t="s">
        <v>9094</v>
      </c>
    </row>
    <row r="40" spans="1:2" x14ac:dyDescent="0.25">
      <c r="A40" t="s">
        <v>8021</v>
      </c>
      <c r="B40" s="2918" t="s">
        <v>9095</v>
      </c>
    </row>
    <row r="41" spans="1:2" x14ac:dyDescent="0.25">
      <c r="A41" t="s">
        <v>8022</v>
      </c>
      <c r="B41" s="2918" t="s">
        <v>9096</v>
      </c>
    </row>
    <row r="42" spans="1:2" x14ac:dyDescent="0.25">
      <c r="A42" t="s">
        <v>8023</v>
      </c>
      <c r="B42" s="2918" t="s">
        <v>9097</v>
      </c>
    </row>
    <row r="43" spans="1:2" x14ac:dyDescent="0.25">
      <c r="A43" t="s">
        <v>8024</v>
      </c>
      <c r="B43" s="2918" t="s">
        <v>9098</v>
      </c>
    </row>
    <row r="44" spans="1:2" x14ac:dyDescent="0.25">
      <c r="A44" t="s">
        <v>8025</v>
      </c>
      <c r="B44" s="2918" t="s">
        <v>9099</v>
      </c>
    </row>
    <row r="45" spans="1:2" x14ac:dyDescent="0.25">
      <c r="A45" t="s">
        <v>8026</v>
      </c>
      <c r="B45" s="2918" t="s">
        <v>9100</v>
      </c>
    </row>
    <row r="46" spans="1:2" x14ac:dyDescent="0.25">
      <c r="A46" t="s">
        <v>8027</v>
      </c>
      <c r="B46" s="2918" t="s">
        <v>9101</v>
      </c>
    </row>
    <row r="47" spans="1:2" x14ac:dyDescent="0.25">
      <c r="A47" t="s">
        <v>8028</v>
      </c>
      <c r="B47" s="2918" t="s">
        <v>9102</v>
      </c>
    </row>
    <row r="48" spans="1:2" x14ac:dyDescent="0.25">
      <c r="A48" t="s">
        <v>8029</v>
      </c>
      <c r="B48" s="2918" t="s">
        <v>9103</v>
      </c>
    </row>
    <row r="49" spans="1:2" x14ac:dyDescent="0.25">
      <c r="A49" t="s">
        <v>8030</v>
      </c>
      <c r="B49" s="2918" t="s">
        <v>9104</v>
      </c>
    </row>
    <row r="50" spans="1:2" x14ac:dyDescent="0.25">
      <c r="A50" t="s">
        <v>8031</v>
      </c>
      <c r="B50" s="2918" t="s">
        <v>9105</v>
      </c>
    </row>
    <row r="51" spans="1:2" x14ac:dyDescent="0.25">
      <c r="A51" t="s">
        <v>8032</v>
      </c>
      <c r="B51" s="2918" t="s">
        <v>9106</v>
      </c>
    </row>
    <row r="52" spans="1:2" x14ac:dyDescent="0.25">
      <c r="A52" t="s">
        <v>8033</v>
      </c>
      <c r="B52" s="2918" t="s">
        <v>9107</v>
      </c>
    </row>
    <row r="53" spans="1:2" x14ac:dyDescent="0.25">
      <c r="A53" s="2919" t="s">
        <v>7980</v>
      </c>
      <c r="B53" s="2918" t="s">
        <v>9057</v>
      </c>
    </row>
    <row r="54" spans="1:2" x14ac:dyDescent="0.25">
      <c r="A54" t="s">
        <v>8034</v>
      </c>
      <c r="B54" s="2918" t="s">
        <v>9059</v>
      </c>
    </row>
    <row r="55" spans="1:2" x14ac:dyDescent="0.25">
      <c r="A55" t="s">
        <v>8035</v>
      </c>
      <c r="B55" s="2918" t="s">
        <v>9060</v>
      </c>
    </row>
    <row r="56" spans="1:2" x14ac:dyDescent="0.25">
      <c r="A56" t="s">
        <v>8036</v>
      </c>
      <c r="B56" s="2918" t="s">
        <v>9061</v>
      </c>
    </row>
    <row r="57" spans="1:2" x14ac:dyDescent="0.25">
      <c r="A57" t="s">
        <v>8037</v>
      </c>
      <c r="B57" s="2918" t="s">
        <v>9062</v>
      </c>
    </row>
    <row r="58" spans="1:2" x14ac:dyDescent="0.25">
      <c r="A58" t="s">
        <v>8038</v>
      </c>
      <c r="B58" s="2918" t="s">
        <v>9063</v>
      </c>
    </row>
    <row r="59" spans="1:2" x14ac:dyDescent="0.25">
      <c r="A59" t="s">
        <v>8039</v>
      </c>
      <c r="B59" s="2918" t="s">
        <v>9064</v>
      </c>
    </row>
    <row r="60" spans="1:2" x14ac:dyDescent="0.25">
      <c r="A60" t="s">
        <v>8040</v>
      </c>
      <c r="B60" s="2918" t="s">
        <v>9065</v>
      </c>
    </row>
    <row r="61" spans="1:2" x14ac:dyDescent="0.25">
      <c r="A61" t="s">
        <v>8041</v>
      </c>
      <c r="B61" s="2918" t="s">
        <v>9066</v>
      </c>
    </row>
    <row r="62" spans="1:2" x14ac:dyDescent="0.25">
      <c r="A62" t="s">
        <v>8042</v>
      </c>
      <c r="B62" s="2918" t="s">
        <v>9067</v>
      </c>
    </row>
    <row r="63" spans="1:2" x14ac:dyDescent="0.25">
      <c r="A63" t="s">
        <v>8043</v>
      </c>
      <c r="B63" s="2918" t="s">
        <v>9068</v>
      </c>
    </row>
    <row r="64" spans="1:2" x14ac:dyDescent="0.25">
      <c r="A64" t="s">
        <v>8044</v>
      </c>
      <c r="B64" s="2918" t="s">
        <v>9069</v>
      </c>
    </row>
    <row r="65" spans="1:2" x14ac:dyDescent="0.25">
      <c r="A65" t="s">
        <v>8045</v>
      </c>
      <c r="B65" s="2918" t="s">
        <v>9070</v>
      </c>
    </row>
    <row r="66" spans="1:2" x14ac:dyDescent="0.25">
      <c r="A66" t="s">
        <v>8046</v>
      </c>
      <c r="B66" s="2918" t="s">
        <v>9071</v>
      </c>
    </row>
    <row r="67" spans="1:2" x14ac:dyDescent="0.25">
      <c r="A67" t="s">
        <v>8047</v>
      </c>
      <c r="B67" s="2918" t="s">
        <v>9072</v>
      </c>
    </row>
    <row r="68" spans="1:2" x14ac:dyDescent="0.25">
      <c r="A68" t="s">
        <v>8048</v>
      </c>
      <c r="B68" s="2918" t="s">
        <v>9073</v>
      </c>
    </row>
    <row r="69" spans="1:2" x14ac:dyDescent="0.25">
      <c r="A69" t="s">
        <v>8049</v>
      </c>
      <c r="B69" s="2918" t="s">
        <v>9074</v>
      </c>
    </row>
    <row r="70" spans="1:2" x14ac:dyDescent="0.25">
      <c r="A70" t="s">
        <v>8050</v>
      </c>
      <c r="B70" s="2918" t="s">
        <v>9075</v>
      </c>
    </row>
    <row r="71" spans="1:2" x14ac:dyDescent="0.25">
      <c r="A71" t="s">
        <v>8051</v>
      </c>
      <c r="B71" s="2918" t="s">
        <v>9076</v>
      </c>
    </row>
    <row r="72" spans="1:2" x14ac:dyDescent="0.25">
      <c r="A72" t="s">
        <v>8052</v>
      </c>
      <c r="B72" s="2918" t="s">
        <v>9077</v>
      </c>
    </row>
    <row r="73" spans="1:2" x14ac:dyDescent="0.25">
      <c r="A73" t="s">
        <v>8053</v>
      </c>
      <c r="B73" s="2918" t="s">
        <v>9078</v>
      </c>
    </row>
    <row r="74" spans="1:2" x14ac:dyDescent="0.25">
      <c r="A74" t="s">
        <v>8054</v>
      </c>
      <c r="B74" s="2918" t="s">
        <v>9079</v>
      </c>
    </row>
    <row r="75" spans="1:2" x14ac:dyDescent="0.25">
      <c r="A75" t="s">
        <v>8055</v>
      </c>
      <c r="B75" s="2918" t="s">
        <v>9080</v>
      </c>
    </row>
    <row r="76" spans="1:2" x14ac:dyDescent="0.25">
      <c r="A76" t="s">
        <v>8056</v>
      </c>
      <c r="B76" s="2918" t="s">
        <v>9081</v>
      </c>
    </row>
    <row r="77" spans="1:2" x14ac:dyDescent="0.25">
      <c r="A77" t="s">
        <v>8057</v>
      </c>
      <c r="B77" s="2918" t="s">
        <v>9082</v>
      </c>
    </row>
    <row r="78" spans="1:2" x14ac:dyDescent="0.25">
      <c r="A78" t="s">
        <v>8058</v>
      </c>
      <c r="B78" s="2918" t="s">
        <v>9083</v>
      </c>
    </row>
    <row r="79" spans="1:2" x14ac:dyDescent="0.25">
      <c r="A79" t="s">
        <v>8059</v>
      </c>
      <c r="B79" s="2918" t="s">
        <v>9084</v>
      </c>
    </row>
    <row r="80" spans="1:2" x14ac:dyDescent="0.25">
      <c r="A80" t="s">
        <v>8060</v>
      </c>
      <c r="B80" s="2918" t="s">
        <v>9085</v>
      </c>
    </row>
    <row r="81" spans="1:2" x14ac:dyDescent="0.25">
      <c r="A81" t="s">
        <v>8061</v>
      </c>
      <c r="B81" s="2918" t="s">
        <v>9086</v>
      </c>
    </row>
    <row r="82" spans="1:2" x14ac:dyDescent="0.25">
      <c r="A82" t="s">
        <v>8062</v>
      </c>
      <c r="B82" s="2918" t="s">
        <v>9087</v>
      </c>
    </row>
    <row r="83" spans="1:2" x14ac:dyDescent="0.25">
      <c r="A83" t="s">
        <v>8063</v>
      </c>
      <c r="B83" s="2918" t="s">
        <v>9088</v>
      </c>
    </row>
    <row r="84" spans="1:2" x14ac:dyDescent="0.25">
      <c r="A84" t="s">
        <v>8064</v>
      </c>
      <c r="B84" s="2918" t="s">
        <v>9089</v>
      </c>
    </row>
    <row r="85" spans="1:2" x14ac:dyDescent="0.25">
      <c r="A85" t="s">
        <v>8065</v>
      </c>
      <c r="B85" s="2918" t="s">
        <v>9090</v>
      </c>
    </row>
    <row r="86" spans="1:2" x14ac:dyDescent="0.25">
      <c r="A86" t="s">
        <v>8066</v>
      </c>
      <c r="B86" s="2918" t="s">
        <v>9091</v>
      </c>
    </row>
    <row r="87" spans="1:2" x14ac:dyDescent="0.25">
      <c r="A87" t="s">
        <v>8067</v>
      </c>
      <c r="B87" s="2918" t="s">
        <v>9092</v>
      </c>
    </row>
    <row r="88" spans="1:2" x14ac:dyDescent="0.25">
      <c r="A88" t="s">
        <v>8068</v>
      </c>
      <c r="B88" s="2918" t="s">
        <v>9093</v>
      </c>
    </row>
    <row r="89" spans="1:2" x14ac:dyDescent="0.25">
      <c r="A89" t="s">
        <v>8069</v>
      </c>
      <c r="B89" s="2918" t="s">
        <v>9094</v>
      </c>
    </row>
    <row r="90" spans="1:2" x14ac:dyDescent="0.25">
      <c r="A90" t="s">
        <v>8070</v>
      </c>
      <c r="B90" s="2918" t="s">
        <v>9095</v>
      </c>
    </row>
    <row r="91" spans="1:2" x14ac:dyDescent="0.25">
      <c r="A91" t="s">
        <v>8071</v>
      </c>
      <c r="B91" s="2918" t="s">
        <v>9096</v>
      </c>
    </row>
    <row r="92" spans="1:2" x14ac:dyDescent="0.25">
      <c r="A92" t="s">
        <v>8072</v>
      </c>
      <c r="B92" s="2918" t="s">
        <v>9097</v>
      </c>
    </row>
    <row r="93" spans="1:2" x14ac:dyDescent="0.25">
      <c r="A93" t="s">
        <v>8073</v>
      </c>
      <c r="B93" s="2918" t="s">
        <v>9098</v>
      </c>
    </row>
    <row r="94" spans="1:2" x14ac:dyDescent="0.25">
      <c r="A94" t="s">
        <v>8074</v>
      </c>
      <c r="B94" s="2918" t="s">
        <v>9099</v>
      </c>
    </row>
    <row r="95" spans="1:2" x14ac:dyDescent="0.25">
      <c r="A95" t="s">
        <v>8075</v>
      </c>
      <c r="B95" s="2918" t="s">
        <v>9100</v>
      </c>
    </row>
    <row r="96" spans="1:2" x14ac:dyDescent="0.25">
      <c r="A96" t="s">
        <v>8076</v>
      </c>
      <c r="B96" s="2918" t="s">
        <v>9101</v>
      </c>
    </row>
    <row r="97" spans="1:2" x14ac:dyDescent="0.25">
      <c r="A97" t="s">
        <v>8077</v>
      </c>
      <c r="B97" s="2918" t="s">
        <v>9102</v>
      </c>
    </row>
    <row r="98" spans="1:2" x14ac:dyDescent="0.25">
      <c r="A98" t="s">
        <v>8078</v>
      </c>
      <c r="B98" s="2918" t="s">
        <v>9103</v>
      </c>
    </row>
    <row r="99" spans="1:2" x14ac:dyDescent="0.25">
      <c r="A99" t="s">
        <v>8079</v>
      </c>
      <c r="B99" s="2918" t="s">
        <v>9104</v>
      </c>
    </row>
    <row r="100" spans="1:2" x14ac:dyDescent="0.25">
      <c r="A100" t="s">
        <v>8080</v>
      </c>
      <c r="B100" s="2918" t="s">
        <v>9105</v>
      </c>
    </row>
    <row r="101" spans="1:2" x14ac:dyDescent="0.25">
      <c r="A101" t="s">
        <v>8081</v>
      </c>
      <c r="B101" s="2918" t="s">
        <v>9106</v>
      </c>
    </row>
    <row r="102" spans="1:2" x14ac:dyDescent="0.25">
      <c r="A102" t="s">
        <v>8082</v>
      </c>
      <c r="B102" s="2918" t="s">
        <v>9107</v>
      </c>
    </row>
    <row r="103" spans="1:2" x14ac:dyDescent="0.25">
      <c r="A103" s="2919" t="s">
        <v>7981</v>
      </c>
      <c r="B103" s="2918" t="s">
        <v>9057</v>
      </c>
    </row>
    <row r="104" spans="1:2" x14ac:dyDescent="0.25">
      <c r="A104" t="s">
        <v>8083</v>
      </c>
      <c r="B104" s="2918" t="s">
        <v>9059</v>
      </c>
    </row>
    <row r="105" spans="1:2" x14ac:dyDescent="0.25">
      <c r="A105" t="s">
        <v>8084</v>
      </c>
      <c r="B105" s="2918" t="s">
        <v>9060</v>
      </c>
    </row>
    <row r="106" spans="1:2" x14ac:dyDescent="0.25">
      <c r="A106" t="s">
        <v>8085</v>
      </c>
      <c r="B106" s="2918" t="s">
        <v>9061</v>
      </c>
    </row>
    <row r="107" spans="1:2" x14ac:dyDescent="0.25">
      <c r="A107" t="s">
        <v>8086</v>
      </c>
      <c r="B107" s="2918" t="s">
        <v>9062</v>
      </c>
    </row>
    <row r="108" spans="1:2" x14ac:dyDescent="0.25">
      <c r="A108" t="s">
        <v>8087</v>
      </c>
      <c r="B108" s="2918" t="s">
        <v>9063</v>
      </c>
    </row>
    <row r="109" spans="1:2" x14ac:dyDescent="0.25">
      <c r="A109" t="s">
        <v>8088</v>
      </c>
      <c r="B109" s="2918" t="s">
        <v>9064</v>
      </c>
    </row>
    <row r="110" spans="1:2" x14ac:dyDescent="0.25">
      <c r="A110" t="s">
        <v>8089</v>
      </c>
      <c r="B110" s="2918" t="s">
        <v>9065</v>
      </c>
    </row>
    <row r="111" spans="1:2" x14ac:dyDescent="0.25">
      <c r="A111" t="s">
        <v>8090</v>
      </c>
      <c r="B111" s="2918" t="s">
        <v>9066</v>
      </c>
    </row>
    <row r="112" spans="1:2" x14ac:dyDescent="0.25">
      <c r="A112" t="s">
        <v>8091</v>
      </c>
      <c r="B112" s="2918" t="s">
        <v>9067</v>
      </c>
    </row>
    <row r="113" spans="1:2" x14ac:dyDescent="0.25">
      <c r="A113" t="s">
        <v>8092</v>
      </c>
      <c r="B113" s="2918" t="s">
        <v>9068</v>
      </c>
    </row>
    <row r="114" spans="1:2" x14ac:dyDescent="0.25">
      <c r="A114" t="s">
        <v>8093</v>
      </c>
      <c r="B114" s="2918" t="s">
        <v>9069</v>
      </c>
    </row>
    <row r="115" spans="1:2" x14ac:dyDescent="0.25">
      <c r="A115" t="s">
        <v>8094</v>
      </c>
      <c r="B115" s="2918" t="s">
        <v>9070</v>
      </c>
    </row>
    <row r="116" spans="1:2" x14ac:dyDescent="0.25">
      <c r="A116" t="s">
        <v>8095</v>
      </c>
      <c r="B116" s="2918" t="s">
        <v>9071</v>
      </c>
    </row>
    <row r="117" spans="1:2" x14ac:dyDescent="0.25">
      <c r="A117" t="s">
        <v>8096</v>
      </c>
      <c r="B117" s="2918" t="s">
        <v>9072</v>
      </c>
    </row>
    <row r="118" spans="1:2" x14ac:dyDescent="0.25">
      <c r="A118" t="s">
        <v>8097</v>
      </c>
      <c r="B118" s="2918" t="s">
        <v>9073</v>
      </c>
    </row>
    <row r="119" spans="1:2" x14ac:dyDescent="0.25">
      <c r="A119" t="s">
        <v>8098</v>
      </c>
      <c r="B119" s="2918" t="s">
        <v>9074</v>
      </c>
    </row>
    <row r="120" spans="1:2" x14ac:dyDescent="0.25">
      <c r="A120" t="s">
        <v>8099</v>
      </c>
      <c r="B120" s="2918" t="s">
        <v>9075</v>
      </c>
    </row>
    <row r="121" spans="1:2" x14ac:dyDescent="0.25">
      <c r="A121" t="s">
        <v>8100</v>
      </c>
      <c r="B121" s="2918" t="s">
        <v>9076</v>
      </c>
    </row>
    <row r="122" spans="1:2" x14ac:dyDescent="0.25">
      <c r="A122" t="s">
        <v>8101</v>
      </c>
      <c r="B122" s="2918" t="s">
        <v>9077</v>
      </c>
    </row>
    <row r="123" spans="1:2" x14ac:dyDescent="0.25">
      <c r="A123" t="s">
        <v>8102</v>
      </c>
      <c r="B123" s="2918" t="s">
        <v>9078</v>
      </c>
    </row>
    <row r="124" spans="1:2" x14ac:dyDescent="0.25">
      <c r="A124" t="s">
        <v>8103</v>
      </c>
      <c r="B124" s="2918" t="s">
        <v>9079</v>
      </c>
    </row>
    <row r="125" spans="1:2" x14ac:dyDescent="0.25">
      <c r="A125" t="s">
        <v>8104</v>
      </c>
      <c r="B125" s="2918" t="s">
        <v>9080</v>
      </c>
    </row>
    <row r="126" spans="1:2" x14ac:dyDescent="0.25">
      <c r="A126" t="s">
        <v>8105</v>
      </c>
      <c r="B126" s="2918" t="s">
        <v>9081</v>
      </c>
    </row>
    <row r="127" spans="1:2" x14ac:dyDescent="0.25">
      <c r="A127" t="s">
        <v>8106</v>
      </c>
      <c r="B127" s="2918" t="s">
        <v>9082</v>
      </c>
    </row>
    <row r="128" spans="1:2" x14ac:dyDescent="0.25">
      <c r="A128" t="s">
        <v>8107</v>
      </c>
      <c r="B128" s="2918" t="s">
        <v>9083</v>
      </c>
    </row>
    <row r="129" spans="1:2" x14ac:dyDescent="0.25">
      <c r="A129" t="s">
        <v>8108</v>
      </c>
      <c r="B129" s="2918" t="s">
        <v>9084</v>
      </c>
    </row>
    <row r="130" spans="1:2" x14ac:dyDescent="0.25">
      <c r="A130" t="s">
        <v>8109</v>
      </c>
      <c r="B130" s="2918" t="s">
        <v>9085</v>
      </c>
    </row>
    <row r="131" spans="1:2" x14ac:dyDescent="0.25">
      <c r="A131" t="s">
        <v>8110</v>
      </c>
      <c r="B131" s="2918" t="s">
        <v>9086</v>
      </c>
    </row>
    <row r="132" spans="1:2" x14ac:dyDescent="0.25">
      <c r="A132" t="s">
        <v>8111</v>
      </c>
      <c r="B132" s="2918" t="s">
        <v>9087</v>
      </c>
    </row>
    <row r="133" spans="1:2" x14ac:dyDescent="0.25">
      <c r="A133" t="s">
        <v>8112</v>
      </c>
      <c r="B133" s="2918" t="s">
        <v>9088</v>
      </c>
    </row>
    <row r="134" spans="1:2" x14ac:dyDescent="0.25">
      <c r="A134" t="s">
        <v>8113</v>
      </c>
      <c r="B134" s="2918" t="s">
        <v>9089</v>
      </c>
    </row>
    <row r="135" spans="1:2" x14ac:dyDescent="0.25">
      <c r="A135" t="s">
        <v>8114</v>
      </c>
      <c r="B135" s="2918" t="s">
        <v>9090</v>
      </c>
    </row>
    <row r="136" spans="1:2" x14ac:dyDescent="0.25">
      <c r="A136" t="s">
        <v>8115</v>
      </c>
      <c r="B136" s="2918" t="s">
        <v>9091</v>
      </c>
    </row>
    <row r="137" spans="1:2" x14ac:dyDescent="0.25">
      <c r="A137" t="s">
        <v>8116</v>
      </c>
      <c r="B137" s="2918" t="s">
        <v>9092</v>
      </c>
    </row>
    <row r="138" spans="1:2" x14ac:dyDescent="0.25">
      <c r="A138" t="s">
        <v>8117</v>
      </c>
      <c r="B138" s="2918" t="s">
        <v>9093</v>
      </c>
    </row>
    <row r="139" spans="1:2" x14ac:dyDescent="0.25">
      <c r="A139" t="s">
        <v>8118</v>
      </c>
      <c r="B139" s="2918" t="s">
        <v>9094</v>
      </c>
    </row>
    <row r="140" spans="1:2" x14ac:dyDescent="0.25">
      <c r="A140" t="s">
        <v>8119</v>
      </c>
      <c r="B140" s="2918" t="s">
        <v>9095</v>
      </c>
    </row>
    <row r="141" spans="1:2" x14ac:dyDescent="0.25">
      <c r="A141" t="s">
        <v>8120</v>
      </c>
      <c r="B141" s="2918" t="s">
        <v>9096</v>
      </c>
    </row>
    <row r="142" spans="1:2" x14ac:dyDescent="0.25">
      <c r="A142" t="s">
        <v>8121</v>
      </c>
      <c r="B142" s="2918" t="s">
        <v>9097</v>
      </c>
    </row>
    <row r="143" spans="1:2" x14ac:dyDescent="0.25">
      <c r="A143" t="s">
        <v>8122</v>
      </c>
      <c r="B143" s="2918" t="s">
        <v>9098</v>
      </c>
    </row>
    <row r="144" spans="1:2" x14ac:dyDescent="0.25">
      <c r="A144" t="s">
        <v>8123</v>
      </c>
      <c r="B144" s="2918" t="s">
        <v>9099</v>
      </c>
    </row>
    <row r="145" spans="1:2" x14ac:dyDescent="0.25">
      <c r="A145" t="s">
        <v>8124</v>
      </c>
      <c r="B145" s="2918" t="s">
        <v>9100</v>
      </c>
    </row>
    <row r="146" spans="1:2" x14ac:dyDescent="0.25">
      <c r="A146" t="s">
        <v>8125</v>
      </c>
      <c r="B146" s="2918" t="s">
        <v>9101</v>
      </c>
    </row>
    <row r="147" spans="1:2" x14ac:dyDescent="0.25">
      <c r="A147" t="s">
        <v>8126</v>
      </c>
      <c r="B147" s="2918" t="s">
        <v>9102</v>
      </c>
    </row>
    <row r="148" spans="1:2" x14ac:dyDescent="0.25">
      <c r="A148" t="s">
        <v>8127</v>
      </c>
      <c r="B148" s="2918" t="s">
        <v>9103</v>
      </c>
    </row>
    <row r="149" spans="1:2" x14ac:dyDescent="0.25">
      <c r="A149" t="s">
        <v>8128</v>
      </c>
      <c r="B149" s="2918" t="s">
        <v>9104</v>
      </c>
    </row>
    <row r="150" spans="1:2" x14ac:dyDescent="0.25">
      <c r="A150" t="s">
        <v>8129</v>
      </c>
      <c r="B150" s="2918" t="s">
        <v>9105</v>
      </c>
    </row>
    <row r="151" spans="1:2" x14ac:dyDescent="0.25">
      <c r="A151" t="s">
        <v>8130</v>
      </c>
      <c r="B151" s="2918" t="s">
        <v>9106</v>
      </c>
    </row>
    <row r="152" spans="1:2" x14ac:dyDescent="0.25">
      <c r="A152" t="s">
        <v>8131</v>
      </c>
      <c r="B152" s="2918" t="s">
        <v>9107</v>
      </c>
    </row>
    <row r="153" spans="1:2" x14ac:dyDescent="0.25">
      <c r="A153" s="2919" t="s">
        <v>7982</v>
      </c>
      <c r="B153" s="2918" t="s">
        <v>9057</v>
      </c>
    </row>
    <row r="154" spans="1:2" x14ac:dyDescent="0.25">
      <c r="A154" t="s">
        <v>8132</v>
      </c>
      <c r="B154" s="2918" t="s">
        <v>9059</v>
      </c>
    </row>
    <row r="155" spans="1:2" x14ac:dyDescent="0.25">
      <c r="A155" t="s">
        <v>8133</v>
      </c>
      <c r="B155" s="2918" t="s">
        <v>9060</v>
      </c>
    </row>
    <row r="156" spans="1:2" x14ac:dyDescent="0.25">
      <c r="A156" t="s">
        <v>8134</v>
      </c>
      <c r="B156" s="2918" t="s">
        <v>9061</v>
      </c>
    </row>
    <row r="157" spans="1:2" x14ac:dyDescent="0.25">
      <c r="A157" t="s">
        <v>8135</v>
      </c>
      <c r="B157" s="2918" t="s">
        <v>9062</v>
      </c>
    </row>
    <row r="158" spans="1:2" x14ac:dyDescent="0.25">
      <c r="A158" t="s">
        <v>8136</v>
      </c>
      <c r="B158" s="2918" t="s">
        <v>9063</v>
      </c>
    </row>
    <row r="159" spans="1:2" x14ac:dyDescent="0.25">
      <c r="A159" t="s">
        <v>8137</v>
      </c>
      <c r="B159" s="2918" t="s">
        <v>9064</v>
      </c>
    </row>
    <row r="160" spans="1:2" x14ac:dyDescent="0.25">
      <c r="A160" t="s">
        <v>8138</v>
      </c>
      <c r="B160" s="2918" t="s">
        <v>9065</v>
      </c>
    </row>
    <row r="161" spans="1:2" x14ac:dyDescent="0.25">
      <c r="A161" t="s">
        <v>8139</v>
      </c>
      <c r="B161" s="2918" t="s">
        <v>9066</v>
      </c>
    </row>
    <row r="162" spans="1:2" x14ac:dyDescent="0.25">
      <c r="A162" t="s">
        <v>8140</v>
      </c>
      <c r="B162" s="2918" t="s">
        <v>9067</v>
      </c>
    </row>
    <row r="163" spans="1:2" x14ac:dyDescent="0.25">
      <c r="A163" t="s">
        <v>8141</v>
      </c>
      <c r="B163" s="2918" t="s">
        <v>9068</v>
      </c>
    </row>
    <row r="164" spans="1:2" x14ac:dyDescent="0.25">
      <c r="A164" t="s">
        <v>8142</v>
      </c>
      <c r="B164" s="2918" t="s">
        <v>9069</v>
      </c>
    </row>
    <row r="165" spans="1:2" x14ac:dyDescent="0.25">
      <c r="A165" t="s">
        <v>8143</v>
      </c>
      <c r="B165" s="2918" t="s">
        <v>9070</v>
      </c>
    </row>
    <row r="166" spans="1:2" x14ac:dyDescent="0.25">
      <c r="A166" t="s">
        <v>8144</v>
      </c>
      <c r="B166" s="2918" t="s">
        <v>9071</v>
      </c>
    </row>
    <row r="167" spans="1:2" x14ac:dyDescent="0.25">
      <c r="A167" t="s">
        <v>8145</v>
      </c>
      <c r="B167" s="2918" t="s">
        <v>9072</v>
      </c>
    </row>
    <row r="168" spans="1:2" x14ac:dyDescent="0.25">
      <c r="A168" t="s">
        <v>8146</v>
      </c>
      <c r="B168" s="2918" t="s">
        <v>9073</v>
      </c>
    </row>
    <row r="169" spans="1:2" x14ac:dyDescent="0.25">
      <c r="A169" t="s">
        <v>8147</v>
      </c>
      <c r="B169" s="2918" t="s">
        <v>9074</v>
      </c>
    </row>
    <row r="170" spans="1:2" x14ac:dyDescent="0.25">
      <c r="A170" t="s">
        <v>8148</v>
      </c>
      <c r="B170" s="2918" t="s">
        <v>9075</v>
      </c>
    </row>
    <row r="171" spans="1:2" x14ac:dyDescent="0.25">
      <c r="A171" t="s">
        <v>8149</v>
      </c>
      <c r="B171" s="2918" t="s">
        <v>9076</v>
      </c>
    </row>
    <row r="172" spans="1:2" x14ac:dyDescent="0.25">
      <c r="A172" t="s">
        <v>8150</v>
      </c>
      <c r="B172" s="2918" t="s">
        <v>9077</v>
      </c>
    </row>
    <row r="173" spans="1:2" x14ac:dyDescent="0.25">
      <c r="A173" t="s">
        <v>8151</v>
      </c>
      <c r="B173" s="2918" t="s">
        <v>9078</v>
      </c>
    </row>
    <row r="174" spans="1:2" x14ac:dyDescent="0.25">
      <c r="A174" t="s">
        <v>8152</v>
      </c>
      <c r="B174" s="2918" t="s">
        <v>9079</v>
      </c>
    </row>
    <row r="175" spans="1:2" x14ac:dyDescent="0.25">
      <c r="A175" t="s">
        <v>8153</v>
      </c>
      <c r="B175" s="2918" t="s">
        <v>9080</v>
      </c>
    </row>
    <row r="176" spans="1:2" x14ac:dyDescent="0.25">
      <c r="A176" t="s">
        <v>8154</v>
      </c>
      <c r="B176" s="2918" t="s">
        <v>9081</v>
      </c>
    </row>
    <row r="177" spans="1:2" x14ac:dyDescent="0.25">
      <c r="A177" t="s">
        <v>8155</v>
      </c>
      <c r="B177" s="2918" t="s">
        <v>9082</v>
      </c>
    </row>
    <row r="178" spans="1:2" x14ac:dyDescent="0.25">
      <c r="A178" t="s">
        <v>8156</v>
      </c>
      <c r="B178" s="2918" t="s">
        <v>9083</v>
      </c>
    </row>
    <row r="179" spans="1:2" x14ac:dyDescent="0.25">
      <c r="A179" t="s">
        <v>8157</v>
      </c>
      <c r="B179" s="2918" t="s">
        <v>9084</v>
      </c>
    </row>
    <row r="180" spans="1:2" x14ac:dyDescent="0.25">
      <c r="A180" t="s">
        <v>8158</v>
      </c>
      <c r="B180" s="2918" t="s">
        <v>9085</v>
      </c>
    </row>
    <row r="181" spans="1:2" x14ac:dyDescent="0.25">
      <c r="A181" t="s">
        <v>8159</v>
      </c>
      <c r="B181" s="2918" t="s">
        <v>9086</v>
      </c>
    </row>
    <row r="182" spans="1:2" x14ac:dyDescent="0.25">
      <c r="A182" t="s">
        <v>8160</v>
      </c>
      <c r="B182" s="2918" t="s">
        <v>9087</v>
      </c>
    </row>
    <row r="183" spans="1:2" x14ac:dyDescent="0.25">
      <c r="A183" t="s">
        <v>8161</v>
      </c>
      <c r="B183" s="2918" t="s">
        <v>9088</v>
      </c>
    </row>
    <row r="184" spans="1:2" x14ac:dyDescent="0.25">
      <c r="A184" t="s">
        <v>8162</v>
      </c>
      <c r="B184" s="2918" t="s">
        <v>9089</v>
      </c>
    </row>
    <row r="185" spans="1:2" x14ac:dyDescent="0.25">
      <c r="A185" t="s">
        <v>8163</v>
      </c>
      <c r="B185" s="2918" t="s">
        <v>9090</v>
      </c>
    </row>
    <row r="186" spans="1:2" x14ac:dyDescent="0.25">
      <c r="A186" t="s">
        <v>8164</v>
      </c>
      <c r="B186" s="2918" t="s">
        <v>9091</v>
      </c>
    </row>
    <row r="187" spans="1:2" x14ac:dyDescent="0.25">
      <c r="A187" t="s">
        <v>8165</v>
      </c>
      <c r="B187" s="2918" t="s">
        <v>9092</v>
      </c>
    </row>
    <row r="188" spans="1:2" x14ac:dyDescent="0.25">
      <c r="A188" t="s">
        <v>8166</v>
      </c>
      <c r="B188" s="2918" t="s">
        <v>9093</v>
      </c>
    </row>
    <row r="189" spans="1:2" x14ac:dyDescent="0.25">
      <c r="A189" t="s">
        <v>8167</v>
      </c>
      <c r="B189" s="2918" t="s">
        <v>9094</v>
      </c>
    </row>
    <row r="190" spans="1:2" x14ac:dyDescent="0.25">
      <c r="A190" t="s">
        <v>8168</v>
      </c>
      <c r="B190" s="2918" t="s">
        <v>9095</v>
      </c>
    </row>
    <row r="191" spans="1:2" x14ac:dyDescent="0.25">
      <c r="A191" t="s">
        <v>8169</v>
      </c>
      <c r="B191" s="2918" t="s">
        <v>9096</v>
      </c>
    </row>
    <row r="192" spans="1:2" x14ac:dyDescent="0.25">
      <c r="A192" t="s">
        <v>8170</v>
      </c>
      <c r="B192" s="2918" t="s">
        <v>9097</v>
      </c>
    </row>
    <row r="193" spans="1:2" x14ac:dyDescent="0.25">
      <c r="A193" t="s">
        <v>8171</v>
      </c>
      <c r="B193" s="2918" t="s">
        <v>9098</v>
      </c>
    </row>
    <row r="194" spans="1:2" x14ac:dyDescent="0.25">
      <c r="A194" t="s">
        <v>8172</v>
      </c>
      <c r="B194" s="2918" t="s">
        <v>9099</v>
      </c>
    </row>
    <row r="195" spans="1:2" x14ac:dyDescent="0.25">
      <c r="A195" t="s">
        <v>8173</v>
      </c>
      <c r="B195" s="2918" t="s">
        <v>9100</v>
      </c>
    </row>
    <row r="196" spans="1:2" x14ac:dyDescent="0.25">
      <c r="A196" t="s">
        <v>8174</v>
      </c>
      <c r="B196" s="2918" t="s">
        <v>9101</v>
      </c>
    </row>
    <row r="197" spans="1:2" x14ac:dyDescent="0.25">
      <c r="A197" t="s">
        <v>8175</v>
      </c>
      <c r="B197" s="2918" t="s">
        <v>9102</v>
      </c>
    </row>
    <row r="198" spans="1:2" x14ac:dyDescent="0.25">
      <c r="A198" t="s">
        <v>8176</v>
      </c>
      <c r="B198" s="2918" t="s">
        <v>9103</v>
      </c>
    </row>
    <row r="199" spans="1:2" x14ac:dyDescent="0.25">
      <c r="A199" t="s">
        <v>8177</v>
      </c>
      <c r="B199" s="2918" t="s">
        <v>9104</v>
      </c>
    </row>
    <row r="200" spans="1:2" x14ac:dyDescent="0.25">
      <c r="A200" t="s">
        <v>8178</v>
      </c>
      <c r="B200" s="2918" t="s">
        <v>9105</v>
      </c>
    </row>
    <row r="201" spans="1:2" x14ac:dyDescent="0.25">
      <c r="A201" t="s">
        <v>8179</v>
      </c>
      <c r="B201" s="2918" t="s">
        <v>9106</v>
      </c>
    </row>
    <row r="202" spans="1:2" x14ac:dyDescent="0.25">
      <c r="A202" t="s">
        <v>8180</v>
      </c>
      <c r="B202" s="2918" t="s">
        <v>9107</v>
      </c>
    </row>
    <row r="203" spans="1:2" x14ac:dyDescent="0.25">
      <c r="A203" s="2919" t="s">
        <v>8181</v>
      </c>
      <c r="B203" s="2918" t="s">
        <v>9057</v>
      </c>
    </row>
    <row r="204" spans="1:2" x14ac:dyDescent="0.25">
      <c r="A204" t="s">
        <v>8182</v>
      </c>
      <c r="B204" s="2918" t="s">
        <v>9059</v>
      </c>
    </row>
    <row r="205" spans="1:2" x14ac:dyDescent="0.25">
      <c r="A205" t="s">
        <v>8183</v>
      </c>
      <c r="B205" s="2918" t="s">
        <v>9060</v>
      </c>
    </row>
    <row r="206" spans="1:2" x14ac:dyDescent="0.25">
      <c r="A206" t="s">
        <v>8184</v>
      </c>
      <c r="B206" s="2918" t="s">
        <v>9061</v>
      </c>
    </row>
    <row r="207" spans="1:2" x14ac:dyDescent="0.25">
      <c r="A207" t="s">
        <v>8185</v>
      </c>
      <c r="B207" s="2918" t="s">
        <v>9062</v>
      </c>
    </row>
    <row r="208" spans="1:2" x14ac:dyDescent="0.25">
      <c r="A208" t="s">
        <v>8186</v>
      </c>
      <c r="B208" s="2918" t="s">
        <v>9063</v>
      </c>
    </row>
    <row r="209" spans="1:2" x14ac:dyDescent="0.25">
      <c r="A209" t="s">
        <v>8187</v>
      </c>
      <c r="B209" s="2918" t="s">
        <v>9064</v>
      </c>
    </row>
    <row r="210" spans="1:2" x14ac:dyDescent="0.25">
      <c r="A210" t="s">
        <v>8188</v>
      </c>
      <c r="B210" s="2918" t="s">
        <v>9065</v>
      </c>
    </row>
    <row r="211" spans="1:2" x14ac:dyDescent="0.25">
      <c r="A211" t="s">
        <v>8189</v>
      </c>
      <c r="B211" s="2918" t="s">
        <v>9066</v>
      </c>
    </row>
    <row r="212" spans="1:2" x14ac:dyDescent="0.25">
      <c r="A212" t="s">
        <v>8190</v>
      </c>
      <c r="B212" s="2918" t="s">
        <v>9067</v>
      </c>
    </row>
    <row r="213" spans="1:2" x14ac:dyDescent="0.25">
      <c r="A213" t="s">
        <v>8191</v>
      </c>
      <c r="B213" s="2918" t="s">
        <v>9068</v>
      </c>
    </row>
    <row r="214" spans="1:2" x14ac:dyDescent="0.25">
      <c r="A214" t="s">
        <v>8192</v>
      </c>
      <c r="B214" s="2918" t="s">
        <v>9069</v>
      </c>
    </row>
    <row r="215" spans="1:2" x14ac:dyDescent="0.25">
      <c r="A215" t="s">
        <v>8193</v>
      </c>
      <c r="B215" s="2918" t="s">
        <v>9070</v>
      </c>
    </row>
    <row r="216" spans="1:2" x14ac:dyDescent="0.25">
      <c r="A216" t="s">
        <v>8194</v>
      </c>
      <c r="B216" s="2918" t="s">
        <v>9071</v>
      </c>
    </row>
    <row r="217" spans="1:2" x14ac:dyDescent="0.25">
      <c r="A217" t="s">
        <v>8195</v>
      </c>
      <c r="B217" s="2918" t="s">
        <v>9072</v>
      </c>
    </row>
    <row r="218" spans="1:2" x14ac:dyDescent="0.25">
      <c r="A218" t="s">
        <v>8196</v>
      </c>
      <c r="B218" s="2918" t="s">
        <v>9073</v>
      </c>
    </row>
    <row r="219" spans="1:2" x14ac:dyDescent="0.25">
      <c r="A219" t="s">
        <v>8197</v>
      </c>
      <c r="B219" s="2918" t="s">
        <v>9074</v>
      </c>
    </row>
    <row r="220" spans="1:2" x14ac:dyDescent="0.25">
      <c r="A220" t="s">
        <v>8198</v>
      </c>
      <c r="B220" s="2918" t="s">
        <v>9075</v>
      </c>
    </row>
    <row r="221" spans="1:2" x14ac:dyDescent="0.25">
      <c r="A221" t="s">
        <v>8199</v>
      </c>
      <c r="B221" s="2918" t="s">
        <v>9076</v>
      </c>
    </row>
    <row r="222" spans="1:2" x14ac:dyDescent="0.25">
      <c r="A222" t="s">
        <v>8200</v>
      </c>
      <c r="B222" s="2918" t="s">
        <v>9077</v>
      </c>
    </row>
    <row r="223" spans="1:2" x14ac:dyDescent="0.25">
      <c r="A223" t="s">
        <v>8201</v>
      </c>
      <c r="B223" s="2918" t="s">
        <v>9078</v>
      </c>
    </row>
    <row r="224" spans="1:2" x14ac:dyDescent="0.25">
      <c r="A224" t="s">
        <v>8202</v>
      </c>
      <c r="B224" s="2918" t="s">
        <v>9079</v>
      </c>
    </row>
    <row r="225" spans="1:2" x14ac:dyDescent="0.25">
      <c r="A225" t="s">
        <v>8203</v>
      </c>
      <c r="B225" s="2918" t="s">
        <v>9080</v>
      </c>
    </row>
    <row r="226" spans="1:2" x14ac:dyDescent="0.25">
      <c r="A226" t="s">
        <v>8204</v>
      </c>
      <c r="B226" s="2918" t="s">
        <v>9081</v>
      </c>
    </row>
    <row r="227" spans="1:2" x14ac:dyDescent="0.25">
      <c r="A227" t="s">
        <v>8205</v>
      </c>
      <c r="B227" s="2918" t="s">
        <v>9082</v>
      </c>
    </row>
    <row r="228" spans="1:2" x14ac:dyDescent="0.25">
      <c r="A228" t="s">
        <v>8206</v>
      </c>
      <c r="B228" s="2918" t="s">
        <v>9083</v>
      </c>
    </row>
    <row r="229" spans="1:2" x14ac:dyDescent="0.25">
      <c r="A229" t="s">
        <v>8207</v>
      </c>
      <c r="B229" s="2918" t="s">
        <v>9084</v>
      </c>
    </row>
    <row r="230" spans="1:2" x14ac:dyDescent="0.25">
      <c r="A230" t="s">
        <v>8208</v>
      </c>
      <c r="B230" s="2918" t="s">
        <v>9085</v>
      </c>
    </row>
    <row r="231" spans="1:2" x14ac:dyDescent="0.25">
      <c r="A231" t="s">
        <v>8209</v>
      </c>
      <c r="B231" s="2918" t="s">
        <v>9086</v>
      </c>
    </row>
    <row r="232" spans="1:2" x14ac:dyDescent="0.25">
      <c r="A232" t="s">
        <v>8210</v>
      </c>
      <c r="B232" s="2918" t="s">
        <v>9087</v>
      </c>
    </row>
    <row r="233" spans="1:2" x14ac:dyDescent="0.25">
      <c r="A233" t="s">
        <v>8211</v>
      </c>
      <c r="B233" s="2918" t="s">
        <v>9088</v>
      </c>
    </row>
    <row r="234" spans="1:2" x14ac:dyDescent="0.25">
      <c r="A234" t="s">
        <v>8212</v>
      </c>
      <c r="B234" s="2918" t="s">
        <v>9089</v>
      </c>
    </row>
    <row r="235" spans="1:2" x14ac:dyDescent="0.25">
      <c r="A235" t="s">
        <v>8213</v>
      </c>
      <c r="B235" s="2918" t="s">
        <v>9090</v>
      </c>
    </row>
    <row r="236" spans="1:2" x14ac:dyDescent="0.25">
      <c r="A236" t="s">
        <v>8214</v>
      </c>
      <c r="B236" s="2918" t="s">
        <v>9091</v>
      </c>
    </row>
    <row r="237" spans="1:2" x14ac:dyDescent="0.25">
      <c r="A237" t="s">
        <v>8215</v>
      </c>
      <c r="B237" s="2918" t="s">
        <v>9092</v>
      </c>
    </row>
    <row r="238" spans="1:2" x14ac:dyDescent="0.25">
      <c r="A238" t="s">
        <v>8216</v>
      </c>
      <c r="B238" s="2918" t="s">
        <v>9093</v>
      </c>
    </row>
    <row r="239" spans="1:2" x14ac:dyDescent="0.25">
      <c r="A239" t="s">
        <v>8217</v>
      </c>
      <c r="B239" s="2918" t="s">
        <v>9094</v>
      </c>
    </row>
    <row r="240" spans="1:2" x14ac:dyDescent="0.25">
      <c r="A240" t="s">
        <v>8218</v>
      </c>
      <c r="B240" s="2918" t="s">
        <v>9095</v>
      </c>
    </row>
    <row r="241" spans="1:2" x14ac:dyDescent="0.25">
      <c r="A241" t="s">
        <v>8219</v>
      </c>
      <c r="B241" s="2918" t="s">
        <v>9096</v>
      </c>
    </row>
    <row r="242" spans="1:2" x14ac:dyDescent="0.25">
      <c r="A242" t="s">
        <v>8220</v>
      </c>
      <c r="B242" s="2918" t="s">
        <v>9097</v>
      </c>
    </row>
    <row r="243" spans="1:2" x14ac:dyDescent="0.25">
      <c r="A243" t="s">
        <v>8221</v>
      </c>
      <c r="B243" s="2918" t="s">
        <v>9098</v>
      </c>
    </row>
    <row r="244" spans="1:2" x14ac:dyDescent="0.25">
      <c r="A244" t="s">
        <v>8222</v>
      </c>
      <c r="B244" s="2918" t="s">
        <v>9099</v>
      </c>
    </row>
    <row r="245" spans="1:2" x14ac:dyDescent="0.25">
      <c r="A245" t="s">
        <v>8223</v>
      </c>
      <c r="B245" s="2918" t="s">
        <v>9100</v>
      </c>
    </row>
    <row r="246" spans="1:2" x14ac:dyDescent="0.25">
      <c r="A246" t="s">
        <v>8224</v>
      </c>
      <c r="B246" s="2918" t="s">
        <v>9101</v>
      </c>
    </row>
    <row r="247" spans="1:2" x14ac:dyDescent="0.25">
      <c r="A247" t="s">
        <v>8225</v>
      </c>
      <c r="B247" s="2918" t="s">
        <v>9102</v>
      </c>
    </row>
    <row r="248" spans="1:2" x14ac:dyDescent="0.25">
      <c r="A248" t="s">
        <v>8226</v>
      </c>
      <c r="B248" s="2918" t="s">
        <v>9103</v>
      </c>
    </row>
    <row r="249" spans="1:2" x14ac:dyDescent="0.25">
      <c r="A249" t="s">
        <v>8227</v>
      </c>
      <c r="B249" s="2918" t="s">
        <v>9104</v>
      </c>
    </row>
    <row r="250" spans="1:2" x14ac:dyDescent="0.25">
      <c r="A250" t="s">
        <v>8228</v>
      </c>
      <c r="B250" s="2918" t="s">
        <v>9105</v>
      </c>
    </row>
    <row r="251" spans="1:2" x14ac:dyDescent="0.25">
      <c r="A251" t="s">
        <v>8229</v>
      </c>
      <c r="B251" s="2918" t="s">
        <v>9106</v>
      </c>
    </row>
    <row r="252" spans="1:2" x14ac:dyDescent="0.25">
      <c r="A252" t="s">
        <v>8230</v>
      </c>
      <c r="B252" s="2918" t="s">
        <v>9107</v>
      </c>
    </row>
    <row r="253" spans="1:2" x14ac:dyDescent="0.25">
      <c r="A253" t="s">
        <v>8231</v>
      </c>
      <c r="B253" s="2918" t="s">
        <v>9108</v>
      </c>
    </row>
    <row r="254" spans="1:2" x14ac:dyDescent="0.25">
      <c r="A254" t="s">
        <v>8232</v>
      </c>
      <c r="B254" s="2918" t="s">
        <v>9109</v>
      </c>
    </row>
    <row r="255" spans="1:2" x14ac:dyDescent="0.25">
      <c r="A255" t="s">
        <v>8233</v>
      </c>
      <c r="B255" s="2918" t="s">
        <v>9110</v>
      </c>
    </row>
    <row r="256" spans="1:2" x14ac:dyDescent="0.25">
      <c r="A256" t="s">
        <v>8234</v>
      </c>
      <c r="B256" s="2918" t="s">
        <v>9111</v>
      </c>
    </row>
    <row r="257" spans="1:2" x14ac:dyDescent="0.25">
      <c r="A257" s="2919" t="s">
        <v>8235</v>
      </c>
      <c r="B257" s="2918" t="s">
        <v>9057</v>
      </c>
    </row>
    <row r="258" spans="1:2" x14ac:dyDescent="0.25">
      <c r="A258" t="s">
        <v>8236</v>
      </c>
      <c r="B258" s="2918" t="s">
        <v>9059</v>
      </c>
    </row>
    <row r="259" spans="1:2" x14ac:dyDescent="0.25">
      <c r="A259" t="s">
        <v>8237</v>
      </c>
      <c r="B259" s="2918" t="s">
        <v>9060</v>
      </c>
    </row>
    <row r="260" spans="1:2" x14ac:dyDescent="0.25">
      <c r="A260" t="s">
        <v>8238</v>
      </c>
      <c r="B260" s="2918" t="s">
        <v>9061</v>
      </c>
    </row>
    <row r="261" spans="1:2" x14ac:dyDescent="0.25">
      <c r="A261" t="s">
        <v>8239</v>
      </c>
      <c r="B261" s="2918" t="s">
        <v>9062</v>
      </c>
    </row>
    <row r="262" spans="1:2" x14ac:dyDescent="0.25">
      <c r="A262" t="s">
        <v>8240</v>
      </c>
      <c r="B262" s="2918" t="s">
        <v>9063</v>
      </c>
    </row>
    <row r="263" spans="1:2" x14ac:dyDescent="0.25">
      <c r="A263" t="s">
        <v>8241</v>
      </c>
      <c r="B263" s="2918" t="s">
        <v>9064</v>
      </c>
    </row>
    <row r="264" spans="1:2" x14ac:dyDescent="0.25">
      <c r="A264" t="s">
        <v>8242</v>
      </c>
      <c r="B264" s="2918" t="s">
        <v>9065</v>
      </c>
    </row>
    <row r="265" spans="1:2" x14ac:dyDescent="0.25">
      <c r="A265" t="s">
        <v>8243</v>
      </c>
      <c r="B265" s="2918" t="s">
        <v>9066</v>
      </c>
    </row>
    <row r="266" spans="1:2" x14ac:dyDescent="0.25">
      <c r="A266" t="s">
        <v>8244</v>
      </c>
      <c r="B266" s="2918" t="s">
        <v>9067</v>
      </c>
    </row>
    <row r="267" spans="1:2" x14ac:dyDescent="0.25">
      <c r="A267" t="s">
        <v>8245</v>
      </c>
      <c r="B267" s="2918" t="s">
        <v>9068</v>
      </c>
    </row>
    <row r="268" spans="1:2" x14ac:dyDescent="0.25">
      <c r="A268" t="s">
        <v>8246</v>
      </c>
      <c r="B268" s="2918" t="s">
        <v>9069</v>
      </c>
    </row>
    <row r="269" spans="1:2" x14ac:dyDescent="0.25">
      <c r="A269" t="s">
        <v>8247</v>
      </c>
      <c r="B269" s="2918" t="s">
        <v>9070</v>
      </c>
    </row>
    <row r="270" spans="1:2" x14ac:dyDescent="0.25">
      <c r="A270" t="s">
        <v>8248</v>
      </c>
      <c r="B270" s="2918" t="s">
        <v>9071</v>
      </c>
    </row>
    <row r="271" spans="1:2" x14ac:dyDescent="0.25">
      <c r="A271" t="s">
        <v>8249</v>
      </c>
      <c r="B271" s="2918" t="s">
        <v>9072</v>
      </c>
    </row>
    <row r="272" spans="1:2" x14ac:dyDescent="0.25">
      <c r="A272" t="s">
        <v>8250</v>
      </c>
      <c r="B272" s="2918" t="s">
        <v>9073</v>
      </c>
    </row>
    <row r="273" spans="1:2" x14ac:dyDescent="0.25">
      <c r="A273" t="s">
        <v>8251</v>
      </c>
      <c r="B273" s="2918" t="s">
        <v>9074</v>
      </c>
    </row>
    <row r="274" spans="1:2" x14ac:dyDescent="0.25">
      <c r="A274" t="s">
        <v>8252</v>
      </c>
      <c r="B274" s="2918" t="s">
        <v>9075</v>
      </c>
    </row>
    <row r="275" spans="1:2" x14ac:dyDescent="0.25">
      <c r="A275" t="s">
        <v>8253</v>
      </c>
      <c r="B275" s="2918" t="s">
        <v>9076</v>
      </c>
    </row>
    <row r="276" spans="1:2" x14ac:dyDescent="0.25">
      <c r="A276" t="s">
        <v>8254</v>
      </c>
      <c r="B276" s="2918" t="s">
        <v>9077</v>
      </c>
    </row>
    <row r="277" spans="1:2" x14ac:dyDescent="0.25">
      <c r="A277" t="s">
        <v>8255</v>
      </c>
      <c r="B277" s="2918" t="s">
        <v>9078</v>
      </c>
    </row>
    <row r="278" spans="1:2" x14ac:dyDescent="0.25">
      <c r="A278" t="s">
        <v>8256</v>
      </c>
      <c r="B278" s="2918" t="s">
        <v>9079</v>
      </c>
    </row>
    <row r="279" spans="1:2" x14ac:dyDescent="0.25">
      <c r="A279" t="s">
        <v>8257</v>
      </c>
      <c r="B279" s="2918" t="s">
        <v>9080</v>
      </c>
    </row>
    <row r="280" spans="1:2" x14ac:dyDescent="0.25">
      <c r="A280" t="s">
        <v>8258</v>
      </c>
      <c r="B280" s="2918" t="s">
        <v>9081</v>
      </c>
    </row>
    <row r="281" spans="1:2" x14ac:dyDescent="0.25">
      <c r="A281" t="s">
        <v>8259</v>
      </c>
      <c r="B281" s="2918" t="s">
        <v>9082</v>
      </c>
    </row>
    <row r="282" spans="1:2" x14ac:dyDescent="0.25">
      <c r="A282" t="s">
        <v>8260</v>
      </c>
      <c r="B282" s="2918" t="s">
        <v>9083</v>
      </c>
    </row>
    <row r="283" spans="1:2" x14ac:dyDescent="0.25">
      <c r="A283" t="s">
        <v>8261</v>
      </c>
      <c r="B283" s="2918" t="s">
        <v>9084</v>
      </c>
    </row>
    <row r="284" spans="1:2" x14ac:dyDescent="0.25">
      <c r="A284" t="s">
        <v>8262</v>
      </c>
      <c r="B284" s="2918" t="s">
        <v>9085</v>
      </c>
    </row>
    <row r="285" spans="1:2" x14ac:dyDescent="0.25">
      <c r="A285" t="s">
        <v>8263</v>
      </c>
      <c r="B285" s="2918" t="s">
        <v>9086</v>
      </c>
    </row>
    <row r="286" spans="1:2" x14ac:dyDescent="0.25">
      <c r="A286" t="s">
        <v>8264</v>
      </c>
      <c r="B286" s="2918" t="s">
        <v>9087</v>
      </c>
    </row>
    <row r="287" spans="1:2" x14ac:dyDescent="0.25">
      <c r="A287" t="s">
        <v>8265</v>
      </c>
      <c r="B287" s="2918" t="s">
        <v>9088</v>
      </c>
    </row>
    <row r="288" spans="1:2" x14ac:dyDescent="0.25">
      <c r="A288" t="s">
        <v>8266</v>
      </c>
      <c r="B288" s="2918" t="s">
        <v>9089</v>
      </c>
    </row>
    <row r="289" spans="1:2" x14ac:dyDescent="0.25">
      <c r="A289" t="s">
        <v>8267</v>
      </c>
      <c r="B289" s="2918" t="s">
        <v>9090</v>
      </c>
    </row>
    <row r="290" spans="1:2" x14ac:dyDescent="0.25">
      <c r="A290" t="s">
        <v>8268</v>
      </c>
      <c r="B290" s="2918" t="s">
        <v>9091</v>
      </c>
    </row>
    <row r="291" spans="1:2" x14ac:dyDescent="0.25">
      <c r="A291" t="s">
        <v>8269</v>
      </c>
      <c r="B291" s="2918" t="s">
        <v>9092</v>
      </c>
    </row>
    <row r="292" spans="1:2" x14ac:dyDescent="0.25">
      <c r="A292" t="s">
        <v>8270</v>
      </c>
      <c r="B292" s="2918" t="s">
        <v>9093</v>
      </c>
    </row>
    <row r="293" spans="1:2" x14ac:dyDescent="0.25">
      <c r="A293" t="s">
        <v>8271</v>
      </c>
      <c r="B293" s="2918" t="s">
        <v>9094</v>
      </c>
    </row>
    <row r="294" spans="1:2" x14ac:dyDescent="0.25">
      <c r="A294" t="s">
        <v>8272</v>
      </c>
      <c r="B294" s="2918" t="s">
        <v>9095</v>
      </c>
    </row>
    <row r="295" spans="1:2" x14ac:dyDescent="0.25">
      <c r="A295" t="s">
        <v>8273</v>
      </c>
      <c r="B295" s="2918" t="s">
        <v>9096</v>
      </c>
    </row>
    <row r="296" spans="1:2" x14ac:dyDescent="0.25">
      <c r="A296" t="s">
        <v>8274</v>
      </c>
      <c r="B296" s="2918" t="s">
        <v>9097</v>
      </c>
    </row>
    <row r="297" spans="1:2" x14ac:dyDescent="0.25">
      <c r="A297" t="s">
        <v>8275</v>
      </c>
      <c r="B297" s="2918" t="s">
        <v>9098</v>
      </c>
    </row>
    <row r="298" spans="1:2" x14ac:dyDescent="0.25">
      <c r="A298" t="s">
        <v>8276</v>
      </c>
      <c r="B298" s="2918" t="s">
        <v>9099</v>
      </c>
    </row>
    <row r="299" spans="1:2" x14ac:dyDescent="0.25">
      <c r="A299" t="s">
        <v>8277</v>
      </c>
      <c r="B299" s="2918" t="s">
        <v>9100</v>
      </c>
    </row>
    <row r="300" spans="1:2" x14ac:dyDescent="0.25">
      <c r="A300" t="s">
        <v>8278</v>
      </c>
      <c r="B300" s="2918" t="s">
        <v>9101</v>
      </c>
    </row>
    <row r="301" spans="1:2" x14ac:dyDescent="0.25">
      <c r="A301" t="s">
        <v>8279</v>
      </c>
      <c r="B301" s="2918" t="s">
        <v>9102</v>
      </c>
    </row>
    <row r="302" spans="1:2" x14ac:dyDescent="0.25">
      <c r="A302" t="s">
        <v>8280</v>
      </c>
      <c r="B302" s="2918" t="s">
        <v>9103</v>
      </c>
    </row>
    <row r="303" spans="1:2" x14ac:dyDescent="0.25">
      <c r="A303" t="s">
        <v>8281</v>
      </c>
      <c r="B303" s="2918" t="s">
        <v>9104</v>
      </c>
    </row>
    <row r="304" spans="1:2" x14ac:dyDescent="0.25">
      <c r="A304" t="s">
        <v>8282</v>
      </c>
      <c r="B304" s="2918" t="s">
        <v>9105</v>
      </c>
    </row>
    <row r="305" spans="1:2" x14ac:dyDescent="0.25">
      <c r="A305" t="s">
        <v>8283</v>
      </c>
      <c r="B305" s="2918" t="s">
        <v>9106</v>
      </c>
    </row>
    <row r="306" spans="1:2" x14ac:dyDescent="0.25">
      <c r="A306" t="s">
        <v>8284</v>
      </c>
      <c r="B306" s="2918" t="s">
        <v>9107</v>
      </c>
    </row>
    <row r="307" spans="1:2" x14ac:dyDescent="0.25">
      <c r="A307" t="s">
        <v>8285</v>
      </c>
      <c r="B307" s="2918" t="s">
        <v>9108</v>
      </c>
    </row>
    <row r="308" spans="1:2" x14ac:dyDescent="0.25">
      <c r="A308" t="s">
        <v>8286</v>
      </c>
      <c r="B308" s="2918" t="s">
        <v>9109</v>
      </c>
    </row>
    <row r="309" spans="1:2" x14ac:dyDescent="0.25">
      <c r="A309" t="s">
        <v>8287</v>
      </c>
      <c r="B309" s="2918" t="s">
        <v>9110</v>
      </c>
    </row>
    <row r="310" spans="1:2" x14ac:dyDescent="0.25">
      <c r="A310" t="s">
        <v>8288</v>
      </c>
      <c r="B310" s="2918" t="s">
        <v>9111</v>
      </c>
    </row>
    <row r="311" spans="1:2" x14ac:dyDescent="0.25">
      <c r="A311" s="2919" t="s">
        <v>8289</v>
      </c>
      <c r="B311" s="2918" t="s">
        <v>9057</v>
      </c>
    </row>
    <row r="312" spans="1:2" x14ac:dyDescent="0.25">
      <c r="A312" t="s">
        <v>8290</v>
      </c>
      <c r="B312" s="2918" t="s">
        <v>9059</v>
      </c>
    </row>
    <row r="313" spans="1:2" x14ac:dyDescent="0.25">
      <c r="A313" t="s">
        <v>8291</v>
      </c>
      <c r="B313" s="2918" t="s">
        <v>9060</v>
      </c>
    </row>
    <row r="314" spans="1:2" x14ac:dyDescent="0.25">
      <c r="A314" t="s">
        <v>8292</v>
      </c>
      <c r="B314" s="2918" t="s">
        <v>9061</v>
      </c>
    </row>
    <row r="315" spans="1:2" x14ac:dyDescent="0.25">
      <c r="A315" t="s">
        <v>8293</v>
      </c>
      <c r="B315" s="2918" t="s">
        <v>9062</v>
      </c>
    </row>
    <row r="316" spans="1:2" x14ac:dyDescent="0.25">
      <c r="A316" t="s">
        <v>8294</v>
      </c>
      <c r="B316" s="2918" t="s">
        <v>9063</v>
      </c>
    </row>
    <row r="317" spans="1:2" x14ac:dyDescent="0.25">
      <c r="A317" t="s">
        <v>8295</v>
      </c>
      <c r="B317" s="2918" t="s">
        <v>9064</v>
      </c>
    </row>
    <row r="318" spans="1:2" x14ac:dyDescent="0.25">
      <c r="A318" t="s">
        <v>8296</v>
      </c>
      <c r="B318" s="2918" t="s">
        <v>9065</v>
      </c>
    </row>
    <row r="319" spans="1:2" x14ac:dyDescent="0.25">
      <c r="A319" t="s">
        <v>8297</v>
      </c>
      <c r="B319" s="2918" t="s">
        <v>9066</v>
      </c>
    </row>
    <row r="320" spans="1:2" x14ac:dyDescent="0.25">
      <c r="A320" t="s">
        <v>8298</v>
      </c>
      <c r="B320" s="2918" t="s">
        <v>9067</v>
      </c>
    </row>
    <row r="321" spans="1:2" x14ac:dyDescent="0.25">
      <c r="A321" t="s">
        <v>8299</v>
      </c>
      <c r="B321" s="2918" t="s">
        <v>9068</v>
      </c>
    </row>
    <row r="322" spans="1:2" x14ac:dyDescent="0.25">
      <c r="A322" t="s">
        <v>8300</v>
      </c>
      <c r="B322" s="2918" t="s">
        <v>9069</v>
      </c>
    </row>
    <row r="323" spans="1:2" x14ac:dyDescent="0.25">
      <c r="A323" t="s">
        <v>8301</v>
      </c>
      <c r="B323" s="2918" t="s">
        <v>9070</v>
      </c>
    </row>
    <row r="324" spans="1:2" x14ac:dyDescent="0.25">
      <c r="A324" t="s">
        <v>8302</v>
      </c>
      <c r="B324" s="2918" t="s">
        <v>9071</v>
      </c>
    </row>
    <row r="325" spans="1:2" x14ac:dyDescent="0.25">
      <c r="A325" t="s">
        <v>8303</v>
      </c>
      <c r="B325" s="2918" t="s">
        <v>9072</v>
      </c>
    </row>
    <row r="326" spans="1:2" x14ac:dyDescent="0.25">
      <c r="A326" t="s">
        <v>8304</v>
      </c>
      <c r="B326" s="2918" t="s">
        <v>9073</v>
      </c>
    </row>
    <row r="327" spans="1:2" x14ac:dyDescent="0.25">
      <c r="A327" t="s">
        <v>8305</v>
      </c>
      <c r="B327" s="2918" t="s">
        <v>9074</v>
      </c>
    </row>
    <row r="328" spans="1:2" x14ac:dyDescent="0.25">
      <c r="A328" t="s">
        <v>8306</v>
      </c>
      <c r="B328" s="2918" t="s">
        <v>9075</v>
      </c>
    </row>
    <row r="329" spans="1:2" x14ac:dyDescent="0.25">
      <c r="A329" t="s">
        <v>8307</v>
      </c>
      <c r="B329" s="2918" t="s">
        <v>9076</v>
      </c>
    </row>
    <row r="330" spans="1:2" x14ac:dyDescent="0.25">
      <c r="A330" t="s">
        <v>8308</v>
      </c>
      <c r="B330" s="2918" t="s">
        <v>9077</v>
      </c>
    </row>
    <row r="331" spans="1:2" x14ac:dyDescent="0.25">
      <c r="A331" t="s">
        <v>8309</v>
      </c>
      <c r="B331" s="2918" t="s">
        <v>9078</v>
      </c>
    </row>
    <row r="332" spans="1:2" x14ac:dyDescent="0.25">
      <c r="A332" t="s">
        <v>8310</v>
      </c>
      <c r="B332" s="2918" t="s">
        <v>9079</v>
      </c>
    </row>
    <row r="333" spans="1:2" x14ac:dyDescent="0.25">
      <c r="A333" t="s">
        <v>8311</v>
      </c>
      <c r="B333" s="2918" t="s">
        <v>9080</v>
      </c>
    </row>
    <row r="334" spans="1:2" x14ac:dyDescent="0.25">
      <c r="A334" t="s">
        <v>8312</v>
      </c>
      <c r="B334" s="2918" t="s">
        <v>9081</v>
      </c>
    </row>
    <row r="335" spans="1:2" x14ac:dyDescent="0.25">
      <c r="A335" t="s">
        <v>8313</v>
      </c>
      <c r="B335" s="2918" t="s">
        <v>9082</v>
      </c>
    </row>
    <row r="336" spans="1:2" x14ac:dyDescent="0.25">
      <c r="A336" t="s">
        <v>8314</v>
      </c>
      <c r="B336" s="2918" t="s">
        <v>9083</v>
      </c>
    </row>
    <row r="337" spans="1:2" x14ac:dyDescent="0.25">
      <c r="A337" t="s">
        <v>8315</v>
      </c>
      <c r="B337" s="2918" t="s">
        <v>9084</v>
      </c>
    </row>
    <row r="338" spans="1:2" x14ac:dyDescent="0.25">
      <c r="A338" t="s">
        <v>8316</v>
      </c>
      <c r="B338" s="2918" t="s">
        <v>9085</v>
      </c>
    </row>
    <row r="339" spans="1:2" x14ac:dyDescent="0.25">
      <c r="A339" t="s">
        <v>8317</v>
      </c>
      <c r="B339" s="2918" t="s">
        <v>9086</v>
      </c>
    </row>
    <row r="340" spans="1:2" x14ac:dyDescent="0.25">
      <c r="A340" t="s">
        <v>8318</v>
      </c>
      <c r="B340" s="2918" t="s">
        <v>9087</v>
      </c>
    </row>
    <row r="341" spans="1:2" x14ac:dyDescent="0.25">
      <c r="A341" t="s">
        <v>8319</v>
      </c>
      <c r="B341" s="2918" t="s">
        <v>9088</v>
      </c>
    </row>
    <row r="342" spans="1:2" x14ac:dyDescent="0.25">
      <c r="A342" t="s">
        <v>8320</v>
      </c>
      <c r="B342" s="2918" t="s">
        <v>9089</v>
      </c>
    </row>
    <row r="343" spans="1:2" x14ac:dyDescent="0.25">
      <c r="A343" t="s">
        <v>8321</v>
      </c>
      <c r="B343" s="2918" t="s">
        <v>9090</v>
      </c>
    </row>
    <row r="344" spans="1:2" x14ac:dyDescent="0.25">
      <c r="A344" t="s">
        <v>8322</v>
      </c>
      <c r="B344" s="2918" t="s">
        <v>9091</v>
      </c>
    </row>
    <row r="345" spans="1:2" x14ac:dyDescent="0.25">
      <c r="A345" t="s">
        <v>8323</v>
      </c>
      <c r="B345" s="2918" t="s">
        <v>9092</v>
      </c>
    </row>
    <row r="346" spans="1:2" x14ac:dyDescent="0.25">
      <c r="A346" t="s">
        <v>8324</v>
      </c>
      <c r="B346" s="2918" t="s">
        <v>9093</v>
      </c>
    </row>
    <row r="347" spans="1:2" x14ac:dyDescent="0.25">
      <c r="A347" t="s">
        <v>8325</v>
      </c>
      <c r="B347" s="2918" t="s">
        <v>9094</v>
      </c>
    </row>
    <row r="348" spans="1:2" x14ac:dyDescent="0.25">
      <c r="A348" t="s">
        <v>8326</v>
      </c>
      <c r="B348" s="2918" t="s">
        <v>9095</v>
      </c>
    </row>
    <row r="349" spans="1:2" x14ac:dyDescent="0.25">
      <c r="A349" t="s">
        <v>8327</v>
      </c>
      <c r="B349" s="2918" t="s">
        <v>9096</v>
      </c>
    </row>
    <row r="350" spans="1:2" x14ac:dyDescent="0.25">
      <c r="A350" t="s">
        <v>8328</v>
      </c>
      <c r="B350" s="2918" t="s">
        <v>9097</v>
      </c>
    </row>
    <row r="351" spans="1:2" x14ac:dyDescent="0.25">
      <c r="A351" t="s">
        <v>8329</v>
      </c>
      <c r="B351" s="2918" t="s">
        <v>9098</v>
      </c>
    </row>
    <row r="352" spans="1:2" x14ac:dyDescent="0.25">
      <c r="A352" t="s">
        <v>8330</v>
      </c>
      <c r="B352" s="2918" t="s">
        <v>9099</v>
      </c>
    </row>
    <row r="353" spans="1:2" x14ac:dyDescent="0.25">
      <c r="A353" t="s">
        <v>8331</v>
      </c>
      <c r="B353" s="2918" t="s">
        <v>9100</v>
      </c>
    </row>
    <row r="354" spans="1:2" x14ac:dyDescent="0.25">
      <c r="A354" t="s">
        <v>8332</v>
      </c>
      <c r="B354" s="2918" t="s">
        <v>9101</v>
      </c>
    </row>
    <row r="355" spans="1:2" x14ac:dyDescent="0.25">
      <c r="A355" t="s">
        <v>8333</v>
      </c>
      <c r="B355" s="2918" t="s">
        <v>9102</v>
      </c>
    </row>
    <row r="356" spans="1:2" x14ac:dyDescent="0.25">
      <c r="A356" t="s">
        <v>8334</v>
      </c>
      <c r="B356" s="2918" t="s">
        <v>9103</v>
      </c>
    </row>
    <row r="357" spans="1:2" x14ac:dyDescent="0.25">
      <c r="A357" t="s">
        <v>8335</v>
      </c>
      <c r="B357" s="2918" t="s">
        <v>9104</v>
      </c>
    </row>
    <row r="358" spans="1:2" x14ac:dyDescent="0.25">
      <c r="A358" t="s">
        <v>8336</v>
      </c>
      <c r="B358" s="2918" t="s">
        <v>9105</v>
      </c>
    </row>
    <row r="359" spans="1:2" x14ac:dyDescent="0.25">
      <c r="A359" t="s">
        <v>8337</v>
      </c>
      <c r="B359" s="2918" t="s">
        <v>9106</v>
      </c>
    </row>
    <row r="360" spans="1:2" x14ac:dyDescent="0.25">
      <c r="A360" t="s">
        <v>8338</v>
      </c>
      <c r="B360" s="2918" t="s">
        <v>9107</v>
      </c>
    </row>
    <row r="361" spans="1:2" x14ac:dyDescent="0.25">
      <c r="A361" t="s">
        <v>8339</v>
      </c>
      <c r="B361" s="2918" t="s">
        <v>9108</v>
      </c>
    </row>
    <row r="362" spans="1:2" x14ac:dyDescent="0.25">
      <c r="A362" t="s">
        <v>8340</v>
      </c>
      <c r="B362" s="2918" t="s">
        <v>9109</v>
      </c>
    </row>
    <row r="363" spans="1:2" x14ac:dyDescent="0.25">
      <c r="A363" t="s">
        <v>8341</v>
      </c>
      <c r="B363" s="2918" t="s">
        <v>9110</v>
      </c>
    </row>
    <row r="364" spans="1:2" x14ac:dyDescent="0.25">
      <c r="A364" t="s">
        <v>8342</v>
      </c>
      <c r="B364" s="2918" t="s">
        <v>9111</v>
      </c>
    </row>
    <row r="365" spans="1:2" x14ac:dyDescent="0.25">
      <c r="A365" s="2919" t="s">
        <v>8343</v>
      </c>
      <c r="B365" s="2918" t="s">
        <v>9057</v>
      </c>
    </row>
    <row r="366" spans="1:2" x14ac:dyDescent="0.25">
      <c r="A366" t="s">
        <v>8344</v>
      </c>
      <c r="B366" s="2918" t="s">
        <v>9059</v>
      </c>
    </row>
    <row r="367" spans="1:2" x14ac:dyDescent="0.25">
      <c r="A367" t="s">
        <v>8345</v>
      </c>
      <c r="B367" s="2918" t="s">
        <v>9060</v>
      </c>
    </row>
    <row r="368" spans="1:2" x14ac:dyDescent="0.25">
      <c r="A368" t="s">
        <v>8346</v>
      </c>
      <c r="B368" s="2918" t="s">
        <v>9061</v>
      </c>
    </row>
    <row r="369" spans="1:2" x14ac:dyDescent="0.25">
      <c r="A369" t="s">
        <v>8347</v>
      </c>
      <c r="B369" s="2918" t="s">
        <v>9062</v>
      </c>
    </row>
    <row r="370" spans="1:2" x14ac:dyDescent="0.25">
      <c r="A370" t="s">
        <v>8348</v>
      </c>
      <c r="B370" s="2918" t="s">
        <v>9063</v>
      </c>
    </row>
    <row r="371" spans="1:2" x14ac:dyDescent="0.25">
      <c r="A371" t="s">
        <v>8349</v>
      </c>
      <c r="B371" s="2918" t="s">
        <v>9064</v>
      </c>
    </row>
    <row r="372" spans="1:2" x14ac:dyDescent="0.25">
      <c r="A372" t="s">
        <v>8350</v>
      </c>
      <c r="B372" s="2918" t="s">
        <v>9065</v>
      </c>
    </row>
    <row r="373" spans="1:2" x14ac:dyDescent="0.25">
      <c r="A373" t="s">
        <v>8351</v>
      </c>
      <c r="B373" s="2918" t="s">
        <v>9066</v>
      </c>
    </row>
    <row r="374" spans="1:2" x14ac:dyDescent="0.25">
      <c r="A374" t="s">
        <v>8352</v>
      </c>
      <c r="B374" s="2918" t="s">
        <v>9067</v>
      </c>
    </row>
    <row r="375" spans="1:2" x14ac:dyDescent="0.25">
      <c r="A375" t="s">
        <v>8353</v>
      </c>
      <c r="B375" s="2918" t="s">
        <v>9068</v>
      </c>
    </row>
    <row r="376" spans="1:2" x14ac:dyDescent="0.25">
      <c r="A376" t="s">
        <v>8354</v>
      </c>
      <c r="B376" s="2918" t="s">
        <v>9069</v>
      </c>
    </row>
    <row r="377" spans="1:2" x14ac:dyDescent="0.25">
      <c r="A377" t="s">
        <v>8355</v>
      </c>
      <c r="B377" s="2918" t="s">
        <v>9070</v>
      </c>
    </row>
    <row r="378" spans="1:2" x14ac:dyDescent="0.25">
      <c r="A378" t="s">
        <v>8356</v>
      </c>
      <c r="B378" s="2918" t="s">
        <v>9071</v>
      </c>
    </row>
    <row r="379" spans="1:2" x14ac:dyDescent="0.25">
      <c r="A379" t="s">
        <v>8357</v>
      </c>
      <c r="B379" s="2918" t="s">
        <v>9072</v>
      </c>
    </row>
    <row r="380" spans="1:2" x14ac:dyDescent="0.25">
      <c r="A380" t="s">
        <v>8358</v>
      </c>
      <c r="B380" s="2918" t="s">
        <v>9073</v>
      </c>
    </row>
    <row r="381" spans="1:2" x14ac:dyDescent="0.25">
      <c r="A381" t="s">
        <v>8359</v>
      </c>
      <c r="B381" s="2918" t="s">
        <v>9074</v>
      </c>
    </row>
    <row r="382" spans="1:2" x14ac:dyDescent="0.25">
      <c r="A382" t="s">
        <v>8360</v>
      </c>
      <c r="B382" s="2918" t="s">
        <v>9075</v>
      </c>
    </row>
    <row r="383" spans="1:2" x14ac:dyDescent="0.25">
      <c r="A383" t="s">
        <v>8361</v>
      </c>
      <c r="B383" s="2918" t="s">
        <v>9076</v>
      </c>
    </row>
    <row r="384" spans="1:2" x14ac:dyDescent="0.25">
      <c r="A384" t="s">
        <v>8362</v>
      </c>
      <c r="B384" s="2918" t="s">
        <v>9077</v>
      </c>
    </row>
    <row r="385" spans="1:2" x14ac:dyDescent="0.25">
      <c r="A385" t="s">
        <v>8363</v>
      </c>
      <c r="B385" s="2918" t="s">
        <v>9078</v>
      </c>
    </row>
    <row r="386" spans="1:2" x14ac:dyDescent="0.25">
      <c r="A386" t="s">
        <v>8364</v>
      </c>
      <c r="B386" s="2918" t="s">
        <v>9079</v>
      </c>
    </row>
    <row r="387" spans="1:2" x14ac:dyDescent="0.25">
      <c r="A387" t="s">
        <v>8365</v>
      </c>
      <c r="B387" s="2918" t="s">
        <v>9080</v>
      </c>
    </row>
    <row r="388" spans="1:2" x14ac:dyDescent="0.25">
      <c r="A388" t="s">
        <v>8366</v>
      </c>
      <c r="B388" s="2918" t="s">
        <v>9081</v>
      </c>
    </row>
    <row r="389" spans="1:2" x14ac:dyDescent="0.25">
      <c r="A389" t="s">
        <v>8367</v>
      </c>
      <c r="B389" s="2918" t="s">
        <v>9082</v>
      </c>
    </row>
    <row r="390" spans="1:2" x14ac:dyDescent="0.25">
      <c r="A390" t="s">
        <v>8368</v>
      </c>
      <c r="B390" s="2918" t="s">
        <v>9083</v>
      </c>
    </row>
    <row r="391" spans="1:2" x14ac:dyDescent="0.25">
      <c r="A391" t="s">
        <v>8369</v>
      </c>
      <c r="B391" s="2918" t="s">
        <v>9084</v>
      </c>
    </row>
    <row r="392" spans="1:2" x14ac:dyDescent="0.25">
      <c r="A392" t="s">
        <v>8370</v>
      </c>
      <c r="B392" s="2918" t="s">
        <v>9085</v>
      </c>
    </row>
    <row r="393" spans="1:2" x14ac:dyDescent="0.25">
      <c r="A393" t="s">
        <v>8371</v>
      </c>
      <c r="B393" s="2918" t="s">
        <v>9086</v>
      </c>
    </row>
    <row r="394" spans="1:2" x14ac:dyDescent="0.25">
      <c r="A394" t="s">
        <v>8372</v>
      </c>
      <c r="B394" s="2918" t="s">
        <v>9087</v>
      </c>
    </row>
    <row r="395" spans="1:2" x14ac:dyDescent="0.25">
      <c r="A395" t="s">
        <v>8373</v>
      </c>
      <c r="B395" s="2918" t="s">
        <v>9088</v>
      </c>
    </row>
    <row r="396" spans="1:2" x14ac:dyDescent="0.25">
      <c r="A396" t="s">
        <v>8374</v>
      </c>
      <c r="B396" s="2918" t="s">
        <v>9089</v>
      </c>
    </row>
    <row r="397" spans="1:2" x14ac:dyDescent="0.25">
      <c r="A397" t="s">
        <v>8375</v>
      </c>
      <c r="B397" s="2918" t="s">
        <v>9090</v>
      </c>
    </row>
    <row r="398" spans="1:2" x14ac:dyDescent="0.25">
      <c r="A398" t="s">
        <v>8376</v>
      </c>
      <c r="B398" s="2918" t="s">
        <v>9091</v>
      </c>
    </row>
    <row r="399" spans="1:2" x14ac:dyDescent="0.25">
      <c r="A399" t="s">
        <v>8377</v>
      </c>
      <c r="B399" s="2918" t="s">
        <v>9092</v>
      </c>
    </row>
    <row r="400" spans="1:2" x14ac:dyDescent="0.25">
      <c r="A400" t="s">
        <v>8378</v>
      </c>
      <c r="B400" s="2918" t="s">
        <v>9093</v>
      </c>
    </row>
    <row r="401" spans="1:2" x14ac:dyDescent="0.25">
      <c r="A401" t="s">
        <v>8379</v>
      </c>
      <c r="B401" s="2918" t="s">
        <v>9094</v>
      </c>
    </row>
    <row r="402" spans="1:2" x14ac:dyDescent="0.25">
      <c r="A402" t="s">
        <v>8380</v>
      </c>
      <c r="B402" s="2918" t="s">
        <v>9095</v>
      </c>
    </row>
    <row r="403" spans="1:2" x14ac:dyDescent="0.25">
      <c r="A403" t="s">
        <v>8381</v>
      </c>
      <c r="B403" s="2918" t="s">
        <v>9096</v>
      </c>
    </row>
    <row r="404" spans="1:2" x14ac:dyDescent="0.25">
      <c r="A404" t="s">
        <v>8382</v>
      </c>
      <c r="B404" s="2918" t="s">
        <v>9097</v>
      </c>
    </row>
    <row r="405" spans="1:2" x14ac:dyDescent="0.25">
      <c r="A405" t="s">
        <v>8383</v>
      </c>
      <c r="B405" s="2918" t="s">
        <v>9098</v>
      </c>
    </row>
    <row r="406" spans="1:2" x14ac:dyDescent="0.25">
      <c r="A406" t="s">
        <v>8384</v>
      </c>
      <c r="B406" s="2918" t="s">
        <v>9099</v>
      </c>
    </row>
    <row r="407" spans="1:2" x14ac:dyDescent="0.25">
      <c r="A407" t="s">
        <v>8385</v>
      </c>
      <c r="B407" s="2918" t="s">
        <v>9100</v>
      </c>
    </row>
    <row r="408" spans="1:2" x14ac:dyDescent="0.25">
      <c r="A408" t="s">
        <v>8386</v>
      </c>
      <c r="B408" s="2918" t="s">
        <v>9101</v>
      </c>
    </row>
    <row r="409" spans="1:2" x14ac:dyDescent="0.25">
      <c r="A409" t="s">
        <v>8387</v>
      </c>
      <c r="B409" s="2918" t="s">
        <v>9102</v>
      </c>
    </row>
    <row r="410" spans="1:2" x14ac:dyDescent="0.25">
      <c r="A410" t="s">
        <v>8388</v>
      </c>
      <c r="B410" s="2918" t="s">
        <v>9103</v>
      </c>
    </row>
    <row r="411" spans="1:2" x14ac:dyDescent="0.25">
      <c r="A411" t="s">
        <v>8389</v>
      </c>
      <c r="B411" s="2918" t="s">
        <v>9104</v>
      </c>
    </row>
    <row r="412" spans="1:2" x14ac:dyDescent="0.25">
      <c r="A412" t="s">
        <v>8390</v>
      </c>
      <c r="B412" s="2918" t="s">
        <v>9105</v>
      </c>
    </row>
    <row r="413" spans="1:2" x14ac:dyDescent="0.25">
      <c r="A413" t="s">
        <v>8391</v>
      </c>
      <c r="B413" s="2918" t="s">
        <v>9106</v>
      </c>
    </row>
    <row r="414" spans="1:2" x14ac:dyDescent="0.25">
      <c r="A414" t="s">
        <v>8392</v>
      </c>
      <c r="B414" s="2918" t="s">
        <v>9107</v>
      </c>
    </row>
    <row r="415" spans="1:2" x14ac:dyDescent="0.25">
      <c r="A415" t="s">
        <v>8393</v>
      </c>
      <c r="B415" s="2918" t="s">
        <v>9108</v>
      </c>
    </row>
    <row r="416" spans="1:2" x14ac:dyDescent="0.25">
      <c r="A416" t="s">
        <v>8394</v>
      </c>
      <c r="B416" s="2918" t="s">
        <v>9109</v>
      </c>
    </row>
    <row r="417" spans="1:2" x14ac:dyDescent="0.25">
      <c r="A417" t="s">
        <v>8395</v>
      </c>
      <c r="B417" s="2918" t="s">
        <v>9110</v>
      </c>
    </row>
    <row r="418" spans="1:2" x14ac:dyDescent="0.25">
      <c r="A418" t="s">
        <v>8396</v>
      </c>
      <c r="B418" s="2918" t="s">
        <v>9111</v>
      </c>
    </row>
    <row r="419" spans="1:2" x14ac:dyDescent="0.25">
      <c r="A419" s="2919" t="s">
        <v>8397</v>
      </c>
      <c r="B419" s="2918" t="s">
        <v>9057</v>
      </c>
    </row>
    <row r="420" spans="1:2" x14ac:dyDescent="0.25">
      <c r="A420" t="s">
        <v>8399</v>
      </c>
      <c r="B420" s="2918" t="s">
        <v>9059</v>
      </c>
    </row>
    <row r="421" spans="1:2" x14ac:dyDescent="0.25">
      <c r="A421" t="s">
        <v>8400</v>
      </c>
      <c r="B421" s="2918" t="s">
        <v>9060</v>
      </c>
    </row>
    <row r="422" spans="1:2" x14ac:dyDescent="0.25">
      <c r="A422" t="s">
        <v>8401</v>
      </c>
      <c r="B422" s="2918" t="s">
        <v>9061</v>
      </c>
    </row>
    <row r="423" spans="1:2" x14ac:dyDescent="0.25">
      <c r="A423" t="s">
        <v>8402</v>
      </c>
      <c r="B423" s="2918" t="s">
        <v>9062</v>
      </c>
    </row>
    <row r="424" spans="1:2" x14ac:dyDescent="0.25">
      <c r="A424" t="s">
        <v>8403</v>
      </c>
      <c r="B424" s="2918" t="s">
        <v>9063</v>
      </c>
    </row>
    <row r="425" spans="1:2" x14ac:dyDescent="0.25">
      <c r="A425" t="s">
        <v>8404</v>
      </c>
      <c r="B425" s="2918" t="s">
        <v>9064</v>
      </c>
    </row>
    <row r="426" spans="1:2" x14ac:dyDescent="0.25">
      <c r="A426" t="s">
        <v>8405</v>
      </c>
      <c r="B426" s="2918" t="s">
        <v>9065</v>
      </c>
    </row>
    <row r="427" spans="1:2" x14ac:dyDescent="0.25">
      <c r="A427" t="s">
        <v>8406</v>
      </c>
      <c r="B427" s="2918" t="s">
        <v>9066</v>
      </c>
    </row>
    <row r="428" spans="1:2" x14ac:dyDescent="0.25">
      <c r="A428" t="s">
        <v>8407</v>
      </c>
      <c r="B428" s="2918" t="s">
        <v>9067</v>
      </c>
    </row>
    <row r="429" spans="1:2" x14ac:dyDescent="0.25">
      <c r="A429" t="s">
        <v>8408</v>
      </c>
      <c r="B429" s="2918" t="s">
        <v>9068</v>
      </c>
    </row>
    <row r="430" spans="1:2" x14ac:dyDescent="0.25">
      <c r="A430" t="s">
        <v>8409</v>
      </c>
      <c r="B430" s="2918" t="s">
        <v>9069</v>
      </c>
    </row>
    <row r="431" spans="1:2" x14ac:dyDescent="0.25">
      <c r="A431" t="s">
        <v>8410</v>
      </c>
      <c r="B431" s="2918" t="s">
        <v>9070</v>
      </c>
    </row>
    <row r="432" spans="1:2" x14ac:dyDescent="0.25">
      <c r="A432" t="s">
        <v>8411</v>
      </c>
      <c r="B432" s="2918" t="s">
        <v>9071</v>
      </c>
    </row>
    <row r="433" spans="1:2" x14ac:dyDescent="0.25">
      <c r="A433" t="s">
        <v>8412</v>
      </c>
      <c r="B433" s="2918" t="s">
        <v>9072</v>
      </c>
    </row>
    <row r="434" spans="1:2" x14ac:dyDescent="0.25">
      <c r="A434" t="s">
        <v>8413</v>
      </c>
      <c r="B434" s="2918" t="s">
        <v>9073</v>
      </c>
    </row>
    <row r="435" spans="1:2" x14ac:dyDescent="0.25">
      <c r="A435" t="s">
        <v>8414</v>
      </c>
      <c r="B435" s="2918" t="s">
        <v>9074</v>
      </c>
    </row>
    <row r="436" spans="1:2" x14ac:dyDescent="0.25">
      <c r="A436" t="s">
        <v>8415</v>
      </c>
      <c r="B436" s="2918" t="s">
        <v>9075</v>
      </c>
    </row>
    <row r="437" spans="1:2" x14ac:dyDescent="0.25">
      <c r="A437" t="s">
        <v>8416</v>
      </c>
      <c r="B437" s="2918" t="s">
        <v>9076</v>
      </c>
    </row>
    <row r="438" spans="1:2" x14ac:dyDescent="0.25">
      <c r="A438" t="s">
        <v>8417</v>
      </c>
      <c r="B438" s="2918" t="s">
        <v>9077</v>
      </c>
    </row>
    <row r="439" spans="1:2" x14ac:dyDescent="0.25">
      <c r="A439" t="s">
        <v>8418</v>
      </c>
      <c r="B439" s="2918" t="s">
        <v>9078</v>
      </c>
    </row>
    <row r="440" spans="1:2" x14ac:dyDescent="0.25">
      <c r="A440" t="s">
        <v>8419</v>
      </c>
      <c r="B440" s="2918" t="s">
        <v>9079</v>
      </c>
    </row>
    <row r="441" spans="1:2" x14ac:dyDescent="0.25">
      <c r="A441" t="s">
        <v>8420</v>
      </c>
      <c r="B441" s="2918" t="s">
        <v>9080</v>
      </c>
    </row>
    <row r="442" spans="1:2" x14ac:dyDescent="0.25">
      <c r="A442" t="s">
        <v>8421</v>
      </c>
      <c r="B442" s="2918" t="s">
        <v>9081</v>
      </c>
    </row>
    <row r="443" spans="1:2" x14ac:dyDescent="0.25">
      <c r="A443" t="s">
        <v>8422</v>
      </c>
      <c r="B443" s="2918" t="s">
        <v>9082</v>
      </c>
    </row>
    <row r="444" spans="1:2" x14ac:dyDescent="0.25">
      <c r="A444" t="s">
        <v>8423</v>
      </c>
      <c r="B444" s="2918" t="s">
        <v>9083</v>
      </c>
    </row>
    <row r="445" spans="1:2" x14ac:dyDescent="0.25">
      <c r="A445" t="s">
        <v>8424</v>
      </c>
      <c r="B445" s="2918" t="s">
        <v>9084</v>
      </c>
    </row>
    <row r="446" spans="1:2" x14ac:dyDescent="0.25">
      <c r="A446" t="s">
        <v>8425</v>
      </c>
      <c r="B446" s="2918" t="s">
        <v>9085</v>
      </c>
    </row>
    <row r="447" spans="1:2" x14ac:dyDescent="0.25">
      <c r="A447" t="s">
        <v>8426</v>
      </c>
      <c r="B447" s="2918" t="s">
        <v>9086</v>
      </c>
    </row>
    <row r="448" spans="1:2" x14ac:dyDescent="0.25">
      <c r="A448" t="s">
        <v>8427</v>
      </c>
      <c r="B448" s="2918" t="s">
        <v>9087</v>
      </c>
    </row>
    <row r="449" spans="1:2" x14ac:dyDescent="0.25">
      <c r="A449" t="s">
        <v>8428</v>
      </c>
      <c r="B449" s="2918" t="s">
        <v>9088</v>
      </c>
    </row>
    <row r="450" spans="1:2" x14ac:dyDescent="0.25">
      <c r="A450" t="s">
        <v>8429</v>
      </c>
      <c r="B450" s="2918" t="s">
        <v>9089</v>
      </c>
    </row>
    <row r="451" spans="1:2" x14ac:dyDescent="0.25">
      <c r="A451" t="s">
        <v>8430</v>
      </c>
      <c r="B451" s="2918" t="s">
        <v>9090</v>
      </c>
    </row>
    <row r="452" spans="1:2" x14ac:dyDescent="0.25">
      <c r="A452" t="s">
        <v>8431</v>
      </c>
      <c r="B452" s="2918" t="s">
        <v>9091</v>
      </c>
    </row>
    <row r="453" spans="1:2" x14ac:dyDescent="0.25">
      <c r="A453" t="s">
        <v>8432</v>
      </c>
      <c r="B453" s="2918" t="s">
        <v>9092</v>
      </c>
    </row>
    <row r="454" spans="1:2" x14ac:dyDescent="0.25">
      <c r="A454" t="s">
        <v>8433</v>
      </c>
      <c r="B454" s="2918" t="s">
        <v>9093</v>
      </c>
    </row>
    <row r="455" spans="1:2" x14ac:dyDescent="0.25">
      <c r="A455" t="s">
        <v>8434</v>
      </c>
      <c r="B455" s="2918" t="s">
        <v>9094</v>
      </c>
    </row>
    <row r="456" spans="1:2" x14ac:dyDescent="0.25">
      <c r="A456" t="s">
        <v>8435</v>
      </c>
      <c r="B456" s="2918" t="s">
        <v>9095</v>
      </c>
    </row>
    <row r="457" spans="1:2" x14ac:dyDescent="0.25">
      <c r="A457" t="s">
        <v>8436</v>
      </c>
      <c r="B457" s="2918" t="s">
        <v>9096</v>
      </c>
    </row>
    <row r="458" spans="1:2" x14ac:dyDescent="0.25">
      <c r="A458" t="s">
        <v>8437</v>
      </c>
      <c r="B458" s="2918" t="s">
        <v>9097</v>
      </c>
    </row>
    <row r="459" spans="1:2" x14ac:dyDescent="0.25">
      <c r="A459" t="s">
        <v>8438</v>
      </c>
      <c r="B459" s="2918" t="s">
        <v>9098</v>
      </c>
    </row>
    <row r="460" spans="1:2" x14ac:dyDescent="0.25">
      <c r="A460" t="s">
        <v>8439</v>
      </c>
      <c r="B460" s="2918" t="s">
        <v>9099</v>
      </c>
    </row>
    <row r="461" spans="1:2" x14ac:dyDescent="0.25">
      <c r="A461" t="s">
        <v>8440</v>
      </c>
      <c r="B461" s="2918" t="s">
        <v>9100</v>
      </c>
    </row>
    <row r="462" spans="1:2" x14ac:dyDescent="0.25">
      <c r="A462" t="s">
        <v>8441</v>
      </c>
      <c r="B462" s="2918" t="s">
        <v>9101</v>
      </c>
    </row>
    <row r="463" spans="1:2" x14ac:dyDescent="0.25">
      <c r="A463" t="s">
        <v>8442</v>
      </c>
      <c r="B463" s="2918" t="s">
        <v>9102</v>
      </c>
    </row>
    <row r="464" spans="1:2" x14ac:dyDescent="0.25">
      <c r="A464" t="s">
        <v>8443</v>
      </c>
      <c r="B464" s="2918" t="s">
        <v>9103</v>
      </c>
    </row>
    <row r="465" spans="1:2" x14ac:dyDescent="0.25">
      <c r="A465" t="s">
        <v>8444</v>
      </c>
      <c r="B465" s="2918" t="s">
        <v>9104</v>
      </c>
    </row>
    <row r="466" spans="1:2" x14ac:dyDescent="0.25">
      <c r="A466" t="s">
        <v>8445</v>
      </c>
      <c r="B466" s="2918" t="s">
        <v>9105</v>
      </c>
    </row>
    <row r="467" spans="1:2" x14ac:dyDescent="0.25">
      <c r="A467" t="s">
        <v>8446</v>
      </c>
      <c r="B467" s="2918" t="s">
        <v>9106</v>
      </c>
    </row>
    <row r="468" spans="1:2" x14ac:dyDescent="0.25">
      <c r="A468" t="s">
        <v>8447</v>
      </c>
      <c r="B468" s="2918" t="s">
        <v>9107</v>
      </c>
    </row>
    <row r="469" spans="1:2" x14ac:dyDescent="0.25">
      <c r="A469" s="2919" t="s">
        <v>8398</v>
      </c>
      <c r="B469" s="2918" t="s">
        <v>9057</v>
      </c>
    </row>
    <row r="470" spans="1:2" x14ac:dyDescent="0.25">
      <c r="A470" t="s">
        <v>8448</v>
      </c>
      <c r="B470" s="2918" t="s">
        <v>9059</v>
      </c>
    </row>
    <row r="471" spans="1:2" x14ac:dyDescent="0.25">
      <c r="A471" t="s">
        <v>8449</v>
      </c>
      <c r="B471" s="2918" t="s">
        <v>9060</v>
      </c>
    </row>
    <row r="472" spans="1:2" x14ac:dyDescent="0.25">
      <c r="A472" t="s">
        <v>8450</v>
      </c>
      <c r="B472" s="2918" t="s">
        <v>9061</v>
      </c>
    </row>
    <row r="473" spans="1:2" x14ac:dyDescent="0.25">
      <c r="A473" t="s">
        <v>8451</v>
      </c>
      <c r="B473" s="2918" t="s">
        <v>9062</v>
      </c>
    </row>
    <row r="474" spans="1:2" x14ac:dyDescent="0.25">
      <c r="A474" t="s">
        <v>8452</v>
      </c>
      <c r="B474" s="2918" t="s">
        <v>9063</v>
      </c>
    </row>
    <row r="475" spans="1:2" x14ac:dyDescent="0.25">
      <c r="A475" t="s">
        <v>8453</v>
      </c>
      <c r="B475" s="2918" t="s">
        <v>9064</v>
      </c>
    </row>
    <row r="476" spans="1:2" x14ac:dyDescent="0.25">
      <c r="A476" t="s">
        <v>8454</v>
      </c>
      <c r="B476" s="2918" t="s">
        <v>9065</v>
      </c>
    </row>
    <row r="477" spans="1:2" x14ac:dyDescent="0.25">
      <c r="A477" t="s">
        <v>8455</v>
      </c>
      <c r="B477" s="2918" t="s">
        <v>9066</v>
      </c>
    </row>
    <row r="478" spans="1:2" x14ac:dyDescent="0.25">
      <c r="A478" t="s">
        <v>8456</v>
      </c>
      <c r="B478" s="2918" t="s">
        <v>9067</v>
      </c>
    </row>
    <row r="479" spans="1:2" x14ac:dyDescent="0.25">
      <c r="A479" t="s">
        <v>8457</v>
      </c>
      <c r="B479" s="2918" t="s">
        <v>9068</v>
      </c>
    </row>
    <row r="480" spans="1:2" x14ac:dyDescent="0.25">
      <c r="A480" t="s">
        <v>8458</v>
      </c>
      <c r="B480" s="2918" t="s">
        <v>9069</v>
      </c>
    </row>
    <row r="481" spans="1:2" x14ac:dyDescent="0.25">
      <c r="A481" t="s">
        <v>8459</v>
      </c>
      <c r="B481" s="2918" t="s">
        <v>9070</v>
      </c>
    </row>
    <row r="482" spans="1:2" x14ac:dyDescent="0.25">
      <c r="A482" t="s">
        <v>8460</v>
      </c>
      <c r="B482" s="2918" t="s">
        <v>9071</v>
      </c>
    </row>
    <row r="483" spans="1:2" x14ac:dyDescent="0.25">
      <c r="A483" t="s">
        <v>8461</v>
      </c>
      <c r="B483" s="2918" t="s">
        <v>9072</v>
      </c>
    </row>
    <row r="484" spans="1:2" x14ac:dyDescent="0.25">
      <c r="A484" t="s">
        <v>8462</v>
      </c>
      <c r="B484" s="2918" t="s">
        <v>9073</v>
      </c>
    </row>
    <row r="485" spans="1:2" x14ac:dyDescent="0.25">
      <c r="A485" t="s">
        <v>8463</v>
      </c>
      <c r="B485" s="2918" t="s">
        <v>9074</v>
      </c>
    </row>
    <row r="486" spans="1:2" x14ac:dyDescent="0.25">
      <c r="A486" t="s">
        <v>8464</v>
      </c>
      <c r="B486" s="2918" t="s">
        <v>9075</v>
      </c>
    </row>
    <row r="487" spans="1:2" x14ac:dyDescent="0.25">
      <c r="A487" t="s">
        <v>8465</v>
      </c>
      <c r="B487" s="2918" t="s">
        <v>9076</v>
      </c>
    </row>
    <row r="488" spans="1:2" x14ac:dyDescent="0.25">
      <c r="A488" t="s">
        <v>8466</v>
      </c>
      <c r="B488" s="2918" t="s">
        <v>9077</v>
      </c>
    </row>
    <row r="489" spans="1:2" x14ac:dyDescent="0.25">
      <c r="A489" t="s">
        <v>8467</v>
      </c>
      <c r="B489" s="2918" t="s">
        <v>9078</v>
      </c>
    </row>
    <row r="490" spans="1:2" x14ac:dyDescent="0.25">
      <c r="A490" t="s">
        <v>8468</v>
      </c>
      <c r="B490" s="2918" t="s">
        <v>9079</v>
      </c>
    </row>
    <row r="491" spans="1:2" x14ac:dyDescent="0.25">
      <c r="A491" t="s">
        <v>8469</v>
      </c>
      <c r="B491" s="2918" t="s">
        <v>9080</v>
      </c>
    </row>
    <row r="492" spans="1:2" x14ac:dyDescent="0.25">
      <c r="A492" t="s">
        <v>8470</v>
      </c>
      <c r="B492" s="2918" t="s">
        <v>9081</v>
      </c>
    </row>
    <row r="493" spans="1:2" x14ac:dyDescent="0.25">
      <c r="A493" t="s">
        <v>8471</v>
      </c>
      <c r="B493" s="2918" t="s">
        <v>9082</v>
      </c>
    </row>
    <row r="494" spans="1:2" x14ac:dyDescent="0.25">
      <c r="A494" t="s">
        <v>8472</v>
      </c>
      <c r="B494" s="2918" t="s">
        <v>9083</v>
      </c>
    </row>
    <row r="495" spans="1:2" x14ac:dyDescent="0.25">
      <c r="A495" t="s">
        <v>8473</v>
      </c>
      <c r="B495" s="2918" t="s">
        <v>9084</v>
      </c>
    </row>
    <row r="496" spans="1:2" x14ac:dyDescent="0.25">
      <c r="A496" t="s">
        <v>8474</v>
      </c>
      <c r="B496" s="2918" t="s">
        <v>9085</v>
      </c>
    </row>
    <row r="497" spans="1:2" x14ac:dyDescent="0.25">
      <c r="A497" t="s">
        <v>8475</v>
      </c>
      <c r="B497" s="2918" t="s">
        <v>9086</v>
      </c>
    </row>
    <row r="498" spans="1:2" x14ac:dyDescent="0.25">
      <c r="A498" t="s">
        <v>8476</v>
      </c>
      <c r="B498" s="2918" t="s">
        <v>9087</v>
      </c>
    </row>
    <row r="499" spans="1:2" x14ac:dyDescent="0.25">
      <c r="A499" t="s">
        <v>8477</v>
      </c>
      <c r="B499" s="2918" t="s">
        <v>9088</v>
      </c>
    </row>
    <row r="500" spans="1:2" x14ac:dyDescent="0.25">
      <c r="A500" t="s">
        <v>8478</v>
      </c>
      <c r="B500" s="2918" t="s">
        <v>9089</v>
      </c>
    </row>
    <row r="501" spans="1:2" x14ac:dyDescent="0.25">
      <c r="A501" t="s">
        <v>8479</v>
      </c>
      <c r="B501" s="2918" t="s">
        <v>9090</v>
      </c>
    </row>
    <row r="502" spans="1:2" x14ac:dyDescent="0.25">
      <c r="A502" t="s">
        <v>8480</v>
      </c>
      <c r="B502" s="2918" t="s">
        <v>9091</v>
      </c>
    </row>
    <row r="503" spans="1:2" x14ac:dyDescent="0.25">
      <c r="A503" t="s">
        <v>8481</v>
      </c>
      <c r="B503" s="2918" t="s">
        <v>9092</v>
      </c>
    </row>
    <row r="504" spans="1:2" x14ac:dyDescent="0.25">
      <c r="A504" t="s">
        <v>8482</v>
      </c>
      <c r="B504" s="2918" t="s">
        <v>9093</v>
      </c>
    </row>
    <row r="505" spans="1:2" x14ac:dyDescent="0.25">
      <c r="A505" t="s">
        <v>8483</v>
      </c>
      <c r="B505" s="2918" t="s">
        <v>9094</v>
      </c>
    </row>
    <row r="506" spans="1:2" x14ac:dyDescent="0.25">
      <c r="A506" t="s">
        <v>8484</v>
      </c>
      <c r="B506" s="2918" t="s">
        <v>9095</v>
      </c>
    </row>
    <row r="507" spans="1:2" x14ac:dyDescent="0.25">
      <c r="A507" t="s">
        <v>8485</v>
      </c>
      <c r="B507" s="2918" t="s">
        <v>9096</v>
      </c>
    </row>
    <row r="508" spans="1:2" x14ac:dyDescent="0.25">
      <c r="A508" t="s">
        <v>8486</v>
      </c>
      <c r="B508" s="2918" t="s">
        <v>9097</v>
      </c>
    </row>
    <row r="509" spans="1:2" x14ac:dyDescent="0.25">
      <c r="A509" t="s">
        <v>8487</v>
      </c>
      <c r="B509" s="2918" t="s">
        <v>9098</v>
      </c>
    </row>
    <row r="510" spans="1:2" x14ac:dyDescent="0.25">
      <c r="A510" t="s">
        <v>8488</v>
      </c>
      <c r="B510" s="2918" t="s">
        <v>9099</v>
      </c>
    </row>
    <row r="511" spans="1:2" x14ac:dyDescent="0.25">
      <c r="A511" t="s">
        <v>8489</v>
      </c>
      <c r="B511" s="2918" t="s">
        <v>9100</v>
      </c>
    </row>
    <row r="512" spans="1:2" x14ac:dyDescent="0.25">
      <c r="A512" t="s">
        <v>8490</v>
      </c>
      <c r="B512" s="2918" t="s">
        <v>9101</v>
      </c>
    </row>
    <row r="513" spans="1:2" x14ac:dyDescent="0.25">
      <c r="A513" t="s">
        <v>8491</v>
      </c>
      <c r="B513" s="2918" t="s">
        <v>9102</v>
      </c>
    </row>
    <row r="514" spans="1:2" x14ac:dyDescent="0.25">
      <c r="A514" t="s">
        <v>8492</v>
      </c>
      <c r="B514" s="2918" t="s">
        <v>9103</v>
      </c>
    </row>
    <row r="515" spans="1:2" x14ac:dyDescent="0.25">
      <c r="A515" t="s">
        <v>8493</v>
      </c>
      <c r="B515" s="2918" t="s">
        <v>9104</v>
      </c>
    </row>
    <row r="516" spans="1:2" x14ac:dyDescent="0.25">
      <c r="A516" t="s">
        <v>8494</v>
      </c>
      <c r="B516" s="2918" t="s">
        <v>9105</v>
      </c>
    </row>
    <row r="517" spans="1:2" x14ac:dyDescent="0.25">
      <c r="A517" t="s">
        <v>8495</v>
      </c>
      <c r="B517" s="2918" t="s">
        <v>9106</v>
      </c>
    </row>
    <row r="518" spans="1:2" x14ac:dyDescent="0.25">
      <c r="A518" t="s">
        <v>8496</v>
      </c>
      <c r="B518" s="2918" t="s">
        <v>9107</v>
      </c>
    </row>
    <row r="519" spans="1:2" x14ac:dyDescent="0.25">
      <c r="A519" s="2919" t="s">
        <v>8497</v>
      </c>
      <c r="B519" s="2918" t="s">
        <v>9057</v>
      </c>
    </row>
    <row r="520" spans="1:2" x14ac:dyDescent="0.25">
      <c r="A520" t="s">
        <v>8498</v>
      </c>
      <c r="B520" s="2918" t="s">
        <v>9059</v>
      </c>
    </row>
    <row r="521" spans="1:2" x14ac:dyDescent="0.25">
      <c r="A521" t="s">
        <v>8499</v>
      </c>
      <c r="B521" s="2918" t="s">
        <v>9060</v>
      </c>
    </row>
    <row r="522" spans="1:2" x14ac:dyDescent="0.25">
      <c r="A522" t="s">
        <v>8500</v>
      </c>
      <c r="B522" s="2918" t="s">
        <v>9061</v>
      </c>
    </row>
    <row r="523" spans="1:2" x14ac:dyDescent="0.25">
      <c r="A523" t="s">
        <v>8501</v>
      </c>
      <c r="B523" s="2918" t="s">
        <v>9062</v>
      </c>
    </row>
    <row r="524" spans="1:2" x14ac:dyDescent="0.25">
      <c r="A524" t="s">
        <v>8502</v>
      </c>
      <c r="B524" s="2918" t="s">
        <v>9063</v>
      </c>
    </row>
    <row r="525" spans="1:2" x14ac:dyDescent="0.25">
      <c r="A525" t="s">
        <v>8503</v>
      </c>
      <c r="B525" s="2918" t="s">
        <v>9064</v>
      </c>
    </row>
    <row r="526" spans="1:2" x14ac:dyDescent="0.25">
      <c r="A526" t="s">
        <v>8504</v>
      </c>
      <c r="B526" s="2918" t="s">
        <v>9065</v>
      </c>
    </row>
    <row r="527" spans="1:2" x14ac:dyDescent="0.25">
      <c r="A527" t="s">
        <v>8505</v>
      </c>
      <c r="B527" s="2918" t="s">
        <v>9066</v>
      </c>
    </row>
    <row r="528" spans="1:2" x14ac:dyDescent="0.25">
      <c r="A528" t="s">
        <v>8506</v>
      </c>
      <c r="B528" s="2918" t="s">
        <v>9067</v>
      </c>
    </row>
    <row r="529" spans="1:2" x14ac:dyDescent="0.25">
      <c r="A529" t="s">
        <v>8507</v>
      </c>
      <c r="B529" s="2918" t="s">
        <v>9068</v>
      </c>
    </row>
    <row r="530" spans="1:2" x14ac:dyDescent="0.25">
      <c r="A530" t="s">
        <v>8508</v>
      </c>
      <c r="B530" s="2918" t="s">
        <v>9069</v>
      </c>
    </row>
    <row r="531" spans="1:2" x14ac:dyDescent="0.25">
      <c r="A531" t="s">
        <v>8509</v>
      </c>
      <c r="B531" s="2918" t="s">
        <v>9070</v>
      </c>
    </row>
    <row r="532" spans="1:2" x14ac:dyDescent="0.25">
      <c r="A532" t="s">
        <v>8510</v>
      </c>
      <c r="B532" s="2918" t="s">
        <v>9071</v>
      </c>
    </row>
    <row r="533" spans="1:2" x14ac:dyDescent="0.25">
      <c r="A533" t="s">
        <v>8511</v>
      </c>
      <c r="B533" s="2918" t="s">
        <v>9072</v>
      </c>
    </row>
    <row r="534" spans="1:2" x14ac:dyDescent="0.25">
      <c r="A534" t="s">
        <v>8512</v>
      </c>
      <c r="B534" s="2918" t="s">
        <v>9073</v>
      </c>
    </row>
    <row r="535" spans="1:2" x14ac:dyDescent="0.25">
      <c r="A535" t="s">
        <v>8513</v>
      </c>
      <c r="B535" s="2918" t="s">
        <v>9074</v>
      </c>
    </row>
    <row r="536" spans="1:2" x14ac:dyDescent="0.25">
      <c r="A536" t="s">
        <v>8514</v>
      </c>
      <c r="B536" s="2918" t="s">
        <v>9075</v>
      </c>
    </row>
    <row r="537" spans="1:2" x14ac:dyDescent="0.25">
      <c r="A537" t="s">
        <v>8515</v>
      </c>
      <c r="B537" s="2918" t="s">
        <v>9076</v>
      </c>
    </row>
    <row r="538" spans="1:2" x14ac:dyDescent="0.25">
      <c r="A538" t="s">
        <v>8516</v>
      </c>
      <c r="B538" s="2918" t="s">
        <v>9077</v>
      </c>
    </row>
    <row r="539" spans="1:2" x14ac:dyDescent="0.25">
      <c r="A539" t="s">
        <v>8517</v>
      </c>
      <c r="B539" s="2918" t="s">
        <v>9078</v>
      </c>
    </row>
    <row r="540" spans="1:2" x14ac:dyDescent="0.25">
      <c r="A540" t="s">
        <v>8518</v>
      </c>
      <c r="B540" s="2918" t="s">
        <v>9079</v>
      </c>
    </row>
    <row r="541" spans="1:2" x14ac:dyDescent="0.25">
      <c r="A541" t="s">
        <v>8519</v>
      </c>
      <c r="B541" s="2918" t="s">
        <v>9080</v>
      </c>
    </row>
    <row r="542" spans="1:2" x14ac:dyDescent="0.25">
      <c r="A542" t="s">
        <v>8520</v>
      </c>
      <c r="B542" s="2918" t="s">
        <v>9081</v>
      </c>
    </row>
    <row r="543" spans="1:2" x14ac:dyDescent="0.25">
      <c r="A543" t="s">
        <v>8521</v>
      </c>
      <c r="B543" s="2918" t="s">
        <v>9082</v>
      </c>
    </row>
    <row r="544" spans="1:2" x14ac:dyDescent="0.25">
      <c r="A544" t="s">
        <v>8522</v>
      </c>
      <c r="B544" s="2918" t="s">
        <v>9083</v>
      </c>
    </row>
    <row r="545" spans="1:2" x14ac:dyDescent="0.25">
      <c r="A545" t="s">
        <v>8523</v>
      </c>
      <c r="B545" s="2918" t="s">
        <v>9084</v>
      </c>
    </row>
    <row r="546" spans="1:2" x14ac:dyDescent="0.25">
      <c r="A546" t="s">
        <v>8524</v>
      </c>
      <c r="B546" s="2918" t="s">
        <v>9085</v>
      </c>
    </row>
    <row r="547" spans="1:2" x14ac:dyDescent="0.25">
      <c r="A547" t="s">
        <v>8525</v>
      </c>
      <c r="B547" s="2918" t="s">
        <v>9086</v>
      </c>
    </row>
    <row r="548" spans="1:2" x14ac:dyDescent="0.25">
      <c r="A548" t="s">
        <v>8526</v>
      </c>
      <c r="B548" s="2918" t="s">
        <v>9087</v>
      </c>
    </row>
    <row r="549" spans="1:2" x14ac:dyDescent="0.25">
      <c r="A549" t="s">
        <v>8527</v>
      </c>
      <c r="B549" s="2918" t="s">
        <v>9088</v>
      </c>
    </row>
    <row r="550" spans="1:2" x14ac:dyDescent="0.25">
      <c r="A550" t="s">
        <v>8528</v>
      </c>
      <c r="B550" s="2918" t="s">
        <v>9089</v>
      </c>
    </row>
    <row r="551" spans="1:2" x14ac:dyDescent="0.25">
      <c r="A551" t="s">
        <v>8529</v>
      </c>
      <c r="B551" s="2918" t="s">
        <v>9090</v>
      </c>
    </row>
    <row r="552" spans="1:2" x14ac:dyDescent="0.25">
      <c r="A552" t="s">
        <v>8530</v>
      </c>
      <c r="B552" s="2918" t="s">
        <v>9091</v>
      </c>
    </row>
    <row r="553" spans="1:2" x14ac:dyDescent="0.25">
      <c r="A553" t="s">
        <v>8531</v>
      </c>
      <c r="B553" s="2918" t="s">
        <v>9092</v>
      </c>
    </row>
    <row r="554" spans="1:2" x14ac:dyDescent="0.25">
      <c r="A554" t="s">
        <v>8532</v>
      </c>
      <c r="B554" s="2918" t="s">
        <v>9093</v>
      </c>
    </row>
    <row r="555" spans="1:2" x14ac:dyDescent="0.25">
      <c r="A555" t="s">
        <v>8533</v>
      </c>
      <c r="B555" s="2918" t="s">
        <v>9094</v>
      </c>
    </row>
    <row r="556" spans="1:2" x14ac:dyDescent="0.25">
      <c r="A556" t="s">
        <v>8534</v>
      </c>
      <c r="B556" s="2918" t="s">
        <v>9095</v>
      </c>
    </row>
    <row r="557" spans="1:2" x14ac:dyDescent="0.25">
      <c r="A557" t="s">
        <v>8535</v>
      </c>
      <c r="B557" s="2918" t="s">
        <v>9096</v>
      </c>
    </row>
    <row r="558" spans="1:2" x14ac:dyDescent="0.25">
      <c r="A558" t="s">
        <v>8536</v>
      </c>
      <c r="B558" s="2918" t="s">
        <v>9097</v>
      </c>
    </row>
    <row r="559" spans="1:2" x14ac:dyDescent="0.25">
      <c r="A559" t="s">
        <v>8537</v>
      </c>
      <c r="B559" s="2918" t="s">
        <v>9098</v>
      </c>
    </row>
    <row r="560" spans="1:2" x14ac:dyDescent="0.25">
      <c r="A560" t="s">
        <v>8538</v>
      </c>
      <c r="B560" s="2918" t="s">
        <v>9099</v>
      </c>
    </row>
    <row r="561" spans="1:2" x14ac:dyDescent="0.25">
      <c r="A561" t="s">
        <v>8539</v>
      </c>
      <c r="B561" s="2918" t="s">
        <v>9100</v>
      </c>
    </row>
    <row r="562" spans="1:2" x14ac:dyDescent="0.25">
      <c r="A562" t="s">
        <v>8540</v>
      </c>
      <c r="B562" s="2918" t="s">
        <v>9101</v>
      </c>
    </row>
    <row r="563" spans="1:2" x14ac:dyDescent="0.25">
      <c r="A563" t="s">
        <v>8541</v>
      </c>
      <c r="B563" s="2918" t="s">
        <v>9102</v>
      </c>
    </row>
    <row r="564" spans="1:2" x14ac:dyDescent="0.25">
      <c r="A564" t="s">
        <v>8542</v>
      </c>
      <c r="B564" s="2918" t="s">
        <v>9103</v>
      </c>
    </row>
    <row r="565" spans="1:2" x14ac:dyDescent="0.25">
      <c r="A565" t="s">
        <v>8543</v>
      </c>
      <c r="B565" s="2918" t="s">
        <v>9104</v>
      </c>
    </row>
    <row r="566" spans="1:2" x14ac:dyDescent="0.25">
      <c r="A566" t="s">
        <v>8544</v>
      </c>
      <c r="B566" s="2918" t="s">
        <v>9105</v>
      </c>
    </row>
    <row r="567" spans="1:2" x14ac:dyDescent="0.25">
      <c r="A567" t="s">
        <v>8545</v>
      </c>
      <c r="B567" s="2918" t="s">
        <v>9106</v>
      </c>
    </row>
    <row r="568" spans="1:2" x14ac:dyDescent="0.25">
      <c r="A568" t="s">
        <v>8546</v>
      </c>
      <c r="B568" s="2918" t="s">
        <v>9107</v>
      </c>
    </row>
    <row r="569" spans="1:2" x14ac:dyDescent="0.25">
      <c r="A569" s="2919" t="s">
        <v>8547</v>
      </c>
      <c r="B569" s="2918" t="s">
        <v>9057</v>
      </c>
    </row>
    <row r="570" spans="1:2" x14ac:dyDescent="0.25">
      <c r="A570" t="s">
        <v>8548</v>
      </c>
      <c r="B570" s="2918" t="s">
        <v>9059</v>
      </c>
    </row>
    <row r="571" spans="1:2" x14ac:dyDescent="0.25">
      <c r="A571" t="s">
        <v>8549</v>
      </c>
      <c r="B571" s="2918" t="s">
        <v>9060</v>
      </c>
    </row>
    <row r="572" spans="1:2" x14ac:dyDescent="0.25">
      <c r="A572" t="s">
        <v>8550</v>
      </c>
      <c r="B572" s="2918" t="s">
        <v>9061</v>
      </c>
    </row>
    <row r="573" spans="1:2" x14ac:dyDescent="0.25">
      <c r="A573" t="s">
        <v>8551</v>
      </c>
      <c r="B573" s="2918" t="s">
        <v>9062</v>
      </c>
    </row>
    <row r="574" spans="1:2" x14ac:dyDescent="0.25">
      <c r="A574" t="s">
        <v>8552</v>
      </c>
      <c r="B574" s="2918" t="s">
        <v>9063</v>
      </c>
    </row>
    <row r="575" spans="1:2" x14ac:dyDescent="0.25">
      <c r="A575" t="s">
        <v>8553</v>
      </c>
      <c r="B575" s="2918" t="s">
        <v>9064</v>
      </c>
    </row>
    <row r="576" spans="1:2" x14ac:dyDescent="0.25">
      <c r="A576" t="s">
        <v>8554</v>
      </c>
      <c r="B576" s="2918" t="s">
        <v>9065</v>
      </c>
    </row>
    <row r="577" spans="1:2" x14ac:dyDescent="0.25">
      <c r="A577" t="s">
        <v>8555</v>
      </c>
      <c r="B577" s="2918" t="s">
        <v>9066</v>
      </c>
    </row>
    <row r="578" spans="1:2" x14ac:dyDescent="0.25">
      <c r="A578" t="s">
        <v>8556</v>
      </c>
      <c r="B578" s="2918" t="s">
        <v>9067</v>
      </c>
    </row>
    <row r="579" spans="1:2" x14ac:dyDescent="0.25">
      <c r="A579" t="s">
        <v>8557</v>
      </c>
      <c r="B579" s="2918" t="s">
        <v>9068</v>
      </c>
    </row>
    <row r="580" spans="1:2" x14ac:dyDescent="0.25">
      <c r="A580" t="s">
        <v>8558</v>
      </c>
      <c r="B580" s="2918" t="s">
        <v>9069</v>
      </c>
    </row>
    <row r="581" spans="1:2" x14ac:dyDescent="0.25">
      <c r="A581" t="s">
        <v>8559</v>
      </c>
      <c r="B581" s="2918" t="s">
        <v>9070</v>
      </c>
    </row>
    <row r="582" spans="1:2" x14ac:dyDescent="0.25">
      <c r="A582" t="s">
        <v>8560</v>
      </c>
      <c r="B582" s="2918" t="s">
        <v>9071</v>
      </c>
    </row>
    <row r="583" spans="1:2" x14ac:dyDescent="0.25">
      <c r="A583" t="s">
        <v>8561</v>
      </c>
      <c r="B583" s="2918" t="s">
        <v>9072</v>
      </c>
    </row>
    <row r="584" spans="1:2" x14ac:dyDescent="0.25">
      <c r="A584" t="s">
        <v>8562</v>
      </c>
      <c r="B584" s="2918" t="s">
        <v>9073</v>
      </c>
    </row>
    <row r="585" spans="1:2" x14ac:dyDescent="0.25">
      <c r="A585" t="s">
        <v>8563</v>
      </c>
      <c r="B585" s="2918" t="s">
        <v>9074</v>
      </c>
    </row>
    <row r="586" spans="1:2" x14ac:dyDescent="0.25">
      <c r="A586" t="s">
        <v>8564</v>
      </c>
      <c r="B586" s="2918" t="s">
        <v>9075</v>
      </c>
    </row>
    <row r="587" spans="1:2" x14ac:dyDescent="0.25">
      <c r="A587" t="s">
        <v>8565</v>
      </c>
      <c r="B587" s="2918" t="s">
        <v>9076</v>
      </c>
    </row>
    <row r="588" spans="1:2" x14ac:dyDescent="0.25">
      <c r="A588" t="s">
        <v>8566</v>
      </c>
      <c r="B588" s="2918" t="s">
        <v>9077</v>
      </c>
    </row>
    <row r="589" spans="1:2" x14ac:dyDescent="0.25">
      <c r="A589" t="s">
        <v>8567</v>
      </c>
      <c r="B589" s="2918" t="s">
        <v>9078</v>
      </c>
    </row>
    <row r="590" spans="1:2" x14ac:dyDescent="0.25">
      <c r="A590" t="s">
        <v>8568</v>
      </c>
      <c r="B590" s="2918" t="s">
        <v>9079</v>
      </c>
    </row>
    <row r="591" spans="1:2" x14ac:dyDescent="0.25">
      <c r="A591" t="s">
        <v>8569</v>
      </c>
      <c r="B591" s="2918" t="s">
        <v>9080</v>
      </c>
    </row>
    <row r="592" spans="1:2" x14ac:dyDescent="0.25">
      <c r="A592" t="s">
        <v>8570</v>
      </c>
      <c r="B592" s="2918" t="s">
        <v>9081</v>
      </c>
    </row>
    <row r="593" spans="1:2" x14ac:dyDescent="0.25">
      <c r="A593" t="s">
        <v>8571</v>
      </c>
      <c r="B593" s="2918" t="s">
        <v>9082</v>
      </c>
    </row>
    <row r="594" spans="1:2" x14ac:dyDescent="0.25">
      <c r="A594" t="s">
        <v>8572</v>
      </c>
      <c r="B594" s="2918" t="s">
        <v>9083</v>
      </c>
    </row>
    <row r="595" spans="1:2" x14ac:dyDescent="0.25">
      <c r="A595" t="s">
        <v>8573</v>
      </c>
      <c r="B595" s="2918" t="s">
        <v>9084</v>
      </c>
    </row>
    <row r="596" spans="1:2" x14ac:dyDescent="0.25">
      <c r="A596" t="s">
        <v>8574</v>
      </c>
      <c r="B596" s="2918" t="s">
        <v>9085</v>
      </c>
    </row>
    <row r="597" spans="1:2" x14ac:dyDescent="0.25">
      <c r="A597" t="s">
        <v>8575</v>
      </c>
      <c r="B597" s="2918" t="s">
        <v>9086</v>
      </c>
    </row>
    <row r="598" spans="1:2" x14ac:dyDescent="0.25">
      <c r="A598" t="s">
        <v>8576</v>
      </c>
      <c r="B598" s="2918" t="s">
        <v>9087</v>
      </c>
    </row>
    <row r="599" spans="1:2" x14ac:dyDescent="0.25">
      <c r="A599" t="s">
        <v>8577</v>
      </c>
      <c r="B599" s="2918" t="s">
        <v>9088</v>
      </c>
    </row>
    <row r="600" spans="1:2" x14ac:dyDescent="0.25">
      <c r="A600" t="s">
        <v>8578</v>
      </c>
      <c r="B600" s="2918" t="s">
        <v>9089</v>
      </c>
    </row>
    <row r="601" spans="1:2" x14ac:dyDescent="0.25">
      <c r="A601" t="s">
        <v>8579</v>
      </c>
      <c r="B601" s="2918" t="s">
        <v>9090</v>
      </c>
    </row>
    <row r="602" spans="1:2" x14ac:dyDescent="0.25">
      <c r="A602" t="s">
        <v>8580</v>
      </c>
      <c r="B602" s="2918" t="s">
        <v>9091</v>
      </c>
    </row>
    <row r="603" spans="1:2" x14ac:dyDescent="0.25">
      <c r="A603" t="s">
        <v>8581</v>
      </c>
      <c r="B603" s="2918" t="s">
        <v>9092</v>
      </c>
    </row>
    <row r="604" spans="1:2" x14ac:dyDescent="0.25">
      <c r="A604" t="s">
        <v>8582</v>
      </c>
      <c r="B604" s="2918" t="s">
        <v>9093</v>
      </c>
    </row>
    <row r="605" spans="1:2" x14ac:dyDescent="0.25">
      <c r="A605" t="s">
        <v>8583</v>
      </c>
      <c r="B605" s="2918" t="s">
        <v>9094</v>
      </c>
    </row>
    <row r="606" spans="1:2" x14ac:dyDescent="0.25">
      <c r="A606" t="s">
        <v>8584</v>
      </c>
      <c r="B606" s="2918" t="s">
        <v>9095</v>
      </c>
    </row>
    <row r="607" spans="1:2" x14ac:dyDescent="0.25">
      <c r="A607" t="s">
        <v>8585</v>
      </c>
      <c r="B607" s="2918" t="s">
        <v>9096</v>
      </c>
    </row>
    <row r="608" spans="1:2" x14ac:dyDescent="0.25">
      <c r="A608" t="s">
        <v>8586</v>
      </c>
      <c r="B608" s="2918" t="s">
        <v>9097</v>
      </c>
    </row>
    <row r="609" spans="1:2" x14ac:dyDescent="0.25">
      <c r="A609" t="s">
        <v>8587</v>
      </c>
      <c r="B609" s="2918" t="s">
        <v>9098</v>
      </c>
    </row>
    <row r="610" spans="1:2" x14ac:dyDescent="0.25">
      <c r="A610" t="s">
        <v>8588</v>
      </c>
      <c r="B610" s="2918" t="s">
        <v>9099</v>
      </c>
    </row>
    <row r="611" spans="1:2" x14ac:dyDescent="0.25">
      <c r="A611" t="s">
        <v>8589</v>
      </c>
      <c r="B611" s="2918" t="s">
        <v>9100</v>
      </c>
    </row>
    <row r="612" spans="1:2" x14ac:dyDescent="0.25">
      <c r="A612" t="s">
        <v>8590</v>
      </c>
      <c r="B612" s="2918" t="s">
        <v>9101</v>
      </c>
    </row>
    <row r="613" spans="1:2" x14ac:dyDescent="0.25">
      <c r="A613" t="s">
        <v>8591</v>
      </c>
      <c r="B613" s="2918" t="s">
        <v>9102</v>
      </c>
    </row>
    <row r="614" spans="1:2" x14ac:dyDescent="0.25">
      <c r="A614" t="s">
        <v>8592</v>
      </c>
      <c r="B614" s="2918" t="s">
        <v>9103</v>
      </c>
    </row>
    <row r="615" spans="1:2" x14ac:dyDescent="0.25">
      <c r="A615" t="s">
        <v>8593</v>
      </c>
      <c r="B615" s="2918" t="s">
        <v>9104</v>
      </c>
    </row>
    <row r="616" spans="1:2" x14ac:dyDescent="0.25">
      <c r="A616" t="s">
        <v>8594</v>
      </c>
      <c r="B616" s="2918" t="s">
        <v>9105</v>
      </c>
    </row>
    <row r="617" spans="1:2" x14ac:dyDescent="0.25">
      <c r="A617" t="s">
        <v>8595</v>
      </c>
      <c r="B617" s="2918" t="s">
        <v>9106</v>
      </c>
    </row>
    <row r="618" spans="1:2" x14ac:dyDescent="0.25">
      <c r="A618" t="s">
        <v>8596</v>
      </c>
      <c r="B618" s="2918" t="s">
        <v>9107</v>
      </c>
    </row>
    <row r="619" spans="1:2" x14ac:dyDescent="0.25">
      <c r="A619" s="2919" t="s">
        <v>8597</v>
      </c>
      <c r="B619" s="2918" t="s">
        <v>9057</v>
      </c>
    </row>
    <row r="620" spans="1:2" x14ac:dyDescent="0.25">
      <c r="A620" t="s">
        <v>8598</v>
      </c>
      <c r="B620" s="2918" t="s">
        <v>9059</v>
      </c>
    </row>
    <row r="621" spans="1:2" x14ac:dyDescent="0.25">
      <c r="A621" t="s">
        <v>8599</v>
      </c>
      <c r="B621" s="2918" t="s">
        <v>9060</v>
      </c>
    </row>
    <row r="622" spans="1:2" x14ac:dyDescent="0.25">
      <c r="A622" t="s">
        <v>8600</v>
      </c>
      <c r="B622" s="2918" t="s">
        <v>9061</v>
      </c>
    </row>
    <row r="623" spans="1:2" x14ac:dyDescent="0.25">
      <c r="A623" t="s">
        <v>8601</v>
      </c>
      <c r="B623" s="2918" t="s">
        <v>9062</v>
      </c>
    </row>
    <row r="624" spans="1:2" x14ac:dyDescent="0.25">
      <c r="A624" t="s">
        <v>8602</v>
      </c>
      <c r="B624" s="2918" t="s">
        <v>9063</v>
      </c>
    </row>
    <row r="625" spans="1:2" x14ac:dyDescent="0.25">
      <c r="A625" t="s">
        <v>8603</v>
      </c>
      <c r="B625" s="2918" t="s">
        <v>9064</v>
      </c>
    </row>
    <row r="626" spans="1:2" x14ac:dyDescent="0.25">
      <c r="A626" t="s">
        <v>8604</v>
      </c>
      <c r="B626" s="2918" t="s">
        <v>9065</v>
      </c>
    </row>
    <row r="627" spans="1:2" x14ac:dyDescent="0.25">
      <c r="A627" t="s">
        <v>8605</v>
      </c>
      <c r="B627" s="2918" t="s">
        <v>9066</v>
      </c>
    </row>
    <row r="628" spans="1:2" x14ac:dyDescent="0.25">
      <c r="A628" t="s">
        <v>8606</v>
      </c>
      <c r="B628" s="2918" t="s">
        <v>9067</v>
      </c>
    </row>
    <row r="629" spans="1:2" x14ac:dyDescent="0.25">
      <c r="A629" t="s">
        <v>8607</v>
      </c>
      <c r="B629" s="2918" t="s">
        <v>9068</v>
      </c>
    </row>
    <row r="630" spans="1:2" x14ac:dyDescent="0.25">
      <c r="A630" t="s">
        <v>8608</v>
      </c>
      <c r="B630" s="2918" t="s">
        <v>9069</v>
      </c>
    </row>
    <row r="631" spans="1:2" x14ac:dyDescent="0.25">
      <c r="A631" t="s">
        <v>8609</v>
      </c>
      <c r="B631" s="2918" t="s">
        <v>9070</v>
      </c>
    </row>
    <row r="632" spans="1:2" x14ac:dyDescent="0.25">
      <c r="A632" t="s">
        <v>8610</v>
      </c>
      <c r="B632" s="2918" t="s">
        <v>9071</v>
      </c>
    </row>
    <row r="633" spans="1:2" x14ac:dyDescent="0.25">
      <c r="A633" t="s">
        <v>8611</v>
      </c>
      <c r="B633" s="2918" t="s">
        <v>9072</v>
      </c>
    </row>
    <row r="634" spans="1:2" x14ac:dyDescent="0.25">
      <c r="A634" t="s">
        <v>8612</v>
      </c>
      <c r="B634" s="2918" t="s">
        <v>9073</v>
      </c>
    </row>
    <row r="635" spans="1:2" x14ac:dyDescent="0.25">
      <c r="A635" t="s">
        <v>8613</v>
      </c>
      <c r="B635" s="2918" t="s">
        <v>9074</v>
      </c>
    </row>
    <row r="636" spans="1:2" x14ac:dyDescent="0.25">
      <c r="A636" t="s">
        <v>8614</v>
      </c>
      <c r="B636" s="2918" t="s">
        <v>9075</v>
      </c>
    </row>
    <row r="637" spans="1:2" x14ac:dyDescent="0.25">
      <c r="A637" t="s">
        <v>8615</v>
      </c>
      <c r="B637" s="2918" t="s">
        <v>9076</v>
      </c>
    </row>
    <row r="638" spans="1:2" x14ac:dyDescent="0.25">
      <c r="A638" t="s">
        <v>8616</v>
      </c>
      <c r="B638" s="2918" t="s">
        <v>9077</v>
      </c>
    </row>
    <row r="639" spans="1:2" x14ac:dyDescent="0.25">
      <c r="A639" t="s">
        <v>8617</v>
      </c>
      <c r="B639" s="2918" t="s">
        <v>9078</v>
      </c>
    </row>
    <row r="640" spans="1:2" x14ac:dyDescent="0.25">
      <c r="A640" t="s">
        <v>8618</v>
      </c>
      <c r="B640" s="2918" t="s">
        <v>9079</v>
      </c>
    </row>
    <row r="641" spans="1:2" x14ac:dyDescent="0.25">
      <c r="A641" t="s">
        <v>8619</v>
      </c>
      <c r="B641" s="2918" t="s">
        <v>9080</v>
      </c>
    </row>
    <row r="642" spans="1:2" x14ac:dyDescent="0.25">
      <c r="A642" t="s">
        <v>8620</v>
      </c>
      <c r="B642" s="2918" t="s">
        <v>9081</v>
      </c>
    </row>
    <row r="643" spans="1:2" x14ac:dyDescent="0.25">
      <c r="A643" t="s">
        <v>8621</v>
      </c>
      <c r="B643" s="2918" t="s">
        <v>9082</v>
      </c>
    </row>
    <row r="644" spans="1:2" x14ac:dyDescent="0.25">
      <c r="A644" t="s">
        <v>8622</v>
      </c>
      <c r="B644" s="2918" t="s">
        <v>9083</v>
      </c>
    </row>
    <row r="645" spans="1:2" x14ac:dyDescent="0.25">
      <c r="A645" t="s">
        <v>8623</v>
      </c>
      <c r="B645" s="2918" t="s">
        <v>9084</v>
      </c>
    </row>
    <row r="646" spans="1:2" x14ac:dyDescent="0.25">
      <c r="A646" t="s">
        <v>8624</v>
      </c>
      <c r="B646" s="2918" t="s">
        <v>9085</v>
      </c>
    </row>
    <row r="647" spans="1:2" x14ac:dyDescent="0.25">
      <c r="A647" t="s">
        <v>8625</v>
      </c>
      <c r="B647" s="2918" t="s">
        <v>9086</v>
      </c>
    </row>
    <row r="648" spans="1:2" x14ac:dyDescent="0.25">
      <c r="A648" t="s">
        <v>8626</v>
      </c>
      <c r="B648" s="2918" t="s">
        <v>9087</v>
      </c>
    </row>
    <row r="649" spans="1:2" x14ac:dyDescent="0.25">
      <c r="A649" t="s">
        <v>8627</v>
      </c>
      <c r="B649" s="2918" t="s">
        <v>9088</v>
      </c>
    </row>
    <row r="650" spans="1:2" x14ac:dyDescent="0.25">
      <c r="A650" t="s">
        <v>8628</v>
      </c>
      <c r="B650" s="2918" t="s">
        <v>9089</v>
      </c>
    </row>
    <row r="651" spans="1:2" x14ac:dyDescent="0.25">
      <c r="A651" t="s">
        <v>8629</v>
      </c>
      <c r="B651" s="2918" t="s">
        <v>9090</v>
      </c>
    </row>
    <row r="652" spans="1:2" x14ac:dyDescent="0.25">
      <c r="A652" t="s">
        <v>8630</v>
      </c>
      <c r="B652" s="2918" t="s">
        <v>9091</v>
      </c>
    </row>
    <row r="653" spans="1:2" x14ac:dyDescent="0.25">
      <c r="A653" t="s">
        <v>8631</v>
      </c>
      <c r="B653" s="2918" t="s">
        <v>9092</v>
      </c>
    </row>
    <row r="654" spans="1:2" x14ac:dyDescent="0.25">
      <c r="A654" t="s">
        <v>8632</v>
      </c>
      <c r="B654" s="2918" t="s">
        <v>9093</v>
      </c>
    </row>
    <row r="655" spans="1:2" x14ac:dyDescent="0.25">
      <c r="A655" t="s">
        <v>8633</v>
      </c>
      <c r="B655" s="2918" t="s">
        <v>9094</v>
      </c>
    </row>
    <row r="656" spans="1:2" x14ac:dyDescent="0.25">
      <c r="A656" t="s">
        <v>8634</v>
      </c>
      <c r="B656" s="2918" t="s">
        <v>9095</v>
      </c>
    </row>
    <row r="657" spans="1:2" x14ac:dyDescent="0.25">
      <c r="A657" t="s">
        <v>8635</v>
      </c>
      <c r="B657" s="2918" t="s">
        <v>9096</v>
      </c>
    </row>
    <row r="658" spans="1:2" x14ac:dyDescent="0.25">
      <c r="A658" t="s">
        <v>8636</v>
      </c>
      <c r="B658" s="2918" t="s">
        <v>9097</v>
      </c>
    </row>
    <row r="659" spans="1:2" x14ac:dyDescent="0.25">
      <c r="A659" t="s">
        <v>8637</v>
      </c>
      <c r="B659" s="2918" t="s">
        <v>9098</v>
      </c>
    </row>
    <row r="660" spans="1:2" x14ac:dyDescent="0.25">
      <c r="A660" t="s">
        <v>8638</v>
      </c>
      <c r="B660" s="2918" t="s">
        <v>9099</v>
      </c>
    </row>
    <row r="661" spans="1:2" x14ac:dyDescent="0.25">
      <c r="A661" t="s">
        <v>8639</v>
      </c>
      <c r="B661" s="2918" t="s">
        <v>9100</v>
      </c>
    </row>
    <row r="662" spans="1:2" x14ac:dyDescent="0.25">
      <c r="A662" t="s">
        <v>8640</v>
      </c>
      <c r="B662" s="2918" t="s">
        <v>9101</v>
      </c>
    </row>
    <row r="663" spans="1:2" x14ac:dyDescent="0.25">
      <c r="A663" t="s">
        <v>8641</v>
      </c>
      <c r="B663" s="2918" t="s">
        <v>9102</v>
      </c>
    </row>
    <row r="664" spans="1:2" x14ac:dyDescent="0.25">
      <c r="A664" t="s">
        <v>8642</v>
      </c>
      <c r="B664" s="2918" t="s">
        <v>9103</v>
      </c>
    </row>
    <row r="665" spans="1:2" x14ac:dyDescent="0.25">
      <c r="A665" t="s">
        <v>8643</v>
      </c>
      <c r="B665" s="2918" t="s">
        <v>9104</v>
      </c>
    </row>
    <row r="666" spans="1:2" x14ac:dyDescent="0.25">
      <c r="A666" t="s">
        <v>8644</v>
      </c>
      <c r="B666" s="2918" t="s">
        <v>9105</v>
      </c>
    </row>
    <row r="667" spans="1:2" x14ac:dyDescent="0.25">
      <c r="A667" t="s">
        <v>8645</v>
      </c>
      <c r="B667" s="2918" t="s">
        <v>9106</v>
      </c>
    </row>
    <row r="668" spans="1:2" x14ac:dyDescent="0.25">
      <c r="A668" t="s">
        <v>8646</v>
      </c>
      <c r="B668" s="2918" t="s">
        <v>9107</v>
      </c>
    </row>
    <row r="669" spans="1:2" x14ac:dyDescent="0.25">
      <c r="A669" t="s">
        <v>8647</v>
      </c>
      <c r="B669" s="2918" t="s">
        <v>9108</v>
      </c>
    </row>
    <row r="670" spans="1:2" x14ac:dyDescent="0.25">
      <c r="A670" t="s">
        <v>8648</v>
      </c>
      <c r="B670" s="2918" t="s">
        <v>9109</v>
      </c>
    </row>
    <row r="671" spans="1:2" x14ac:dyDescent="0.25">
      <c r="A671" t="s">
        <v>8649</v>
      </c>
      <c r="B671" s="2918" t="s">
        <v>9110</v>
      </c>
    </row>
    <row r="672" spans="1:2" x14ac:dyDescent="0.25">
      <c r="A672" t="s">
        <v>8650</v>
      </c>
      <c r="B672" s="2918" t="s">
        <v>9111</v>
      </c>
    </row>
    <row r="673" spans="1:2" x14ac:dyDescent="0.25">
      <c r="A673" s="2919" t="s">
        <v>8651</v>
      </c>
      <c r="B673" s="2918" t="s">
        <v>9057</v>
      </c>
    </row>
    <row r="674" spans="1:2" x14ac:dyDescent="0.25">
      <c r="A674" t="s">
        <v>8652</v>
      </c>
      <c r="B674" s="2918" t="s">
        <v>9059</v>
      </c>
    </row>
    <row r="675" spans="1:2" x14ac:dyDescent="0.25">
      <c r="A675" t="s">
        <v>8653</v>
      </c>
      <c r="B675" s="2918" t="s">
        <v>9060</v>
      </c>
    </row>
    <row r="676" spans="1:2" x14ac:dyDescent="0.25">
      <c r="A676" t="s">
        <v>8654</v>
      </c>
      <c r="B676" s="2918" t="s">
        <v>9061</v>
      </c>
    </row>
    <row r="677" spans="1:2" x14ac:dyDescent="0.25">
      <c r="A677" t="s">
        <v>8655</v>
      </c>
      <c r="B677" s="2918" t="s">
        <v>9062</v>
      </c>
    </row>
    <row r="678" spans="1:2" x14ac:dyDescent="0.25">
      <c r="A678" t="s">
        <v>8656</v>
      </c>
      <c r="B678" s="2918" t="s">
        <v>9063</v>
      </c>
    </row>
    <row r="679" spans="1:2" x14ac:dyDescent="0.25">
      <c r="A679" t="s">
        <v>8657</v>
      </c>
      <c r="B679" s="2918" t="s">
        <v>9064</v>
      </c>
    </row>
    <row r="680" spans="1:2" x14ac:dyDescent="0.25">
      <c r="A680" t="s">
        <v>8658</v>
      </c>
      <c r="B680" s="2918" t="s">
        <v>9065</v>
      </c>
    </row>
    <row r="681" spans="1:2" x14ac:dyDescent="0.25">
      <c r="A681" t="s">
        <v>8659</v>
      </c>
      <c r="B681" s="2918" t="s">
        <v>9066</v>
      </c>
    </row>
    <row r="682" spans="1:2" x14ac:dyDescent="0.25">
      <c r="A682" t="s">
        <v>8660</v>
      </c>
      <c r="B682" s="2918" t="s">
        <v>9067</v>
      </c>
    </row>
    <row r="683" spans="1:2" x14ac:dyDescent="0.25">
      <c r="A683" t="s">
        <v>8661</v>
      </c>
      <c r="B683" s="2918" t="s">
        <v>9068</v>
      </c>
    </row>
    <row r="684" spans="1:2" x14ac:dyDescent="0.25">
      <c r="A684" t="s">
        <v>8662</v>
      </c>
      <c r="B684" s="2918" t="s">
        <v>9069</v>
      </c>
    </row>
    <row r="685" spans="1:2" x14ac:dyDescent="0.25">
      <c r="A685" t="s">
        <v>8663</v>
      </c>
      <c r="B685" s="2918" t="s">
        <v>9070</v>
      </c>
    </row>
    <row r="686" spans="1:2" x14ac:dyDescent="0.25">
      <c r="A686" t="s">
        <v>8664</v>
      </c>
      <c r="B686" s="2918" t="s">
        <v>9071</v>
      </c>
    </row>
    <row r="687" spans="1:2" x14ac:dyDescent="0.25">
      <c r="A687" t="s">
        <v>8665</v>
      </c>
      <c r="B687" s="2918" t="s">
        <v>9072</v>
      </c>
    </row>
    <row r="688" spans="1:2" x14ac:dyDescent="0.25">
      <c r="A688" t="s">
        <v>8666</v>
      </c>
      <c r="B688" s="2918" t="s">
        <v>9073</v>
      </c>
    </row>
    <row r="689" spans="1:2" x14ac:dyDescent="0.25">
      <c r="A689" t="s">
        <v>8667</v>
      </c>
      <c r="B689" s="2918" t="s">
        <v>9074</v>
      </c>
    </row>
    <row r="690" spans="1:2" x14ac:dyDescent="0.25">
      <c r="A690" t="s">
        <v>8668</v>
      </c>
      <c r="B690" s="2918" t="s">
        <v>9075</v>
      </c>
    </row>
    <row r="691" spans="1:2" x14ac:dyDescent="0.25">
      <c r="A691" t="s">
        <v>8669</v>
      </c>
      <c r="B691" s="2918" t="s">
        <v>9076</v>
      </c>
    </row>
    <row r="692" spans="1:2" x14ac:dyDescent="0.25">
      <c r="A692" t="s">
        <v>8670</v>
      </c>
      <c r="B692" s="2918" t="s">
        <v>9077</v>
      </c>
    </row>
    <row r="693" spans="1:2" x14ac:dyDescent="0.25">
      <c r="A693" t="s">
        <v>8671</v>
      </c>
      <c r="B693" s="2918" t="s">
        <v>9078</v>
      </c>
    </row>
    <row r="694" spans="1:2" x14ac:dyDescent="0.25">
      <c r="A694" t="s">
        <v>8672</v>
      </c>
      <c r="B694" s="2918" t="s">
        <v>9079</v>
      </c>
    </row>
    <row r="695" spans="1:2" x14ac:dyDescent="0.25">
      <c r="A695" t="s">
        <v>8673</v>
      </c>
      <c r="B695" s="2918" t="s">
        <v>9080</v>
      </c>
    </row>
    <row r="696" spans="1:2" x14ac:dyDescent="0.25">
      <c r="A696" t="s">
        <v>8674</v>
      </c>
      <c r="B696" s="2918" t="s">
        <v>9081</v>
      </c>
    </row>
    <row r="697" spans="1:2" x14ac:dyDescent="0.25">
      <c r="A697" t="s">
        <v>8675</v>
      </c>
      <c r="B697" s="2918" t="s">
        <v>9082</v>
      </c>
    </row>
    <row r="698" spans="1:2" x14ac:dyDescent="0.25">
      <c r="A698" t="s">
        <v>8676</v>
      </c>
      <c r="B698" s="2918" t="s">
        <v>9083</v>
      </c>
    </row>
    <row r="699" spans="1:2" x14ac:dyDescent="0.25">
      <c r="A699" t="s">
        <v>8677</v>
      </c>
      <c r="B699" s="2918" t="s">
        <v>9084</v>
      </c>
    </row>
    <row r="700" spans="1:2" x14ac:dyDescent="0.25">
      <c r="A700" t="s">
        <v>8678</v>
      </c>
      <c r="B700" s="2918" t="s">
        <v>9085</v>
      </c>
    </row>
    <row r="701" spans="1:2" x14ac:dyDescent="0.25">
      <c r="A701" t="s">
        <v>8679</v>
      </c>
      <c r="B701" s="2918" t="s">
        <v>9086</v>
      </c>
    </row>
    <row r="702" spans="1:2" x14ac:dyDescent="0.25">
      <c r="A702" t="s">
        <v>8680</v>
      </c>
      <c r="B702" s="2918" t="s">
        <v>9087</v>
      </c>
    </row>
    <row r="703" spans="1:2" x14ac:dyDescent="0.25">
      <c r="A703" t="s">
        <v>8681</v>
      </c>
      <c r="B703" s="2918" t="s">
        <v>9088</v>
      </c>
    </row>
    <row r="704" spans="1:2" x14ac:dyDescent="0.25">
      <c r="A704" t="s">
        <v>8682</v>
      </c>
      <c r="B704" s="2918" t="s">
        <v>9089</v>
      </c>
    </row>
    <row r="705" spans="1:2" x14ac:dyDescent="0.25">
      <c r="A705" t="s">
        <v>8683</v>
      </c>
      <c r="B705" s="2918" t="s">
        <v>9090</v>
      </c>
    </row>
    <row r="706" spans="1:2" x14ac:dyDescent="0.25">
      <c r="A706" t="s">
        <v>8684</v>
      </c>
      <c r="B706" s="2918" t="s">
        <v>9091</v>
      </c>
    </row>
    <row r="707" spans="1:2" x14ac:dyDescent="0.25">
      <c r="A707" t="s">
        <v>8685</v>
      </c>
      <c r="B707" s="2918" t="s">
        <v>9092</v>
      </c>
    </row>
    <row r="708" spans="1:2" x14ac:dyDescent="0.25">
      <c r="A708" t="s">
        <v>8686</v>
      </c>
      <c r="B708" s="2918" t="s">
        <v>9093</v>
      </c>
    </row>
    <row r="709" spans="1:2" x14ac:dyDescent="0.25">
      <c r="A709" t="s">
        <v>8687</v>
      </c>
      <c r="B709" s="2918" t="s">
        <v>9094</v>
      </c>
    </row>
    <row r="710" spans="1:2" x14ac:dyDescent="0.25">
      <c r="A710" t="s">
        <v>8688</v>
      </c>
      <c r="B710" s="2918" t="s">
        <v>9095</v>
      </c>
    </row>
    <row r="711" spans="1:2" x14ac:dyDescent="0.25">
      <c r="A711" t="s">
        <v>8689</v>
      </c>
      <c r="B711" s="2918" t="s">
        <v>9096</v>
      </c>
    </row>
    <row r="712" spans="1:2" x14ac:dyDescent="0.25">
      <c r="A712" t="s">
        <v>8690</v>
      </c>
      <c r="B712" s="2918" t="s">
        <v>9097</v>
      </c>
    </row>
    <row r="713" spans="1:2" x14ac:dyDescent="0.25">
      <c r="A713" t="s">
        <v>8691</v>
      </c>
      <c r="B713" s="2918" t="s">
        <v>9098</v>
      </c>
    </row>
    <row r="714" spans="1:2" x14ac:dyDescent="0.25">
      <c r="A714" t="s">
        <v>8692</v>
      </c>
      <c r="B714" s="2918" t="s">
        <v>9099</v>
      </c>
    </row>
    <row r="715" spans="1:2" x14ac:dyDescent="0.25">
      <c r="A715" t="s">
        <v>8693</v>
      </c>
      <c r="B715" s="2918" t="s">
        <v>9100</v>
      </c>
    </row>
    <row r="716" spans="1:2" x14ac:dyDescent="0.25">
      <c r="A716" t="s">
        <v>8694</v>
      </c>
      <c r="B716" s="2918" t="s">
        <v>9101</v>
      </c>
    </row>
    <row r="717" spans="1:2" x14ac:dyDescent="0.25">
      <c r="A717" t="s">
        <v>8695</v>
      </c>
      <c r="B717" s="2918" t="s">
        <v>9102</v>
      </c>
    </row>
    <row r="718" spans="1:2" x14ac:dyDescent="0.25">
      <c r="A718" t="s">
        <v>8696</v>
      </c>
      <c r="B718" s="2918" t="s">
        <v>9103</v>
      </c>
    </row>
    <row r="719" spans="1:2" x14ac:dyDescent="0.25">
      <c r="A719" t="s">
        <v>8697</v>
      </c>
      <c r="B719" s="2918" t="s">
        <v>9104</v>
      </c>
    </row>
    <row r="720" spans="1:2" x14ac:dyDescent="0.25">
      <c r="A720" t="s">
        <v>8698</v>
      </c>
      <c r="B720" s="2918" t="s">
        <v>9105</v>
      </c>
    </row>
    <row r="721" spans="1:4" x14ac:dyDescent="0.25">
      <c r="A721" t="s">
        <v>8699</v>
      </c>
      <c r="B721" s="2918" t="s">
        <v>9106</v>
      </c>
    </row>
    <row r="722" spans="1:4" x14ac:dyDescent="0.25">
      <c r="A722" t="s">
        <v>8700</v>
      </c>
      <c r="B722" s="2918" t="s">
        <v>9107</v>
      </c>
    </row>
    <row r="723" spans="1:4" x14ac:dyDescent="0.25">
      <c r="A723" t="s">
        <v>8701</v>
      </c>
      <c r="B723" s="2918" t="s">
        <v>9108</v>
      </c>
    </row>
    <row r="724" spans="1:4" x14ac:dyDescent="0.25">
      <c r="A724" t="s">
        <v>8702</v>
      </c>
      <c r="B724" s="2918" t="s">
        <v>9109</v>
      </c>
    </row>
    <row r="725" spans="1:4" x14ac:dyDescent="0.25">
      <c r="A725" t="s">
        <v>8703</v>
      </c>
      <c r="B725" s="2918" t="s">
        <v>9110</v>
      </c>
    </row>
    <row r="726" spans="1:4" x14ac:dyDescent="0.25">
      <c r="A726" t="s">
        <v>8704</v>
      </c>
      <c r="B726" s="2955" t="s">
        <v>9111</v>
      </c>
    </row>
    <row r="727" spans="1:4" x14ac:dyDescent="0.25">
      <c r="A727" t="s">
        <v>9218</v>
      </c>
      <c r="B727" s="2918" t="s">
        <v>9182</v>
      </c>
      <c r="C727" s="2956" t="s">
        <v>9184</v>
      </c>
      <c r="D727" s="2956" t="s">
        <v>9186</v>
      </c>
    </row>
    <row r="728" spans="1:4" x14ac:dyDescent="0.25">
      <c r="A728" t="s">
        <v>9219</v>
      </c>
      <c r="B728" s="2918" t="s">
        <v>9187</v>
      </c>
      <c r="C728" s="2918" t="s">
        <v>9196</v>
      </c>
      <c r="D728" s="2918" t="s">
        <v>9205</v>
      </c>
    </row>
    <row r="729" spans="1:4" x14ac:dyDescent="0.25">
      <c r="A729" t="s">
        <v>9220</v>
      </c>
      <c r="B729" s="2918" t="s">
        <v>9188</v>
      </c>
      <c r="C729" s="2918" t="s">
        <v>9197</v>
      </c>
      <c r="D729" s="2918" t="s">
        <v>9206</v>
      </c>
    </row>
    <row r="730" spans="1:4" x14ac:dyDescent="0.25">
      <c r="A730" t="s">
        <v>9221</v>
      </c>
      <c r="B730" s="2918" t="s">
        <v>9189</v>
      </c>
      <c r="C730" s="2918" t="s">
        <v>9198</v>
      </c>
      <c r="D730" s="2918" t="s">
        <v>9207</v>
      </c>
    </row>
    <row r="731" spans="1:4" x14ac:dyDescent="0.25">
      <c r="A731" t="s">
        <v>9222</v>
      </c>
      <c r="B731" s="2918" t="s">
        <v>9190</v>
      </c>
      <c r="C731" s="2918" t="s">
        <v>9199</v>
      </c>
      <c r="D731" s="2918" t="s">
        <v>9208</v>
      </c>
    </row>
    <row r="732" spans="1:4" x14ac:dyDescent="0.25">
      <c r="A732" t="s">
        <v>9223</v>
      </c>
      <c r="B732" s="2918" t="s">
        <v>9191</v>
      </c>
      <c r="C732" s="2918" t="s">
        <v>9200</v>
      </c>
      <c r="D732" s="2918" t="s">
        <v>9209</v>
      </c>
    </row>
    <row r="733" spans="1:4" x14ac:dyDescent="0.25">
      <c r="A733" t="s">
        <v>9224</v>
      </c>
      <c r="B733" s="2918" t="s">
        <v>9192</v>
      </c>
      <c r="C733" s="2918" t="s">
        <v>9201</v>
      </c>
      <c r="D733" s="2918" t="s">
        <v>9210</v>
      </c>
    </row>
    <row r="734" spans="1:4" x14ac:dyDescent="0.25">
      <c r="A734" t="s">
        <v>9225</v>
      </c>
      <c r="B734" s="2918" t="s">
        <v>9193</v>
      </c>
      <c r="C734" s="2918" t="s">
        <v>9202</v>
      </c>
      <c r="D734" s="2918" t="s">
        <v>9211</v>
      </c>
    </row>
    <row r="735" spans="1:4" x14ac:dyDescent="0.25">
      <c r="A735" t="s">
        <v>9226</v>
      </c>
      <c r="B735" s="2918" t="s">
        <v>9194</v>
      </c>
      <c r="C735" s="2918" t="s">
        <v>9203</v>
      </c>
      <c r="D735" s="2918" t="s">
        <v>9212</v>
      </c>
    </row>
    <row r="736" spans="1:4" x14ac:dyDescent="0.25">
      <c r="A736" t="s">
        <v>9227</v>
      </c>
      <c r="B736" s="2918" t="s">
        <v>9195</v>
      </c>
      <c r="C736" s="2918" t="s">
        <v>9204</v>
      </c>
      <c r="D736" s="2918" t="s">
        <v>9213</v>
      </c>
    </row>
    <row r="737" spans="1:4" x14ac:dyDescent="0.25">
      <c r="A737" t="s">
        <v>9228</v>
      </c>
      <c r="B737" s="2918" t="s">
        <v>9217</v>
      </c>
      <c r="C737" s="2918" t="s">
        <v>9216</v>
      </c>
      <c r="D737" s="2918" t="s">
        <v>9215</v>
      </c>
    </row>
    <row r="738" spans="1:4" x14ac:dyDescent="0.25">
      <c r="A738" t="s">
        <v>9229</v>
      </c>
      <c r="B738" s="2918" t="s">
        <v>9069</v>
      </c>
    </row>
    <row r="739" spans="1:4" x14ac:dyDescent="0.25">
      <c r="A739" t="s">
        <v>9230</v>
      </c>
      <c r="B739" s="2918" t="s">
        <v>9070</v>
      </c>
    </row>
    <row r="740" spans="1:4" x14ac:dyDescent="0.25">
      <c r="A740" t="s">
        <v>9231</v>
      </c>
      <c r="B740" s="2918" t="s">
        <v>9071</v>
      </c>
    </row>
    <row r="741" spans="1:4" x14ac:dyDescent="0.25">
      <c r="A741" t="s">
        <v>9232</v>
      </c>
      <c r="B741" s="2918" t="s">
        <v>9072</v>
      </c>
    </row>
    <row r="742" spans="1:4" x14ac:dyDescent="0.25">
      <c r="A742" t="s">
        <v>9233</v>
      </c>
      <c r="B742" s="2918" t="s">
        <v>9073</v>
      </c>
    </row>
    <row r="743" spans="1:4" x14ac:dyDescent="0.25">
      <c r="A743" t="s">
        <v>9234</v>
      </c>
      <c r="B743" s="2918" t="s">
        <v>9074</v>
      </c>
    </row>
  </sheetData>
  <mergeCells count="2">
    <mergeCell ref="A1:A2"/>
    <mergeCell ref="B1:B2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EF2F-CF33-4777-82D4-2BA4546EE885}">
  <sheetPr>
    <tabColor rgb="FFFF0000"/>
    <pageSetUpPr fitToPage="1"/>
  </sheetPr>
  <dimension ref="A1:V586"/>
  <sheetViews>
    <sheetView view="pageBreakPreview" topLeftCell="A117" zoomScale="85" zoomScaleNormal="70" zoomScaleSheetLayoutView="85" workbookViewId="0">
      <selection activeCell="A453" sqref="A453"/>
    </sheetView>
  </sheetViews>
  <sheetFormatPr defaultRowHeight="14.4" x14ac:dyDescent="0.25"/>
  <cols>
    <col min="1" max="1" width="27.296875" customWidth="1"/>
    <col min="2" max="3" width="7.296875" customWidth="1"/>
    <col min="4" max="7" width="8.09765625" customWidth="1"/>
    <col min="8" max="8" width="10.296875" customWidth="1"/>
    <col min="9" max="9" width="4.69921875" bestFit="1" customWidth="1"/>
    <col min="10" max="11" width="10.3984375" customWidth="1"/>
    <col min="12" max="12" width="4.69921875" bestFit="1" customWidth="1"/>
    <col min="13" max="13" width="10.296875" customWidth="1"/>
    <col min="14" max="17" width="8.09765625" customWidth="1"/>
    <col min="18" max="19" width="7.296875" customWidth="1"/>
    <col min="20" max="20" width="28.09765625" customWidth="1"/>
    <col min="21" max="21" width="1.8984375" customWidth="1"/>
  </cols>
  <sheetData>
    <row r="1" spans="1:22" x14ac:dyDescent="0.25">
      <c r="A1" s="2974" t="s">
        <v>9279</v>
      </c>
    </row>
    <row r="2" spans="1:22" ht="18" customHeight="1" thickBot="1" x14ac:dyDescent="0.3">
      <c r="V2" s="2253"/>
    </row>
    <row r="3" spans="1:22" ht="18" customHeight="1" thickTop="1" thickBot="1" x14ac:dyDescent="0.3">
      <c r="A3" s="2624" t="s">
        <v>6952</v>
      </c>
      <c r="D3" s="53"/>
      <c r="E3" s="53"/>
      <c r="F3" s="53"/>
      <c r="G3" s="53"/>
      <c r="H3" s="124"/>
      <c r="I3" s="124"/>
      <c r="J3" s="3547" t="s">
        <v>4996</v>
      </c>
      <c r="K3" s="3553"/>
      <c r="L3" s="124"/>
      <c r="M3" s="124"/>
      <c r="N3" s="53"/>
      <c r="O3" s="53"/>
      <c r="P3" s="53"/>
      <c r="Q3" s="53"/>
      <c r="R3" s="53"/>
      <c r="S3" s="53"/>
    </row>
    <row r="4" spans="1:22" ht="18" customHeight="1" thickTop="1" thickBot="1" x14ac:dyDescent="0.3">
      <c r="A4" s="3"/>
      <c r="D4" s="54"/>
      <c r="E4" s="54"/>
      <c r="F4" s="54"/>
      <c r="G4" s="54"/>
      <c r="H4" s="4"/>
      <c r="I4" s="4"/>
      <c r="K4" s="56"/>
      <c r="L4" s="567"/>
      <c r="M4" s="1448" t="s">
        <v>4570</v>
      </c>
      <c r="N4" s="1445">
        <v>62.2</v>
      </c>
      <c r="O4" s="1446">
        <v>67</v>
      </c>
      <c r="P4" s="1447">
        <v>61.8</v>
      </c>
      <c r="Q4" s="510" t="s">
        <v>4571</v>
      </c>
      <c r="R4" s="133"/>
      <c r="S4" s="128"/>
      <c r="T4" s="530">
        <v>-1</v>
      </c>
    </row>
    <row r="5" spans="1:22" ht="18" customHeight="1" thickTop="1" thickBot="1" x14ac:dyDescent="0.3">
      <c r="A5" s="5" t="s">
        <v>4572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100" t="s">
        <v>4579</v>
      </c>
      <c r="I5" s="556"/>
      <c r="J5" s="58" t="s">
        <v>4580</v>
      </c>
      <c r="K5" s="59" t="s">
        <v>4580</v>
      </c>
      <c r="L5" s="568"/>
      <c r="M5" s="8" t="s">
        <v>4579</v>
      </c>
      <c r="N5" s="6" t="s">
        <v>4575</v>
      </c>
      <c r="O5" s="6" t="s">
        <v>4576</v>
      </c>
      <c r="P5" s="6" t="s">
        <v>4577</v>
      </c>
      <c r="Q5" s="6" t="s">
        <v>4578</v>
      </c>
      <c r="R5" s="6" t="s">
        <v>4573</v>
      </c>
      <c r="S5" s="7" t="s">
        <v>4574</v>
      </c>
      <c r="T5" s="60" t="s">
        <v>4572</v>
      </c>
    </row>
    <row r="6" spans="1:22" ht="27" thickTop="1" x14ac:dyDescent="0.25">
      <c r="A6" s="2689" t="s">
        <v>6992</v>
      </c>
      <c r="B6" s="11" t="s">
        <v>4642</v>
      </c>
      <c r="C6" s="18" t="s">
        <v>4583</v>
      </c>
      <c r="D6" s="2949">
        <v>0</v>
      </c>
      <c r="E6" s="2949">
        <v>0</v>
      </c>
      <c r="F6" s="2949">
        <v>0</v>
      </c>
      <c r="G6" s="21"/>
      <c r="H6" s="11" t="s">
        <v>5003</v>
      </c>
      <c r="I6" s="550" t="s">
        <v>4640</v>
      </c>
      <c r="J6" s="61" t="s">
        <v>5650</v>
      </c>
      <c r="K6" s="62" t="s">
        <v>5650</v>
      </c>
      <c r="L6" s="550" t="s">
        <v>4586</v>
      </c>
      <c r="M6" s="11" t="s">
        <v>5003</v>
      </c>
      <c r="N6" s="2948">
        <v>0</v>
      </c>
      <c r="O6" s="2948">
        <v>0</v>
      </c>
      <c r="P6" s="2948">
        <v>0</v>
      </c>
      <c r="Q6" s="21"/>
      <c r="R6" s="13" t="s">
        <v>4642</v>
      </c>
      <c r="S6" s="97" t="s">
        <v>4583</v>
      </c>
      <c r="T6" s="101" t="s">
        <v>7005</v>
      </c>
    </row>
    <row r="7" spans="1:22" ht="24.75" customHeight="1" x14ac:dyDescent="0.25">
      <c r="A7" s="22" t="s">
        <v>6993</v>
      </c>
      <c r="B7" s="17" t="s">
        <v>4642</v>
      </c>
      <c r="C7" s="18" t="s">
        <v>4583</v>
      </c>
      <c r="D7" s="2949">
        <v>21.31</v>
      </c>
      <c r="E7" s="2949">
        <v>21.47</v>
      </c>
      <c r="F7" s="2949">
        <v>20.96</v>
      </c>
      <c r="G7" s="352"/>
      <c r="H7" s="17" t="s">
        <v>5003</v>
      </c>
      <c r="I7" s="551" t="s">
        <v>4645</v>
      </c>
      <c r="J7" s="65" t="s">
        <v>5650</v>
      </c>
      <c r="K7" s="66" t="s">
        <v>5650</v>
      </c>
      <c r="L7" s="551" t="s">
        <v>4591</v>
      </c>
      <c r="M7" s="17" t="s">
        <v>5003</v>
      </c>
      <c r="N7" s="2949">
        <v>23.99</v>
      </c>
      <c r="O7" s="2949">
        <v>23.98</v>
      </c>
      <c r="P7" s="2949">
        <v>23.54</v>
      </c>
      <c r="Q7" s="351"/>
      <c r="R7" s="17" t="s">
        <v>4642</v>
      </c>
      <c r="S7" s="18" t="s">
        <v>4583</v>
      </c>
      <c r="T7" s="70" t="s">
        <v>6998</v>
      </c>
    </row>
    <row r="8" spans="1:22" ht="24.75" customHeight="1" x14ac:dyDescent="0.25">
      <c r="A8" s="22" t="s">
        <v>6994</v>
      </c>
      <c r="B8" s="17" t="s">
        <v>4642</v>
      </c>
      <c r="C8" s="323" t="s">
        <v>4583</v>
      </c>
      <c r="D8" s="2951">
        <v>22.58</v>
      </c>
      <c r="E8" s="2951">
        <v>22.85</v>
      </c>
      <c r="F8" s="2951">
        <v>22.19</v>
      </c>
      <c r="G8" s="352"/>
      <c r="H8" s="17" t="s">
        <v>5003</v>
      </c>
      <c r="I8" s="551" t="s">
        <v>4648</v>
      </c>
      <c r="J8" s="65" t="s">
        <v>5650</v>
      </c>
      <c r="K8" s="66" t="s">
        <v>5650</v>
      </c>
      <c r="L8" s="552" t="s">
        <v>4596</v>
      </c>
      <c r="M8" s="72" t="s">
        <v>5003</v>
      </c>
      <c r="N8" s="2951">
        <v>25.26</v>
      </c>
      <c r="O8" s="2951">
        <v>24.86</v>
      </c>
      <c r="P8" s="2951">
        <v>25.16</v>
      </c>
      <c r="Q8" s="352"/>
      <c r="R8" s="17" t="s">
        <v>4642</v>
      </c>
      <c r="S8" s="18" t="s">
        <v>4583</v>
      </c>
      <c r="T8" s="70" t="s">
        <v>6999</v>
      </c>
    </row>
    <row r="9" spans="1:22" ht="24.75" customHeight="1" x14ac:dyDescent="0.25">
      <c r="A9" s="22" t="s">
        <v>6995</v>
      </c>
      <c r="B9" s="17" t="s">
        <v>4642</v>
      </c>
      <c r="C9" s="18" t="s">
        <v>4583</v>
      </c>
      <c r="D9" s="2951">
        <v>24.42</v>
      </c>
      <c r="E9" s="2951">
        <v>24.4</v>
      </c>
      <c r="F9" s="2951">
        <v>24.07</v>
      </c>
      <c r="G9" s="352"/>
      <c r="H9" s="17" t="s">
        <v>5003</v>
      </c>
      <c r="I9" s="551" t="s">
        <v>4652</v>
      </c>
      <c r="J9" s="65" t="s">
        <v>5650</v>
      </c>
      <c r="K9" s="66" t="s">
        <v>5650</v>
      </c>
      <c r="L9" s="551" t="s">
        <v>4601</v>
      </c>
      <c r="M9" s="17" t="s">
        <v>5003</v>
      </c>
      <c r="N9" s="2951">
        <v>24.3</v>
      </c>
      <c r="O9" s="2951">
        <v>24.7</v>
      </c>
      <c r="P9" s="2951">
        <v>24.07</v>
      </c>
      <c r="Q9" s="352"/>
      <c r="R9" s="17" t="s">
        <v>4642</v>
      </c>
      <c r="S9" s="18" t="s">
        <v>4583</v>
      </c>
      <c r="T9" s="70" t="s">
        <v>7000</v>
      </c>
    </row>
    <row r="10" spans="1:22" ht="24.75" customHeight="1" x14ac:dyDescent="0.25">
      <c r="A10" s="22" t="s">
        <v>6996</v>
      </c>
      <c r="B10" s="17" t="s">
        <v>4642</v>
      </c>
      <c r="C10" s="18" t="s">
        <v>4583</v>
      </c>
      <c r="D10" s="2951">
        <v>20.68</v>
      </c>
      <c r="E10" s="2951">
        <v>21</v>
      </c>
      <c r="F10" s="2951">
        <v>20.43</v>
      </c>
      <c r="G10" s="352"/>
      <c r="H10" s="17" t="s">
        <v>5003</v>
      </c>
      <c r="I10" s="551" t="s">
        <v>4655</v>
      </c>
      <c r="J10" s="65" t="s">
        <v>5650</v>
      </c>
      <c r="K10" s="66" t="s">
        <v>5650</v>
      </c>
      <c r="L10" s="552" t="s">
        <v>4604</v>
      </c>
      <c r="M10" s="72" t="s">
        <v>5003</v>
      </c>
      <c r="N10" s="2951">
        <v>20.46</v>
      </c>
      <c r="O10" s="2951">
        <v>20.84</v>
      </c>
      <c r="P10" s="2951">
        <v>20.36</v>
      </c>
      <c r="Q10" s="352"/>
      <c r="R10" s="17" t="s">
        <v>4642</v>
      </c>
      <c r="S10" s="18" t="s">
        <v>4583</v>
      </c>
      <c r="T10" s="70" t="s">
        <v>7001</v>
      </c>
    </row>
    <row r="11" spans="1:22" ht="24.75" customHeight="1" thickBot="1" x14ac:dyDescent="0.3">
      <c r="A11" s="22" t="s">
        <v>6997</v>
      </c>
      <c r="B11" s="17" t="s">
        <v>4642</v>
      </c>
      <c r="C11" s="18" t="s">
        <v>4583</v>
      </c>
      <c r="D11" s="2952">
        <v>22.85</v>
      </c>
      <c r="E11" s="2952">
        <v>23.52</v>
      </c>
      <c r="F11" s="2952">
        <v>22.77</v>
      </c>
      <c r="G11" s="349"/>
      <c r="H11" s="23" t="s">
        <v>5003</v>
      </c>
      <c r="I11" s="557" t="s">
        <v>4660</v>
      </c>
      <c r="J11" s="102" t="s">
        <v>5650</v>
      </c>
      <c r="K11" s="103" t="s">
        <v>5650</v>
      </c>
      <c r="L11" s="557" t="s">
        <v>4607</v>
      </c>
      <c r="M11" s="23" t="s">
        <v>5003</v>
      </c>
      <c r="N11" s="2952">
        <v>24.59</v>
      </c>
      <c r="O11" s="2952">
        <v>23.85</v>
      </c>
      <c r="P11" s="2952">
        <v>24.56</v>
      </c>
      <c r="Q11" s="349"/>
      <c r="R11" s="17" t="s">
        <v>4642</v>
      </c>
      <c r="S11" s="18" t="s">
        <v>4583</v>
      </c>
      <c r="T11" s="70" t="s">
        <v>7002</v>
      </c>
    </row>
    <row r="12" spans="1:22" ht="24.75" customHeight="1" thickTop="1" x14ac:dyDescent="0.25">
      <c r="A12" s="10" t="s">
        <v>5005</v>
      </c>
      <c r="B12" s="11" t="s">
        <v>4598</v>
      </c>
      <c r="C12" s="11" t="s">
        <v>4649</v>
      </c>
      <c r="D12" s="2969">
        <v>72.62</v>
      </c>
      <c r="E12" s="105"/>
      <c r="F12" s="105"/>
      <c r="G12" s="105"/>
      <c r="H12" s="11" t="s">
        <v>4584</v>
      </c>
      <c r="I12" s="550" t="s">
        <v>4664</v>
      </c>
      <c r="J12" s="61" t="s">
        <v>4968</v>
      </c>
      <c r="K12" s="62" t="s">
        <v>4968</v>
      </c>
      <c r="L12" s="550" t="s">
        <v>4609</v>
      </c>
      <c r="M12" s="11" t="s">
        <v>4584</v>
      </c>
      <c r="N12" s="2969">
        <v>0</v>
      </c>
      <c r="O12" s="105"/>
      <c r="P12" s="105"/>
      <c r="Q12" s="105"/>
      <c r="R12" s="106" t="s">
        <v>4598</v>
      </c>
      <c r="S12" s="11" t="s">
        <v>4649</v>
      </c>
      <c r="T12" s="101" t="s">
        <v>5005</v>
      </c>
    </row>
    <row r="13" spans="1:22" ht="24.75" customHeight="1" x14ac:dyDescent="0.25">
      <c r="A13" s="322" t="s">
        <v>5005</v>
      </c>
      <c r="B13" s="17" t="s">
        <v>4598</v>
      </c>
      <c r="C13" s="17" t="s">
        <v>4649</v>
      </c>
      <c r="D13" s="21"/>
      <c r="E13" s="2951">
        <v>0</v>
      </c>
      <c r="F13" s="21"/>
      <c r="G13" s="21"/>
      <c r="H13" s="17" t="s">
        <v>5651</v>
      </c>
      <c r="I13" s="551" t="s">
        <v>4668</v>
      </c>
      <c r="J13" s="65" t="s">
        <v>4968</v>
      </c>
      <c r="K13" s="66" t="s">
        <v>4968</v>
      </c>
      <c r="L13" s="551" t="s">
        <v>4611</v>
      </c>
      <c r="M13" s="143" t="s">
        <v>5008</v>
      </c>
      <c r="N13" s="157"/>
      <c r="O13" s="2923">
        <v>14.37</v>
      </c>
      <c r="P13" s="157"/>
      <c r="Q13" s="157"/>
      <c r="R13" s="157" t="s">
        <v>4642</v>
      </c>
      <c r="S13" s="310" t="s">
        <v>4583</v>
      </c>
      <c r="T13" s="70" t="s">
        <v>7003</v>
      </c>
    </row>
    <row r="14" spans="1:22" ht="24.75" customHeight="1" thickBot="1" x14ac:dyDescent="0.3">
      <c r="A14" s="38" t="s">
        <v>5005</v>
      </c>
      <c r="B14" s="35" t="s">
        <v>4598</v>
      </c>
      <c r="C14" s="35" t="s">
        <v>4649</v>
      </c>
      <c r="D14" s="36"/>
      <c r="E14" s="36"/>
      <c r="F14" s="2950">
        <v>13.92</v>
      </c>
      <c r="G14" s="36"/>
      <c r="H14" s="35" t="s">
        <v>5651</v>
      </c>
      <c r="I14" s="553" t="s">
        <v>4672</v>
      </c>
      <c r="J14" s="76" t="s">
        <v>4968</v>
      </c>
      <c r="K14" s="77" t="s">
        <v>4968</v>
      </c>
      <c r="L14" s="553" t="s">
        <v>4613</v>
      </c>
      <c r="M14" s="166" t="s">
        <v>5008</v>
      </c>
      <c r="N14" s="167"/>
      <c r="O14" s="167"/>
      <c r="P14" s="2926">
        <v>17.77</v>
      </c>
      <c r="Q14" s="167"/>
      <c r="R14" s="166" t="s">
        <v>4587</v>
      </c>
      <c r="S14" s="289" t="s">
        <v>4583</v>
      </c>
      <c r="T14" s="79" t="s">
        <v>7004</v>
      </c>
    </row>
    <row r="15" spans="1:22" ht="18" customHeight="1" thickTop="1" thickBot="1" x14ac:dyDescent="0.3">
      <c r="M15" s="80" t="s">
        <v>5652</v>
      </c>
      <c r="N15" s="33">
        <f>SUM(D6:D14,N6:N14)</f>
        <v>303.05999999999995</v>
      </c>
      <c r="O15" s="33">
        <f>SUM(E6:E14,O6:O14)</f>
        <v>245.83999999999997</v>
      </c>
      <c r="P15" s="33">
        <f>SUM(F6:F14,P6:P14)</f>
        <v>259.79999999999995</v>
      </c>
    </row>
    <row r="16" spans="1:22" ht="18" customHeight="1" thickTop="1" thickBot="1" x14ac:dyDescent="0.3">
      <c r="A16" s="2" t="s">
        <v>6953</v>
      </c>
      <c r="D16" s="53"/>
      <c r="E16" s="53"/>
      <c r="F16" s="53"/>
      <c r="G16" s="53"/>
      <c r="H16" s="124"/>
      <c r="I16" s="124"/>
      <c r="J16" s="3547" t="s">
        <v>5653</v>
      </c>
      <c r="K16" s="3553"/>
      <c r="L16" s="124"/>
      <c r="M16" s="124"/>
      <c r="N16" s="53"/>
      <c r="O16" s="53"/>
      <c r="P16" s="53"/>
      <c r="Q16" s="53"/>
      <c r="R16" s="53"/>
      <c r="S16" s="53"/>
    </row>
    <row r="17" spans="1:20" ht="18" customHeight="1" thickTop="1" thickBot="1" x14ac:dyDescent="0.3">
      <c r="A17" s="3"/>
      <c r="D17" s="513"/>
      <c r="E17" s="513"/>
      <c r="F17" s="513"/>
      <c r="G17" s="513"/>
      <c r="H17" s="1377"/>
      <c r="I17" s="4"/>
      <c r="K17" s="56"/>
      <c r="L17" s="567"/>
      <c r="M17" s="1448" t="s">
        <v>4570</v>
      </c>
      <c r="N17" s="1445">
        <v>0.7</v>
      </c>
      <c r="O17" s="1446">
        <v>0</v>
      </c>
      <c r="P17" s="1447">
        <v>0.7</v>
      </c>
      <c r="Q17" s="510" t="s">
        <v>4571</v>
      </c>
      <c r="R17" s="133"/>
      <c r="S17" s="128"/>
      <c r="T17" s="530"/>
    </row>
    <row r="18" spans="1:20" ht="18" customHeight="1" thickTop="1" thickBot="1" x14ac:dyDescent="0.3">
      <c r="A18" s="1367"/>
      <c r="B18" s="1368"/>
      <c r="C18" s="497"/>
      <c r="D18" s="1368"/>
      <c r="E18" s="1368"/>
      <c r="F18" s="1368"/>
      <c r="G18" s="1368"/>
      <c r="H18" s="1367"/>
      <c r="I18" s="1367"/>
      <c r="J18" s="1376"/>
      <c r="K18" s="5" t="s">
        <v>4580</v>
      </c>
      <c r="L18" s="568"/>
      <c r="M18" s="8" t="s">
        <v>4579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6" t="s">
        <v>4573</v>
      </c>
      <c r="S18" s="7" t="s">
        <v>4574</v>
      </c>
      <c r="T18" s="60" t="s">
        <v>4572</v>
      </c>
    </row>
    <row r="19" spans="1:20" ht="18" customHeight="1" thickTop="1" x14ac:dyDescent="0.25">
      <c r="A19" s="497"/>
      <c r="B19" s="124"/>
      <c r="C19" s="1369"/>
      <c r="D19" s="1370"/>
      <c r="E19" s="1370"/>
      <c r="F19" s="1370"/>
      <c r="G19" s="1371"/>
      <c r="H19" s="124"/>
      <c r="I19" s="124"/>
      <c r="J19" s="1376"/>
      <c r="K19" s="1373" t="s">
        <v>5650</v>
      </c>
      <c r="L19" s="550" t="s">
        <v>4585</v>
      </c>
      <c r="M19" s="11" t="s">
        <v>5654</v>
      </c>
      <c r="N19" s="2948">
        <v>20.190000000000001</v>
      </c>
      <c r="O19" s="2948">
        <v>19.600000000000001</v>
      </c>
      <c r="P19" s="2948">
        <v>19.23</v>
      </c>
      <c r="Q19" s="352">
        <v>0.1</v>
      </c>
      <c r="R19" s="13" t="s">
        <v>4642</v>
      </c>
      <c r="S19" s="97" t="s">
        <v>4583</v>
      </c>
      <c r="T19" s="101" t="s">
        <v>5655</v>
      </c>
    </row>
    <row r="20" spans="1:20" ht="18" customHeight="1" x14ac:dyDescent="0.25">
      <c r="A20" s="497"/>
      <c r="B20" s="124"/>
      <c r="C20" s="1369"/>
      <c r="D20" s="1370"/>
      <c r="E20" s="1370"/>
      <c r="F20" s="1370"/>
      <c r="G20" s="1371"/>
      <c r="H20" s="124"/>
      <c r="I20" s="124"/>
      <c r="J20" s="1376"/>
      <c r="K20" s="1374" t="s">
        <v>5650</v>
      </c>
      <c r="L20" s="551" t="s">
        <v>4870</v>
      </c>
      <c r="M20" s="17" t="s">
        <v>5654</v>
      </c>
      <c r="N20" s="2949">
        <v>20.8</v>
      </c>
      <c r="O20" s="2949">
        <v>20.48</v>
      </c>
      <c r="P20" s="2949">
        <v>20.239999999999998</v>
      </c>
      <c r="Q20" s="351">
        <v>0.1</v>
      </c>
      <c r="R20" s="17" t="s">
        <v>4642</v>
      </c>
      <c r="S20" s="18" t="s">
        <v>4583</v>
      </c>
      <c r="T20" s="70" t="s">
        <v>5656</v>
      </c>
    </row>
    <row r="21" spans="1:20" ht="18" customHeight="1" x14ac:dyDescent="0.25">
      <c r="A21" s="497"/>
      <c r="B21" s="124"/>
      <c r="C21" s="1372"/>
      <c r="D21" s="1371"/>
      <c r="E21" s="1371"/>
      <c r="F21" s="1371"/>
      <c r="G21" s="1371"/>
      <c r="H21" s="124"/>
      <c r="I21" s="124"/>
      <c r="J21" s="1376"/>
      <c r="K21" s="1374" t="s">
        <v>5650</v>
      </c>
      <c r="L21" s="552" t="s">
        <v>4590</v>
      </c>
      <c r="M21" s="72" t="s">
        <v>5654</v>
      </c>
      <c r="N21" s="2951">
        <v>20.05</v>
      </c>
      <c r="O21" s="2951">
        <v>19.64</v>
      </c>
      <c r="P21" s="2951">
        <v>19.62</v>
      </c>
      <c r="Q21" s="352">
        <v>0.1</v>
      </c>
      <c r="R21" s="17" t="s">
        <v>4642</v>
      </c>
      <c r="S21" s="18" t="s">
        <v>4583</v>
      </c>
      <c r="T21" s="70" t="s">
        <v>5657</v>
      </c>
    </row>
    <row r="22" spans="1:20" ht="18" customHeight="1" thickBot="1" x14ac:dyDescent="0.3">
      <c r="A22" s="497"/>
      <c r="B22" s="124"/>
      <c r="C22" s="1369"/>
      <c r="D22" s="1371"/>
      <c r="E22" s="1371"/>
      <c r="F22" s="1371"/>
      <c r="G22" s="1371"/>
      <c r="H22" s="124"/>
      <c r="I22" s="124"/>
      <c r="J22" s="1376"/>
      <c r="K22" s="1375" t="s">
        <v>5650</v>
      </c>
      <c r="L22" s="553" t="s">
        <v>4872</v>
      </c>
      <c r="M22" s="35" t="s">
        <v>5654</v>
      </c>
      <c r="N22" s="2950">
        <v>0</v>
      </c>
      <c r="O22" s="2950">
        <v>0</v>
      </c>
      <c r="P22" s="2950">
        <v>0</v>
      </c>
      <c r="Q22" s="36"/>
      <c r="R22" s="78" t="s">
        <v>4598</v>
      </c>
      <c r="S22" s="35" t="s">
        <v>4649</v>
      </c>
      <c r="T22" s="79" t="s">
        <v>5005</v>
      </c>
    </row>
    <row r="23" spans="1:20" ht="18" customHeight="1" thickTop="1" thickBot="1" x14ac:dyDescent="0.3">
      <c r="M23" s="80" t="s">
        <v>5652</v>
      </c>
      <c r="N23" s="33">
        <f>SUM(D19:D22,N19:N22)</f>
        <v>61.040000000000006</v>
      </c>
      <c r="O23" s="33">
        <f>SUM(E19:E22,O19:O22)</f>
        <v>59.72</v>
      </c>
      <c r="P23" s="33">
        <f>SUM(F19:F22,P19:P22)</f>
        <v>59.09</v>
      </c>
    </row>
    <row r="24" spans="1:20" ht="18" customHeight="1" thickTop="1" thickBot="1" x14ac:dyDescent="0.3">
      <c r="A24" s="2" t="s">
        <v>6954</v>
      </c>
      <c r="C24" s="3546" t="s">
        <v>5659</v>
      </c>
      <c r="D24" s="3546"/>
      <c r="E24" s="3546"/>
      <c r="F24" s="3546"/>
      <c r="G24" s="53"/>
      <c r="H24" s="124"/>
      <c r="I24" s="124"/>
      <c r="J24" s="3547" t="s">
        <v>5660</v>
      </c>
      <c r="K24" s="3553"/>
      <c r="L24" s="124"/>
      <c r="M24" s="124"/>
      <c r="N24" s="53"/>
      <c r="O24" s="53"/>
      <c r="P24" s="53"/>
      <c r="Q24" s="53"/>
      <c r="R24" s="53"/>
      <c r="S24" s="53"/>
    </row>
    <row r="25" spans="1:20" ht="18" customHeight="1" thickTop="1" thickBot="1" x14ac:dyDescent="0.3">
      <c r="A25" s="3"/>
      <c r="D25" s="54"/>
      <c r="E25" s="54"/>
      <c r="F25" s="54"/>
      <c r="G25" s="54"/>
      <c r="H25" s="4"/>
      <c r="I25" s="4"/>
      <c r="K25" s="56"/>
      <c r="L25" s="567"/>
      <c r="M25" s="1448" t="s">
        <v>4570</v>
      </c>
      <c r="N25" s="1445">
        <v>34.6</v>
      </c>
      <c r="O25" s="1446">
        <v>37.799999999999997</v>
      </c>
      <c r="P25" s="1447">
        <v>27.4</v>
      </c>
      <c r="Q25" s="510" t="s">
        <v>4571</v>
      </c>
      <c r="R25" s="133"/>
      <c r="S25" s="128"/>
      <c r="T25" s="530"/>
    </row>
    <row r="26" spans="1:20" ht="18" customHeight="1" thickTop="1" thickBot="1" x14ac:dyDescent="0.3">
      <c r="A26" s="5" t="s">
        <v>4636</v>
      </c>
      <c r="B26" s="6" t="s">
        <v>4573</v>
      </c>
      <c r="C26" s="7" t="s">
        <v>4574</v>
      </c>
      <c r="D26" s="6" t="s">
        <v>4575</v>
      </c>
      <c r="E26" s="6" t="s">
        <v>4576</v>
      </c>
      <c r="F26" s="6" t="s">
        <v>4577</v>
      </c>
      <c r="G26" s="6" t="s">
        <v>4578</v>
      </c>
      <c r="H26" s="8" t="s">
        <v>4579</v>
      </c>
      <c r="I26" s="549"/>
      <c r="J26" s="58" t="s">
        <v>4580</v>
      </c>
      <c r="K26" s="59" t="s">
        <v>4580</v>
      </c>
      <c r="L26" s="568"/>
      <c r="M26" s="8" t="s">
        <v>4579</v>
      </c>
      <c r="N26" s="6" t="s">
        <v>4575</v>
      </c>
      <c r="O26" s="6" t="s">
        <v>4576</v>
      </c>
      <c r="P26" s="6" t="s">
        <v>4577</v>
      </c>
      <c r="Q26" s="6" t="s">
        <v>4578</v>
      </c>
      <c r="R26" s="6" t="s">
        <v>4573</v>
      </c>
      <c r="S26" s="7" t="s">
        <v>4574</v>
      </c>
      <c r="T26" s="60" t="s">
        <v>4636</v>
      </c>
    </row>
    <row r="27" spans="1:20" ht="18" customHeight="1" thickTop="1" x14ac:dyDescent="0.25">
      <c r="A27" s="10"/>
      <c r="B27" s="11" t="s">
        <v>4598</v>
      </c>
      <c r="C27" s="13" t="s">
        <v>4730</v>
      </c>
      <c r="D27" s="2948">
        <v>0</v>
      </c>
      <c r="E27" s="2948">
        <v>0</v>
      </c>
      <c r="F27" s="2948">
        <v>0</v>
      </c>
      <c r="G27" s="15"/>
      <c r="H27" s="11" t="s">
        <v>5661</v>
      </c>
      <c r="I27" s="1549" t="s">
        <v>5662</v>
      </c>
      <c r="J27" s="61"/>
      <c r="K27" s="62"/>
      <c r="L27" s="569" t="s">
        <v>5663</v>
      </c>
      <c r="M27" s="11" t="s">
        <v>5661</v>
      </c>
      <c r="N27" s="2948">
        <v>0</v>
      </c>
      <c r="O27" s="2948">
        <v>0.6</v>
      </c>
      <c r="P27" s="2948">
        <v>0.76</v>
      </c>
      <c r="Q27" s="350"/>
      <c r="R27" s="63" t="s">
        <v>4638</v>
      </c>
      <c r="S27" s="12" t="s">
        <v>4583</v>
      </c>
      <c r="T27" s="98" t="s">
        <v>5664</v>
      </c>
    </row>
    <row r="28" spans="1:20" ht="18" customHeight="1" x14ac:dyDescent="0.25">
      <c r="A28" s="16" t="s">
        <v>6894</v>
      </c>
      <c r="B28" s="17" t="s">
        <v>4638</v>
      </c>
      <c r="C28" s="18" t="s">
        <v>4583</v>
      </c>
      <c r="D28" s="2951">
        <v>0</v>
      </c>
      <c r="E28" s="19"/>
      <c r="F28" s="19"/>
      <c r="G28" s="19"/>
      <c r="H28" s="17" t="s">
        <v>4584</v>
      </c>
      <c r="I28" s="551" t="s">
        <v>4640</v>
      </c>
      <c r="J28" s="65" t="s">
        <v>5665</v>
      </c>
      <c r="K28" s="66"/>
      <c r="L28" s="551" t="s">
        <v>4586</v>
      </c>
      <c r="M28" s="17" t="s">
        <v>4584</v>
      </c>
      <c r="N28" s="2951">
        <v>0</v>
      </c>
      <c r="O28" s="19"/>
      <c r="P28" s="19"/>
      <c r="Q28" s="19"/>
      <c r="R28" s="67" t="s">
        <v>4638</v>
      </c>
      <c r="S28" s="17" t="s">
        <v>4649</v>
      </c>
      <c r="T28" s="605" t="s">
        <v>5666</v>
      </c>
    </row>
    <row r="29" spans="1:20" ht="18" customHeight="1" x14ac:dyDescent="0.25">
      <c r="A29" s="322" t="s">
        <v>2833</v>
      </c>
      <c r="B29" s="17" t="s">
        <v>4638</v>
      </c>
      <c r="C29" s="2218" t="s">
        <v>5667</v>
      </c>
      <c r="D29" s="21"/>
      <c r="E29" s="2951">
        <v>0</v>
      </c>
      <c r="F29" s="21"/>
      <c r="G29" s="21"/>
      <c r="H29" s="17" t="s">
        <v>4584</v>
      </c>
      <c r="I29" s="551" t="s">
        <v>4645</v>
      </c>
      <c r="J29" s="65" t="s">
        <v>5668</v>
      </c>
      <c r="K29" s="640" t="s">
        <v>5669</v>
      </c>
      <c r="L29" s="551" t="s">
        <v>4591</v>
      </c>
      <c r="M29" s="17" t="s">
        <v>4584</v>
      </c>
      <c r="N29" s="21"/>
      <c r="O29" s="2951">
        <v>0</v>
      </c>
      <c r="P29" s="21"/>
      <c r="Q29" s="21"/>
      <c r="R29" s="69" t="s">
        <v>4638</v>
      </c>
      <c r="S29" s="599" t="s">
        <v>4583</v>
      </c>
      <c r="T29" s="605" t="s">
        <v>3656</v>
      </c>
    </row>
    <row r="30" spans="1:20" ht="18" customHeight="1" x14ac:dyDescent="0.25">
      <c r="A30" s="71" t="s">
        <v>2839</v>
      </c>
      <c r="B30" s="17" t="s">
        <v>4638</v>
      </c>
      <c r="C30" s="2218" t="s">
        <v>5667</v>
      </c>
      <c r="D30" s="21"/>
      <c r="E30" s="21"/>
      <c r="F30" s="2951">
        <v>0</v>
      </c>
      <c r="G30" s="21"/>
      <c r="H30" s="17" t="s">
        <v>4584</v>
      </c>
      <c r="I30" s="551" t="s">
        <v>4648</v>
      </c>
      <c r="J30" s="65" t="s">
        <v>5668</v>
      </c>
      <c r="K30" s="640" t="s">
        <v>5670</v>
      </c>
      <c r="L30" s="551" t="s">
        <v>4596</v>
      </c>
      <c r="M30" s="17" t="s">
        <v>4584</v>
      </c>
      <c r="N30" s="21"/>
      <c r="O30" s="21"/>
      <c r="P30" s="2951">
        <v>1.55</v>
      </c>
      <c r="Q30" s="21"/>
      <c r="R30" s="69" t="s">
        <v>4638</v>
      </c>
      <c r="S30" s="599" t="s">
        <v>4583</v>
      </c>
      <c r="T30" s="605" t="s">
        <v>3663</v>
      </c>
    </row>
    <row r="31" spans="1:20" ht="18" customHeight="1" x14ac:dyDescent="0.25">
      <c r="A31" s="322" t="s">
        <v>2848</v>
      </c>
      <c r="B31" s="17" t="s">
        <v>4638</v>
      </c>
      <c r="C31" s="2218" t="s">
        <v>5667</v>
      </c>
      <c r="D31" s="2951">
        <v>0</v>
      </c>
      <c r="E31" s="19"/>
      <c r="F31" s="19"/>
      <c r="G31" s="21"/>
      <c r="H31" s="17" t="s">
        <v>4584</v>
      </c>
      <c r="I31" s="551" t="s">
        <v>4652</v>
      </c>
      <c r="J31" s="65" t="s">
        <v>5668</v>
      </c>
      <c r="K31" s="66"/>
      <c r="L31" s="551" t="s">
        <v>4601</v>
      </c>
      <c r="M31" s="17" t="s">
        <v>4605</v>
      </c>
      <c r="N31" s="2951">
        <v>0</v>
      </c>
      <c r="O31" s="19"/>
      <c r="P31" s="19"/>
      <c r="Q31" s="21"/>
      <c r="R31" s="69" t="s">
        <v>4638</v>
      </c>
      <c r="S31" s="17" t="s">
        <v>4649</v>
      </c>
      <c r="T31" s="605" t="s">
        <v>5671</v>
      </c>
    </row>
    <row r="32" spans="1:20" ht="18" customHeight="1" x14ac:dyDescent="0.25">
      <c r="A32" s="2216" t="s">
        <v>5672</v>
      </c>
      <c r="B32" s="17" t="s">
        <v>4638</v>
      </c>
      <c r="C32" s="18" t="s">
        <v>4583</v>
      </c>
      <c r="D32" s="21"/>
      <c r="E32" s="2951">
        <v>15.96</v>
      </c>
      <c r="F32" s="21"/>
      <c r="G32" s="21"/>
      <c r="H32" s="17" t="s">
        <v>4584</v>
      </c>
      <c r="I32" s="551" t="s">
        <v>4655</v>
      </c>
      <c r="J32" s="592" t="s">
        <v>5673</v>
      </c>
      <c r="K32" s="641" t="s">
        <v>5674</v>
      </c>
      <c r="L32" s="551" t="s">
        <v>4604</v>
      </c>
      <c r="M32" s="17" t="s">
        <v>4605</v>
      </c>
      <c r="N32" s="21"/>
      <c r="O32" s="2951">
        <v>0</v>
      </c>
      <c r="P32" s="21"/>
      <c r="Q32" s="21"/>
      <c r="R32" s="69" t="s">
        <v>4638</v>
      </c>
      <c r="S32" s="599" t="s">
        <v>4583</v>
      </c>
      <c r="T32" s="605" t="s">
        <v>3669</v>
      </c>
    </row>
    <row r="33" spans="1:20" ht="18" customHeight="1" x14ac:dyDescent="0.25">
      <c r="A33" s="2217" t="s">
        <v>5675</v>
      </c>
      <c r="B33" s="17" t="s">
        <v>4638</v>
      </c>
      <c r="C33" s="18" t="s">
        <v>4583</v>
      </c>
      <c r="D33" s="21"/>
      <c r="E33" s="21"/>
      <c r="F33" s="2951">
        <v>12.94</v>
      </c>
      <c r="G33" s="21"/>
      <c r="H33" s="17" t="s">
        <v>4605</v>
      </c>
      <c r="I33" s="551" t="s">
        <v>4660</v>
      </c>
      <c r="J33" s="592" t="s">
        <v>5673</v>
      </c>
      <c r="K33" s="596" t="s">
        <v>5676</v>
      </c>
      <c r="L33" s="551" t="s">
        <v>4607</v>
      </c>
      <c r="M33" s="17" t="s">
        <v>4605</v>
      </c>
      <c r="N33" s="21"/>
      <c r="O33" s="21"/>
      <c r="P33" s="2951">
        <v>0</v>
      </c>
      <c r="Q33" s="21"/>
      <c r="R33" s="69" t="s">
        <v>4638</v>
      </c>
      <c r="S33" s="17" t="s">
        <v>4649</v>
      </c>
      <c r="T33" s="606" t="s">
        <v>5677</v>
      </c>
    </row>
    <row r="34" spans="1:20" ht="18" customHeight="1" x14ac:dyDescent="0.25">
      <c r="A34" s="2216" t="s">
        <v>5678</v>
      </c>
      <c r="B34" s="17" t="s">
        <v>4638</v>
      </c>
      <c r="C34" s="18" t="s">
        <v>4583</v>
      </c>
      <c r="D34" s="2951">
        <v>15.76</v>
      </c>
      <c r="E34" s="19"/>
      <c r="F34" s="19"/>
      <c r="G34" s="21"/>
      <c r="H34" s="17" t="s">
        <v>4605</v>
      </c>
      <c r="I34" s="551" t="s">
        <v>4664</v>
      </c>
      <c r="J34" s="592" t="s">
        <v>5673</v>
      </c>
      <c r="K34" s="596" t="s">
        <v>5676</v>
      </c>
      <c r="L34" s="551" t="s">
        <v>4609</v>
      </c>
      <c r="M34" s="17" t="s">
        <v>4605</v>
      </c>
      <c r="N34" s="2951">
        <v>0</v>
      </c>
      <c r="O34" s="19"/>
      <c r="P34" s="19"/>
      <c r="Q34" s="21"/>
      <c r="R34" s="69" t="s">
        <v>4638</v>
      </c>
      <c r="S34" s="17" t="s">
        <v>4649</v>
      </c>
      <c r="T34" s="606" t="s">
        <v>3744</v>
      </c>
    </row>
    <row r="35" spans="1:20" ht="18" customHeight="1" x14ac:dyDescent="0.25">
      <c r="A35" s="2217" t="s">
        <v>5679</v>
      </c>
      <c r="B35" s="17" t="s">
        <v>4638</v>
      </c>
      <c r="C35" s="18" t="s">
        <v>4583</v>
      </c>
      <c r="D35" s="21"/>
      <c r="E35" s="2951">
        <v>0</v>
      </c>
      <c r="F35" s="21"/>
      <c r="G35" s="21"/>
      <c r="H35" s="17" t="s">
        <v>4605</v>
      </c>
      <c r="I35" s="551" t="s">
        <v>4668</v>
      </c>
      <c r="J35" s="592" t="s">
        <v>5673</v>
      </c>
      <c r="K35" s="596" t="s">
        <v>5676</v>
      </c>
      <c r="L35" s="551" t="s">
        <v>4611</v>
      </c>
      <c r="M35" s="17" t="s">
        <v>4605</v>
      </c>
      <c r="N35" s="21"/>
      <c r="O35" s="2951">
        <v>0</v>
      </c>
      <c r="P35" s="21"/>
      <c r="Q35" s="21"/>
      <c r="R35" s="69" t="s">
        <v>4638</v>
      </c>
      <c r="S35" s="17" t="s">
        <v>4649</v>
      </c>
      <c r="T35" s="606" t="s">
        <v>3749</v>
      </c>
    </row>
    <row r="36" spans="1:20" ht="18" customHeight="1" x14ac:dyDescent="0.25">
      <c r="A36" s="2217" t="s">
        <v>5680</v>
      </c>
      <c r="B36" s="17" t="s">
        <v>4638</v>
      </c>
      <c r="C36" s="18" t="s">
        <v>4583</v>
      </c>
      <c r="D36" s="21"/>
      <c r="E36" s="21"/>
      <c r="F36" s="2951">
        <v>0</v>
      </c>
      <c r="G36" s="21"/>
      <c r="H36" s="17" t="s">
        <v>4605</v>
      </c>
      <c r="I36" s="551" t="s">
        <v>4672</v>
      </c>
      <c r="J36" s="592" t="s">
        <v>5673</v>
      </c>
      <c r="K36" s="596" t="s">
        <v>5676</v>
      </c>
      <c r="L36" s="551" t="s">
        <v>4613</v>
      </c>
      <c r="M36" s="17" t="s">
        <v>4605</v>
      </c>
      <c r="N36" s="21"/>
      <c r="O36" s="21"/>
      <c r="P36" s="2951">
        <v>0</v>
      </c>
      <c r="Q36" s="21"/>
      <c r="R36" s="69" t="s">
        <v>4638</v>
      </c>
      <c r="S36" s="17" t="s">
        <v>4649</v>
      </c>
      <c r="T36" s="606" t="s">
        <v>3754</v>
      </c>
    </row>
    <row r="37" spans="1:20" ht="18" customHeight="1" x14ac:dyDescent="0.25">
      <c r="A37" s="322" t="s">
        <v>3624</v>
      </c>
      <c r="B37" s="17" t="s">
        <v>4638</v>
      </c>
      <c r="C37" s="18" t="s">
        <v>4583</v>
      </c>
      <c r="D37" s="2951">
        <v>1.06</v>
      </c>
      <c r="E37" s="21"/>
      <c r="F37" s="21"/>
      <c r="G37" s="21"/>
      <c r="H37" s="17" t="s">
        <v>4605</v>
      </c>
      <c r="I37" s="551" t="s">
        <v>4677</v>
      </c>
      <c r="J37" s="639" t="s">
        <v>5681</v>
      </c>
      <c r="K37" s="596" t="s">
        <v>5676</v>
      </c>
      <c r="L37" s="551" t="s">
        <v>4617</v>
      </c>
      <c r="M37" s="17" t="s">
        <v>4605</v>
      </c>
      <c r="N37" s="2951">
        <v>0</v>
      </c>
      <c r="O37" s="21"/>
      <c r="P37" s="21"/>
      <c r="Q37" s="21"/>
      <c r="R37" s="69" t="s">
        <v>4638</v>
      </c>
      <c r="S37" s="17" t="s">
        <v>4649</v>
      </c>
      <c r="T37" s="606" t="s">
        <v>3759</v>
      </c>
    </row>
    <row r="38" spans="1:20" ht="18" customHeight="1" x14ac:dyDescent="0.25">
      <c r="A38" s="322" t="s">
        <v>3630</v>
      </c>
      <c r="B38" s="17" t="s">
        <v>4638</v>
      </c>
      <c r="C38" s="18" t="s">
        <v>4583</v>
      </c>
      <c r="D38" s="21"/>
      <c r="E38" s="2951">
        <v>1.55</v>
      </c>
      <c r="F38" s="21"/>
      <c r="G38" s="21"/>
      <c r="H38" s="17" t="s">
        <v>4605</v>
      </c>
      <c r="I38" s="551" t="s">
        <v>4681</v>
      </c>
      <c r="J38" s="639" t="s">
        <v>5682</v>
      </c>
      <c r="K38" s="596" t="s">
        <v>5676</v>
      </c>
      <c r="L38" s="551" t="s">
        <v>4621</v>
      </c>
      <c r="M38" s="17" t="s">
        <v>4605</v>
      </c>
      <c r="N38" s="21"/>
      <c r="O38" s="2951">
        <v>0</v>
      </c>
      <c r="P38" s="21"/>
      <c r="Q38" s="21"/>
      <c r="R38" s="69" t="s">
        <v>4638</v>
      </c>
      <c r="S38" s="17" t="s">
        <v>4649</v>
      </c>
      <c r="T38" s="606" t="s">
        <v>3764</v>
      </c>
    </row>
    <row r="39" spans="1:20" ht="18" customHeight="1" x14ac:dyDescent="0.25">
      <c r="A39" s="322" t="s">
        <v>3636</v>
      </c>
      <c r="B39" s="17" t="s">
        <v>4638</v>
      </c>
      <c r="C39" s="18" t="s">
        <v>4583</v>
      </c>
      <c r="D39" s="21"/>
      <c r="E39" s="21"/>
      <c r="F39" s="2951">
        <v>1.6099999999999999</v>
      </c>
      <c r="G39" s="21"/>
      <c r="H39" s="17" t="s">
        <v>4605</v>
      </c>
      <c r="I39" s="551" t="s">
        <v>4685</v>
      </c>
      <c r="J39" s="639" t="s">
        <v>5683</v>
      </c>
      <c r="K39" s="596" t="s">
        <v>5676</v>
      </c>
      <c r="L39" s="551" t="s">
        <v>4687</v>
      </c>
      <c r="M39" s="17" t="s">
        <v>4605</v>
      </c>
      <c r="N39" s="21"/>
      <c r="O39" s="21"/>
      <c r="P39" s="2951">
        <v>0</v>
      </c>
      <c r="Q39" s="21"/>
      <c r="R39" s="69" t="s">
        <v>4638</v>
      </c>
      <c r="S39" s="17" t="s">
        <v>4649</v>
      </c>
      <c r="T39" s="606" t="s">
        <v>5684</v>
      </c>
    </row>
    <row r="40" spans="1:20" ht="18" customHeight="1" x14ac:dyDescent="0.25">
      <c r="A40" s="322" t="s">
        <v>3642</v>
      </c>
      <c r="B40" s="17" t="s">
        <v>4638</v>
      </c>
      <c r="C40" s="18" t="s">
        <v>4583</v>
      </c>
      <c r="D40" s="2951">
        <v>0</v>
      </c>
      <c r="E40" s="19"/>
      <c r="F40" s="19"/>
      <c r="G40" s="21"/>
      <c r="H40" s="17" t="s">
        <v>4605</v>
      </c>
      <c r="I40" s="551" t="s">
        <v>4690</v>
      </c>
      <c r="J40" s="639" t="s">
        <v>5685</v>
      </c>
      <c r="K40" s="596" t="s">
        <v>5676</v>
      </c>
      <c r="L40" s="551" t="s">
        <v>4692</v>
      </c>
      <c r="M40" s="17" t="s">
        <v>4605</v>
      </c>
      <c r="N40" s="2951">
        <v>0</v>
      </c>
      <c r="O40" s="19"/>
      <c r="P40" s="19"/>
      <c r="Q40" s="21"/>
      <c r="R40" s="69" t="s">
        <v>4638</v>
      </c>
      <c r="S40" s="17" t="s">
        <v>4649</v>
      </c>
      <c r="T40" s="606" t="s">
        <v>3774</v>
      </c>
    </row>
    <row r="41" spans="1:20" ht="18" customHeight="1" x14ac:dyDescent="0.25">
      <c r="A41" s="322" t="s">
        <v>3827</v>
      </c>
      <c r="B41" s="72" t="s">
        <v>4638</v>
      </c>
      <c r="C41" s="17" t="s">
        <v>4649</v>
      </c>
      <c r="D41" s="21"/>
      <c r="E41" s="2951">
        <v>0</v>
      </c>
      <c r="F41" s="21"/>
      <c r="G41" s="74"/>
      <c r="H41" s="72" t="s">
        <v>4605</v>
      </c>
      <c r="I41" s="552" t="s">
        <v>4695</v>
      </c>
      <c r="J41" s="65"/>
      <c r="K41" s="596" t="s">
        <v>5676</v>
      </c>
      <c r="L41" s="552" t="s">
        <v>4696</v>
      </c>
      <c r="M41" s="72" t="s">
        <v>4605</v>
      </c>
      <c r="N41" s="21"/>
      <c r="O41" s="2951">
        <v>0</v>
      </c>
      <c r="P41" s="21"/>
      <c r="Q41" s="74"/>
      <c r="R41" s="75" t="s">
        <v>4638</v>
      </c>
      <c r="S41" s="17" t="s">
        <v>4649</v>
      </c>
      <c r="T41" s="607" t="s">
        <v>3779</v>
      </c>
    </row>
    <row r="42" spans="1:20" ht="18" customHeight="1" x14ac:dyDescent="0.25">
      <c r="A42" s="322" t="s">
        <v>3831</v>
      </c>
      <c r="B42" s="17" t="s">
        <v>4638</v>
      </c>
      <c r="C42" s="17" t="s">
        <v>4649</v>
      </c>
      <c r="D42" s="21"/>
      <c r="E42" s="21"/>
      <c r="F42" s="2951">
        <v>0</v>
      </c>
      <c r="G42" s="21"/>
      <c r="H42" s="17" t="s">
        <v>4605</v>
      </c>
      <c r="I42" s="551" t="s">
        <v>4698</v>
      </c>
      <c r="J42" s="65"/>
      <c r="K42" s="66"/>
      <c r="L42" s="551" t="s">
        <v>4699</v>
      </c>
      <c r="M42" s="17" t="s">
        <v>4605</v>
      </c>
      <c r="N42" s="21"/>
      <c r="O42" s="21"/>
      <c r="P42" s="2951">
        <v>0</v>
      </c>
      <c r="Q42" s="21"/>
      <c r="R42" s="69" t="s">
        <v>4638</v>
      </c>
      <c r="S42" s="17" t="s">
        <v>4649</v>
      </c>
      <c r="T42" s="608" t="s">
        <v>5686</v>
      </c>
    </row>
    <row r="43" spans="1:20" ht="18" customHeight="1" x14ac:dyDescent="0.25">
      <c r="A43" s="2217" t="s">
        <v>5687</v>
      </c>
      <c r="B43" s="17" t="s">
        <v>4638</v>
      </c>
      <c r="C43" s="18" t="s">
        <v>4583</v>
      </c>
      <c r="D43" s="2951">
        <v>12.07</v>
      </c>
      <c r="E43" s="19"/>
      <c r="F43" s="19"/>
      <c r="G43" s="21"/>
      <c r="H43" s="17" t="s">
        <v>4605</v>
      </c>
      <c r="I43" s="551" t="s">
        <v>4700</v>
      </c>
      <c r="J43" s="592" t="s">
        <v>5673</v>
      </c>
      <c r="K43" s="66"/>
      <c r="L43" s="551" t="s">
        <v>4701</v>
      </c>
      <c r="M43" s="17" t="s">
        <v>4605</v>
      </c>
      <c r="N43" s="2951">
        <v>0</v>
      </c>
      <c r="O43" s="19"/>
      <c r="P43" s="19"/>
      <c r="Q43" s="21"/>
      <c r="R43" s="69" t="s">
        <v>4638</v>
      </c>
      <c r="S43" s="17" t="s">
        <v>4649</v>
      </c>
      <c r="T43" s="608" t="s">
        <v>5688</v>
      </c>
    </row>
    <row r="44" spans="1:20" ht="18" customHeight="1" x14ac:dyDescent="0.25">
      <c r="A44" s="2217" t="s">
        <v>5689</v>
      </c>
      <c r="B44" s="17" t="s">
        <v>4638</v>
      </c>
      <c r="C44" s="18" t="s">
        <v>4583</v>
      </c>
      <c r="D44" s="21"/>
      <c r="E44" s="2951">
        <v>11.03</v>
      </c>
      <c r="F44" s="21"/>
      <c r="G44" s="21"/>
      <c r="H44" s="17" t="s">
        <v>4605</v>
      </c>
      <c r="I44" s="551" t="s">
        <v>4704</v>
      </c>
      <c r="J44" s="592" t="s">
        <v>5690</v>
      </c>
      <c r="K44" s="66"/>
      <c r="L44" s="551" t="s">
        <v>4705</v>
      </c>
      <c r="M44" s="17" t="s">
        <v>4605</v>
      </c>
      <c r="N44" s="21"/>
      <c r="O44" s="2951">
        <v>0</v>
      </c>
      <c r="P44" s="21"/>
      <c r="Q44" s="21"/>
      <c r="R44" s="69" t="s">
        <v>4638</v>
      </c>
      <c r="S44" s="17" t="s">
        <v>4649</v>
      </c>
      <c r="T44" s="608" t="s">
        <v>5691</v>
      </c>
    </row>
    <row r="45" spans="1:20" ht="18" customHeight="1" x14ac:dyDescent="0.25">
      <c r="A45" s="2217" t="s">
        <v>5692</v>
      </c>
      <c r="B45" s="17" t="s">
        <v>4638</v>
      </c>
      <c r="C45" s="18" t="s">
        <v>4583</v>
      </c>
      <c r="D45" s="21"/>
      <c r="E45" s="19"/>
      <c r="F45" s="2949">
        <v>13.11</v>
      </c>
      <c r="G45" s="21"/>
      <c r="H45" s="17" t="s">
        <v>4605</v>
      </c>
      <c r="I45" s="551" t="s">
        <v>4708</v>
      </c>
      <c r="J45" s="592" t="s">
        <v>5690</v>
      </c>
      <c r="K45" s="66"/>
      <c r="L45" s="551" t="s">
        <v>4710</v>
      </c>
      <c r="M45" s="17" t="s">
        <v>4605</v>
      </c>
      <c r="N45" s="21"/>
      <c r="O45" s="19"/>
      <c r="P45" s="2949">
        <v>0</v>
      </c>
      <c r="Q45" s="21"/>
      <c r="R45" s="69" t="s">
        <v>4638</v>
      </c>
      <c r="S45" s="17" t="s">
        <v>4649</v>
      </c>
      <c r="T45" s="608" t="s">
        <v>5693</v>
      </c>
    </row>
    <row r="46" spans="1:20" ht="18" customHeight="1" x14ac:dyDescent="0.25">
      <c r="A46" s="2217" t="s">
        <v>5694</v>
      </c>
      <c r="B46" s="17" t="s">
        <v>4638</v>
      </c>
      <c r="C46" s="18" t="s">
        <v>4583</v>
      </c>
      <c r="D46" s="2951">
        <v>10.53</v>
      </c>
      <c r="E46" s="19"/>
      <c r="F46" s="19"/>
      <c r="G46" s="21"/>
      <c r="H46" s="17" t="s">
        <v>4605</v>
      </c>
      <c r="I46" s="551" t="s">
        <v>4713</v>
      </c>
      <c r="J46" s="592" t="s">
        <v>5690</v>
      </c>
      <c r="K46" s="66"/>
      <c r="L46" s="551" t="s">
        <v>4714</v>
      </c>
      <c r="M46" s="17" t="s">
        <v>4605</v>
      </c>
      <c r="N46" s="2951">
        <v>0</v>
      </c>
      <c r="O46" s="19"/>
      <c r="P46" s="19"/>
      <c r="Q46" s="21"/>
      <c r="R46" s="69" t="s">
        <v>4638</v>
      </c>
      <c r="S46" s="17" t="s">
        <v>4649</v>
      </c>
      <c r="T46" s="608" t="s">
        <v>5695</v>
      </c>
    </row>
    <row r="47" spans="1:20" ht="18" customHeight="1" x14ac:dyDescent="0.25">
      <c r="A47" s="2217" t="s">
        <v>5696</v>
      </c>
      <c r="B47" s="17" t="s">
        <v>4638</v>
      </c>
      <c r="C47" s="18" t="s">
        <v>4583</v>
      </c>
      <c r="D47" s="21"/>
      <c r="E47" s="2951">
        <v>13.42</v>
      </c>
      <c r="F47" s="19"/>
      <c r="G47" s="21"/>
      <c r="H47" s="17" t="s">
        <v>4605</v>
      </c>
      <c r="I47" s="551" t="s">
        <v>4717</v>
      </c>
      <c r="J47" s="592" t="s">
        <v>5690</v>
      </c>
      <c r="K47" s="596" t="s">
        <v>4644</v>
      </c>
      <c r="L47" s="1550" t="s">
        <v>4718</v>
      </c>
      <c r="M47" s="17" t="s">
        <v>4605</v>
      </c>
      <c r="N47" s="21"/>
      <c r="O47" s="2951">
        <v>0</v>
      </c>
      <c r="P47" s="19"/>
      <c r="Q47" s="21"/>
      <c r="R47" s="1551" t="s">
        <v>569</v>
      </c>
      <c r="S47" s="17" t="s">
        <v>4649</v>
      </c>
      <c r="T47" s="606"/>
    </row>
    <row r="48" spans="1:20" ht="18" customHeight="1" x14ac:dyDescent="0.25">
      <c r="A48" s="322" t="s">
        <v>3603</v>
      </c>
      <c r="B48" s="17" t="s">
        <v>4638</v>
      </c>
      <c r="C48" s="2218" t="s">
        <v>3389</v>
      </c>
      <c r="D48" s="21"/>
      <c r="E48" s="19"/>
      <c r="F48" s="2951">
        <v>0</v>
      </c>
      <c r="G48" s="21"/>
      <c r="H48" s="17" t="s">
        <v>4605</v>
      </c>
      <c r="I48" s="551" t="s">
        <v>5062</v>
      </c>
      <c r="J48" s="65" t="s">
        <v>5668</v>
      </c>
      <c r="K48" s="597" t="s">
        <v>5697</v>
      </c>
      <c r="L48" s="551" t="s">
        <v>4850</v>
      </c>
      <c r="M48" s="17" t="s">
        <v>4605</v>
      </c>
      <c r="N48" s="21"/>
      <c r="O48" s="19"/>
      <c r="P48" s="2951">
        <v>0</v>
      </c>
      <c r="Q48" s="21"/>
      <c r="R48" s="69" t="s">
        <v>4638</v>
      </c>
      <c r="S48" s="17" t="s">
        <v>4649</v>
      </c>
      <c r="T48" s="606" t="s">
        <v>5698</v>
      </c>
    </row>
    <row r="49" spans="1:20" ht="18" customHeight="1" x14ac:dyDescent="0.25">
      <c r="A49" s="322" t="s">
        <v>3608</v>
      </c>
      <c r="B49" s="17" t="s">
        <v>4638</v>
      </c>
      <c r="C49" s="2218" t="s">
        <v>3389</v>
      </c>
      <c r="D49" s="2951">
        <v>0</v>
      </c>
      <c r="E49" s="19"/>
      <c r="F49" s="19"/>
      <c r="G49" s="21"/>
      <c r="H49" s="17" t="s">
        <v>4605</v>
      </c>
      <c r="I49" s="551" t="s">
        <v>4852</v>
      </c>
      <c r="J49" s="65" t="s">
        <v>5668</v>
      </c>
      <c r="K49" s="597" t="s">
        <v>5697</v>
      </c>
      <c r="L49" s="551" t="s">
        <v>4853</v>
      </c>
      <c r="M49" s="17" t="s">
        <v>4605</v>
      </c>
      <c r="N49" s="2951">
        <v>0</v>
      </c>
      <c r="O49" s="19"/>
      <c r="P49" s="19"/>
      <c r="Q49" s="21"/>
      <c r="R49" s="69" t="s">
        <v>4638</v>
      </c>
      <c r="S49" s="17" t="s">
        <v>4649</v>
      </c>
      <c r="T49" s="606" t="s">
        <v>3650</v>
      </c>
    </row>
    <row r="50" spans="1:20" ht="18" customHeight="1" x14ac:dyDescent="0.25">
      <c r="A50" s="322" t="s">
        <v>3613</v>
      </c>
      <c r="B50" s="17" t="s">
        <v>4638</v>
      </c>
      <c r="C50" s="2218" t="s">
        <v>3389</v>
      </c>
      <c r="D50" s="21"/>
      <c r="E50" s="2951">
        <v>0</v>
      </c>
      <c r="F50" s="21"/>
      <c r="G50" s="21"/>
      <c r="H50" s="17" t="s">
        <v>4605</v>
      </c>
      <c r="I50" s="551" t="s">
        <v>4854</v>
      </c>
      <c r="J50" s="65" t="s">
        <v>5668</v>
      </c>
      <c r="K50" s="597" t="s">
        <v>5697</v>
      </c>
      <c r="L50" s="1550" t="s">
        <v>4855</v>
      </c>
      <c r="M50" s="17" t="s">
        <v>4605</v>
      </c>
      <c r="N50" s="21"/>
      <c r="O50" s="2951">
        <v>0.7</v>
      </c>
      <c r="P50" s="21"/>
      <c r="Q50" s="21"/>
      <c r="R50" s="69" t="s">
        <v>4638</v>
      </c>
      <c r="S50" s="599" t="s">
        <v>4583</v>
      </c>
      <c r="T50" s="606" t="s">
        <v>3185</v>
      </c>
    </row>
    <row r="51" spans="1:20" ht="18" customHeight="1" x14ac:dyDescent="0.25">
      <c r="A51" s="322" t="s">
        <v>3618</v>
      </c>
      <c r="B51" s="17" t="s">
        <v>4638</v>
      </c>
      <c r="C51" s="2218" t="s">
        <v>3389</v>
      </c>
      <c r="D51" s="21"/>
      <c r="E51" s="21"/>
      <c r="F51" s="2951">
        <v>0</v>
      </c>
      <c r="G51" s="21"/>
      <c r="H51" s="17" t="s">
        <v>4605</v>
      </c>
      <c r="I51" s="551" t="s">
        <v>4856</v>
      </c>
      <c r="J51" s="65" t="s">
        <v>5668</v>
      </c>
      <c r="K51" s="598" t="s">
        <v>5699</v>
      </c>
      <c r="L51" s="551" t="s">
        <v>4857</v>
      </c>
      <c r="M51" s="17" t="s">
        <v>4605</v>
      </c>
      <c r="N51" s="21"/>
      <c r="O51" s="21"/>
      <c r="P51" s="2951">
        <v>1.76</v>
      </c>
      <c r="Q51" s="21"/>
      <c r="R51" s="69" t="s">
        <v>4638</v>
      </c>
      <c r="S51" s="599" t="s">
        <v>4583</v>
      </c>
      <c r="T51" s="70" t="s">
        <v>5700</v>
      </c>
    </row>
    <row r="52" spans="1:20" ht="18" customHeight="1" thickBot="1" x14ac:dyDescent="0.3">
      <c r="A52" s="602" t="s">
        <v>5701</v>
      </c>
      <c r="B52" s="35" t="s">
        <v>4638</v>
      </c>
      <c r="C52" s="35" t="s">
        <v>4649</v>
      </c>
      <c r="D52" s="2950">
        <v>0</v>
      </c>
      <c r="E52" s="36"/>
      <c r="F52" s="36"/>
      <c r="G52" s="36"/>
      <c r="H52" s="35" t="s">
        <v>4605</v>
      </c>
      <c r="I52" s="553" t="s">
        <v>4858</v>
      </c>
      <c r="J52" s="76"/>
      <c r="K52" s="77" t="s">
        <v>5702</v>
      </c>
      <c r="L52" s="553" t="s">
        <v>4859</v>
      </c>
      <c r="M52" s="35" t="s">
        <v>4605</v>
      </c>
      <c r="N52" s="2950">
        <v>0</v>
      </c>
      <c r="O52" s="36"/>
      <c r="P52" s="36"/>
      <c r="Q52" s="36"/>
      <c r="R52" s="78" t="s">
        <v>4638</v>
      </c>
      <c r="S52" s="600" t="s">
        <v>4583</v>
      </c>
      <c r="T52" s="79" t="s">
        <v>5703</v>
      </c>
    </row>
    <row r="53" spans="1:20" ht="18" customHeight="1" thickTop="1" thickBot="1" x14ac:dyDescent="0.3">
      <c r="M53" s="80" t="s">
        <v>5652</v>
      </c>
      <c r="N53" s="33">
        <f>SUM(D27:D52,N27:N52)</f>
        <v>39.42</v>
      </c>
      <c r="O53" s="33">
        <f>SUM(E27:E52,O27:O52)</f>
        <v>43.260000000000005</v>
      </c>
      <c r="P53" s="33">
        <f>SUM(F27:F52,P27:P52)</f>
        <v>31.73</v>
      </c>
    </row>
    <row r="54" spans="1:20" ht="18" customHeight="1" thickTop="1" thickBot="1" x14ac:dyDescent="0.3">
      <c r="A54" s="2" t="s">
        <v>6955</v>
      </c>
      <c r="C54" s="3546" t="s">
        <v>5704</v>
      </c>
      <c r="D54" s="3546"/>
      <c r="E54" s="3546"/>
      <c r="F54" s="3546"/>
      <c r="G54" s="53"/>
      <c r="H54" s="124"/>
      <c r="I54" s="124"/>
      <c r="J54" s="3547" t="s">
        <v>5660</v>
      </c>
      <c r="K54" s="3553"/>
      <c r="L54" s="124"/>
      <c r="M54" s="124"/>
      <c r="N54" s="53"/>
      <c r="O54" s="53"/>
      <c r="P54" s="53"/>
      <c r="Q54" s="53"/>
      <c r="R54" s="53"/>
      <c r="S54" s="53"/>
    </row>
    <row r="55" spans="1:20" ht="18" customHeight="1" thickTop="1" thickBot="1" x14ac:dyDescent="0.3">
      <c r="A55" s="3"/>
      <c r="D55" s="54"/>
      <c r="E55" s="54"/>
      <c r="F55" s="54"/>
      <c r="G55" s="54"/>
      <c r="H55" s="4"/>
      <c r="I55" s="4"/>
      <c r="K55" s="56"/>
      <c r="L55" s="567"/>
      <c r="M55" s="1448" t="s">
        <v>4570</v>
      </c>
      <c r="N55" s="1445">
        <v>34.6</v>
      </c>
      <c r="O55" s="1446">
        <v>35.200000000000003</v>
      </c>
      <c r="P55" s="1447">
        <v>26.3</v>
      </c>
      <c r="Q55" s="510" t="s">
        <v>4571</v>
      </c>
      <c r="R55" s="133"/>
      <c r="S55" s="128"/>
      <c r="T55" s="530"/>
    </row>
    <row r="56" spans="1:20" ht="18" customHeight="1" thickTop="1" thickBot="1" x14ac:dyDescent="0.3">
      <c r="A56" s="5" t="s">
        <v>4572</v>
      </c>
      <c r="B56" s="6" t="s">
        <v>4573</v>
      </c>
      <c r="C56" s="7" t="s">
        <v>4574</v>
      </c>
      <c r="D56" s="6" t="s">
        <v>4575</v>
      </c>
      <c r="E56" s="6" t="s">
        <v>4576</v>
      </c>
      <c r="F56" s="6" t="s">
        <v>4577</v>
      </c>
      <c r="G56" s="6" t="s">
        <v>4578</v>
      </c>
      <c r="H56" s="8" t="s">
        <v>4579</v>
      </c>
      <c r="I56" s="549"/>
      <c r="J56" s="58" t="s">
        <v>4580</v>
      </c>
      <c r="K56" s="59" t="s">
        <v>4580</v>
      </c>
      <c r="L56" s="568"/>
      <c r="M56" s="8" t="s">
        <v>4579</v>
      </c>
      <c r="N56" s="6" t="s">
        <v>4575</v>
      </c>
      <c r="O56" s="6" t="s">
        <v>4576</v>
      </c>
      <c r="P56" s="6" t="s">
        <v>4577</v>
      </c>
      <c r="Q56" s="6" t="s">
        <v>4578</v>
      </c>
      <c r="R56" s="6" t="s">
        <v>4573</v>
      </c>
      <c r="S56" s="7" t="s">
        <v>4574</v>
      </c>
      <c r="T56" s="60" t="s">
        <v>4572</v>
      </c>
    </row>
    <row r="57" spans="1:20" ht="18" customHeight="1" thickTop="1" x14ac:dyDescent="0.25">
      <c r="A57" s="10"/>
      <c r="B57" s="11" t="s">
        <v>4598</v>
      </c>
      <c r="C57" s="13" t="s">
        <v>4730</v>
      </c>
      <c r="D57" s="2948">
        <v>0</v>
      </c>
      <c r="E57" s="2948">
        <v>0</v>
      </c>
      <c r="F57" s="2948">
        <v>0</v>
      </c>
      <c r="G57" s="15"/>
      <c r="H57" s="11" t="s">
        <v>5661</v>
      </c>
      <c r="I57" s="1549" t="s">
        <v>5662</v>
      </c>
      <c r="J57" s="61"/>
      <c r="K57" s="62"/>
      <c r="L57" s="569" t="s">
        <v>5663</v>
      </c>
      <c r="M57" s="11" t="s">
        <v>5661</v>
      </c>
      <c r="N57" s="2948">
        <v>0</v>
      </c>
      <c r="O57" s="2948">
        <v>0.67</v>
      </c>
      <c r="P57" s="2948">
        <v>0.75</v>
      </c>
      <c r="Q57" s="350"/>
      <c r="R57" s="63" t="s">
        <v>4638</v>
      </c>
      <c r="S57" s="12" t="s">
        <v>4583</v>
      </c>
      <c r="T57" s="98" t="s">
        <v>5705</v>
      </c>
    </row>
    <row r="58" spans="1:20" ht="18" customHeight="1" x14ac:dyDescent="0.25">
      <c r="A58" s="16" t="s">
        <v>3530</v>
      </c>
      <c r="B58" s="17" t="s">
        <v>4638</v>
      </c>
      <c r="C58" s="2218" t="s">
        <v>3389</v>
      </c>
      <c r="D58" s="2951">
        <v>0</v>
      </c>
      <c r="E58" s="19"/>
      <c r="F58" s="19"/>
      <c r="G58" s="19"/>
      <c r="H58" s="17" t="s">
        <v>4584</v>
      </c>
      <c r="I58" s="551" t="s">
        <v>4640</v>
      </c>
      <c r="J58" s="65" t="s">
        <v>5668</v>
      </c>
      <c r="K58" s="66"/>
      <c r="L58" s="551" t="s">
        <v>4586</v>
      </c>
      <c r="M58" s="17" t="s">
        <v>4584</v>
      </c>
      <c r="N58" s="2951">
        <v>0</v>
      </c>
      <c r="O58" s="19"/>
      <c r="P58" s="19"/>
      <c r="Q58" s="19"/>
      <c r="R58" s="67" t="s">
        <v>4638</v>
      </c>
      <c r="S58" s="17" t="s">
        <v>4649</v>
      </c>
      <c r="T58" s="605" t="s">
        <v>5706</v>
      </c>
    </row>
    <row r="59" spans="1:20" ht="18" customHeight="1" x14ac:dyDescent="0.25">
      <c r="A59" s="322" t="s">
        <v>2834</v>
      </c>
      <c r="B59" s="17" t="s">
        <v>4638</v>
      </c>
      <c r="C59" s="2218" t="s">
        <v>3389</v>
      </c>
      <c r="D59" s="21"/>
      <c r="E59" s="2951">
        <v>0</v>
      </c>
      <c r="F59" s="21"/>
      <c r="G59" s="21"/>
      <c r="H59" s="17" t="s">
        <v>4584</v>
      </c>
      <c r="I59" s="551" t="s">
        <v>4645</v>
      </c>
      <c r="J59" s="65" t="s">
        <v>5668</v>
      </c>
      <c r="K59" s="640" t="s">
        <v>5669</v>
      </c>
      <c r="L59" s="551" t="s">
        <v>4591</v>
      </c>
      <c r="M59" s="17" t="s">
        <v>4584</v>
      </c>
      <c r="N59" s="21"/>
      <c r="O59" s="2951">
        <v>0</v>
      </c>
      <c r="P59" s="21"/>
      <c r="Q59" s="21"/>
      <c r="R59" s="69" t="s">
        <v>4638</v>
      </c>
      <c r="S59" s="599" t="s">
        <v>4583</v>
      </c>
      <c r="T59" s="605" t="s">
        <v>3657</v>
      </c>
    </row>
    <row r="60" spans="1:20" ht="18" customHeight="1" x14ac:dyDescent="0.25">
      <c r="A60" s="71" t="s">
        <v>2840</v>
      </c>
      <c r="B60" s="17" t="s">
        <v>4638</v>
      </c>
      <c r="C60" s="2218" t="s">
        <v>3389</v>
      </c>
      <c r="D60" s="21"/>
      <c r="E60" s="21"/>
      <c r="F60" s="2951">
        <v>0</v>
      </c>
      <c r="G60" s="21"/>
      <c r="H60" s="17" t="s">
        <v>4584</v>
      </c>
      <c r="I60" s="551" t="s">
        <v>4648</v>
      </c>
      <c r="J60" s="65" t="s">
        <v>5668</v>
      </c>
      <c r="K60" s="640" t="s">
        <v>5670</v>
      </c>
      <c r="L60" s="551" t="s">
        <v>4596</v>
      </c>
      <c r="M60" s="17" t="s">
        <v>4584</v>
      </c>
      <c r="N60" s="21"/>
      <c r="O60" s="21"/>
      <c r="P60" s="2951">
        <v>1.26</v>
      </c>
      <c r="Q60" s="21"/>
      <c r="R60" s="69" t="s">
        <v>4638</v>
      </c>
      <c r="S60" s="599" t="s">
        <v>4583</v>
      </c>
      <c r="T60" s="605" t="s">
        <v>3664</v>
      </c>
    </row>
    <row r="61" spans="1:20" ht="18" customHeight="1" x14ac:dyDescent="0.25">
      <c r="A61" s="322" t="s">
        <v>2849</v>
      </c>
      <c r="B61" s="17" t="s">
        <v>4638</v>
      </c>
      <c r="C61" s="2218" t="s">
        <v>3389</v>
      </c>
      <c r="D61" s="2951">
        <v>0</v>
      </c>
      <c r="E61" s="19"/>
      <c r="F61" s="19"/>
      <c r="G61" s="21"/>
      <c r="H61" s="17" t="s">
        <v>4584</v>
      </c>
      <c r="I61" s="551" t="s">
        <v>4652</v>
      </c>
      <c r="J61" s="65" t="s">
        <v>5668</v>
      </c>
      <c r="K61" s="66"/>
      <c r="L61" s="551" t="s">
        <v>4601</v>
      </c>
      <c r="M61" s="17" t="s">
        <v>4605</v>
      </c>
      <c r="N61" s="2951">
        <v>0</v>
      </c>
      <c r="O61" s="19"/>
      <c r="P61" s="19"/>
      <c r="Q61" s="21"/>
      <c r="R61" s="69" t="s">
        <v>4638</v>
      </c>
      <c r="S61" s="17" t="s">
        <v>4649</v>
      </c>
      <c r="T61" s="605" t="s">
        <v>5707</v>
      </c>
    </row>
    <row r="62" spans="1:20" ht="18" customHeight="1" x14ac:dyDescent="0.25">
      <c r="A62" s="2216" t="s">
        <v>5708</v>
      </c>
      <c r="B62" s="17" t="s">
        <v>4638</v>
      </c>
      <c r="C62" s="18" t="s">
        <v>4583</v>
      </c>
      <c r="D62" s="21"/>
      <c r="E62" s="2951">
        <v>13.34</v>
      </c>
      <c r="F62" s="21"/>
      <c r="G62" s="21"/>
      <c r="H62" s="17" t="s">
        <v>4584</v>
      </c>
      <c r="I62" s="551" t="s">
        <v>4655</v>
      </c>
      <c r="J62" s="592" t="s">
        <v>5673</v>
      </c>
      <c r="K62" s="642" t="s">
        <v>5709</v>
      </c>
      <c r="L62" s="551" t="s">
        <v>4604</v>
      </c>
      <c r="M62" s="17" t="s">
        <v>4605</v>
      </c>
      <c r="N62" s="21"/>
      <c r="O62" s="2951">
        <v>0</v>
      </c>
      <c r="P62" s="21"/>
      <c r="Q62" s="21"/>
      <c r="R62" s="69" t="s">
        <v>4638</v>
      </c>
      <c r="S62" s="599" t="s">
        <v>4583</v>
      </c>
      <c r="T62" s="605" t="s">
        <v>3672</v>
      </c>
    </row>
    <row r="63" spans="1:20" ht="18" customHeight="1" x14ac:dyDescent="0.25">
      <c r="A63" s="2217" t="s">
        <v>5710</v>
      </c>
      <c r="B63" s="17" t="s">
        <v>4638</v>
      </c>
      <c r="C63" s="18" t="s">
        <v>4583</v>
      </c>
      <c r="D63" s="21"/>
      <c r="E63" s="21"/>
      <c r="F63" s="2951">
        <v>14.84</v>
      </c>
      <c r="G63" s="21"/>
      <c r="H63" s="17" t="s">
        <v>4605</v>
      </c>
      <c r="I63" s="551" t="s">
        <v>4660</v>
      </c>
      <c r="J63" s="592" t="s">
        <v>5673</v>
      </c>
      <c r="K63" s="596"/>
      <c r="L63" s="551" t="s">
        <v>4607</v>
      </c>
      <c r="M63" s="17" t="s">
        <v>4605</v>
      </c>
      <c r="N63" s="21"/>
      <c r="O63" s="21"/>
      <c r="P63" s="2951">
        <v>0</v>
      </c>
      <c r="Q63" s="21"/>
      <c r="R63" s="69" t="s">
        <v>4638</v>
      </c>
      <c r="S63" s="17" t="s">
        <v>4649</v>
      </c>
      <c r="T63" s="606" t="s">
        <v>5711</v>
      </c>
    </row>
    <row r="64" spans="1:20" ht="18" customHeight="1" x14ac:dyDescent="0.25">
      <c r="A64" s="2216" t="s">
        <v>5712</v>
      </c>
      <c r="B64" s="17" t="s">
        <v>4638</v>
      </c>
      <c r="C64" s="18" t="s">
        <v>4583</v>
      </c>
      <c r="D64" s="2951">
        <v>13.06</v>
      </c>
      <c r="E64" s="19"/>
      <c r="F64" s="19"/>
      <c r="G64" s="21"/>
      <c r="H64" s="17" t="s">
        <v>4605</v>
      </c>
      <c r="I64" s="551" t="s">
        <v>4664</v>
      </c>
      <c r="J64" s="592" t="s">
        <v>5673</v>
      </c>
      <c r="K64" s="596"/>
      <c r="L64" s="551" t="s">
        <v>4609</v>
      </c>
      <c r="M64" s="17" t="s">
        <v>4605</v>
      </c>
      <c r="N64" s="2951">
        <v>0</v>
      </c>
      <c r="O64" s="19"/>
      <c r="P64" s="19"/>
      <c r="Q64" s="21"/>
      <c r="R64" s="69" t="s">
        <v>4638</v>
      </c>
      <c r="S64" s="599" t="s">
        <v>4583</v>
      </c>
      <c r="T64" s="606" t="s">
        <v>3745</v>
      </c>
    </row>
    <row r="65" spans="1:20" ht="18" customHeight="1" x14ac:dyDescent="0.25">
      <c r="A65" s="2217" t="s">
        <v>5713</v>
      </c>
      <c r="B65" s="17" t="s">
        <v>4638</v>
      </c>
      <c r="C65" s="18" t="s">
        <v>4583</v>
      </c>
      <c r="D65" s="21"/>
      <c r="E65" s="2951">
        <v>0</v>
      </c>
      <c r="F65" s="21"/>
      <c r="G65" s="21"/>
      <c r="H65" s="17" t="s">
        <v>4605</v>
      </c>
      <c r="I65" s="551" t="s">
        <v>4668</v>
      </c>
      <c r="J65" s="592" t="s">
        <v>5673</v>
      </c>
      <c r="K65" s="596"/>
      <c r="L65" s="551" t="s">
        <v>4611</v>
      </c>
      <c r="M65" s="17" t="s">
        <v>4605</v>
      </c>
      <c r="N65" s="21"/>
      <c r="O65" s="2951">
        <v>0</v>
      </c>
      <c r="P65" s="21"/>
      <c r="Q65" s="21"/>
      <c r="R65" s="69" t="s">
        <v>4638</v>
      </c>
      <c r="S65" s="599" t="s">
        <v>4583</v>
      </c>
      <c r="T65" s="606" t="s">
        <v>3750</v>
      </c>
    </row>
    <row r="66" spans="1:20" ht="18" customHeight="1" x14ac:dyDescent="0.25">
      <c r="A66" s="2217" t="s">
        <v>5714</v>
      </c>
      <c r="B66" s="17" t="s">
        <v>4638</v>
      </c>
      <c r="C66" s="18" t="s">
        <v>4583</v>
      </c>
      <c r="D66" s="21"/>
      <c r="E66" s="21"/>
      <c r="F66" s="2951">
        <v>0</v>
      </c>
      <c r="G66" s="21"/>
      <c r="H66" s="17" t="s">
        <v>4605</v>
      </c>
      <c r="I66" s="551" t="s">
        <v>4672</v>
      </c>
      <c r="J66" s="592" t="s">
        <v>5673</v>
      </c>
      <c r="K66" s="596"/>
      <c r="L66" s="551" t="s">
        <v>4613</v>
      </c>
      <c r="M66" s="17" t="s">
        <v>4605</v>
      </c>
      <c r="N66" s="21"/>
      <c r="O66" s="21"/>
      <c r="P66" s="2951">
        <v>0</v>
      </c>
      <c r="Q66" s="21"/>
      <c r="R66" s="69" t="s">
        <v>4638</v>
      </c>
      <c r="S66" s="599" t="s">
        <v>4583</v>
      </c>
      <c r="T66" s="606" t="s">
        <v>3755</v>
      </c>
    </row>
    <row r="67" spans="1:20" ht="18" customHeight="1" x14ac:dyDescent="0.25">
      <c r="A67" s="322" t="s">
        <v>3625</v>
      </c>
      <c r="B67" s="17" t="s">
        <v>4638</v>
      </c>
      <c r="C67" s="18" t="s">
        <v>4583</v>
      </c>
      <c r="D67" s="2951">
        <v>0</v>
      </c>
      <c r="E67" s="21"/>
      <c r="F67" s="21"/>
      <c r="G67" s="21"/>
      <c r="H67" s="17" t="s">
        <v>4605</v>
      </c>
      <c r="I67" s="551" t="s">
        <v>4677</v>
      </c>
      <c r="J67" s="639" t="s">
        <v>5681</v>
      </c>
      <c r="K67" s="596"/>
      <c r="L67" s="551" t="s">
        <v>4617</v>
      </c>
      <c r="M67" s="17" t="s">
        <v>4605</v>
      </c>
      <c r="N67" s="2951">
        <v>0</v>
      </c>
      <c r="O67" s="21"/>
      <c r="P67" s="21"/>
      <c r="Q67" s="21"/>
      <c r="R67" s="69" t="s">
        <v>4638</v>
      </c>
      <c r="S67" s="599" t="s">
        <v>4583</v>
      </c>
      <c r="T67" s="606" t="s">
        <v>3760</v>
      </c>
    </row>
    <row r="68" spans="1:20" ht="18" customHeight="1" x14ac:dyDescent="0.25">
      <c r="A68" s="322" t="s">
        <v>3631</v>
      </c>
      <c r="B68" s="17" t="s">
        <v>4638</v>
      </c>
      <c r="C68" s="18" t="s">
        <v>4583</v>
      </c>
      <c r="D68" s="21"/>
      <c r="E68" s="2951">
        <v>1.69</v>
      </c>
      <c r="F68" s="21"/>
      <c r="G68" s="21"/>
      <c r="H68" s="17" t="s">
        <v>4605</v>
      </c>
      <c r="I68" s="551" t="s">
        <v>4681</v>
      </c>
      <c r="J68" s="639" t="s">
        <v>5682</v>
      </c>
      <c r="K68" s="596"/>
      <c r="L68" s="551" t="s">
        <v>4621</v>
      </c>
      <c r="M68" s="17" t="s">
        <v>4605</v>
      </c>
      <c r="N68" s="21"/>
      <c r="O68" s="2951">
        <v>0</v>
      </c>
      <c r="P68" s="21"/>
      <c r="Q68" s="21"/>
      <c r="R68" s="69" t="s">
        <v>4638</v>
      </c>
      <c r="S68" s="599" t="s">
        <v>4583</v>
      </c>
      <c r="T68" s="606" t="s">
        <v>3765</v>
      </c>
    </row>
    <row r="69" spans="1:20" ht="18" customHeight="1" x14ac:dyDescent="0.25">
      <c r="A69" s="322" t="s">
        <v>3637</v>
      </c>
      <c r="B69" s="17" t="s">
        <v>4638</v>
      </c>
      <c r="C69" s="18" t="s">
        <v>4583</v>
      </c>
      <c r="D69" s="21"/>
      <c r="E69" s="21"/>
      <c r="F69" s="2951">
        <v>1.34</v>
      </c>
      <c r="G69" s="21"/>
      <c r="H69" s="17" t="s">
        <v>4605</v>
      </c>
      <c r="I69" s="551" t="s">
        <v>4685</v>
      </c>
      <c r="J69" s="639" t="s">
        <v>5683</v>
      </c>
      <c r="K69" s="596"/>
      <c r="L69" s="551" t="s">
        <v>4687</v>
      </c>
      <c r="M69" s="17" t="s">
        <v>4605</v>
      </c>
      <c r="N69" s="21"/>
      <c r="O69" s="21"/>
      <c r="P69" s="2951">
        <v>0</v>
      </c>
      <c r="Q69" s="21"/>
      <c r="R69" s="69" t="s">
        <v>4638</v>
      </c>
      <c r="S69" s="599" t="s">
        <v>4583</v>
      </c>
      <c r="T69" s="606" t="s">
        <v>5715</v>
      </c>
    </row>
    <row r="70" spans="1:20" ht="18" customHeight="1" x14ac:dyDescent="0.25">
      <c r="A70" s="322" t="s">
        <v>3643</v>
      </c>
      <c r="B70" s="17" t="s">
        <v>4638</v>
      </c>
      <c r="C70" s="18" t="s">
        <v>4583</v>
      </c>
      <c r="D70" s="2951">
        <v>0</v>
      </c>
      <c r="E70" s="19"/>
      <c r="F70" s="19"/>
      <c r="G70" s="21"/>
      <c r="H70" s="17" t="s">
        <v>4605</v>
      </c>
      <c r="I70" s="551" t="s">
        <v>4690</v>
      </c>
      <c r="J70" s="639" t="s">
        <v>5685</v>
      </c>
      <c r="K70" s="596"/>
      <c r="L70" s="551" t="s">
        <v>4692</v>
      </c>
      <c r="M70" s="17" t="s">
        <v>4605</v>
      </c>
      <c r="N70" s="2951">
        <v>0</v>
      </c>
      <c r="O70" s="19"/>
      <c r="P70" s="19"/>
      <c r="Q70" s="21"/>
      <c r="R70" s="69" t="s">
        <v>4638</v>
      </c>
      <c r="S70" s="599" t="s">
        <v>4583</v>
      </c>
      <c r="T70" s="606" t="s">
        <v>3775</v>
      </c>
    </row>
    <row r="71" spans="1:20" ht="18" customHeight="1" x14ac:dyDescent="0.25">
      <c r="A71" s="322" t="s">
        <v>3828</v>
      </c>
      <c r="B71" s="72" t="s">
        <v>4638</v>
      </c>
      <c r="C71" s="17" t="s">
        <v>4649</v>
      </c>
      <c r="D71" s="21"/>
      <c r="E71" s="2951">
        <v>0</v>
      </c>
      <c r="F71" s="21"/>
      <c r="G71" s="74"/>
      <c r="H71" s="72" t="s">
        <v>4605</v>
      </c>
      <c r="I71" s="552" t="s">
        <v>4695</v>
      </c>
      <c r="J71" s="65"/>
      <c r="K71" s="596"/>
      <c r="L71" s="552" t="s">
        <v>4696</v>
      </c>
      <c r="M71" s="72" t="s">
        <v>4605</v>
      </c>
      <c r="N71" s="21"/>
      <c r="O71" s="2951">
        <v>0</v>
      </c>
      <c r="P71" s="21"/>
      <c r="Q71" s="74"/>
      <c r="R71" s="75" t="s">
        <v>4638</v>
      </c>
      <c r="S71" s="599" t="s">
        <v>4583</v>
      </c>
      <c r="T71" s="607" t="s">
        <v>3780</v>
      </c>
    </row>
    <row r="72" spans="1:20" ht="18" customHeight="1" x14ac:dyDescent="0.25">
      <c r="A72" s="322" t="s">
        <v>3832</v>
      </c>
      <c r="B72" s="17" t="s">
        <v>4638</v>
      </c>
      <c r="C72" s="17" t="s">
        <v>4649</v>
      </c>
      <c r="D72" s="21"/>
      <c r="E72" s="21"/>
      <c r="F72" s="2951">
        <v>0</v>
      </c>
      <c r="G72" s="21"/>
      <c r="H72" s="17" t="s">
        <v>4605</v>
      </c>
      <c r="I72" s="551" t="s">
        <v>4698</v>
      </c>
      <c r="J72" s="65"/>
      <c r="K72" s="66"/>
      <c r="L72" s="551" t="s">
        <v>4699</v>
      </c>
      <c r="M72" s="17" t="s">
        <v>4605</v>
      </c>
      <c r="N72" s="21"/>
      <c r="O72" s="21"/>
      <c r="P72" s="2951">
        <v>0</v>
      </c>
      <c r="Q72" s="21"/>
      <c r="R72" s="69" t="s">
        <v>4638</v>
      </c>
      <c r="S72" s="599" t="s">
        <v>4583</v>
      </c>
      <c r="T72" s="608" t="s">
        <v>5716</v>
      </c>
    </row>
    <row r="73" spans="1:20" ht="18" customHeight="1" x14ac:dyDescent="0.25">
      <c r="A73" s="2217" t="s">
        <v>5687</v>
      </c>
      <c r="B73" s="17" t="s">
        <v>4638</v>
      </c>
      <c r="C73" s="18" t="s">
        <v>4583</v>
      </c>
      <c r="D73" s="2951">
        <v>13.04</v>
      </c>
      <c r="E73" s="19"/>
      <c r="F73" s="19"/>
      <c r="G73" s="21"/>
      <c r="H73" s="17" t="s">
        <v>4605</v>
      </c>
      <c r="I73" s="551" t="s">
        <v>4700</v>
      </c>
      <c r="J73" s="592" t="s">
        <v>5673</v>
      </c>
      <c r="K73" s="66"/>
      <c r="L73" s="551" t="s">
        <v>4701</v>
      </c>
      <c r="M73" s="17" t="s">
        <v>4605</v>
      </c>
      <c r="N73" s="2951">
        <v>0</v>
      </c>
      <c r="O73" s="19"/>
      <c r="P73" s="19"/>
      <c r="Q73" s="21"/>
      <c r="R73" s="69" t="s">
        <v>4638</v>
      </c>
      <c r="S73" s="599" t="s">
        <v>4583</v>
      </c>
      <c r="T73" s="608" t="s">
        <v>5717</v>
      </c>
    </row>
    <row r="74" spans="1:20" ht="18" customHeight="1" x14ac:dyDescent="0.25">
      <c r="A74" s="2217" t="s">
        <v>5718</v>
      </c>
      <c r="B74" s="17" t="s">
        <v>4638</v>
      </c>
      <c r="C74" s="18" t="s">
        <v>4583</v>
      </c>
      <c r="D74" s="21"/>
      <c r="E74" s="2951">
        <v>12.93</v>
      </c>
      <c r="F74" s="21"/>
      <c r="G74" s="21"/>
      <c r="H74" s="17" t="s">
        <v>4605</v>
      </c>
      <c r="I74" s="551" t="s">
        <v>4704</v>
      </c>
      <c r="J74" s="592" t="s">
        <v>5673</v>
      </c>
      <c r="K74" s="66"/>
      <c r="L74" s="551" t="s">
        <v>4705</v>
      </c>
      <c r="M74" s="17" t="s">
        <v>4605</v>
      </c>
      <c r="N74" s="21"/>
      <c r="O74" s="2951">
        <v>0</v>
      </c>
      <c r="P74" s="21"/>
      <c r="Q74" s="21"/>
      <c r="R74" s="69" t="s">
        <v>4638</v>
      </c>
      <c r="S74" s="599" t="s">
        <v>4583</v>
      </c>
      <c r="T74" s="608" t="s">
        <v>5719</v>
      </c>
    </row>
    <row r="75" spans="1:20" ht="18" customHeight="1" x14ac:dyDescent="0.25">
      <c r="A75" s="2217" t="s">
        <v>5720</v>
      </c>
      <c r="B75" s="17" t="s">
        <v>4638</v>
      </c>
      <c r="C75" s="18" t="s">
        <v>4583</v>
      </c>
      <c r="D75" s="21"/>
      <c r="E75" s="19"/>
      <c r="F75" s="2949">
        <v>10.87</v>
      </c>
      <c r="G75" s="21"/>
      <c r="H75" s="17" t="s">
        <v>4605</v>
      </c>
      <c r="I75" s="551" t="s">
        <v>4708</v>
      </c>
      <c r="J75" s="592" t="s">
        <v>5673</v>
      </c>
      <c r="K75" s="66"/>
      <c r="L75" s="551" t="s">
        <v>4710</v>
      </c>
      <c r="M75" s="17" t="s">
        <v>4605</v>
      </c>
      <c r="N75" s="21"/>
      <c r="O75" s="19"/>
      <c r="P75" s="2949">
        <v>0</v>
      </c>
      <c r="Q75" s="21"/>
      <c r="R75" s="69" t="s">
        <v>4638</v>
      </c>
      <c r="S75" s="599" t="s">
        <v>4583</v>
      </c>
      <c r="T75" s="608" t="s">
        <v>5721</v>
      </c>
    </row>
    <row r="76" spans="1:20" ht="18" customHeight="1" x14ac:dyDescent="0.25">
      <c r="A76" s="2217" t="s">
        <v>5722</v>
      </c>
      <c r="B76" s="17" t="s">
        <v>4638</v>
      </c>
      <c r="C76" s="18" t="s">
        <v>4583</v>
      </c>
      <c r="D76" s="2951">
        <v>12.53</v>
      </c>
      <c r="E76" s="19"/>
      <c r="F76" s="19"/>
      <c r="G76" s="21"/>
      <c r="H76" s="17" t="s">
        <v>4605</v>
      </c>
      <c r="I76" s="551" t="s">
        <v>4713</v>
      </c>
      <c r="J76" s="592" t="s">
        <v>5673</v>
      </c>
      <c r="K76" s="66"/>
      <c r="L76" s="551" t="s">
        <v>4714</v>
      </c>
      <c r="M76" s="17" t="s">
        <v>4605</v>
      </c>
      <c r="N76" s="2951">
        <v>0</v>
      </c>
      <c r="O76" s="19"/>
      <c r="P76" s="19"/>
      <c r="Q76" s="21"/>
      <c r="R76" s="69" t="s">
        <v>4638</v>
      </c>
      <c r="S76" s="599" t="s">
        <v>4583</v>
      </c>
      <c r="T76" s="608" t="s">
        <v>5723</v>
      </c>
    </row>
    <row r="77" spans="1:20" ht="18" customHeight="1" x14ac:dyDescent="0.25">
      <c r="A77" s="2217" t="s">
        <v>5724</v>
      </c>
      <c r="B77" s="17" t="s">
        <v>4638</v>
      </c>
      <c r="C77" s="18" t="s">
        <v>4583</v>
      </c>
      <c r="D77" s="21"/>
      <c r="E77" s="2951">
        <v>10.71</v>
      </c>
      <c r="F77" s="19"/>
      <c r="G77" s="21"/>
      <c r="H77" s="17" t="s">
        <v>4605</v>
      </c>
      <c r="I77" s="551" t="s">
        <v>4717</v>
      </c>
      <c r="J77" s="592" t="s">
        <v>5673</v>
      </c>
      <c r="K77" s="66"/>
      <c r="L77" s="551" t="s">
        <v>4718</v>
      </c>
      <c r="M77" s="17" t="s">
        <v>4605</v>
      </c>
      <c r="N77" s="21"/>
      <c r="O77" s="2951">
        <v>0</v>
      </c>
      <c r="P77" s="19"/>
      <c r="Q77" s="21"/>
      <c r="R77" s="69" t="s">
        <v>4638</v>
      </c>
      <c r="S77" s="17" t="s">
        <v>4649</v>
      </c>
      <c r="T77" s="608" t="s">
        <v>5725</v>
      </c>
    </row>
    <row r="78" spans="1:20" ht="18" customHeight="1" x14ac:dyDescent="0.25">
      <c r="A78" s="322" t="s">
        <v>3604</v>
      </c>
      <c r="B78" s="17" t="s">
        <v>4638</v>
      </c>
      <c r="C78" s="2218" t="s">
        <v>3389</v>
      </c>
      <c r="D78" s="21"/>
      <c r="E78" s="19"/>
      <c r="F78" s="2951">
        <v>0</v>
      </c>
      <c r="G78" s="21"/>
      <c r="H78" s="17" t="s">
        <v>4605</v>
      </c>
      <c r="I78" s="551" t="s">
        <v>5062</v>
      </c>
      <c r="J78" s="65" t="s">
        <v>5668</v>
      </c>
      <c r="K78" s="596" t="s">
        <v>4644</v>
      </c>
      <c r="L78" s="551" t="s">
        <v>4850</v>
      </c>
      <c r="M78" s="17" t="s">
        <v>4605</v>
      </c>
      <c r="N78" s="21"/>
      <c r="O78" s="19"/>
      <c r="P78" s="2951">
        <v>0</v>
      </c>
      <c r="Q78" s="21"/>
      <c r="R78" s="69" t="s">
        <v>4638</v>
      </c>
      <c r="S78" s="17" t="s">
        <v>4649</v>
      </c>
      <c r="T78" s="606" t="s">
        <v>5726</v>
      </c>
    </row>
    <row r="79" spans="1:20" ht="18" customHeight="1" x14ac:dyDescent="0.25">
      <c r="A79" s="322" t="s">
        <v>3609</v>
      </c>
      <c r="B79" s="17" t="s">
        <v>4638</v>
      </c>
      <c r="C79" s="2218" t="s">
        <v>3389</v>
      </c>
      <c r="D79" s="2951">
        <v>0</v>
      </c>
      <c r="E79" s="19"/>
      <c r="F79" s="19"/>
      <c r="G79" s="21"/>
      <c r="H79" s="17" t="s">
        <v>4605</v>
      </c>
      <c r="I79" s="551" t="s">
        <v>4852</v>
      </c>
      <c r="J79" s="65" t="s">
        <v>5668</v>
      </c>
      <c r="K79" s="596"/>
      <c r="L79" s="551" t="s">
        <v>4853</v>
      </c>
      <c r="M79" s="17" t="s">
        <v>4605</v>
      </c>
      <c r="N79" s="2951">
        <v>0</v>
      </c>
      <c r="O79" s="19"/>
      <c r="P79" s="19"/>
      <c r="Q79" s="21"/>
      <c r="R79" s="69" t="s">
        <v>4638</v>
      </c>
      <c r="S79" s="17" t="s">
        <v>4649</v>
      </c>
      <c r="T79" s="606" t="s">
        <v>3651</v>
      </c>
    </row>
    <row r="80" spans="1:20" ht="18" customHeight="1" x14ac:dyDescent="0.25">
      <c r="A80" s="322" t="s">
        <v>3614</v>
      </c>
      <c r="B80" s="17" t="s">
        <v>4638</v>
      </c>
      <c r="C80" s="2218" t="s">
        <v>3389</v>
      </c>
      <c r="D80" s="21"/>
      <c r="E80" s="2951">
        <v>0</v>
      </c>
      <c r="F80" s="21"/>
      <c r="G80" s="21"/>
      <c r="H80" s="17" t="s">
        <v>4605</v>
      </c>
      <c r="I80" s="551" t="s">
        <v>4854</v>
      </c>
      <c r="J80" s="65" t="s">
        <v>5668</v>
      </c>
      <c r="K80" s="597" t="s">
        <v>5697</v>
      </c>
      <c r="L80" s="551" t="s">
        <v>4855</v>
      </c>
      <c r="M80" s="17" t="s">
        <v>4605</v>
      </c>
      <c r="N80" s="21"/>
      <c r="O80" s="2951">
        <v>0.99</v>
      </c>
      <c r="P80" s="21"/>
      <c r="Q80" s="21"/>
      <c r="R80" s="69" t="s">
        <v>4638</v>
      </c>
      <c r="S80" s="599" t="s">
        <v>4583</v>
      </c>
      <c r="T80" s="606" t="s">
        <v>3186</v>
      </c>
    </row>
    <row r="81" spans="1:20" ht="18" customHeight="1" x14ac:dyDescent="0.25">
      <c r="A81" s="322" t="s">
        <v>3619</v>
      </c>
      <c r="B81" s="17" t="s">
        <v>4638</v>
      </c>
      <c r="C81" s="2218" t="s">
        <v>3389</v>
      </c>
      <c r="D81" s="21"/>
      <c r="E81" s="21"/>
      <c r="F81" s="2951">
        <v>0</v>
      </c>
      <c r="G81" s="21"/>
      <c r="H81" s="17" t="s">
        <v>4605</v>
      </c>
      <c r="I81" s="551" t="s">
        <v>4856</v>
      </c>
      <c r="J81" s="65" t="s">
        <v>5668</v>
      </c>
      <c r="K81" s="598" t="s">
        <v>5699</v>
      </c>
      <c r="L81" s="551" t="s">
        <v>4857</v>
      </c>
      <c r="M81" s="17" t="s">
        <v>4605</v>
      </c>
      <c r="N81" s="21"/>
      <c r="O81" s="21"/>
      <c r="P81" s="2951">
        <v>1.1299999999999999</v>
      </c>
      <c r="Q81" s="21"/>
      <c r="R81" s="69" t="s">
        <v>4638</v>
      </c>
      <c r="S81" s="599" t="s">
        <v>4583</v>
      </c>
      <c r="T81" s="70" t="s">
        <v>5727</v>
      </c>
    </row>
    <row r="82" spans="1:20" ht="18" customHeight="1" thickBot="1" x14ac:dyDescent="0.3">
      <c r="A82" s="602" t="s">
        <v>5701</v>
      </c>
      <c r="B82" s="35" t="s">
        <v>4638</v>
      </c>
      <c r="C82" s="35" t="s">
        <v>4649</v>
      </c>
      <c r="D82" s="2950">
        <v>0</v>
      </c>
      <c r="E82" s="36"/>
      <c r="F82" s="36"/>
      <c r="G82" s="36"/>
      <c r="H82" s="35" t="s">
        <v>4605</v>
      </c>
      <c r="I82" s="553" t="s">
        <v>4858</v>
      </c>
      <c r="J82" s="76"/>
      <c r="K82" s="77" t="s">
        <v>5702</v>
      </c>
      <c r="L82" s="553" t="s">
        <v>4859</v>
      </c>
      <c r="M82" s="35" t="s">
        <v>4605</v>
      </c>
      <c r="N82" s="2950">
        <v>0</v>
      </c>
      <c r="O82" s="36"/>
      <c r="P82" s="36"/>
      <c r="Q82" s="36"/>
      <c r="R82" s="78" t="s">
        <v>4638</v>
      </c>
      <c r="S82" s="600" t="s">
        <v>4583</v>
      </c>
      <c r="T82" s="79" t="s">
        <v>5728</v>
      </c>
    </row>
    <row r="83" spans="1:20" ht="18" customHeight="1" thickTop="1" thickBot="1" x14ac:dyDescent="0.3">
      <c r="M83" s="80" t="s">
        <v>5652</v>
      </c>
      <c r="N83" s="33">
        <f>SUM(D57:D82,N57:N82)</f>
        <v>38.630000000000003</v>
      </c>
      <c r="O83" s="33">
        <f>SUM(E57:E82,O57:O82)</f>
        <v>40.330000000000005</v>
      </c>
      <c r="P83" s="33">
        <f>SUM(F57:F82,P57:P82)</f>
        <v>30.189999999999998</v>
      </c>
    </row>
    <row r="84" spans="1:20" ht="18" customHeight="1" thickTop="1" thickBot="1" x14ac:dyDescent="0.3">
      <c r="A84" s="2" t="s">
        <v>6956</v>
      </c>
      <c r="C84" s="3546" t="s">
        <v>5729</v>
      </c>
      <c r="D84" s="3546"/>
      <c r="E84" s="3546"/>
      <c r="F84" s="3546"/>
      <c r="G84" s="53"/>
      <c r="H84" s="124"/>
      <c r="I84" s="124"/>
      <c r="J84" s="3547" t="s">
        <v>5660</v>
      </c>
      <c r="K84" s="3553"/>
      <c r="L84" s="124"/>
      <c r="M84" s="124"/>
      <c r="N84" s="53"/>
      <c r="O84" s="53"/>
      <c r="P84" s="53"/>
      <c r="Q84" s="53"/>
      <c r="R84" s="53"/>
      <c r="S84" s="53"/>
    </row>
    <row r="85" spans="1:20" ht="18" customHeight="1" thickTop="1" thickBot="1" x14ac:dyDescent="0.3">
      <c r="A85" s="3"/>
      <c r="D85" s="54"/>
      <c r="E85" s="54"/>
      <c r="F85" s="54"/>
      <c r="G85" s="54"/>
      <c r="H85" s="4"/>
      <c r="I85" s="4"/>
      <c r="K85" s="56"/>
      <c r="L85" s="567"/>
      <c r="M85" s="1448" t="s">
        <v>4570</v>
      </c>
      <c r="N85" s="1445">
        <v>26.8</v>
      </c>
      <c r="O85" s="1446">
        <v>15.9</v>
      </c>
      <c r="P85" s="1447">
        <v>18</v>
      </c>
      <c r="Q85" s="510" t="s">
        <v>4571</v>
      </c>
      <c r="R85" s="133"/>
      <c r="S85" s="128"/>
      <c r="T85" s="530"/>
    </row>
    <row r="86" spans="1:20" ht="18" customHeight="1" thickTop="1" thickBot="1" x14ac:dyDescent="0.3">
      <c r="A86" s="5" t="s">
        <v>4572</v>
      </c>
      <c r="B86" s="6" t="s">
        <v>4573</v>
      </c>
      <c r="C86" s="7" t="s">
        <v>4574</v>
      </c>
      <c r="D86" s="6" t="s">
        <v>4575</v>
      </c>
      <c r="E86" s="6" t="s">
        <v>4576</v>
      </c>
      <c r="F86" s="6" t="s">
        <v>4577</v>
      </c>
      <c r="G86" s="6" t="s">
        <v>4578</v>
      </c>
      <c r="H86" s="8" t="s">
        <v>4579</v>
      </c>
      <c r="I86" s="549"/>
      <c r="J86" s="58" t="s">
        <v>4580</v>
      </c>
      <c r="K86" s="59" t="s">
        <v>4580</v>
      </c>
      <c r="L86" s="568"/>
      <c r="M86" s="8" t="s">
        <v>4579</v>
      </c>
      <c r="N86" s="6" t="s">
        <v>4575</v>
      </c>
      <c r="O86" s="6" t="s">
        <v>4576</v>
      </c>
      <c r="P86" s="6" t="s">
        <v>4577</v>
      </c>
      <c r="Q86" s="6" t="s">
        <v>4578</v>
      </c>
      <c r="R86" s="6" t="s">
        <v>4573</v>
      </c>
      <c r="S86" s="7" t="s">
        <v>4574</v>
      </c>
      <c r="T86" s="60" t="s">
        <v>4572</v>
      </c>
    </row>
    <row r="87" spans="1:20" ht="18" customHeight="1" thickTop="1" x14ac:dyDescent="0.25">
      <c r="A87" s="10"/>
      <c r="B87" s="11" t="s">
        <v>4598</v>
      </c>
      <c r="C87" s="13" t="s">
        <v>4730</v>
      </c>
      <c r="D87" s="2948">
        <v>0</v>
      </c>
      <c r="E87" s="2948">
        <v>0</v>
      </c>
      <c r="F87" s="2948">
        <v>0</v>
      </c>
      <c r="G87" s="15"/>
      <c r="H87" s="11" t="s">
        <v>5661</v>
      </c>
      <c r="I87" s="566" t="s">
        <v>5662</v>
      </c>
      <c r="J87" s="61"/>
      <c r="K87" s="62"/>
      <c r="L87" s="569" t="s">
        <v>5663</v>
      </c>
      <c r="M87" s="11" t="s">
        <v>5661</v>
      </c>
      <c r="N87" s="2948">
        <v>0</v>
      </c>
      <c r="O87" s="2948">
        <v>0</v>
      </c>
      <c r="P87" s="2948">
        <v>0</v>
      </c>
      <c r="Q87" s="15"/>
      <c r="R87" s="63" t="s">
        <v>4947</v>
      </c>
      <c r="S87" s="11" t="s">
        <v>4592</v>
      </c>
      <c r="T87" s="64"/>
    </row>
    <row r="88" spans="1:20" ht="18" customHeight="1" x14ac:dyDescent="0.25">
      <c r="A88" s="603" t="s">
        <v>5730</v>
      </c>
      <c r="B88" s="17" t="s">
        <v>4638</v>
      </c>
      <c r="C88" s="18" t="s">
        <v>4583</v>
      </c>
      <c r="D88" s="2951">
        <v>0</v>
      </c>
      <c r="E88" s="19"/>
      <c r="F88" s="19"/>
      <c r="G88" s="19"/>
      <c r="H88" s="17" t="s">
        <v>4584</v>
      </c>
      <c r="I88" s="551" t="s">
        <v>4640</v>
      </c>
      <c r="J88" s="594"/>
      <c r="K88" s="2364" t="s">
        <v>3195</v>
      </c>
      <c r="L88" s="551" t="s">
        <v>4586</v>
      </c>
      <c r="M88" s="17" t="s">
        <v>4584</v>
      </c>
      <c r="N88" s="2951">
        <v>0</v>
      </c>
      <c r="O88" s="19"/>
      <c r="P88" s="19"/>
      <c r="Q88" s="19"/>
      <c r="R88" s="17" t="s">
        <v>4587</v>
      </c>
      <c r="S88" s="17" t="s">
        <v>4730</v>
      </c>
      <c r="T88" s="608" t="s">
        <v>5731</v>
      </c>
    </row>
    <row r="89" spans="1:20" ht="18" customHeight="1" x14ac:dyDescent="0.25">
      <c r="A89" s="603" t="s">
        <v>5732</v>
      </c>
      <c r="B89" s="17" t="s">
        <v>4638</v>
      </c>
      <c r="C89" s="18" t="s">
        <v>4583</v>
      </c>
      <c r="D89" s="21"/>
      <c r="E89" s="2951">
        <v>0</v>
      </c>
      <c r="F89" s="21"/>
      <c r="G89" s="21"/>
      <c r="H89" s="17" t="s">
        <v>4584</v>
      </c>
      <c r="I89" s="551" t="s">
        <v>4645</v>
      </c>
      <c r="J89" s="594"/>
      <c r="K89" s="2364" t="s">
        <v>3195</v>
      </c>
      <c r="L89" s="551" t="s">
        <v>4591</v>
      </c>
      <c r="M89" s="17" t="s">
        <v>4584</v>
      </c>
      <c r="N89" s="21"/>
      <c r="O89" s="2951">
        <v>0</v>
      </c>
      <c r="P89" s="21"/>
      <c r="Q89" s="21"/>
      <c r="R89" s="17" t="s">
        <v>4587</v>
      </c>
      <c r="S89" s="17" t="s">
        <v>4730</v>
      </c>
      <c r="T89" s="608" t="s">
        <v>5733</v>
      </c>
    </row>
    <row r="90" spans="1:20" ht="18" customHeight="1" x14ac:dyDescent="0.25">
      <c r="A90" s="603" t="s">
        <v>5734</v>
      </c>
      <c r="B90" s="17" t="s">
        <v>4638</v>
      </c>
      <c r="C90" s="18" t="s">
        <v>4583</v>
      </c>
      <c r="D90" s="21"/>
      <c r="E90" s="21"/>
      <c r="F90" s="2951">
        <v>0</v>
      </c>
      <c r="G90" s="21"/>
      <c r="H90" s="17" t="s">
        <v>4584</v>
      </c>
      <c r="I90" s="551" t="s">
        <v>4648</v>
      </c>
      <c r="J90" s="594"/>
      <c r="K90" s="2364" t="s">
        <v>3195</v>
      </c>
      <c r="L90" s="551" t="s">
        <v>4596</v>
      </c>
      <c r="M90" s="17" t="s">
        <v>4584</v>
      </c>
      <c r="N90" s="21"/>
      <c r="O90" s="21"/>
      <c r="P90" s="2951">
        <v>0.73</v>
      </c>
      <c r="Q90" s="21"/>
      <c r="R90" s="17" t="s">
        <v>4587</v>
      </c>
      <c r="S90" s="18" t="s">
        <v>4583</v>
      </c>
      <c r="T90" s="608" t="s">
        <v>5735</v>
      </c>
    </row>
    <row r="91" spans="1:20" ht="18" customHeight="1" x14ac:dyDescent="0.25">
      <c r="A91" s="603" t="s">
        <v>5736</v>
      </c>
      <c r="B91" s="17" t="s">
        <v>4638</v>
      </c>
      <c r="C91" s="18" t="s">
        <v>4583</v>
      </c>
      <c r="D91" s="2951">
        <v>0</v>
      </c>
      <c r="E91" s="19"/>
      <c r="F91" s="19"/>
      <c r="G91" s="21"/>
      <c r="H91" s="17" t="s">
        <v>4584</v>
      </c>
      <c r="I91" s="551" t="s">
        <v>4652</v>
      </c>
      <c r="J91" s="594"/>
      <c r="K91" s="2364" t="s">
        <v>3195</v>
      </c>
      <c r="L91" s="551" t="s">
        <v>4601</v>
      </c>
      <c r="M91" s="17" t="s">
        <v>4605</v>
      </c>
      <c r="N91" s="2951">
        <v>1.78</v>
      </c>
      <c r="O91" s="19"/>
      <c r="P91" s="19"/>
      <c r="Q91" s="21"/>
      <c r="R91" s="17" t="s">
        <v>4587</v>
      </c>
      <c r="S91" s="18" t="s">
        <v>4583</v>
      </c>
      <c r="T91" s="608" t="s">
        <v>5737</v>
      </c>
    </row>
    <row r="92" spans="1:20" ht="18" customHeight="1" x14ac:dyDescent="0.25">
      <c r="A92" s="603" t="s">
        <v>5738</v>
      </c>
      <c r="B92" s="17" t="s">
        <v>4638</v>
      </c>
      <c r="C92" s="18" t="s">
        <v>4583</v>
      </c>
      <c r="D92" s="21"/>
      <c r="E92" s="2951">
        <v>0</v>
      </c>
      <c r="F92" s="21"/>
      <c r="G92" s="21"/>
      <c r="H92" s="17" t="s">
        <v>4584</v>
      </c>
      <c r="I92" s="551" t="s">
        <v>4655</v>
      </c>
      <c r="J92" s="594"/>
      <c r="K92" s="2364" t="s">
        <v>3195</v>
      </c>
      <c r="L92" s="551" t="s">
        <v>4604</v>
      </c>
      <c r="M92" s="17" t="s">
        <v>4605</v>
      </c>
      <c r="N92" s="21"/>
      <c r="O92" s="2951">
        <v>4.6100000000000003</v>
      </c>
      <c r="P92" s="21"/>
      <c r="Q92" s="21"/>
      <c r="R92" s="17" t="s">
        <v>4587</v>
      </c>
      <c r="S92" s="18" t="s">
        <v>4583</v>
      </c>
      <c r="T92" s="608" t="s">
        <v>5739</v>
      </c>
    </row>
    <row r="93" spans="1:20" ht="18" customHeight="1" x14ac:dyDescent="0.25">
      <c r="A93" s="603" t="s">
        <v>5740</v>
      </c>
      <c r="B93" s="17" t="s">
        <v>4638</v>
      </c>
      <c r="C93" s="18" t="s">
        <v>4583</v>
      </c>
      <c r="D93" s="21"/>
      <c r="E93" s="21"/>
      <c r="F93" s="2951">
        <v>0</v>
      </c>
      <c r="G93" s="21"/>
      <c r="H93" s="17" t="s">
        <v>4605</v>
      </c>
      <c r="I93" s="551" t="s">
        <v>4660</v>
      </c>
      <c r="J93" s="594"/>
      <c r="K93" s="2364" t="s">
        <v>3195</v>
      </c>
      <c r="L93" s="551" t="s">
        <v>4607</v>
      </c>
      <c r="M93" s="17" t="s">
        <v>4605</v>
      </c>
      <c r="N93" s="21"/>
      <c r="O93" s="21"/>
      <c r="P93" s="2951">
        <v>2.06</v>
      </c>
      <c r="Q93" s="21"/>
      <c r="R93" s="17" t="s">
        <v>4587</v>
      </c>
      <c r="S93" s="18" t="s">
        <v>4583</v>
      </c>
      <c r="T93" s="608" t="s">
        <v>5741</v>
      </c>
    </row>
    <row r="94" spans="1:20" ht="18" customHeight="1" x14ac:dyDescent="0.25">
      <c r="A94" s="603" t="s">
        <v>5742</v>
      </c>
      <c r="B94" s="17" t="s">
        <v>4638</v>
      </c>
      <c r="C94" s="18" t="s">
        <v>4583</v>
      </c>
      <c r="D94" s="2951">
        <v>0</v>
      </c>
      <c r="E94" s="19"/>
      <c r="F94" s="19"/>
      <c r="G94" s="21"/>
      <c r="H94" s="17" t="s">
        <v>4605</v>
      </c>
      <c r="I94" s="551" t="s">
        <v>4664</v>
      </c>
      <c r="J94" s="594"/>
      <c r="K94" s="2364" t="s">
        <v>3195</v>
      </c>
      <c r="L94" s="551" t="s">
        <v>4609</v>
      </c>
      <c r="M94" s="17" t="s">
        <v>4605</v>
      </c>
      <c r="N94" s="2951">
        <v>2.6</v>
      </c>
      <c r="O94" s="19"/>
      <c r="P94" s="19"/>
      <c r="Q94" s="21"/>
      <c r="R94" s="17" t="s">
        <v>4587</v>
      </c>
      <c r="S94" s="18" t="s">
        <v>4583</v>
      </c>
      <c r="T94" s="608" t="s">
        <v>5743</v>
      </c>
    </row>
    <row r="95" spans="1:20" ht="18" customHeight="1" x14ac:dyDescent="0.25">
      <c r="A95" s="603" t="s">
        <v>5744</v>
      </c>
      <c r="B95" s="17" t="s">
        <v>4638</v>
      </c>
      <c r="C95" s="18" t="s">
        <v>4583</v>
      </c>
      <c r="D95" s="21"/>
      <c r="E95" s="2951">
        <v>0</v>
      </c>
      <c r="F95" s="21"/>
      <c r="G95" s="21"/>
      <c r="H95" s="17" t="s">
        <v>4605</v>
      </c>
      <c r="I95" s="551" t="s">
        <v>4668</v>
      </c>
      <c r="J95" s="594"/>
      <c r="K95" s="2364" t="s">
        <v>3195</v>
      </c>
      <c r="L95" s="551" t="s">
        <v>4611</v>
      </c>
      <c r="M95" s="17" t="s">
        <v>4605</v>
      </c>
      <c r="N95" s="21"/>
      <c r="O95" s="2951">
        <v>4.46</v>
      </c>
      <c r="P95" s="21"/>
      <c r="Q95" s="21"/>
      <c r="R95" s="17" t="s">
        <v>4587</v>
      </c>
      <c r="S95" s="18" t="s">
        <v>4583</v>
      </c>
      <c r="T95" s="608" t="s">
        <v>5745</v>
      </c>
    </row>
    <row r="96" spans="1:20" ht="18" customHeight="1" x14ac:dyDescent="0.25">
      <c r="A96" s="603" t="s">
        <v>5746</v>
      </c>
      <c r="B96" s="17" t="s">
        <v>4638</v>
      </c>
      <c r="C96" s="18" t="s">
        <v>4659</v>
      </c>
      <c r="D96" s="21"/>
      <c r="E96" s="21"/>
      <c r="F96" s="2951">
        <v>0</v>
      </c>
      <c r="G96" s="21"/>
      <c r="H96" s="17" t="s">
        <v>4605</v>
      </c>
      <c r="I96" s="551" t="s">
        <v>4672</v>
      </c>
      <c r="J96" s="594"/>
      <c r="K96" s="2364" t="s">
        <v>3195</v>
      </c>
      <c r="L96" s="551" t="s">
        <v>4613</v>
      </c>
      <c r="M96" s="17" t="s">
        <v>4605</v>
      </c>
      <c r="N96" s="21"/>
      <c r="O96" s="21"/>
      <c r="P96" s="2951">
        <v>5.6899999999999995</v>
      </c>
      <c r="Q96" s="21"/>
      <c r="R96" s="17" t="s">
        <v>4587</v>
      </c>
      <c r="S96" s="18" t="s">
        <v>4583</v>
      </c>
      <c r="T96" s="608" t="s">
        <v>5747</v>
      </c>
    </row>
    <row r="97" spans="1:20" ht="18" customHeight="1" x14ac:dyDescent="0.25">
      <c r="A97" s="604" t="s">
        <v>5748</v>
      </c>
      <c r="B97" s="17" t="s">
        <v>569</v>
      </c>
      <c r="C97" s="17" t="s">
        <v>4730</v>
      </c>
      <c r="D97" s="2951">
        <v>0</v>
      </c>
      <c r="E97" s="21"/>
      <c r="F97" s="21"/>
      <c r="G97" s="21"/>
      <c r="H97" s="17" t="s">
        <v>4605</v>
      </c>
      <c r="I97" s="551" t="s">
        <v>4677</v>
      </c>
      <c r="J97" s="593" t="s">
        <v>4644</v>
      </c>
      <c r="K97" s="2364" t="s">
        <v>3195</v>
      </c>
      <c r="L97" s="551" t="s">
        <v>4617</v>
      </c>
      <c r="M97" s="17" t="s">
        <v>4605</v>
      </c>
      <c r="N97" s="2951">
        <v>2.96</v>
      </c>
      <c r="O97" s="21"/>
      <c r="P97" s="21"/>
      <c r="Q97" s="21"/>
      <c r="R97" s="17" t="s">
        <v>4587</v>
      </c>
      <c r="S97" s="18" t="s">
        <v>4583</v>
      </c>
      <c r="T97" s="608" t="s">
        <v>5749</v>
      </c>
    </row>
    <row r="98" spans="1:20" ht="18" customHeight="1" x14ac:dyDescent="0.25">
      <c r="A98" s="322" t="s">
        <v>5750</v>
      </c>
      <c r="B98" s="17" t="s">
        <v>4638</v>
      </c>
      <c r="C98" s="17" t="s">
        <v>4730</v>
      </c>
      <c r="D98" s="21"/>
      <c r="E98" s="2951">
        <v>0</v>
      </c>
      <c r="F98" s="21"/>
      <c r="G98" s="21"/>
      <c r="H98" s="17" t="s">
        <v>4605</v>
      </c>
      <c r="I98" s="551" t="s">
        <v>4681</v>
      </c>
      <c r="J98" s="595" t="s">
        <v>5751</v>
      </c>
      <c r="K98" s="2364" t="s">
        <v>3195</v>
      </c>
      <c r="L98" s="551" t="s">
        <v>4621</v>
      </c>
      <c r="M98" s="17" t="s">
        <v>4605</v>
      </c>
      <c r="N98" s="21"/>
      <c r="O98" s="2951">
        <v>4.3</v>
      </c>
      <c r="P98" s="21"/>
      <c r="Q98" s="21"/>
      <c r="R98" s="17" t="s">
        <v>4587</v>
      </c>
      <c r="S98" s="18" t="s">
        <v>4583</v>
      </c>
      <c r="T98" s="608" t="s">
        <v>5752</v>
      </c>
    </row>
    <row r="99" spans="1:20" ht="18" customHeight="1" x14ac:dyDescent="0.25">
      <c r="A99" s="322" t="s">
        <v>3700</v>
      </c>
      <c r="B99" s="17" t="s">
        <v>4638</v>
      </c>
      <c r="C99" s="18" t="s">
        <v>4583</v>
      </c>
      <c r="D99" s="21"/>
      <c r="E99" s="21"/>
      <c r="F99" s="2951">
        <v>0</v>
      </c>
      <c r="G99" s="21"/>
      <c r="H99" s="17" t="s">
        <v>4605</v>
      </c>
      <c r="I99" s="551" t="s">
        <v>4685</v>
      </c>
      <c r="J99" s="595" t="s">
        <v>5751</v>
      </c>
      <c r="K99" s="2364" t="s">
        <v>3195</v>
      </c>
      <c r="L99" s="551" t="s">
        <v>4687</v>
      </c>
      <c r="M99" s="17" t="s">
        <v>4605</v>
      </c>
      <c r="N99" s="21"/>
      <c r="O99" s="21"/>
      <c r="P99" s="2951">
        <v>0</v>
      </c>
      <c r="Q99" s="21"/>
      <c r="R99" s="17" t="s">
        <v>5753</v>
      </c>
      <c r="S99" s="17" t="s">
        <v>4730</v>
      </c>
      <c r="T99" s="608" t="s">
        <v>5754</v>
      </c>
    </row>
    <row r="100" spans="1:20" ht="18" customHeight="1" x14ac:dyDescent="0.25">
      <c r="A100" s="322" t="s">
        <v>3705</v>
      </c>
      <c r="B100" s="17" t="s">
        <v>4638</v>
      </c>
      <c r="C100" s="18" t="s">
        <v>4583</v>
      </c>
      <c r="D100" s="2951">
        <v>0</v>
      </c>
      <c r="E100" s="19"/>
      <c r="F100" s="19"/>
      <c r="G100" s="21"/>
      <c r="H100" s="17" t="s">
        <v>4605</v>
      </c>
      <c r="I100" s="551" t="s">
        <v>4690</v>
      </c>
      <c r="J100" s="595" t="s">
        <v>5751</v>
      </c>
      <c r="K100" s="2364" t="s">
        <v>3195</v>
      </c>
      <c r="L100" s="551" t="s">
        <v>4692</v>
      </c>
      <c r="M100" s="17" t="s">
        <v>4605</v>
      </c>
      <c r="N100" s="2951">
        <v>0</v>
      </c>
      <c r="O100" s="19"/>
      <c r="P100" s="19"/>
      <c r="Q100" s="21"/>
      <c r="R100" s="17" t="s">
        <v>5753</v>
      </c>
      <c r="S100" s="17" t="s">
        <v>4730</v>
      </c>
      <c r="T100" s="608" t="s">
        <v>5755</v>
      </c>
    </row>
    <row r="101" spans="1:20" ht="18" customHeight="1" x14ac:dyDescent="0.25">
      <c r="A101" s="71" t="s">
        <v>3710</v>
      </c>
      <c r="B101" s="72" t="s">
        <v>4638</v>
      </c>
      <c r="C101" s="73" t="s">
        <v>4583</v>
      </c>
      <c r="D101" s="21"/>
      <c r="E101" s="2951">
        <v>0</v>
      </c>
      <c r="F101" s="21"/>
      <c r="G101" s="74"/>
      <c r="H101" s="72" t="s">
        <v>4605</v>
      </c>
      <c r="I101" s="552" t="s">
        <v>4695</v>
      </c>
      <c r="J101" s="595" t="s">
        <v>5751</v>
      </c>
      <c r="K101" s="2364" t="s">
        <v>3195</v>
      </c>
      <c r="L101" s="552" t="s">
        <v>4696</v>
      </c>
      <c r="M101" s="72" t="s">
        <v>4605</v>
      </c>
      <c r="N101" s="21"/>
      <c r="O101" s="2951">
        <v>0</v>
      </c>
      <c r="P101" s="21"/>
      <c r="Q101" s="74"/>
      <c r="R101" s="17" t="s">
        <v>5753</v>
      </c>
      <c r="S101" s="17" t="s">
        <v>4730</v>
      </c>
      <c r="T101" s="608" t="s">
        <v>5756</v>
      </c>
    </row>
    <row r="102" spans="1:20" ht="18" customHeight="1" x14ac:dyDescent="0.25">
      <c r="A102" s="604" t="s">
        <v>3715</v>
      </c>
      <c r="B102" s="17" t="s">
        <v>4638</v>
      </c>
      <c r="C102" s="18" t="s">
        <v>4583</v>
      </c>
      <c r="D102" s="21"/>
      <c r="E102" s="21"/>
      <c r="F102" s="2951">
        <v>0</v>
      </c>
      <c r="G102" s="21"/>
      <c r="H102" s="17" t="s">
        <v>4605</v>
      </c>
      <c r="I102" s="551" t="s">
        <v>4698</v>
      </c>
      <c r="J102" s="593"/>
      <c r="K102" s="2364" t="s">
        <v>3195</v>
      </c>
      <c r="L102" s="551" t="s">
        <v>4699</v>
      </c>
      <c r="M102" s="17" t="s">
        <v>4605</v>
      </c>
      <c r="N102" s="21"/>
      <c r="O102" s="21"/>
      <c r="P102" s="2951">
        <v>0</v>
      </c>
      <c r="Q102" s="21"/>
      <c r="R102" s="17" t="s">
        <v>5753</v>
      </c>
      <c r="S102" s="17" t="s">
        <v>4730</v>
      </c>
      <c r="T102" s="608" t="s">
        <v>5757</v>
      </c>
    </row>
    <row r="103" spans="1:20" ht="18" customHeight="1" x14ac:dyDescent="0.25">
      <c r="A103" s="603" t="s">
        <v>5758</v>
      </c>
      <c r="B103" s="17" t="s">
        <v>569</v>
      </c>
      <c r="C103" s="17" t="s">
        <v>4730</v>
      </c>
      <c r="D103" s="2951">
        <v>0</v>
      </c>
      <c r="E103" s="19"/>
      <c r="F103" s="19"/>
      <c r="G103" s="21"/>
      <c r="H103" s="17" t="s">
        <v>4605</v>
      </c>
      <c r="I103" s="551" t="s">
        <v>4700</v>
      </c>
      <c r="J103" s="593"/>
      <c r="K103" s="2364" t="s">
        <v>3195</v>
      </c>
      <c r="L103" s="551" t="s">
        <v>4701</v>
      </c>
      <c r="M103" s="17" t="s">
        <v>4605</v>
      </c>
      <c r="N103" s="2951">
        <v>2.5499999999999998</v>
      </c>
      <c r="O103" s="19"/>
      <c r="P103" s="19"/>
      <c r="Q103" s="21"/>
      <c r="R103" s="17" t="s">
        <v>5753</v>
      </c>
      <c r="S103" s="18" t="s">
        <v>4583</v>
      </c>
      <c r="T103" s="608" t="s">
        <v>5759</v>
      </c>
    </row>
    <row r="104" spans="1:20" ht="18" customHeight="1" x14ac:dyDescent="0.25">
      <c r="A104" s="603" t="s">
        <v>5760</v>
      </c>
      <c r="B104" s="17" t="s">
        <v>569</v>
      </c>
      <c r="C104" s="17" t="s">
        <v>4730</v>
      </c>
      <c r="D104" s="21"/>
      <c r="E104" s="2951">
        <v>0</v>
      </c>
      <c r="F104" s="21"/>
      <c r="G104" s="21"/>
      <c r="H104" s="17" t="s">
        <v>4605</v>
      </c>
      <c r="I104" s="551" t="s">
        <v>4704</v>
      </c>
      <c r="J104" s="593"/>
      <c r="K104" s="2364" t="s">
        <v>3195</v>
      </c>
      <c r="L104" s="551" t="s">
        <v>4705</v>
      </c>
      <c r="M104" s="17" t="s">
        <v>4605</v>
      </c>
      <c r="N104" s="21"/>
      <c r="O104" s="2951">
        <v>2.41</v>
      </c>
      <c r="P104" s="21"/>
      <c r="Q104" s="21"/>
      <c r="R104" s="17" t="s">
        <v>5753</v>
      </c>
      <c r="S104" s="18" t="s">
        <v>4583</v>
      </c>
      <c r="T104" s="608" t="s">
        <v>5761</v>
      </c>
    </row>
    <row r="105" spans="1:20" ht="18" customHeight="1" x14ac:dyDescent="0.25">
      <c r="A105" s="603" t="s">
        <v>5762</v>
      </c>
      <c r="B105" s="17" t="s">
        <v>569</v>
      </c>
      <c r="C105" s="17" t="s">
        <v>4730</v>
      </c>
      <c r="D105" s="21"/>
      <c r="E105" s="19"/>
      <c r="F105" s="2949">
        <v>0</v>
      </c>
      <c r="G105" s="21"/>
      <c r="H105" s="17" t="s">
        <v>4605</v>
      </c>
      <c r="I105" s="551" t="s">
        <v>4708</v>
      </c>
      <c r="J105" s="594"/>
      <c r="K105" s="2364" t="s">
        <v>3195</v>
      </c>
      <c r="L105" s="551" t="s">
        <v>4710</v>
      </c>
      <c r="M105" s="17" t="s">
        <v>4605</v>
      </c>
      <c r="N105" s="21"/>
      <c r="O105" s="19"/>
      <c r="P105" s="2949">
        <v>2.2000000000000002</v>
      </c>
      <c r="Q105" s="21"/>
      <c r="R105" s="17" t="s">
        <v>5753</v>
      </c>
      <c r="S105" s="18" t="s">
        <v>4583</v>
      </c>
      <c r="T105" s="608" t="s">
        <v>5763</v>
      </c>
    </row>
    <row r="106" spans="1:20" ht="18" customHeight="1" x14ac:dyDescent="0.25">
      <c r="A106" s="603" t="s">
        <v>5764</v>
      </c>
      <c r="B106" s="72" t="s">
        <v>4638</v>
      </c>
      <c r="C106" s="73" t="s">
        <v>4583</v>
      </c>
      <c r="D106" s="2951">
        <v>4.41</v>
      </c>
      <c r="E106" s="19"/>
      <c r="F106" s="19"/>
      <c r="G106" s="21"/>
      <c r="H106" s="17" t="s">
        <v>4605</v>
      </c>
      <c r="I106" s="551" t="s">
        <v>4713</v>
      </c>
      <c r="J106" s="2362" t="s">
        <v>3198</v>
      </c>
      <c r="K106" s="2364" t="s">
        <v>3195</v>
      </c>
      <c r="L106" s="551" t="s">
        <v>4714</v>
      </c>
      <c r="M106" s="17" t="s">
        <v>4605</v>
      </c>
      <c r="N106" s="2951">
        <v>2.5499999999999998</v>
      </c>
      <c r="O106" s="19"/>
      <c r="P106" s="19"/>
      <c r="Q106" s="21"/>
      <c r="R106" s="17" t="s">
        <v>5753</v>
      </c>
      <c r="S106" s="18" t="s">
        <v>4583</v>
      </c>
      <c r="T106" s="608" t="s">
        <v>5765</v>
      </c>
    </row>
    <row r="107" spans="1:20" ht="18" customHeight="1" x14ac:dyDescent="0.25">
      <c r="A107" s="603" t="s">
        <v>5766</v>
      </c>
      <c r="B107" s="17" t="s">
        <v>4638</v>
      </c>
      <c r="C107" s="18" t="s">
        <v>4583</v>
      </c>
      <c r="D107" s="21"/>
      <c r="E107" s="2951">
        <v>2.4500000000000002</v>
      </c>
      <c r="F107" s="19"/>
      <c r="G107" s="21"/>
      <c r="H107" s="17" t="s">
        <v>4605</v>
      </c>
      <c r="I107" s="551" t="s">
        <v>4717</v>
      </c>
      <c r="J107" s="2362" t="s">
        <v>3198</v>
      </c>
      <c r="K107" s="2364" t="s">
        <v>3195</v>
      </c>
      <c r="L107" s="551" t="s">
        <v>4718</v>
      </c>
      <c r="M107" s="17" t="s">
        <v>4605</v>
      </c>
      <c r="N107" s="21"/>
      <c r="O107" s="2951">
        <v>1.3900000000000001</v>
      </c>
      <c r="P107" s="19"/>
      <c r="Q107" s="21"/>
      <c r="R107" s="17" t="s">
        <v>5753</v>
      </c>
      <c r="S107" s="18" t="s">
        <v>4583</v>
      </c>
      <c r="T107" s="608" t="s">
        <v>5767</v>
      </c>
    </row>
    <row r="108" spans="1:20" ht="18" customHeight="1" x14ac:dyDescent="0.25">
      <c r="A108" s="2305" t="s">
        <v>5768</v>
      </c>
      <c r="B108" s="17" t="s">
        <v>5769</v>
      </c>
      <c r="C108" s="17" t="s">
        <v>4730</v>
      </c>
      <c r="D108" s="21"/>
      <c r="E108" s="19"/>
      <c r="F108" s="2951">
        <v>0</v>
      </c>
      <c r="G108" s="21"/>
      <c r="H108" s="17" t="s">
        <v>4605</v>
      </c>
      <c r="I108" s="551" t="s">
        <v>5062</v>
      </c>
      <c r="J108" s="2362" t="s">
        <v>3198</v>
      </c>
      <c r="K108" s="2364" t="s">
        <v>3195</v>
      </c>
      <c r="L108" s="551" t="s">
        <v>4850</v>
      </c>
      <c r="M108" s="17" t="s">
        <v>4605</v>
      </c>
      <c r="N108" s="21"/>
      <c r="O108" s="19"/>
      <c r="P108" s="2951">
        <v>1.87</v>
      </c>
      <c r="Q108" s="21"/>
      <c r="R108" s="17" t="s">
        <v>5753</v>
      </c>
      <c r="S108" s="18" t="s">
        <v>4583</v>
      </c>
      <c r="T108" s="608" t="s">
        <v>5770</v>
      </c>
    </row>
    <row r="109" spans="1:20" ht="18" customHeight="1" x14ac:dyDescent="0.25">
      <c r="A109" s="2305" t="s">
        <v>5771</v>
      </c>
      <c r="B109" s="72" t="s">
        <v>4638</v>
      </c>
      <c r="C109" s="73" t="s">
        <v>4583</v>
      </c>
      <c r="D109" s="2951">
        <v>3.38</v>
      </c>
      <c r="E109" s="19"/>
      <c r="F109" s="19"/>
      <c r="G109" s="21"/>
      <c r="H109" s="17" t="s">
        <v>4605</v>
      </c>
      <c r="I109" s="551" t="s">
        <v>4852</v>
      </c>
      <c r="J109" s="2362" t="s">
        <v>3198</v>
      </c>
      <c r="K109" s="2364" t="s">
        <v>3195</v>
      </c>
      <c r="L109" s="551" t="s">
        <v>4853</v>
      </c>
      <c r="M109" s="17" t="s">
        <v>4605</v>
      </c>
      <c r="N109" s="2951">
        <v>3.37</v>
      </c>
      <c r="O109" s="19"/>
      <c r="P109" s="19"/>
      <c r="Q109" s="21"/>
      <c r="R109" s="17" t="s">
        <v>5753</v>
      </c>
      <c r="S109" s="18" t="s">
        <v>4583</v>
      </c>
      <c r="T109" s="608" t="s">
        <v>5772</v>
      </c>
    </row>
    <row r="110" spans="1:20" ht="18" customHeight="1" x14ac:dyDescent="0.25">
      <c r="A110" s="2305" t="s">
        <v>5773</v>
      </c>
      <c r="B110" s="17" t="s">
        <v>4638</v>
      </c>
      <c r="C110" s="18" t="s">
        <v>4583</v>
      </c>
      <c r="D110" s="21"/>
      <c r="E110" s="2951">
        <v>0</v>
      </c>
      <c r="F110" s="21"/>
      <c r="G110" s="21"/>
      <c r="H110" s="17" t="s">
        <v>4605</v>
      </c>
      <c r="I110" s="551" t="s">
        <v>4854</v>
      </c>
      <c r="J110" s="2362" t="s">
        <v>3198</v>
      </c>
      <c r="K110" s="2364" t="s">
        <v>3195</v>
      </c>
      <c r="L110" s="551" t="s">
        <v>4855</v>
      </c>
      <c r="M110" s="17" t="s">
        <v>4605</v>
      </c>
      <c r="N110" s="21"/>
      <c r="O110" s="2951">
        <v>3.15</v>
      </c>
      <c r="P110" s="21"/>
      <c r="Q110" s="21"/>
      <c r="R110" s="17" t="s">
        <v>5753</v>
      </c>
      <c r="S110" s="18" t="s">
        <v>4583</v>
      </c>
      <c r="T110" s="608" t="s">
        <v>5774</v>
      </c>
    </row>
    <row r="111" spans="1:20" ht="18" customHeight="1" x14ac:dyDescent="0.25">
      <c r="A111" s="603" t="s">
        <v>5775</v>
      </c>
      <c r="B111" s="17" t="s">
        <v>5769</v>
      </c>
      <c r="C111" s="18" t="s">
        <v>4583</v>
      </c>
      <c r="D111" s="21"/>
      <c r="E111" s="21"/>
      <c r="F111" s="2951">
        <v>4.46</v>
      </c>
      <c r="G111" s="21"/>
      <c r="H111" s="17" t="s">
        <v>4605</v>
      </c>
      <c r="I111" s="551" t="s">
        <v>4856</v>
      </c>
      <c r="J111" s="2362" t="s">
        <v>3198</v>
      </c>
      <c r="K111" s="2364" t="s">
        <v>3195</v>
      </c>
      <c r="L111" s="551" t="s">
        <v>4857</v>
      </c>
      <c r="M111" s="17" t="s">
        <v>4605</v>
      </c>
      <c r="N111" s="21"/>
      <c r="O111" s="21"/>
      <c r="P111" s="2951">
        <v>4.07</v>
      </c>
      <c r="Q111" s="21"/>
      <c r="R111" s="17" t="s">
        <v>5753</v>
      </c>
      <c r="S111" s="18" t="s">
        <v>4583</v>
      </c>
      <c r="T111" s="608" t="s">
        <v>5776</v>
      </c>
    </row>
    <row r="112" spans="1:20" ht="18" customHeight="1" thickBot="1" x14ac:dyDescent="0.3">
      <c r="A112" s="602" t="s">
        <v>5777</v>
      </c>
      <c r="B112" s="35" t="s">
        <v>5769</v>
      </c>
      <c r="C112" s="39" t="s">
        <v>4583</v>
      </c>
      <c r="D112" s="2950">
        <v>6.09</v>
      </c>
      <c r="E112" s="36"/>
      <c r="F112" s="36"/>
      <c r="G112" s="36"/>
      <c r="H112" s="35" t="s">
        <v>4605</v>
      </c>
      <c r="I112" s="553" t="s">
        <v>4858</v>
      </c>
      <c r="J112" s="2363" t="s">
        <v>3198</v>
      </c>
      <c r="K112" s="2365" t="s">
        <v>3195</v>
      </c>
      <c r="L112" s="553" t="s">
        <v>4859</v>
      </c>
      <c r="M112" s="35" t="s">
        <v>4605</v>
      </c>
      <c r="N112" s="2950">
        <v>4.62</v>
      </c>
      <c r="O112" s="36"/>
      <c r="P112" s="36"/>
      <c r="Q112" s="36"/>
      <c r="R112" s="35" t="s">
        <v>5753</v>
      </c>
      <c r="S112" s="39" t="s">
        <v>4583</v>
      </c>
      <c r="T112" s="2366" t="s">
        <v>5778</v>
      </c>
    </row>
    <row r="113" spans="1:20" ht="18" customHeight="1" thickTop="1" thickBot="1" x14ac:dyDescent="0.3">
      <c r="M113" s="80" t="s">
        <v>5652</v>
      </c>
      <c r="N113" s="33">
        <f>SUM(D87:D112,N87:N112)</f>
        <v>34.31</v>
      </c>
      <c r="O113" s="33">
        <f>SUM(E87:E112,O87:O112)</f>
        <v>22.77</v>
      </c>
      <c r="P113" s="33">
        <f>SUM(F87:F112,P87:P112)</f>
        <v>21.080000000000002</v>
      </c>
    </row>
    <row r="114" spans="1:20" ht="18" customHeight="1" thickTop="1" thickBot="1" x14ac:dyDescent="0.3">
      <c r="A114" s="2" t="s">
        <v>6957</v>
      </c>
      <c r="C114" s="3546" t="s">
        <v>5779</v>
      </c>
      <c r="D114" s="3546"/>
      <c r="E114" s="3546"/>
      <c r="F114" s="3546"/>
      <c r="G114" s="53"/>
      <c r="H114" s="124"/>
      <c r="I114" s="124"/>
      <c r="J114" s="3547" t="s">
        <v>5660</v>
      </c>
      <c r="K114" s="3553"/>
      <c r="L114" s="124"/>
      <c r="M114" s="124"/>
      <c r="N114" s="53"/>
      <c r="O114" s="53"/>
      <c r="P114" s="53"/>
      <c r="Q114" s="53"/>
      <c r="R114" s="53"/>
      <c r="S114" s="53"/>
    </row>
    <row r="115" spans="1:20" ht="18" customHeight="1" thickTop="1" thickBot="1" x14ac:dyDescent="0.3">
      <c r="A115" s="3"/>
      <c r="D115" s="54"/>
      <c r="E115" s="54"/>
      <c r="F115" s="54"/>
      <c r="G115" s="54"/>
      <c r="H115" s="4"/>
      <c r="I115" s="4"/>
      <c r="K115" s="56"/>
      <c r="L115" s="567"/>
      <c r="M115" s="1448" t="s">
        <v>4570</v>
      </c>
      <c r="N115" s="1445">
        <v>25.1</v>
      </c>
      <c r="O115" s="1446">
        <v>15.5</v>
      </c>
      <c r="P115" s="1447">
        <v>18.2</v>
      </c>
      <c r="Q115" s="510" t="s">
        <v>4571</v>
      </c>
      <c r="R115" s="133"/>
      <c r="S115" s="128"/>
      <c r="T115" s="530"/>
    </row>
    <row r="116" spans="1:20" ht="18" customHeight="1" thickTop="1" thickBot="1" x14ac:dyDescent="0.3">
      <c r="A116" s="5" t="s">
        <v>4572</v>
      </c>
      <c r="B116" s="6" t="s">
        <v>4573</v>
      </c>
      <c r="C116" s="7" t="s">
        <v>4574</v>
      </c>
      <c r="D116" s="6" t="s">
        <v>4575</v>
      </c>
      <c r="E116" s="6" t="s">
        <v>4576</v>
      </c>
      <c r="F116" s="6" t="s">
        <v>4577</v>
      </c>
      <c r="G116" s="6" t="s">
        <v>4578</v>
      </c>
      <c r="H116" s="8" t="s">
        <v>4579</v>
      </c>
      <c r="I116" s="549"/>
      <c r="J116" s="58" t="s">
        <v>4580</v>
      </c>
      <c r="K116" s="59" t="s">
        <v>4580</v>
      </c>
      <c r="L116" s="568"/>
      <c r="M116" s="8" t="s">
        <v>4579</v>
      </c>
      <c r="N116" s="6" t="s">
        <v>4575</v>
      </c>
      <c r="O116" s="6" t="s">
        <v>4576</v>
      </c>
      <c r="P116" s="6" t="s">
        <v>4577</v>
      </c>
      <c r="Q116" s="6" t="s">
        <v>4578</v>
      </c>
      <c r="R116" s="6" t="s">
        <v>4573</v>
      </c>
      <c r="S116" s="7" t="s">
        <v>4574</v>
      </c>
      <c r="T116" s="60" t="s">
        <v>4572</v>
      </c>
    </row>
    <row r="117" spans="1:20" ht="18" customHeight="1" thickTop="1" x14ac:dyDescent="0.25">
      <c r="A117" s="10"/>
      <c r="B117" s="11" t="s">
        <v>4638</v>
      </c>
      <c r="C117" s="17" t="s">
        <v>4649</v>
      </c>
      <c r="D117" s="2948">
        <v>0</v>
      </c>
      <c r="E117" s="2948">
        <v>0</v>
      </c>
      <c r="F117" s="2948">
        <v>0</v>
      </c>
      <c r="G117" s="15"/>
      <c r="H117" s="11" t="s">
        <v>5661</v>
      </c>
      <c r="I117" s="1549" t="s">
        <v>5662</v>
      </c>
      <c r="J117" s="61"/>
      <c r="K117" s="62"/>
      <c r="L117" s="1552" t="s">
        <v>5663</v>
      </c>
      <c r="M117" s="11" t="s">
        <v>5661</v>
      </c>
      <c r="N117" s="2948">
        <v>0</v>
      </c>
      <c r="O117" s="2948">
        <v>0</v>
      </c>
      <c r="P117" s="2948">
        <v>0</v>
      </c>
      <c r="Q117" s="15"/>
      <c r="R117" s="63" t="s">
        <v>4587</v>
      </c>
      <c r="S117" s="17" t="s">
        <v>4592</v>
      </c>
      <c r="T117" s="64"/>
    </row>
    <row r="118" spans="1:20" ht="18" customHeight="1" x14ac:dyDescent="0.25">
      <c r="A118" s="603" t="s">
        <v>5780</v>
      </c>
      <c r="B118" s="17" t="s">
        <v>4638</v>
      </c>
      <c r="C118" s="18" t="s">
        <v>4659</v>
      </c>
      <c r="D118" s="2951">
        <v>0</v>
      </c>
      <c r="E118" s="19"/>
      <c r="F118" s="19"/>
      <c r="G118" s="19"/>
      <c r="H118" s="17" t="s">
        <v>4584</v>
      </c>
      <c r="I118" s="551" t="s">
        <v>4640</v>
      </c>
      <c r="J118" s="594" t="s">
        <v>5781</v>
      </c>
      <c r="K118" s="2364" t="s">
        <v>3195</v>
      </c>
      <c r="L118" s="551" t="s">
        <v>4586</v>
      </c>
      <c r="M118" s="17" t="s">
        <v>4584</v>
      </c>
      <c r="N118" s="2951">
        <v>0</v>
      </c>
      <c r="O118" s="19"/>
      <c r="P118" s="19"/>
      <c r="Q118" s="19"/>
      <c r="R118" s="17" t="s">
        <v>4587</v>
      </c>
      <c r="S118" s="17" t="s">
        <v>4592</v>
      </c>
      <c r="T118" s="608" t="s">
        <v>5731</v>
      </c>
    </row>
    <row r="119" spans="1:20" ht="18" customHeight="1" x14ac:dyDescent="0.25">
      <c r="A119" s="603" t="s">
        <v>5782</v>
      </c>
      <c r="B119" s="17" t="s">
        <v>4638</v>
      </c>
      <c r="C119" s="18" t="s">
        <v>4583</v>
      </c>
      <c r="D119" s="21"/>
      <c r="E119" s="2951">
        <v>0</v>
      </c>
      <c r="F119" s="21"/>
      <c r="G119" s="21"/>
      <c r="H119" s="17" t="s">
        <v>4584</v>
      </c>
      <c r="I119" s="551" t="s">
        <v>4645</v>
      </c>
      <c r="J119" s="594" t="s">
        <v>5781</v>
      </c>
      <c r="K119" s="2364" t="s">
        <v>3195</v>
      </c>
      <c r="L119" s="551" t="s">
        <v>4591</v>
      </c>
      <c r="M119" s="17" t="s">
        <v>4584</v>
      </c>
      <c r="N119" s="21"/>
      <c r="O119" s="2951">
        <v>0</v>
      </c>
      <c r="P119" s="21"/>
      <c r="Q119" s="21"/>
      <c r="R119" s="17" t="s">
        <v>4587</v>
      </c>
      <c r="S119" s="17" t="s">
        <v>4592</v>
      </c>
      <c r="T119" s="608" t="s">
        <v>5733</v>
      </c>
    </row>
    <row r="120" spans="1:20" ht="18" customHeight="1" x14ac:dyDescent="0.25">
      <c r="A120" s="603" t="s">
        <v>5734</v>
      </c>
      <c r="B120" s="17" t="s">
        <v>4638</v>
      </c>
      <c r="C120" s="18" t="s">
        <v>4583</v>
      </c>
      <c r="D120" s="21"/>
      <c r="E120" s="21"/>
      <c r="F120" s="2951">
        <v>0</v>
      </c>
      <c r="G120" s="21"/>
      <c r="H120" s="17" t="s">
        <v>4584</v>
      </c>
      <c r="I120" s="551" t="s">
        <v>4648</v>
      </c>
      <c r="J120" s="594" t="s">
        <v>5781</v>
      </c>
      <c r="K120" s="2364" t="s">
        <v>3195</v>
      </c>
      <c r="L120" s="551" t="s">
        <v>4596</v>
      </c>
      <c r="M120" s="17" t="s">
        <v>4584</v>
      </c>
      <c r="N120" s="21"/>
      <c r="O120" s="21"/>
      <c r="P120" s="2951">
        <v>0.73</v>
      </c>
      <c r="Q120" s="21"/>
      <c r="R120" s="17" t="s">
        <v>4587</v>
      </c>
      <c r="S120" s="18" t="s">
        <v>4583</v>
      </c>
      <c r="T120" s="608" t="s">
        <v>5735</v>
      </c>
    </row>
    <row r="121" spans="1:20" ht="18" customHeight="1" x14ac:dyDescent="0.25">
      <c r="A121" s="603" t="s">
        <v>5736</v>
      </c>
      <c r="B121" s="17" t="s">
        <v>4638</v>
      </c>
      <c r="C121" s="18" t="s">
        <v>4583</v>
      </c>
      <c r="D121" s="2951">
        <v>0</v>
      </c>
      <c r="E121" s="19"/>
      <c r="F121" s="19"/>
      <c r="G121" s="21"/>
      <c r="H121" s="17" t="s">
        <v>4584</v>
      </c>
      <c r="I121" s="551" t="s">
        <v>4652</v>
      </c>
      <c r="J121" s="594" t="s">
        <v>5781</v>
      </c>
      <c r="K121" s="2364" t="s">
        <v>3195</v>
      </c>
      <c r="L121" s="551" t="s">
        <v>4601</v>
      </c>
      <c r="M121" s="17" t="s">
        <v>4605</v>
      </c>
      <c r="N121" s="2951">
        <v>2.08</v>
      </c>
      <c r="O121" s="19"/>
      <c r="P121" s="19"/>
      <c r="Q121" s="21"/>
      <c r="R121" s="17" t="s">
        <v>4587</v>
      </c>
      <c r="S121" s="18" t="s">
        <v>4583</v>
      </c>
      <c r="T121" s="608" t="s">
        <v>5737</v>
      </c>
    </row>
    <row r="122" spans="1:20" ht="18" customHeight="1" x14ac:dyDescent="0.25">
      <c r="A122" s="603" t="s">
        <v>5738</v>
      </c>
      <c r="B122" s="17" t="s">
        <v>4638</v>
      </c>
      <c r="C122" s="18" t="s">
        <v>4583</v>
      </c>
      <c r="D122" s="21"/>
      <c r="E122" s="2951">
        <v>0</v>
      </c>
      <c r="F122" s="21"/>
      <c r="G122" s="21"/>
      <c r="H122" s="17" t="s">
        <v>4584</v>
      </c>
      <c r="I122" s="551" t="s">
        <v>4655</v>
      </c>
      <c r="J122" s="594" t="s">
        <v>5781</v>
      </c>
      <c r="K122" s="2364" t="s">
        <v>3195</v>
      </c>
      <c r="L122" s="551" t="s">
        <v>4604</v>
      </c>
      <c r="M122" s="17" t="s">
        <v>4605</v>
      </c>
      <c r="N122" s="21"/>
      <c r="O122" s="2951">
        <v>4.46</v>
      </c>
      <c r="P122" s="21"/>
      <c r="Q122" s="21"/>
      <c r="R122" s="17" t="s">
        <v>4587</v>
      </c>
      <c r="S122" s="18" t="s">
        <v>4583</v>
      </c>
      <c r="T122" s="608" t="s">
        <v>5739</v>
      </c>
    </row>
    <row r="123" spans="1:20" ht="18" customHeight="1" x14ac:dyDescent="0.25">
      <c r="A123" s="603" t="s">
        <v>5740</v>
      </c>
      <c r="B123" s="17" t="s">
        <v>4638</v>
      </c>
      <c r="C123" s="18" t="s">
        <v>4583</v>
      </c>
      <c r="D123" s="21"/>
      <c r="E123" s="21"/>
      <c r="F123" s="2951">
        <v>0</v>
      </c>
      <c r="G123" s="21"/>
      <c r="H123" s="17" t="s">
        <v>4605</v>
      </c>
      <c r="I123" s="551" t="s">
        <v>4660</v>
      </c>
      <c r="J123" s="594" t="s">
        <v>5781</v>
      </c>
      <c r="K123" s="2364" t="s">
        <v>3195</v>
      </c>
      <c r="L123" s="551" t="s">
        <v>4607</v>
      </c>
      <c r="M123" s="17" t="s">
        <v>4605</v>
      </c>
      <c r="N123" s="21"/>
      <c r="O123" s="21"/>
      <c r="P123" s="2951">
        <v>2.09</v>
      </c>
      <c r="Q123" s="21"/>
      <c r="R123" s="17" t="s">
        <v>4587</v>
      </c>
      <c r="S123" s="18" t="s">
        <v>4583</v>
      </c>
      <c r="T123" s="608" t="s">
        <v>5741</v>
      </c>
    </row>
    <row r="124" spans="1:20" ht="18" customHeight="1" x14ac:dyDescent="0.25">
      <c r="A124" s="603" t="s">
        <v>5742</v>
      </c>
      <c r="B124" s="17" t="s">
        <v>4638</v>
      </c>
      <c r="C124" s="18" t="s">
        <v>4583</v>
      </c>
      <c r="D124" s="2951">
        <v>0</v>
      </c>
      <c r="E124" s="19"/>
      <c r="F124" s="19"/>
      <c r="G124" s="21"/>
      <c r="H124" s="17" t="s">
        <v>4605</v>
      </c>
      <c r="I124" s="551" t="s">
        <v>4664</v>
      </c>
      <c r="J124" s="594" t="s">
        <v>5781</v>
      </c>
      <c r="K124" s="2364" t="s">
        <v>3195</v>
      </c>
      <c r="L124" s="551" t="s">
        <v>4609</v>
      </c>
      <c r="M124" s="17" t="s">
        <v>4605</v>
      </c>
      <c r="N124" s="2951">
        <v>3.34</v>
      </c>
      <c r="O124" s="19"/>
      <c r="P124" s="19"/>
      <c r="Q124" s="21"/>
      <c r="R124" s="17" t="s">
        <v>4587</v>
      </c>
      <c r="S124" s="18" t="s">
        <v>4583</v>
      </c>
      <c r="T124" s="608" t="s">
        <v>5743</v>
      </c>
    </row>
    <row r="125" spans="1:20" ht="18" customHeight="1" x14ac:dyDescent="0.25">
      <c r="A125" s="603" t="s">
        <v>5744</v>
      </c>
      <c r="B125" s="17" t="s">
        <v>4638</v>
      </c>
      <c r="C125" s="18" t="s">
        <v>4583</v>
      </c>
      <c r="D125" s="21"/>
      <c r="E125" s="2951">
        <v>0</v>
      </c>
      <c r="F125" s="21"/>
      <c r="G125" s="21"/>
      <c r="H125" s="17" t="s">
        <v>4605</v>
      </c>
      <c r="I125" s="551" t="s">
        <v>4668</v>
      </c>
      <c r="J125" s="594" t="s">
        <v>5781</v>
      </c>
      <c r="K125" s="2364" t="s">
        <v>3195</v>
      </c>
      <c r="L125" s="551" t="s">
        <v>4611</v>
      </c>
      <c r="M125" s="17" t="s">
        <v>4605</v>
      </c>
      <c r="N125" s="21"/>
      <c r="O125" s="2951">
        <v>4.4000000000000004</v>
      </c>
      <c r="P125" s="21"/>
      <c r="Q125" s="21"/>
      <c r="R125" s="17" t="s">
        <v>4587</v>
      </c>
      <c r="S125" s="18" t="s">
        <v>4583</v>
      </c>
      <c r="T125" s="608" t="s">
        <v>5745</v>
      </c>
    </row>
    <row r="126" spans="1:20" ht="18" customHeight="1" x14ac:dyDescent="0.25">
      <c r="A126" s="603" t="s">
        <v>5746</v>
      </c>
      <c r="B126" s="17" t="s">
        <v>4638</v>
      </c>
      <c r="C126" s="18" t="s">
        <v>4583</v>
      </c>
      <c r="D126" s="21"/>
      <c r="E126" s="21"/>
      <c r="F126" s="2951">
        <v>0</v>
      </c>
      <c r="G126" s="21"/>
      <c r="H126" s="17" t="s">
        <v>4605</v>
      </c>
      <c r="I126" s="551" t="s">
        <v>4672</v>
      </c>
      <c r="J126" s="594" t="s">
        <v>5781</v>
      </c>
      <c r="K126" s="2364" t="s">
        <v>3195</v>
      </c>
      <c r="L126" s="551" t="s">
        <v>4613</v>
      </c>
      <c r="M126" s="17" t="s">
        <v>4605</v>
      </c>
      <c r="N126" s="21"/>
      <c r="O126" s="21"/>
      <c r="P126" s="2951">
        <v>5.5</v>
      </c>
      <c r="Q126" s="21"/>
      <c r="R126" s="17" t="s">
        <v>4587</v>
      </c>
      <c r="S126" s="18" t="s">
        <v>4583</v>
      </c>
      <c r="T126" s="608" t="s">
        <v>5747</v>
      </c>
    </row>
    <row r="127" spans="1:20" ht="18" customHeight="1" x14ac:dyDescent="0.25">
      <c r="A127" s="604" t="s">
        <v>5783</v>
      </c>
      <c r="B127" s="17" t="s">
        <v>4638</v>
      </c>
      <c r="C127" s="17" t="s">
        <v>4730</v>
      </c>
      <c r="D127" s="2951">
        <v>0</v>
      </c>
      <c r="E127" s="21"/>
      <c r="F127" s="21"/>
      <c r="G127" s="21"/>
      <c r="H127" s="17" t="s">
        <v>4605</v>
      </c>
      <c r="I127" s="1550" t="s">
        <v>4677</v>
      </c>
      <c r="J127" s="593" t="s">
        <v>4644</v>
      </c>
      <c r="K127" s="2364" t="s">
        <v>3195</v>
      </c>
      <c r="L127" s="551" t="s">
        <v>4617</v>
      </c>
      <c r="M127" s="17" t="s">
        <v>4605</v>
      </c>
      <c r="N127" s="2951">
        <v>1.9</v>
      </c>
      <c r="O127" s="21"/>
      <c r="P127" s="21"/>
      <c r="Q127" s="21"/>
      <c r="R127" s="17" t="s">
        <v>4587</v>
      </c>
      <c r="S127" s="18" t="s">
        <v>4583</v>
      </c>
      <c r="T127" s="608" t="s">
        <v>5749</v>
      </c>
    </row>
    <row r="128" spans="1:20" ht="18" customHeight="1" x14ac:dyDescent="0.25">
      <c r="A128" s="322" t="s">
        <v>5784</v>
      </c>
      <c r="B128" s="17" t="s">
        <v>4638</v>
      </c>
      <c r="C128" s="17" t="s">
        <v>4730</v>
      </c>
      <c r="D128" s="21"/>
      <c r="E128" s="2951">
        <v>0</v>
      </c>
      <c r="F128" s="21"/>
      <c r="G128" s="21"/>
      <c r="H128" s="17" t="s">
        <v>4605</v>
      </c>
      <c r="I128" s="551" t="s">
        <v>4681</v>
      </c>
      <c r="J128" s="595" t="s">
        <v>5751</v>
      </c>
      <c r="K128" s="2364" t="s">
        <v>3195</v>
      </c>
      <c r="L128" s="551" t="s">
        <v>4621</v>
      </c>
      <c r="M128" s="17" t="s">
        <v>4605</v>
      </c>
      <c r="N128" s="21"/>
      <c r="O128" s="2951">
        <v>5.47</v>
      </c>
      <c r="P128" s="21"/>
      <c r="Q128" s="21"/>
      <c r="R128" s="17" t="s">
        <v>4587</v>
      </c>
      <c r="S128" s="18" t="s">
        <v>4583</v>
      </c>
      <c r="T128" s="608" t="s">
        <v>5752</v>
      </c>
    </row>
    <row r="129" spans="1:20" ht="18" customHeight="1" x14ac:dyDescent="0.25">
      <c r="A129" s="322" t="s">
        <v>3701</v>
      </c>
      <c r="B129" s="17" t="s">
        <v>4638</v>
      </c>
      <c r="C129" s="18" t="s">
        <v>4583</v>
      </c>
      <c r="D129" s="21"/>
      <c r="E129" s="21"/>
      <c r="F129" s="2951">
        <v>0</v>
      </c>
      <c r="G129" s="21"/>
      <c r="H129" s="17" t="s">
        <v>4605</v>
      </c>
      <c r="I129" s="551" t="s">
        <v>4685</v>
      </c>
      <c r="J129" s="595" t="s">
        <v>5751</v>
      </c>
      <c r="K129" s="2364" t="s">
        <v>3195</v>
      </c>
      <c r="L129" s="551" t="s">
        <v>4687</v>
      </c>
      <c r="M129" s="17" t="s">
        <v>4605</v>
      </c>
      <c r="N129" s="21"/>
      <c r="O129" s="21"/>
      <c r="P129" s="2951">
        <v>0</v>
      </c>
      <c r="Q129" s="21"/>
      <c r="R129" s="17" t="s">
        <v>5753</v>
      </c>
      <c r="S129" s="17" t="s">
        <v>4649</v>
      </c>
      <c r="T129" s="608" t="s">
        <v>5754</v>
      </c>
    </row>
    <row r="130" spans="1:20" ht="18" customHeight="1" x14ac:dyDescent="0.25">
      <c r="A130" s="322" t="s">
        <v>3706</v>
      </c>
      <c r="B130" s="17" t="s">
        <v>4638</v>
      </c>
      <c r="C130" s="18" t="s">
        <v>4583</v>
      </c>
      <c r="D130" s="2951">
        <v>0</v>
      </c>
      <c r="E130" s="19"/>
      <c r="F130" s="19"/>
      <c r="G130" s="21"/>
      <c r="H130" s="17" t="s">
        <v>4605</v>
      </c>
      <c r="I130" s="551" t="s">
        <v>4690</v>
      </c>
      <c r="J130" s="595" t="s">
        <v>5751</v>
      </c>
      <c r="K130" s="2364" t="s">
        <v>3195</v>
      </c>
      <c r="L130" s="551" t="s">
        <v>4692</v>
      </c>
      <c r="M130" s="17" t="s">
        <v>4605</v>
      </c>
      <c r="N130" s="2951">
        <v>0</v>
      </c>
      <c r="O130" s="19"/>
      <c r="P130" s="19"/>
      <c r="Q130" s="21"/>
      <c r="R130" s="17" t="s">
        <v>5753</v>
      </c>
      <c r="S130" s="17" t="s">
        <v>4649</v>
      </c>
      <c r="T130" s="608" t="s">
        <v>5755</v>
      </c>
    </row>
    <row r="131" spans="1:20" ht="18" customHeight="1" x14ac:dyDescent="0.25">
      <c r="A131" s="71" t="s">
        <v>3711</v>
      </c>
      <c r="B131" s="72" t="s">
        <v>4638</v>
      </c>
      <c r="C131" s="73" t="s">
        <v>4583</v>
      </c>
      <c r="D131" s="21"/>
      <c r="E131" s="2951">
        <v>0</v>
      </c>
      <c r="F131" s="21"/>
      <c r="G131" s="74"/>
      <c r="H131" s="72" t="s">
        <v>4605</v>
      </c>
      <c r="I131" s="552" t="s">
        <v>4695</v>
      </c>
      <c r="J131" s="595" t="s">
        <v>5751</v>
      </c>
      <c r="K131" s="2364" t="s">
        <v>3195</v>
      </c>
      <c r="L131" s="552" t="s">
        <v>4696</v>
      </c>
      <c r="M131" s="72" t="s">
        <v>4605</v>
      </c>
      <c r="N131" s="21"/>
      <c r="O131" s="2951">
        <v>0</v>
      </c>
      <c r="P131" s="21"/>
      <c r="Q131" s="74"/>
      <c r="R131" s="17" t="s">
        <v>5753</v>
      </c>
      <c r="S131" s="17" t="s">
        <v>4649</v>
      </c>
      <c r="T131" s="608" t="s">
        <v>5756</v>
      </c>
    </row>
    <row r="132" spans="1:20" ht="18" customHeight="1" x14ac:dyDescent="0.25">
      <c r="A132" s="604" t="s">
        <v>3716</v>
      </c>
      <c r="B132" s="17" t="s">
        <v>4638</v>
      </c>
      <c r="C132" s="18" t="s">
        <v>4583</v>
      </c>
      <c r="D132" s="21"/>
      <c r="E132" s="21"/>
      <c r="F132" s="2951">
        <v>0</v>
      </c>
      <c r="G132" s="21"/>
      <c r="H132" s="17" t="s">
        <v>4605</v>
      </c>
      <c r="I132" s="551" t="s">
        <v>4698</v>
      </c>
      <c r="J132" s="593" t="s">
        <v>5785</v>
      </c>
      <c r="K132" s="2364" t="s">
        <v>3195</v>
      </c>
      <c r="L132" s="551" t="s">
        <v>4699</v>
      </c>
      <c r="M132" s="17" t="s">
        <v>4605</v>
      </c>
      <c r="N132" s="21"/>
      <c r="O132" s="21"/>
      <c r="P132" s="2951">
        <v>0</v>
      </c>
      <c r="Q132" s="21"/>
      <c r="R132" s="17" t="s">
        <v>5753</v>
      </c>
      <c r="S132" s="17" t="s">
        <v>4649</v>
      </c>
      <c r="T132" s="608" t="s">
        <v>5757</v>
      </c>
    </row>
    <row r="133" spans="1:20" ht="18" customHeight="1" x14ac:dyDescent="0.25">
      <c r="A133" s="2305"/>
      <c r="B133" s="1554" t="s">
        <v>4598</v>
      </c>
      <c r="C133" s="17" t="s">
        <v>4730</v>
      </c>
      <c r="D133" s="2951">
        <v>0</v>
      </c>
      <c r="E133" s="19"/>
      <c r="F133" s="19"/>
      <c r="G133" s="21"/>
      <c r="H133" s="17" t="s">
        <v>4605</v>
      </c>
      <c r="I133" s="551" t="s">
        <v>4700</v>
      </c>
      <c r="J133" s="593" t="s">
        <v>5785</v>
      </c>
      <c r="K133" s="2364" t="s">
        <v>3195</v>
      </c>
      <c r="L133" s="1550" t="s">
        <v>4701</v>
      </c>
      <c r="M133" s="17" t="s">
        <v>4605</v>
      </c>
      <c r="N133" s="2951">
        <v>0.73</v>
      </c>
      <c r="O133" s="19"/>
      <c r="P133" s="19"/>
      <c r="Q133" s="21"/>
      <c r="R133" s="17" t="s">
        <v>5753</v>
      </c>
      <c r="S133" s="18" t="s">
        <v>4583</v>
      </c>
      <c r="T133" s="608" t="s">
        <v>5759</v>
      </c>
    </row>
    <row r="134" spans="1:20" ht="18" customHeight="1" x14ac:dyDescent="0.25">
      <c r="A134" s="2305"/>
      <c r="B134" s="1554" t="s">
        <v>4598</v>
      </c>
      <c r="C134" s="17" t="s">
        <v>4730</v>
      </c>
      <c r="D134" s="21"/>
      <c r="E134" s="2951">
        <v>0</v>
      </c>
      <c r="F134" s="21"/>
      <c r="G134" s="21"/>
      <c r="H134" s="17" t="s">
        <v>4605</v>
      </c>
      <c r="I134" s="551" t="s">
        <v>4704</v>
      </c>
      <c r="J134" s="593" t="s">
        <v>5785</v>
      </c>
      <c r="K134" s="2364" t="s">
        <v>3195</v>
      </c>
      <c r="L134" s="1550" t="s">
        <v>4705</v>
      </c>
      <c r="M134" s="17" t="s">
        <v>4605</v>
      </c>
      <c r="N134" s="21"/>
      <c r="O134" s="2951">
        <v>0.28999999999999998</v>
      </c>
      <c r="P134" s="21"/>
      <c r="Q134" s="21"/>
      <c r="R134" s="17" t="s">
        <v>5753</v>
      </c>
      <c r="S134" s="18" t="s">
        <v>4583</v>
      </c>
      <c r="T134" s="608" t="s">
        <v>5761</v>
      </c>
    </row>
    <row r="135" spans="1:20" ht="18" customHeight="1" x14ac:dyDescent="0.25">
      <c r="A135" s="2305"/>
      <c r="B135" s="1554" t="s">
        <v>4598</v>
      </c>
      <c r="C135" s="17" t="s">
        <v>4730</v>
      </c>
      <c r="D135" s="21"/>
      <c r="E135" s="19"/>
      <c r="F135" s="2949">
        <v>0</v>
      </c>
      <c r="G135" s="21"/>
      <c r="H135" s="17" t="s">
        <v>4605</v>
      </c>
      <c r="I135" s="551" t="s">
        <v>4708</v>
      </c>
      <c r="J135" s="594" t="s">
        <v>5786</v>
      </c>
      <c r="K135" s="2364" t="s">
        <v>3195</v>
      </c>
      <c r="L135" s="1550" t="s">
        <v>4710</v>
      </c>
      <c r="M135" s="17" t="s">
        <v>4605</v>
      </c>
      <c r="N135" s="21"/>
      <c r="O135" s="19"/>
      <c r="P135" s="2949">
        <v>2.3199999999999998</v>
      </c>
      <c r="Q135" s="21"/>
      <c r="R135" s="17" t="s">
        <v>5753</v>
      </c>
      <c r="S135" s="18" t="s">
        <v>4583</v>
      </c>
      <c r="T135" s="608" t="s">
        <v>5763</v>
      </c>
    </row>
    <row r="136" spans="1:20" ht="18" customHeight="1" x14ac:dyDescent="0.25">
      <c r="A136" s="603" t="s">
        <v>5764</v>
      </c>
      <c r="B136" s="72" t="s">
        <v>4638</v>
      </c>
      <c r="C136" s="73" t="s">
        <v>4583</v>
      </c>
      <c r="D136" s="2951">
        <v>5.04</v>
      </c>
      <c r="E136" s="19"/>
      <c r="F136" s="19"/>
      <c r="G136" s="21"/>
      <c r="H136" s="17" t="s">
        <v>4605</v>
      </c>
      <c r="I136" s="551" t="s">
        <v>4713</v>
      </c>
      <c r="J136" s="2362" t="s">
        <v>3198</v>
      </c>
      <c r="K136" s="2364" t="s">
        <v>3195</v>
      </c>
      <c r="L136" s="1550" t="s">
        <v>4714</v>
      </c>
      <c r="M136" s="17" t="s">
        <v>4605</v>
      </c>
      <c r="N136" s="2951">
        <v>2.73</v>
      </c>
      <c r="O136" s="19"/>
      <c r="P136" s="19"/>
      <c r="Q136" s="21"/>
      <c r="R136" s="17" t="s">
        <v>5753</v>
      </c>
      <c r="S136" s="18" t="s">
        <v>4583</v>
      </c>
      <c r="T136" s="608" t="s">
        <v>5765</v>
      </c>
    </row>
    <row r="137" spans="1:20" ht="18" customHeight="1" x14ac:dyDescent="0.25">
      <c r="A137" s="603" t="s">
        <v>5766</v>
      </c>
      <c r="B137" s="17" t="s">
        <v>4638</v>
      </c>
      <c r="C137" s="18" t="s">
        <v>4583</v>
      </c>
      <c r="D137" s="21"/>
      <c r="E137" s="2951">
        <v>2.14</v>
      </c>
      <c r="F137" s="19"/>
      <c r="G137" s="21"/>
      <c r="H137" s="17" t="s">
        <v>4605</v>
      </c>
      <c r="I137" s="551" t="s">
        <v>4717</v>
      </c>
      <c r="J137" s="2362" t="s">
        <v>3198</v>
      </c>
      <c r="K137" s="2364" t="s">
        <v>3195</v>
      </c>
      <c r="L137" s="1550" t="s">
        <v>4718</v>
      </c>
      <c r="M137" s="17" t="s">
        <v>4605</v>
      </c>
      <c r="N137" s="21"/>
      <c r="O137" s="2951">
        <v>1.48</v>
      </c>
      <c r="P137" s="19"/>
      <c r="Q137" s="21"/>
      <c r="R137" s="17" t="s">
        <v>5753</v>
      </c>
      <c r="S137" s="18" t="s">
        <v>4583</v>
      </c>
      <c r="T137" s="608" t="s">
        <v>5767</v>
      </c>
    </row>
    <row r="138" spans="1:20" ht="18" customHeight="1" x14ac:dyDescent="0.25">
      <c r="A138" s="2305" t="s">
        <v>5768</v>
      </c>
      <c r="B138" s="17" t="s">
        <v>5769</v>
      </c>
      <c r="C138" s="17" t="s">
        <v>4730</v>
      </c>
      <c r="D138" s="21"/>
      <c r="E138" s="19"/>
      <c r="F138" s="2951">
        <v>0</v>
      </c>
      <c r="G138" s="21"/>
      <c r="H138" s="17" t="s">
        <v>4605</v>
      </c>
      <c r="I138" s="551" t="s">
        <v>5062</v>
      </c>
      <c r="J138" s="2362" t="s">
        <v>3198</v>
      </c>
      <c r="K138" s="2364" t="s">
        <v>3195</v>
      </c>
      <c r="L138" s="1550" t="s">
        <v>4850</v>
      </c>
      <c r="M138" s="17" t="s">
        <v>4605</v>
      </c>
      <c r="N138" s="21"/>
      <c r="O138" s="19"/>
      <c r="P138" s="2951">
        <v>1.62</v>
      </c>
      <c r="Q138" s="21"/>
      <c r="R138" s="17" t="s">
        <v>5753</v>
      </c>
      <c r="S138" s="18" t="s">
        <v>4583</v>
      </c>
      <c r="T138" s="608" t="s">
        <v>5770</v>
      </c>
    </row>
    <row r="139" spans="1:20" ht="18" customHeight="1" x14ac:dyDescent="0.25">
      <c r="A139" s="2305" t="s">
        <v>5771</v>
      </c>
      <c r="B139" s="72" t="s">
        <v>4638</v>
      </c>
      <c r="C139" s="73" t="s">
        <v>4583</v>
      </c>
      <c r="D139" s="2951">
        <v>3.41</v>
      </c>
      <c r="E139" s="19"/>
      <c r="F139" s="19"/>
      <c r="G139" s="21"/>
      <c r="H139" s="17" t="s">
        <v>4605</v>
      </c>
      <c r="I139" s="551" t="s">
        <v>4852</v>
      </c>
      <c r="J139" s="2362" t="s">
        <v>3198</v>
      </c>
      <c r="K139" s="2364" t="s">
        <v>3195</v>
      </c>
      <c r="L139" s="1550" t="s">
        <v>4853</v>
      </c>
      <c r="M139" s="17" t="s">
        <v>4605</v>
      </c>
      <c r="N139" s="2951">
        <v>2.59</v>
      </c>
      <c r="O139" s="19"/>
      <c r="P139" s="19"/>
      <c r="Q139" s="21"/>
      <c r="R139" s="17" t="s">
        <v>5753</v>
      </c>
      <c r="S139" s="18" t="s">
        <v>4583</v>
      </c>
      <c r="T139" s="608" t="s">
        <v>5772</v>
      </c>
    </row>
    <row r="140" spans="1:20" ht="18" customHeight="1" x14ac:dyDescent="0.25">
      <c r="A140" s="2305" t="s">
        <v>5773</v>
      </c>
      <c r="B140" s="17" t="s">
        <v>4638</v>
      </c>
      <c r="C140" s="18" t="s">
        <v>4583</v>
      </c>
      <c r="D140" s="21"/>
      <c r="E140" s="2951">
        <v>0</v>
      </c>
      <c r="F140" s="21"/>
      <c r="G140" s="21"/>
      <c r="H140" s="17" t="s">
        <v>4605</v>
      </c>
      <c r="I140" s="551" t="s">
        <v>4854</v>
      </c>
      <c r="J140" s="2362" t="s">
        <v>3198</v>
      </c>
      <c r="K140" s="2364" t="s">
        <v>3195</v>
      </c>
      <c r="L140" s="1550" t="s">
        <v>4855</v>
      </c>
      <c r="M140" s="17" t="s">
        <v>4605</v>
      </c>
      <c r="N140" s="21"/>
      <c r="O140" s="2951">
        <v>2.5300000000000002</v>
      </c>
      <c r="P140" s="21"/>
      <c r="Q140" s="21"/>
      <c r="R140" s="17" t="s">
        <v>5753</v>
      </c>
      <c r="S140" s="18" t="s">
        <v>4583</v>
      </c>
      <c r="T140" s="608" t="s">
        <v>5774</v>
      </c>
    </row>
    <row r="141" spans="1:20" ht="18" customHeight="1" x14ac:dyDescent="0.25">
      <c r="A141" s="2305" t="s">
        <v>5787</v>
      </c>
      <c r="B141" s="17" t="s">
        <v>5769</v>
      </c>
      <c r="C141" s="18" t="s">
        <v>4583</v>
      </c>
      <c r="D141" s="21"/>
      <c r="E141" s="21"/>
      <c r="F141" s="2951">
        <v>4.78</v>
      </c>
      <c r="G141" s="21"/>
      <c r="H141" s="17" t="s">
        <v>4605</v>
      </c>
      <c r="I141" s="551" t="s">
        <v>4856</v>
      </c>
      <c r="J141" s="2362" t="s">
        <v>3198</v>
      </c>
      <c r="K141" s="2364" t="s">
        <v>3195</v>
      </c>
      <c r="L141" s="1550" t="s">
        <v>4857</v>
      </c>
      <c r="M141" s="17" t="s">
        <v>4605</v>
      </c>
      <c r="N141" s="21"/>
      <c r="O141" s="21"/>
      <c r="P141" s="2951">
        <v>3.54</v>
      </c>
      <c r="Q141" s="21"/>
      <c r="R141" s="17" t="s">
        <v>5753</v>
      </c>
      <c r="S141" s="18" t="s">
        <v>4583</v>
      </c>
      <c r="T141" s="608" t="s">
        <v>5776</v>
      </c>
    </row>
    <row r="142" spans="1:20" ht="18" customHeight="1" thickBot="1" x14ac:dyDescent="0.3">
      <c r="A142" s="2306" t="s">
        <v>5788</v>
      </c>
      <c r="B142" s="35" t="s">
        <v>5769</v>
      </c>
      <c r="C142" s="39" t="s">
        <v>4583</v>
      </c>
      <c r="D142" s="2950">
        <v>5.86</v>
      </c>
      <c r="E142" s="36"/>
      <c r="F142" s="36"/>
      <c r="G142" s="36"/>
      <c r="H142" s="35" t="s">
        <v>4605</v>
      </c>
      <c r="I142" s="1553" t="s">
        <v>4858</v>
      </c>
      <c r="J142" s="2363" t="s">
        <v>3198</v>
      </c>
      <c r="K142" s="2365" t="s">
        <v>3195</v>
      </c>
      <c r="L142" s="1553" t="s">
        <v>4859</v>
      </c>
      <c r="M142" s="35" t="s">
        <v>4605</v>
      </c>
      <c r="N142" s="2950">
        <v>4.43</v>
      </c>
      <c r="O142" s="36"/>
      <c r="P142" s="36"/>
      <c r="Q142" s="36"/>
      <c r="R142" s="35" t="s">
        <v>5753</v>
      </c>
      <c r="S142" s="39" t="s">
        <v>4583</v>
      </c>
      <c r="T142" s="2366" t="s">
        <v>5778</v>
      </c>
    </row>
    <row r="143" spans="1:20" ht="18" customHeight="1" thickTop="1" thickBot="1" x14ac:dyDescent="0.3">
      <c r="M143" s="80" t="s">
        <v>5652</v>
      </c>
      <c r="N143" s="33">
        <f>SUM(D117:D142,N117:N142)</f>
        <v>32.11</v>
      </c>
      <c r="O143" s="33">
        <f>SUM(E117:E142,O117:O142)</f>
        <v>20.77</v>
      </c>
      <c r="P143" s="33">
        <f>SUM(F117:F142,P117:P142)</f>
        <v>20.58</v>
      </c>
    </row>
    <row r="144" spans="1:20" ht="18" customHeight="1" thickTop="1" thickBot="1" x14ac:dyDescent="0.3">
      <c r="A144" s="2" t="s">
        <v>5789</v>
      </c>
      <c r="C144" s="3546" t="s">
        <v>5790</v>
      </c>
      <c r="D144" s="3546"/>
      <c r="E144" s="3546"/>
      <c r="F144" s="53"/>
      <c r="G144" s="53"/>
      <c r="H144" s="124"/>
      <c r="I144" s="124"/>
      <c r="J144" s="3547" t="s">
        <v>5791</v>
      </c>
      <c r="K144" s="3553"/>
      <c r="L144" s="124"/>
      <c r="M144" s="86" t="s">
        <v>5792</v>
      </c>
      <c r="N144" s="53"/>
      <c r="O144" s="53"/>
      <c r="P144" s="53"/>
      <c r="Q144" s="53"/>
      <c r="R144" s="53"/>
      <c r="S144" s="53"/>
    </row>
    <row r="145" spans="1:20" ht="18" customHeight="1" thickTop="1" thickBot="1" x14ac:dyDescent="0.3">
      <c r="A145" s="3"/>
      <c r="D145" s="54"/>
      <c r="E145" s="54"/>
      <c r="F145" s="54"/>
      <c r="G145" s="54"/>
      <c r="H145" s="4"/>
      <c r="I145" s="4"/>
      <c r="K145" s="56"/>
      <c r="L145" s="567"/>
      <c r="M145" s="1448" t="s">
        <v>4570</v>
      </c>
      <c r="N145" s="1445"/>
      <c r="O145" s="1446"/>
      <c r="P145" s="1447"/>
      <c r="Q145" s="510" t="s">
        <v>4571</v>
      </c>
      <c r="R145" s="133"/>
      <c r="S145" s="128"/>
      <c r="T145" s="530"/>
    </row>
    <row r="146" spans="1:20" ht="18" customHeight="1" thickTop="1" thickBot="1" x14ac:dyDescent="0.3">
      <c r="A146" s="5" t="s">
        <v>4572</v>
      </c>
      <c r="B146" s="6" t="s">
        <v>4573</v>
      </c>
      <c r="C146" s="7" t="s">
        <v>4574</v>
      </c>
      <c r="D146" s="6" t="s">
        <v>4575</v>
      </c>
      <c r="E146" s="6" t="s">
        <v>4576</v>
      </c>
      <c r="F146" s="6" t="s">
        <v>4577</v>
      </c>
      <c r="G146" s="6" t="s">
        <v>4578</v>
      </c>
      <c r="H146" s="8" t="s">
        <v>4579</v>
      </c>
      <c r="I146" s="549"/>
      <c r="J146" s="58" t="s">
        <v>4580</v>
      </c>
      <c r="K146" s="59" t="s">
        <v>4580</v>
      </c>
      <c r="L146" s="568"/>
      <c r="M146" s="8" t="s">
        <v>4579</v>
      </c>
      <c r="N146" s="6" t="s">
        <v>4575</v>
      </c>
      <c r="O146" s="6" t="s">
        <v>4576</v>
      </c>
      <c r="P146" s="6" t="s">
        <v>4577</v>
      </c>
      <c r="Q146" s="6" t="s">
        <v>4578</v>
      </c>
      <c r="R146" s="6" t="s">
        <v>4573</v>
      </c>
      <c r="S146" s="7" t="s">
        <v>4574</v>
      </c>
      <c r="T146" s="60" t="s">
        <v>4572</v>
      </c>
    </row>
    <row r="147" spans="1:20" ht="18" customHeight="1" thickTop="1" x14ac:dyDescent="0.25">
      <c r="A147" s="10"/>
      <c r="B147" s="11" t="s">
        <v>4598</v>
      </c>
      <c r="C147" s="13" t="s">
        <v>4730</v>
      </c>
      <c r="D147" s="15"/>
      <c r="E147" s="15"/>
      <c r="F147" s="15"/>
      <c r="G147" s="15"/>
      <c r="H147" s="13" t="s">
        <v>5793</v>
      </c>
      <c r="I147" s="1243" t="s">
        <v>5794</v>
      </c>
      <c r="J147" s="61"/>
      <c r="K147" s="62"/>
      <c r="L147" s="569" t="s">
        <v>5795</v>
      </c>
      <c r="M147" s="11" t="s">
        <v>5793</v>
      </c>
      <c r="N147" s="15"/>
      <c r="O147" s="15"/>
      <c r="P147" s="15"/>
      <c r="Q147" s="15"/>
      <c r="R147" s="63" t="s">
        <v>4598</v>
      </c>
      <c r="S147" s="11" t="s">
        <v>4649</v>
      </c>
      <c r="T147" s="64"/>
    </row>
    <row r="148" spans="1:20" ht="18" customHeight="1" x14ac:dyDescent="0.25">
      <c r="A148" s="16" t="s">
        <v>5796</v>
      </c>
      <c r="B148" s="17" t="s">
        <v>4638</v>
      </c>
      <c r="C148" s="2625" t="s">
        <v>4730</v>
      </c>
      <c r="D148" s="19"/>
      <c r="E148" s="19"/>
      <c r="F148" s="19"/>
      <c r="G148" s="19"/>
      <c r="H148" s="17" t="s">
        <v>5797</v>
      </c>
      <c r="I148" s="551" t="s">
        <v>4645</v>
      </c>
      <c r="J148" s="65" t="s">
        <v>5668</v>
      </c>
      <c r="K148" s="66" t="s">
        <v>4968</v>
      </c>
      <c r="L148" s="551" t="s">
        <v>4591</v>
      </c>
      <c r="M148" s="17" t="s">
        <v>5793</v>
      </c>
      <c r="N148" s="19"/>
      <c r="O148" s="19"/>
      <c r="P148" s="19"/>
      <c r="Q148" s="19"/>
      <c r="R148" s="67" t="s">
        <v>4638</v>
      </c>
      <c r="S148" s="2626" t="s">
        <v>4730</v>
      </c>
      <c r="T148" s="68" t="s">
        <v>5798</v>
      </c>
    </row>
    <row r="149" spans="1:20" ht="18" customHeight="1" x14ac:dyDescent="0.25">
      <c r="A149" s="322" t="s">
        <v>5799</v>
      </c>
      <c r="B149" s="17" t="s">
        <v>4638</v>
      </c>
      <c r="C149" s="2625" t="s">
        <v>4730</v>
      </c>
      <c r="D149" s="21"/>
      <c r="E149" s="21"/>
      <c r="F149" s="21"/>
      <c r="G149" s="21"/>
      <c r="H149" s="17" t="s">
        <v>5793</v>
      </c>
      <c r="I149" s="551" t="s">
        <v>4648</v>
      </c>
      <c r="J149" s="65" t="s">
        <v>5668</v>
      </c>
      <c r="K149" s="66" t="s">
        <v>4968</v>
      </c>
      <c r="L149" s="551" t="s">
        <v>4596</v>
      </c>
      <c r="M149" s="17" t="s">
        <v>5793</v>
      </c>
      <c r="N149" s="21"/>
      <c r="O149" s="21"/>
      <c r="P149" s="21"/>
      <c r="Q149" s="21"/>
      <c r="R149" s="69" t="s">
        <v>4638</v>
      </c>
      <c r="S149" s="2626" t="s">
        <v>4730</v>
      </c>
      <c r="T149" s="70" t="s">
        <v>5800</v>
      </c>
    </row>
    <row r="150" spans="1:20" ht="18" customHeight="1" x14ac:dyDescent="0.25">
      <c r="A150" s="16" t="s">
        <v>5801</v>
      </c>
      <c r="B150" s="17" t="s">
        <v>4638</v>
      </c>
      <c r="C150" s="2626" t="s">
        <v>4730</v>
      </c>
      <c r="D150" s="21"/>
      <c r="E150" s="21"/>
      <c r="F150" s="21"/>
      <c r="G150" s="21"/>
      <c r="H150" s="17" t="s">
        <v>5802</v>
      </c>
      <c r="I150" s="551" t="s">
        <v>4652</v>
      </c>
      <c r="J150" s="65" t="s">
        <v>4968</v>
      </c>
      <c r="K150" s="66" t="s">
        <v>4968</v>
      </c>
      <c r="L150" s="551" t="s">
        <v>4601</v>
      </c>
      <c r="M150" s="17" t="s">
        <v>5802</v>
      </c>
      <c r="N150" s="21"/>
      <c r="O150" s="21"/>
      <c r="P150" s="21"/>
      <c r="Q150" s="21"/>
      <c r="R150" s="69" t="s">
        <v>4638</v>
      </c>
      <c r="S150" s="2626" t="s">
        <v>4730</v>
      </c>
      <c r="T150" s="68" t="s">
        <v>5803</v>
      </c>
    </row>
    <row r="151" spans="1:20" ht="18" customHeight="1" x14ac:dyDescent="0.25">
      <c r="A151" s="322" t="s">
        <v>5804</v>
      </c>
      <c r="B151" s="17" t="s">
        <v>4638</v>
      </c>
      <c r="C151" s="2626" t="s">
        <v>4730</v>
      </c>
      <c r="D151" s="21"/>
      <c r="E151" s="21"/>
      <c r="F151" s="21"/>
      <c r="G151" s="21"/>
      <c r="H151" s="17" t="s">
        <v>5802</v>
      </c>
      <c r="I151" s="551" t="s">
        <v>4655</v>
      </c>
      <c r="J151" s="65" t="s">
        <v>5805</v>
      </c>
      <c r="K151" s="66" t="s">
        <v>4968</v>
      </c>
      <c r="L151" s="551" t="s">
        <v>4604</v>
      </c>
      <c r="M151" s="17" t="s">
        <v>5802</v>
      </c>
      <c r="N151" s="21"/>
      <c r="O151" s="21"/>
      <c r="P151" s="21"/>
      <c r="Q151" s="21"/>
      <c r="R151" s="69" t="s">
        <v>4638</v>
      </c>
      <c r="S151" s="2626" t="s">
        <v>4730</v>
      </c>
      <c r="T151" s="70" t="s">
        <v>5806</v>
      </c>
    </row>
    <row r="152" spans="1:20" ht="18" customHeight="1" thickBot="1" x14ac:dyDescent="0.3">
      <c r="A152" s="87" t="s">
        <v>5807</v>
      </c>
      <c r="B152" s="88" t="s">
        <v>4638</v>
      </c>
      <c r="C152" s="2627" t="s">
        <v>4730</v>
      </c>
      <c r="D152" s="90"/>
      <c r="E152" s="90"/>
      <c r="F152" s="90"/>
      <c r="G152" s="90"/>
      <c r="H152" s="88" t="s">
        <v>5802</v>
      </c>
      <c r="I152" s="555" t="s">
        <v>4660</v>
      </c>
      <c r="J152" s="91" t="s">
        <v>5668</v>
      </c>
      <c r="K152" s="92" t="s">
        <v>4968</v>
      </c>
      <c r="L152" s="555" t="s">
        <v>4607</v>
      </c>
      <c r="M152" s="88" t="s">
        <v>5808</v>
      </c>
      <c r="N152" s="90"/>
      <c r="O152" s="90"/>
      <c r="P152" s="90"/>
      <c r="Q152" s="90"/>
      <c r="R152" s="93" t="s">
        <v>4638</v>
      </c>
      <c r="S152" s="2630" t="s">
        <v>4730</v>
      </c>
      <c r="T152" s="94" t="s">
        <v>5809</v>
      </c>
    </row>
    <row r="153" spans="1:20" ht="18" customHeight="1" thickTop="1" x14ac:dyDescent="0.25">
      <c r="A153" s="71" t="s">
        <v>5810</v>
      </c>
      <c r="B153" s="72" t="s">
        <v>4638</v>
      </c>
      <c r="C153" s="2628" t="s">
        <v>4730</v>
      </c>
      <c r="D153" s="74"/>
      <c r="E153" s="74"/>
      <c r="F153" s="74"/>
      <c r="G153" s="74"/>
      <c r="H153" s="72" t="s">
        <v>5808</v>
      </c>
      <c r="I153" s="552" t="s">
        <v>4664</v>
      </c>
      <c r="J153" s="95" t="s">
        <v>4968</v>
      </c>
      <c r="K153" s="96" t="s">
        <v>4968</v>
      </c>
      <c r="L153" s="552" t="s">
        <v>4609</v>
      </c>
      <c r="M153" s="72" t="s">
        <v>5808</v>
      </c>
      <c r="N153" s="74"/>
      <c r="O153" s="74"/>
      <c r="P153" s="74"/>
      <c r="Q153" s="74"/>
      <c r="R153" s="75" t="s">
        <v>4638</v>
      </c>
      <c r="S153" s="2628" t="s">
        <v>4730</v>
      </c>
      <c r="T153" s="68" t="s">
        <v>5811</v>
      </c>
    </row>
    <row r="154" spans="1:20" ht="18" customHeight="1" x14ac:dyDescent="0.25">
      <c r="A154" s="16" t="s">
        <v>5812</v>
      </c>
      <c r="B154" s="17" t="s">
        <v>4638</v>
      </c>
      <c r="C154" s="2626" t="s">
        <v>4730</v>
      </c>
      <c r="D154" s="21"/>
      <c r="E154" s="21"/>
      <c r="F154" s="21"/>
      <c r="G154" s="21"/>
      <c r="H154" s="17" t="s">
        <v>5808</v>
      </c>
      <c r="I154" s="551" t="s">
        <v>4668</v>
      </c>
      <c r="J154" s="65" t="s">
        <v>4968</v>
      </c>
      <c r="K154" s="66" t="s">
        <v>4968</v>
      </c>
      <c r="L154" s="551" t="s">
        <v>4611</v>
      </c>
      <c r="M154" s="17" t="s">
        <v>5808</v>
      </c>
      <c r="N154" s="21"/>
      <c r="O154" s="21"/>
      <c r="P154" s="21"/>
      <c r="Q154" s="21"/>
      <c r="R154" s="69" t="s">
        <v>4638</v>
      </c>
      <c r="S154" s="2626" t="s">
        <v>4730</v>
      </c>
      <c r="T154" s="70" t="s">
        <v>5813</v>
      </c>
    </row>
    <row r="155" spans="1:20" ht="18" customHeight="1" x14ac:dyDescent="0.25">
      <c r="A155" s="322" t="s">
        <v>5814</v>
      </c>
      <c r="B155" s="17" t="s">
        <v>4638</v>
      </c>
      <c r="C155" s="2626" t="s">
        <v>4730</v>
      </c>
      <c r="D155" s="21"/>
      <c r="E155" s="21"/>
      <c r="F155" s="21"/>
      <c r="G155" s="21"/>
      <c r="H155" s="17" t="s">
        <v>5808</v>
      </c>
      <c r="I155" s="551" t="s">
        <v>4672</v>
      </c>
      <c r="J155" s="65" t="s">
        <v>5815</v>
      </c>
      <c r="K155" s="66" t="s">
        <v>4968</v>
      </c>
      <c r="L155" s="551" t="s">
        <v>4613</v>
      </c>
      <c r="M155" s="17" t="s">
        <v>5808</v>
      </c>
      <c r="N155" s="21"/>
      <c r="O155" s="21"/>
      <c r="P155" s="21"/>
      <c r="Q155" s="21"/>
      <c r="R155" s="69" t="s">
        <v>4638</v>
      </c>
      <c r="S155" s="2626" t="s">
        <v>4730</v>
      </c>
      <c r="T155" s="70" t="s">
        <v>5816</v>
      </c>
    </row>
    <row r="156" spans="1:20" ht="18" customHeight="1" x14ac:dyDescent="0.25">
      <c r="A156" s="16" t="s">
        <v>5817</v>
      </c>
      <c r="B156" s="17" t="s">
        <v>4638</v>
      </c>
      <c r="C156" s="2626" t="s">
        <v>4730</v>
      </c>
      <c r="D156" s="21"/>
      <c r="E156" s="21"/>
      <c r="F156" s="21"/>
      <c r="G156" s="21"/>
      <c r="H156" s="17" t="s">
        <v>5818</v>
      </c>
      <c r="I156" s="551" t="s">
        <v>4677</v>
      </c>
      <c r="J156" s="65" t="s">
        <v>4968</v>
      </c>
      <c r="K156" s="66" t="s">
        <v>4968</v>
      </c>
      <c r="L156" s="551" t="s">
        <v>4617</v>
      </c>
      <c r="M156" s="17" t="s">
        <v>5818</v>
      </c>
      <c r="N156" s="21"/>
      <c r="O156" s="21"/>
      <c r="P156" s="21"/>
      <c r="Q156" s="21"/>
      <c r="R156" s="69" t="s">
        <v>4638</v>
      </c>
      <c r="S156" s="2626" t="s">
        <v>4730</v>
      </c>
      <c r="T156" s="70" t="s">
        <v>5819</v>
      </c>
    </row>
    <row r="157" spans="1:20" ht="18" customHeight="1" x14ac:dyDescent="0.25">
      <c r="A157" s="322" t="s">
        <v>5820</v>
      </c>
      <c r="B157" s="17" t="s">
        <v>4638</v>
      </c>
      <c r="C157" s="2626" t="s">
        <v>4730</v>
      </c>
      <c r="D157" s="21"/>
      <c r="E157" s="21"/>
      <c r="F157" s="21"/>
      <c r="G157" s="21"/>
      <c r="H157" s="17" t="s">
        <v>5818</v>
      </c>
      <c r="I157" s="551" t="s">
        <v>4681</v>
      </c>
      <c r="J157" s="65" t="s">
        <v>4968</v>
      </c>
      <c r="K157" s="66" t="s">
        <v>4968</v>
      </c>
      <c r="L157" s="551" t="s">
        <v>4621</v>
      </c>
      <c r="M157" s="17" t="s">
        <v>5818</v>
      </c>
      <c r="N157" s="21"/>
      <c r="O157" s="21"/>
      <c r="P157" s="21"/>
      <c r="Q157" s="21"/>
      <c r="R157" s="69" t="s">
        <v>4638</v>
      </c>
      <c r="S157" s="2626" t="s">
        <v>4730</v>
      </c>
      <c r="T157" s="82" t="s">
        <v>5821</v>
      </c>
    </row>
    <row r="158" spans="1:20" ht="18" customHeight="1" x14ac:dyDescent="0.25">
      <c r="A158" s="322" t="s">
        <v>5822</v>
      </c>
      <c r="B158" s="17" t="s">
        <v>4638</v>
      </c>
      <c r="C158" s="2626" t="s">
        <v>4730</v>
      </c>
      <c r="D158" s="21"/>
      <c r="E158" s="21"/>
      <c r="F158" s="21"/>
      <c r="G158" s="21"/>
      <c r="H158" s="17" t="s">
        <v>5818</v>
      </c>
      <c r="I158" s="551" t="s">
        <v>4685</v>
      </c>
      <c r="J158" s="65" t="s">
        <v>4968</v>
      </c>
      <c r="K158" s="66" t="s">
        <v>4968</v>
      </c>
      <c r="L158" s="551" t="s">
        <v>4687</v>
      </c>
      <c r="M158" s="17" t="s">
        <v>5818</v>
      </c>
      <c r="N158" s="21"/>
      <c r="O158" s="21"/>
      <c r="P158" s="21"/>
      <c r="Q158" s="21"/>
      <c r="R158" s="69" t="s">
        <v>4598</v>
      </c>
      <c r="S158" s="17" t="s">
        <v>4649</v>
      </c>
      <c r="T158" s="70"/>
    </row>
    <row r="159" spans="1:20" ht="18" customHeight="1" thickBot="1" x14ac:dyDescent="0.3">
      <c r="A159" s="38" t="s">
        <v>5823</v>
      </c>
      <c r="B159" s="35" t="s">
        <v>4638</v>
      </c>
      <c r="C159" s="2629" t="s">
        <v>4730</v>
      </c>
      <c r="D159" s="36"/>
      <c r="E159" s="36"/>
      <c r="F159" s="36"/>
      <c r="G159" s="36"/>
      <c r="H159" s="35" t="s">
        <v>5818</v>
      </c>
      <c r="I159" s="553" t="s">
        <v>4690</v>
      </c>
      <c r="J159" s="76" t="s">
        <v>4968</v>
      </c>
      <c r="K159" s="77" t="s">
        <v>4968</v>
      </c>
      <c r="L159" s="553" t="s">
        <v>4692</v>
      </c>
      <c r="M159" s="35" t="s">
        <v>5818</v>
      </c>
      <c r="N159" s="36"/>
      <c r="O159" s="36"/>
      <c r="P159" s="36"/>
      <c r="Q159" s="36"/>
      <c r="R159" s="78" t="s">
        <v>4598</v>
      </c>
      <c r="S159" s="35" t="s">
        <v>4649</v>
      </c>
      <c r="T159" s="79"/>
    </row>
    <row r="160" spans="1:20" ht="18" customHeight="1" thickTop="1" thickBot="1" x14ac:dyDescent="0.3">
      <c r="M160" s="80" t="s">
        <v>5652</v>
      </c>
      <c r="N160" s="33">
        <f>SUM(D147:D159,N147:N159)</f>
        <v>0</v>
      </c>
      <c r="O160" s="33">
        <f>SUM(E147:E159,O147:O159)</f>
        <v>0</v>
      </c>
      <c r="P160" s="33">
        <f>SUM(F147:F159,P147:P159)</f>
        <v>0</v>
      </c>
    </row>
    <row r="161" spans="1:20" ht="18" customHeight="1" thickTop="1" thickBot="1" x14ac:dyDescent="0.3">
      <c r="A161" s="2" t="s">
        <v>6958</v>
      </c>
      <c r="C161" s="3546" t="s">
        <v>5824</v>
      </c>
      <c r="D161" s="3546"/>
      <c r="E161" s="3546"/>
      <c r="F161" s="3546"/>
      <c r="G161" s="53"/>
      <c r="H161" s="124"/>
      <c r="I161" s="124"/>
      <c r="J161" s="3547" t="s">
        <v>5660</v>
      </c>
      <c r="K161" s="3553"/>
      <c r="L161" s="124"/>
      <c r="M161" s="124"/>
      <c r="N161" s="53"/>
      <c r="O161" s="53"/>
      <c r="P161" s="53"/>
      <c r="Q161" s="53"/>
      <c r="R161" s="53"/>
      <c r="S161" s="53"/>
    </row>
    <row r="162" spans="1:20" ht="18" customHeight="1" thickTop="1" thickBot="1" x14ac:dyDescent="0.3">
      <c r="A162" s="3"/>
      <c r="D162" s="54"/>
      <c r="E162" s="54"/>
      <c r="F162" s="54"/>
      <c r="G162" s="54"/>
      <c r="H162" s="4"/>
      <c r="I162" s="4"/>
      <c r="K162" s="56"/>
      <c r="L162" s="567"/>
      <c r="M162" s="1448" t="s">
        <v>4570</v>
      </c>
      <c r="N162" s="1445"/>
      <c r="O162" s="1446"/>
      <c r="P162" s="1447"/>
      <c r="Q162" s="510" t="s">
        <v>4571</v>
      </c>
      <c r="R162" s="133"/>
      <c r="S162" s="128"/>
      <c r="T162" s="530"/>
    </row>
    <row r="163" spans="1:20" ht="18" customHeight="1" thickTop="1" thickBot="1" x14ac:dyDescent="0.3">
      <c r="A163" s="5" t="s">
        <v>4572</v>
      </c>
      <c r="B163" s="6" t="s">
        <v>4573</v>
      </c>
      <c r="C163" s="7" t="s">
        <v>4574</v>
      </c>
      <c r="D163" s="6" t="s">
        <v>4575</v>
      </c>
      <c r="E163" s="6" t="s">
        <v>4576</v>
      </c>
      <c r="F163" s="6" t="s">
        <v>4577</v>
      </c>
      <c r="G163" s="6" t="s">
        <v>4578</v>
      </c>
      <c r="H163" s="8" t="s">
        <v>4579</v>
      </c>
      <c r="I163" s="549"/>
      <c r="J163" s="58" t="s">
        <v>4580</v>
      </c>
      <c r="K163" s="59" t="s">
        <v>4580</v>
      </c>
      <c r="L163" s="568"/>
      <c r="M163" s="8" t="s">
        <v>4579</v>
      </c>
      <c r="N163" s="6" t="s">
        <v>4575</v>
      </c>
      <c r="O163" s="6" t="s">
        <v>4576</v>
      </c>
      <c r="P163" s="6" t="s">
        <v>4577</v>
      </c>
      <c r="Q163" s="6" t="s">
        <v>4578</v>
      </c>
      <c r="R163" s="6" t="s">
        <v>4573</v>
      </c>
      <c r="S163" s="7" t="s">
        <v>4574</v>
      </c>
      <c r="T163" s="60" t="s">
        <v>4572</v>
      </c>
    </row>
    <row r="164" spans="1:20" ht="18" customHeight="1" thickTop="1" x14ac:dyDescent="0.25">
      <c r="A164" s="10"/>
      <c r="B164" s="11" t="s">
        <v>569</v>
      </c>
      <c r="C164" s="13" t="s">
        <v>4730</v>
      </c>
      <c r="D164" s="15"/>
      <c r="E164" s="15"/>
      <c r="F164" s="2948">
        <v>0</v>
      </c>
      <c r="G164" s="15"/>
      <c r="H164" s="11" t="s">
        <v>4584</v>
      </c>
      <c r="I164" s="550" t="s">
        <v>4640</v>
      </c>
      <c r="J164" s="303"/>
      <c r="K164" s="62"/>
      <c r="L164" s="550" t="s">
        <v>4586</v>
      </c>
      <c r="M164" s="11" t="s">
        <v>4584</v>
      </c>
      <c r="N164" s="15"/>
      <c r="O164" s="15"/>
      <c r="P164" s="2948">
        <v>0</v>
      </c>
      <c r="Q164" s="15"/>
      <c r="R164" s="69" t="s">
        <v>4598</v>
      </c>
      <c r="S164" s="17" t="s">
        <v>4649</v>
      </c>
      <c r="T164" s="98"/>
    </row>
    <row r="165" spans="1:20" ht="18" customHeight="1" x14ac:dyDescent="0.25">
      <c r="A165" s="16"/>
      <c r="B165" s="17" t="s">
        <v>569</v>
      </c>
      <c r="C165" s="17" t="s">
        <v>4730</v>
      </c>
      <c r="D165" s="2951">
        <v>0</v>
      </c>
      <c r="E165" s="19"/>
      <c r="F165" s="19"/>
      <c r="G165" s="19"/>
      <c r="H165" s="17" t="s">
        <v>4584</v>
      </c>
      <c r="I165" s="551" t="s">
        <v>4645</v>
      </c>
      <c r="J165" s="304"/>
      <c r="K165" s="66"/>
      <c r="L165" s="551" t="s">
        <v>4591</v>
      </c>
      <c r="M165" s="17" t="s">
        <v>4584</v>
      </c>
      <c r="N165" s="2951">
        <v>0</v>
      </c>
      <c r="O165" s="19"/>
      <c r="P165" s="19"/>
      <c r="Q165" s="19"/>
      <c r="R165" s="69" t="s">
        <v>4598</v>
      </c>
      <c r="S165" s="17" t="s">
        <v>4649</v>
      </c>
      <c r="T165" s="68"/>
    </row>
    <row r="166" spans="1:20" ht="18" customHeight="1" x14ac:dyDescent="0.25">
      <c r="A166" s="322"/>
      <c r="B166" s="17" t="s">
        <v>569</v>
      </c>
      <c r="C166" s="17" t="s">
        <v>4730</v>
      </c>
      <c r="D166" s="21"/>
      <c r="E166" s="2951">
        <v>0</v>
      </c>
      <c r="F166" s="21"/>
      <c r="G166" s="21"/>
      <c r="H166" s="17" t="s">
        <v>4584</v>
      </c>
      <c r="I166" s="551" t="s">
        <v>4648</v>
      </c>
      <c r="J166" s="304"/>
      <c r="K166" s="66"/>
      <c r="L166" s="551" t="s">
        <v>4596</v>
      </c>
      <c r="M166" s="17" t="s">
        <v>4584</v>
      </c>
      <c r="N166" s="21"/>
      <c r="O166" s="2951">
        <v>0</v>
      </c>
      <c r="P166" s="21"/>
      <c r="Q166" s="21"/>
      <c r="R166" s="69" t="s">
        <v>4598</v>
      </c>
      <c r="S166" s="17" t="s">
        <v>4649</v>
      </c>
      <c r="T166" s="70"/>
    </row>
    <row r="167" spans="1:20" ht="18" customHeight="1" x14ac:dyDescent="0.25">
      <c r="A167" s="16"/>
      <c r="B167" s="17" t="s">
        <v>569</v>
      </c>
      <c r="C167" s="17" t="s">
        <v>4730</v>
      </c>
      <c r="D167" s="21"/>
      <c r="E167" s="21"/>
      <c r="F167" s="2951">
        <v>0</v>
      </c>
      <c r="G167" s="21"/>
      <c r="H167" s="17" t="s">
        <v>4584</v>
      </c>
      <c r="I167" s="551" t="s">
        <v>4652</v>
      </c>
      <c r="J167" s="304"/>
      <c r="K167" s="66"/>
      <c r="L167" s="551" t="s">
        <v>4601</v>
      </c>
      <c r="M167" s="17" t="s">
        <v>4584</v>
      </c>
      <c r="N167" s="21"/>
      <c r="O167" s="21"/>
      <c r="P167" s="2951">
        <v>0</v>
      </c>
      <c r="Q167" s="21"/>
      <c r="R167" s="69" t="s">
        <v>4598</v>
      </c>
      <c r="S167" s="17" t="s">
        <v>4649</v>
      </c>
      <c r="T167" s="68"/>
    </row>
    <row r="168" spans="1:20" ht="18" customHeight="1" x14ac:dyDescent="0.25">
      <c r="A168" s="16"/>
      <c r="B168" s="17" t="s">
        <v>569</v>
      </c>
      <c r="C168" s="17" t="s">
        <v>4730</v>
      </c>
      <c r="D168" s="2951">
        <v>0</v>
      </c>
      <c r="E168" s="21"/>
      <c r="F168" s="21"/>
      <c r="G168" s="21"/>
      <c r="H168" s="17" t="s">
        <v>4584</v>
      </c>
      <c r="I168" s="551" t="s">
        <v>4655</v>
      </c>
      <c r="J168" s="304"/>
      <c r="K168" s="66"/>
      <c r="L168" s="551" t="s">
        <v>4604</v>
      </c>
      <c r="M168" s="17" t="s">
        <v>4605</v>
      </c>
      <c r="N168" s="2951">
        <v>0</v>
      </c>
      <c r="O168" s="21"/>
      <c r="P168" s="21"/>
      <c r="Q168" s="21"/>
      <c r="R168" s="69" t="s">
        <v>4598</v>
      </c>
      <c r="S168" s="17" t="s">
        <v>4649</v>
      </c>
      <c r="T168" s="70"/>
    </row>
    <row r="169" spans="1:20" ht="18" customHeight="1" x14ac:dyDescent="0.25">
      <c r="A169" s="322"/>
      <c r="B169" s="17" t="s">
        <v>569</v>
      </c>
      <c r="C169" s="17" t="s">
        <v>4730</v>
      </c>
      <c r="D169" s="21"/>
      <c r="E169" s="2951">
        <v>0</v>
      </c>
      <c r="F169" s="21"/>
      <c r="G169" s="21"/>
      <c r="H169" s="17" t="s">
        <v>4584</v>
      </c>
      <c r="I169" s="551" t="s">
        <v>4660</v>
      </c>
      <c r="J169" s="304"/>
      <c r="K169" s="66"/>
      <c r="L169" s="551" t="s">
        <v>4607</v>
      </c>
      <c r="M169" s="17" t="s">
        <v>4605</v>
      </c>
      <c r="N169" s="21"/>
      <c r="O169" s="2951">
        <v>0</v>
      </c>
      <c r="P169" s="21"/>
      <c r="Q169" s="21"/>
      <c r="R169" s="69" t="s">
        <v>4598</v>
      </c>
      <c r="S169" s="17" t="s">
        <v>4649</v>
      </c>
      <c r="T169" s="68"/>
    </row>
    <row r="170" spans="1:20" ht="18" customHeight="1" x14ac:dyDescent="0.25">
      <c r="A170" s="16"/>
      <c r="B170" s="17" t="s">
        <v>4598</v>
      </c>
      <c r="C170" s="17" t="s">
        <v>4649</v>
      </c>
      <c r="D170" s="21"/>
      <c r="E170" s="21"/>
      <c r="F170" s="2951">
        <v>0</v>
      </c>
      <c r="G170" s="21"/>
      <c r="H170" s="17" t="s">
        <v>4605</v>
      </c>
      <c r="I170" s="551" t="s">
        <v>4664</v>
      </c>
      <c r="J170" s="304"/>
      <c r="K170" s="66"/>
      <c r="L170" s="551" t="s">
        <v>4609</v>
      </c>
      <c r="M170" s="17" t="s">
        <v>4605</v>
      </c>
      <c r="N170" s="21"/>
      <c r="O170" s="21"/>
      <c r="P170" s="2951">
        <v>0</v>
      </c>
      <c r="Q170" s="21"/>
      <c r="R170" s="69" t="s">
        <v>4598</v>
      </c>
      <c r="S170" s="17" t="s">
        <v>4649</v>
      </c>
      <c r="T170" s="70"/>
    </row>
    <row r="171" spans="1:20" ht="18" customHeight="1" x14ac:dyDescent="0.25">
      <c r="A171" s="322"/>
      <c r="B171" s="17" t="s">
        <v>569</v>
      </c>
      <c r="C171" s="17" t="s">
        <v>4730</v>
      </c>
      <c r="D171" s="2951">
        <v>0</v>
      </c>
      <c r="E171" s="19"/>
      <c r="F171" s="19"/>
      <c r="G171" s="21"/>
      <c r="H171" s="17" t="s">
        <v>4605</v>
      </c>
      <c r="I171" s="551" t="s">
        <v>4668</v>
      </c>
      <c r="J171" s="304"/>
      <c r="K171" s="66"/>
      <c r="L171" s="551" t="s">
        <v>4611</v>
      </c>
      <c r="M171" s="17" t="s">
        <v>4605</v>
      </c>
      <c r="N171" s="2951">
        <v>0</v>
      </c>
      <c r="O171" s="19"/>
      <c r="P171" s="19"/>
      <c r="Q171" s="21"/>
      <c r="R171" s="69" t="s">
        <v>4598</v>
      </c>
      <c r="S171" s="17" t="s">
        <v>4649</v>
      </c>
      <c r="T171" s="68"/>
    </row>
    <row r="172" spans="1:20" ht="18" customHeight="1" x14ac:dyDescent="0.25">
      <c r="A172" s="16"/>
      <c r="B172" s="17" t="s">
        <v>569</v>
      </c>
      <c r="C172" s="17" t="s">
        <v>4730</v>
      </c>
      <c r="D172" s="21"/>
      <c r="E172" s="2951">
        <v>0</v>
      </c>
      <c r="F172" s="21"/>
      <c r="G172" s="21"/>
      <c r="H172" s="17" t="s">
        <v>4605</v>
      </c>
      <c r="I172" s="551" t="s">
        <v>4672</v>
      </c>
      <c r="J172" s="304"/>
      <c r="K172" s="66"/>
      <c r="L172" s="551" t="s">
        <v>4613</v>
      </c>
      <c r="M172" s="17" t="s">
        <v>4605</v>
      </c>
      <c r="N172" s="21"/>
      <c r="O172" s="2951">
        <v>0</v>
      </c>
      <c r="P172" s="21"/>
      <c r="Q172" s="21"/>
      <c r="R172" s="69" t="s">
        <v>4598</v>
      </c>
      <c r="S172" s="17" t="s">
        <v>4649</v>
      </c>
      <c r="T172" s="70"/>
    </row>
    <row r="173" spans="1:20" ht="18" customHeight="1" x14ac:dyDescent="0.25">
      <c r="A173" s="322"/>
      <c r="B173" s="17" t="s">
        <v>569</v>
      </c>
      <c r="C173" s="17" t="s">
        <v>4730</v>
      </c>
      <c r="D173" s="21"/>
      <c r="E173" s="21"/>
      <c r="F173" s="2951">
        <v>0</v>
      </c>
      <c r="G173" s="21"/>
      <c r="H173" s="17" t="s">
        <v>4605</v>
      </c>
      <c r="I173" s="551" t="s">
        <v>4677</v>
      </c>
      <c r="J173" s="304"/>
      <c r="K173" s="66"/>
      <c r="L173" s="551" t="s">
        <v>4617</v>
      </c>
      <c r="M173" s="17" t="s">
        <v>4605</v>
      </c>
      <c r="N173" s="21"/>
      <c r="O173" s="21"/>
      <c r="P173" s="2951">
        <v>0</v>
      </c>
      <c r="Q173" s="21"/>
      <c r="R173" s="69" t="s">
        <v>4598</v>
      </c>
      <c r="S173" s="17" t="s">
        <v>4649</v>
      </c>
      <c r="T173" s="70"/>
    </row>
    <row r="174" spans="1:20" ht="18" customHeight="1" x14ac:dyDescent="0.25">
      <c r="A174" s="16"/>
      <c r="B174" s="17" t="s">
        <v>569</v>
      </c>
      <c r="C174" s="17" t="s">
        <v>4730</v>
      </c>
      <c r="D174" s="2951">
        <v>0</v>
      </c>
      <c r="E174" s="19"/>
      <c r="F174" s="19"/>
      <c r="G174" s="21"/>
      <c r="H174" s="17" t="s">
        <v>4605</v>
      </c>
      <c r="I174" s="551" t="s">
        <v>4681</v>
      </c>
      <c r="J174" s="304"/>
      <c r="K174" s="66"/>
      <c r="L174" s="551" t="s">
        <v>4621</v>
      </c>
      <c r="M174" s="17" t="s">
        <v>4605</v>
      </c>
      <c r="N174" s="2951">
        <v>0</v>
      </c>
      <c r="O174" s="19"/>
      <c r="P174" s="19"/>
      <c r="Q174" s="21"/>
      <c r="R174" s="69" t="s">
        <v>4638</v>
      </c>
      <c r="S174" s="17" t="s">
        <v>4649</v>
      </c>
      <c r="T174" s="70" t="s">
        <v>5825</v>
      </c>
    </row>
    <row r="175" spans="1:20" ht="18" customHeight="1" x14ac:dyDescent="0.25">
      <c r="A175" s="322"/>
      <c r="B175" s="17" t="s">
        <v>569</v>
      </c>
      <c r="C175" s="17" t="s">
        <v>4730</v>
      </c>
      <c r="D175" s="21"/>
      <c r="E175" s="2951">
        <v>0</v>
      </c>
      <c r="F175" s="21"/>
      <c r="G175" s="21"/>
      <c r="H175" s="17" t="s">
        <v>4605</v>
      </c>
      <c r="I175" s="551" t="s">
        <v>4685</v>
      </c>
      <c r="J175" s="304"/>
      <c r="K175" s="66"/>
      <c r="L175" s="551" t="s">
        <v>4687</v>
      </c>
      <c r="M175" s="17" t="s">
        <v>4605</v>
      </c>
      <c r="N175" s="21"/>
      <c r="O175" s="2951">
        <v>0</v>
      </c>
      <c r="P175" s="21"/>
      <c r="Q175" s="21"/>
      <c r="R175" s="69" t="s">
        <v>4638</v>
      </c>
      <c r="S175" s="17" t="s">
        <v>4649</v>
      </c>
      <c r="T175" s="70" t="s">
        <v>5826</v>
      </c>
    </row>
    <row r="176" spans="1:20" ht="18" customHeight="1" x14ac:dyDescent="0.25">
      <c r="A176" s="322"/>
      <c r="B176" s="17" t="s">
        <v>569</v>
      </c>
      <c r="C176" s="17" t="s">
        <v>4730</v>
      </c>
      <c r="D176" s="21"/>
      <c r="E176" s="21"/>
      <c r="F176" s="2951">
        <v>0</v>
      </c>
      <c r="G176" s="21"/>
      <c r="H176" s="17" t="s">
        <v>4605</v>
      </c>
      <c r="I176" s="551" t="s">
        <v>4690</v>
      </c>
      <c r="J176" s="304"/>
      <c r="K176" s="66"/>
      <c r="L176" s="551" t="s">
        <v>4692</v>
      </c>
      <c r="M176" s="17" t="s">
        <v>4605</v>
      </c>
      <c r="N176" s="21"/>
      <c r="O176" s="21"/>
      <c r="P176" s="2951">
        <v>0</v>
      </c>
      <c r="Q176" s="21"/>
      <c r="R176" s="69" t="s">
        <v>4638</v>
      </c>
      <c r="S176" s="17" t="s">
        <v>4649</v>
      </c>
      <c r="T176" s="70" t="s">
        <v>5827</v>
      </c>
    </row>
    <row r="177" spans="1:20" ht="18" customHeight="1" x14ac:dyDescent="0.25">
      <c r="A177" s="16"/>
      <c r="B177" s="17" t="s">
        <v>569</v>
      </c>
      <c r="C177" s="17" t="s">
        <v>4730</v>
      </c>
      <c r="D177" s="2951">
        <v>0</v>
      </c>
      <c r="E177" s="19"/>
      <c r="F177" s="19"/>
      <c r="G177" s="21"/>
      <c r="H177" s="17" t="s">
        <v>4605</v>
      </c>
      <c r="I177" s="551" t="s">
        <v>4695</v>
      </c>
      <c r="J177" s="304"/>
      <c r="K177" s="66"/>
      <c r="L177" s="551" t="s">
        <v>4696</v>
      </c>
      <c r="M177" s="17" t="s">
        <v>4605</v>
      </c>
      <c r="N177" s="2951">
        <v>0</v>
      </c>
      <c r="O177" s="19"/>
      <c r="P177" s="19"/>
      <c r="Q177" s="21"/>
      <c r="R177" s="69" t="s">
        <v>4638</v>
      </c>
      <c r="S177" s="17" t="s">
        <v>4649</v>
      </c>
      <c r="T177" s="70" t="s">
        <v>5828</v>
      </c>
    </row>
    <row r="178" spans="1:20" ht="18" customHeight="1" x14ac:dyDescent="0.25">
      <c r="A178" s="322"/>
      <c r="B178" s="72" t="s">
        <v>569</v>
      </c>
      <c r="C178" s="72" t="s">
        <v>4730</v>
      </c>
      <c r="D178" s="21"/>
      <c r="E178" s="2951">
        <v>0</v>
      </c>
      <c r="F178" s="21"/>
      <c r="G178" s="74"/>
      <c r="H178" s="72" t="s">
        <v>4605</v>
      </c>
      <c r="I178" s="552" t="s">
        <v>4698</v>
      </c>
      <c r="J178" s="304"/>
      <c r="K178" s="96"/>
      <c r="L178" s="552" t="s">
        <v>4699</v>
      </c>
      <c r="M178" s="72" t="s">
        <v>4605</v>
      </c>
      <c r="N178" s="21"/>
      <c r="O178" s="2951">
        <v>0</v>
      </c>
      <c r="P178" s="21"/>
      <c r="Q178" s="74"/>
      <c r="R178" s="75" t="s">
        <v>4638</v>
      </c>
      <c r="S178" s="17" t="s">
        <v>4649</v>
      </c>
      <c r="T178" s="70" t="s">
        <v>5829</v>
      </c>
    </row>
    <row r="179" spans="1:20" ht="18" customHeight="1" x14ac:dyDescent="0.25">
      <c r="A179" s="16"/>
      <c r="B179" s="17" t="s">
        <v>569</v>
      </c>
      <c r="C179" s="17" t="s">
        <v>4730</v>
      </c>
      <c r="D179" s="21"/>
      <c r="E179" s="21"/>
      <c r="F179" s="2951">
        <v>0</v>
      </c>
      <c r="G179" s="21"/>
      <c r="H179" s="17" t="s">
        <v>4605</v>
      </c>
      <c r="I179" s="551" t="s">
        <v>4700</v>
      </c>
      <c r="J179" s="304"/>
      <c r="K179" s="66"/>
      <c r="L179" s="551" t="s">
        <v>4701</v>
      </c>
      <c r="M179" s="17" t="s">
        <v>4605</v>
      </c>
      <c r="N179" s="21"/>
      <c r="O179" s="21"/>
      <c r="P179" s="2951">
        <v>0</v>
      </c>
      <c r="Q179" s="21"/>
      <c r="R179" s="75" t="s">
        <v>4638</v>
      </c>
      <c r="S179" s="17" t="s">
        <v>4649</v>
      </c>
      <c r="T179" s="70" t="s">
        <v>5830</v>
      </c>
    </row>
    <row r="180" spans="1:20" ht="18" customHeight="1" x14ac:dyDescent="0.25">
      <c r="A180" s="322"/>
      <c r="B180" s="17" t="s">
        <v>569</v>
      </c>
      <c r="C180" s="17" t="s">
        <v>4730</v>
      </c>
      <c r="D180" s="2951">
        <v>0</v>
      </c>
      <c r="E180" s="19"/>
      <c r="F180" s="19"/>
      <c r="G180" s="21"/>
      <c r="H180" s="17" t="s">
        <v>4605</v>
      </c>
      <c r="I180" s="551" t="s">
        <v>4704</v>
      </c>
      <c r="J180" s="304"/>
      <c r="K180" s="66"/>
      <c r="L180" s="551" t="s">
        <v>4705</v>
      </c>
      <c r="M180" s="17" t="s">
        <v>4605</v>
      </c>
      <c r="N180" s="2951">
        <v>0</v>
      </c>
      <c r="O180" s="19"/>
      <c r="P180" s="19"/>
      <c r="Q180" s="21"/>
      <c r="R180" s="75" t="s">
        <v>4638</v>
      </c>
      <c r="S180" s="17" t="s">
        <v>4649</v>
      </c>
      <c r="T180" s="70" t="s">
        <v>3517</v>
      </c>
    </row>
    <row r="181" spans="1:20" ht="18" customHeight="1" x14ac:dyDescent="0.25">
      <c r="A181" s="16"/>
      <c r="B181" s="17" t="s">
        <v>569</v>
      </c>
      <c r="C181" s="17" t="s">
        <v>4730</v>
      </c>
      <c r="D181" s="21"/>
      <c r="E181" s="2951">
        <v>0</v>
      </c>
      <c r="F181" s="21"/>
      <c r="G181" s="21"/>
      <c r="H181" s="72" t="s">
        <v>4605</v>
      </c>
      <c r="I181" s="552" t="s">
        <v>4708</v>
      </c>
      <c r="J181" s="304"/>
      <c r="K181" s="66"/>
      <c r="L181" s="552" t="s">
        <v>4710</v>
      </c>
      <c r="M181" s="72" t="s">
        <v>4605</v>
      </c>
      <c r="N181" s="21"/>
      <c r="O181" s="2951">
        <v>0</v>
      </c>
      <c r="P181" s="21"/>
      <c r="Q181" s="21"/>
      <c r="R181" s="75" t="s">
        <v>4638</v>
      </c>
      <c r="S181" s="17" t="s">
        <v>4649</v>
      </c>
      <c r="T181" s="70" t="s">
        <v>3523</v>
      </c>
    </row>
    <row r="182" spans="1:20" ht="18" customHeight="1" x14ac:dyDescent="0.25">
      <c r="A182" s="322"/>
      <c r="B182" s="17" t="s">
        <v>569</v>
      </c>
      <c r="C182" s="17" t="s">
        <v>4730</v>
      </c>
      <c r="D182" s="21"/>
      <c r="E182" s="21"/>
      <c r="F182" s="2951">
        <v>0</v>
      </c>
      <c r="G182" s="21"/>
      <c r="H182" s="17" t="s">
        <v>4605</v>
      </c>
      <c r="I182" s="551" t="s">
        <v>4713</v>
      </c>
      <c r="J182" s="65"/>
      <c r="K182" s="66"/>
      <c r="L182" s="551" t="s">
        <v>4714</v>
      </c>
      <c r="M182" s="17" t="s">
        <v>4605</v>
      </c>
      <c r="N182" s="21"/>
      <c r="O182" s="21"/>
      <c r="P182" s="2951">
        <v>0</v>
      </c>
      <c r="Q182" s="21"/>
      <c r="R182" s="69" t="s">
        <v>4598</v>
      </c>
      <c r="S182" s="17" t="s">
        <v>4649</v>
      </c>
      <c r="T182" s="70"/>
    </row>
    <row r="183" spans="1:20" ht="18" customHeight="1" x14ac:dyDescent="0.25">
      <c r="A183" s="322"/>
      <c r="B183" s="17" t="s">
        <v>569</v>
      </c>
      <c r="C183" s="17" t="s">
        <v>4730</v>
      </c>
      <c r="D183" s="2951">
        <v>0</v>
      </c>
      <c r="E183" s="19"/>
      <c r="F183" s="19"/>
      <c r="G183" s="21"/>
      <c r="H183" s="17" t="s">
        <v>4605</v>
      </c>
      <c r="I183" s="551" t="s">
        <v>4717</v>
      </c>
      <c r="J183" s="65"/>
      <c r="K183" s="66"/>
      <c r="L183" s="551" t="s">
        <v>4718</v>
      </c>
      <c r="M183" s="17" t="s">
        <v>4605</v>
      </c>
      <c r="N183" s="2951">
        <v>0</v>
      </c>
      <c r="O183" s="19"/>
      <c r="P183" s="19"/>
      <c r="Q183" s="21"/>
      <c r="R183" s="69" t="s">
        <v>4598</v>
      </c>
      <c r="S183" s="17" t="s">
        <v>4649</v>
      </c>
      <c r="T183" s="70"/>
    </row>
    <row r="184" spans="1:20" ht="18" customHeight="1" x14ac:dyDescent="0.25">
      <c r="A184" s="322"/>
      <c r="B184" s="17" t="s">
        <v>569</v>
      </c>
      <c r="C184" s="17" t="s">
        <v>4730</v>
      </c>
      <c r="D184" s="21"/>
      <c r="E184" s="2951">
        <v>0</v>
      </c>
      <c r="F184" s="21"/>
      <c r="G184" s="21"/>
      <c r="H184" s="17" t="s">
        <v>4605</v>
      </c>
      <c r="I184" s="551" t="s">
        <v>5062</v>
      </c>
      <c r="J184" s="65"/>
      <c r="K184" s="66"/>
      <c r="L184" s="551" t="s">
        <v>4850</v>
      </c>
      <c r="M184" s="17" t="s">
        <v>4605</v>
      </c>
      <c r="N184" s="21"/>
      <c r="O184" s="2951">
        <v>0</v>
      </c>
      <c r="P184" s="21"/>
      <c r="Q184" s="21"/>
      <c r="R184" s="69" t="s">
        <v>4598</v>
      </c>
      <c r="S184" s="17" t="s">
        <v>4649</v>
      </c>
      <c r="T184" s="70"/>
    </row>
    <row r="185" spans="1:20" ht="18" customHeight="1" x14ac:dyDescent="0.25">
      <c r="A185" s="99"/>
      <c r="B185" s="17" t="s">
        <v>569</v>
      </c>
      <c r="C185" s="17" t="s">
        <v>4730</v>
      </c>
      <c r="D185" s="21"/>
      <c r="E185" s="21"/>
      <c r="F185" s="2951">
        <v>0</v>
      </c>
      <c r="G185" s="21"/>
      <c r="H185" s="17" t="s">
        <v>4605</v>
      </c>
      <c r="I185" s="551" t="s">
        <v>4852</v>
      </c>
      <c r="J185" s="65"/>
      <c r="K185" s="66"/>
      <c r="L185" s="551" t="s">
        <v>4853</v>
      </c>
      <c r="M185" s="17" t="s">
        <v>4605</v>
      </c>
      <c r="N185" s="21"/>
      <c r="O185" s="21"/>
      <c r="P185" s="2951">
        <v>0</v>
      </c>
      <c r="Q185" s="21"/>
      <c r="R185" s="69" t="s">
        <v>4598</v>
      </c>
      <c r="S185" s="17" t="s">
        <v>4649</v>
      </c>
      <c r="T185" s="70"/>
    </row>
    <row r="186" spans="1:20" ht="18" customHeight="1" x14ac:dyDescent="0.25">
      <c r="A186" s="322"/>
      <c r="B186" s="17" t="s">
        <v>569</v>
      </c>
      <c r="C186" s="17" t="s">
        <v>4730</v>
      </c>
      <c r="D186" s="2951">
        <v>0</v>
      </c>
      <c r="E186" s="19"/>
      <c r="F186" s="19"/>
      <c r="G186" s="21"/>
      <c r="H186" s="17" t="s">
        <v>4605</v>
      </c>
      <c r="I186" s="551" t="s">
        <v>4854</v>
      </c>
      <c r="J186" s="65"/>
      <c r="K186" s="66"/>
      <c r="L186" s="551" t="s">
        <v>4855</v>
      </c>
      <c r="M186" s="17" t="s">
        <v>4605</v>
      </c>
      <c r="N186" s="2951">
        <v>0</v>
      </c>
      <c r="O186" s="19"/>
      <c r="P186" s="19"/>
      <c r="Q186" s="21"/>
      <c r="R186" s="69" t="s">
        <v>4598</v>
      </c>
      <c r="S186" s="17" t="s">
        <v>4649</v>
      </c>
      <c r="T186" s="70"/>
    </row>
    <row r="187" spans="1:20" ht="18" customHeight="1" x14ac:dyDescent="0.25">
      <c r="A187" s="322"/>
      <c r="B187" s="17" t="s">
        <v>569</v>
      </c>
      <c r="C187" s="17" t="s">
        <v>4730</v>
      </c>
      <c r="D187" s="21"/>
      <c r="E187" s="2951">
        <v>0</v>
      </c>
      <c r="F187" s="21"/>
      <c r="G187" s="21"/>
      <c r="H187" s="17" t="s">
        <v>4605</v>
      </c>
      <c r="I187" s="551" t="s">
        <v>4856</v>
      </c>
      <c r="J187" s="65"/>
      <c r="K187" s="66"/>
      <c r="L187" s="551" t="s">
        <v>4857</v>
      </c>
      <c r="M187" s="17" t="s">
        <v>4605</v>
      </c>
      <c r="N187" s="21"/>
      <c r="O187" s="2951">
        <v>0</v>
      </c>
      <c r="P187" s="21"/>
      <c r="Q187" s="21"/>
      <c r="R187" s="69" t="s">
        <v>4598</v>
      </c>
      <c r="S187" s="17" t="s">
        <v>4649</v>
      </c>
      <c r="T187" s="70"/>
    </row>
    <row r="188" spans="1:20" ht="18" customHeight="1" x14ac:dyDescent="0.25">
      <c r="A188" s="322"/>
      <c r="B188" s="23" t="s">
        <v>569</v>
      </c>
      <c r="C188" s="17" t="s">
        <v>4730</v>
      </c>
      <c r="D188" s="21"/>
      <c r="E188" s="21"/>
      <c r="F188" s="2951">
        <v>0</v>
      </c>
      <c r="G188" s="21"/>
      <c r="H188" s="17" t="s">
        <v>4605</v>
      </c>
      <c r="I188" s="551" t="s">
        <v>4858</v>
      </c>
      <c r="J188" s="65"/>
      <c r="K188" s="66"/>
      <c r="L188" s="551" t="s">
        <v>4859</v>
      </c>
      <c r="M188" s="17" t="s">
        <v>4605</v>
      </c>
      <c r="N188" s="21"/>
      <c r="O188" s="21"/>
      <c r="P188" s="2951">
        <v>0</v>
      </c>
      <c r="Q188" s="21"/>
      <c r="R188" s="69" t="s">
        <v>4598</v>
      </c>
      <c r="S188" s="17" t="s">
        <v>4649</v>
      </c>
      <c r="T188" s="70"/>
    </row>
    <row r="189" spans="1:20" ht="18" customHeight="1" x14ac:dyDescent="0.25">
      <c r="A189" s="322"/>
      <c r="B189" s="17" t="s">
        <v>569</v>
      </c>
      <c r="C189" s="17" t="s">
        <v>4730</v>
      </c>
      <c r="D189" s="2951">
        <v>0</v>
      </c>
      <c r="E189" s="21"/>
      <c r="F189" s="21"/>
      <c r="G189" s="21"/>
      <c r="H189" s="17" t="s">
        <v>4605</v>
      </c>
      <c r="I189" s="551" t="s">
        <v>4798</v>
      </c>
      <c r="J189" s="65"/>
      <c r="K189" s="66"/>
      <c r="L189" s="551" t="s">
        <v>4800</v>
      </c>
      <c r="M189" s="17" t="s">
        <v>4605</v>
      </c>
      <c r="N189" s="2951">
        <v>0</v>
      </c>
      <c r="O189" s="21"/>
      <c r="P189" s="21"/>
      <c r="Q189" s="21"/>
      <c r="R189" s="69" t="s">
        <v>4598</v>
      </c>
      <c r="S189" s="17" t="s">
        <v>4649</v>
      </c>
      <c r="T189" s="70"/>
    </row>
    <row r="190" spans="1:20" ht="18" customHeight="1" thickBot="1" x14ac:dyDescent="0.3">
      <c r="A190" s="38"/>
      <c r="B190" s="29" t="s">
        <v>569</v>
      </c>
      <c r="C190" s="35" t="s">
        <v>4730</v>
      </c>
      <c r="D190" s="30"/>
      <c r="E190" s="2953">
        <v>0</v>
      </c>
      <c r="F190" s="30"/>
      <c r="G190" s="36"/>
      <c r="H190" s="35" t="s">
        <v>4605</v>
      </c>
      <c r="I190" s="553" t="s">
        <v>4803</v>
      </c>
      <c r="J190" s="76"/>
      <c r="K190" s="77"/>
      <c r="L190" s="553" t="s">
        <v>4804</v>
      </c>
      <c r="M190" s="35" t="s">
        <v>4605</v>
      </c>
      <c r="N190" s="30"/>
      <c r="O190" s="2953">
        <v>0</v>
      </c>
      <c r="P190" s="30"/>
      <c r="Q190" s="36"/>
      <c r="R190" s="78" t="s">
        <v>4598</v>
      </c>
      <c r="S190" s="35" t="s">
        <v>4649</v>
      </c>
      <c r="T190" s="79"/>
    </row>
    <row r="191" spans="1:20" ht="18" customHeight="1" thickTop="1" thickBot="1" x14ac:dyDescent="0.3">
      <c r="M191" s="80" t="s">
        <v>5652</v>
      </c>
      <c r="N191" s="33">
        <f>SUM(D164:D190,N164:N190)</f>
        <v>0</v>
      </c>
      <c r="O191" s="33">
        <f>SUM(E164:E190,O164:O190)</f>
        <v>0</v>
      </c>
      <c r="P191" s="33">
        <f>SUM(F164:F190,P164:P190)</f>
        <v>0</v>
      </c>
    </row>
    <row r="192" spans="1:20" ht="18.600000000000001" thickTop="1" thickBot="1" x14ac:dyDescent="0.3">
      <c r="A192" s="2" t="s">
        <v>6959</v>
      </c>
      <c r="C192" s="3546" t="s">
        <v>5831</v>
      </c>
      <c r="D192" s="3546"/>
      <c r="E192" s="3546"/>
      <c r="F192" s="3546"/>
      <c r="G192" s="53"/>
      <c r="H192" s="124"/>
      <c r="I192" s="124"/>
      <c r="J192" s="3547" t="s">
        <v>5660</v>
      </c>
      <c r="K192" s="3553"/>
      <c r="L192" s="124"/>
      <c r="M192" s="124"/>
      <c r="N192" s="53"/>
      <c r="O192" s="53"/>
      <c r="P192" s="53"/>
      <c r="Q192" s="53"/>
      <c r="R192" s="53"/>
      <c r="S192" s="53"/>
    </row>
    <row r="193" spans="1:20" ht="15.6" thickTop="1" thickBot="1" x14ac:dyDescent="0.3">
      <c r="A193" s="3"/>
      <c r="D193" s="54"/>
      <c r="E193" s="54"/>
      <c r="F193" s="54"/>
      <c r="G193" s="54"/>
      <c r="H193" s="4"/>
      <c r="I193" s="4"/>
      <c r="K193" s="56"/>
      <c r="L193" s="567"/>
      <c r="M193" s="1448" t="s">
        <v>4570</v>
      </c>
      <c r="N193" s="1445"/>
      <c r="O193" s="1446"/>
      <c r="P193" s="1447"/>
      <c r="Q193" s="510" t="s">
        <v>4571</v>
      </c>
      <c r="R193" s="133"/>
      <c r="S193" s="128"/>
      <c r="T193" s="530"/>
    </row>
    <row r="194" spans="1:20" ht="15.6" thickTop="1" thickBot="1" x14ac:dyDescent="0.3">
      <c r="A194" s="5" t="s">
        <v>4572</v>
      </c>
      <c r="B194" s="6" t="s">
        <v>4573</v>
      </c>
      <c r="C194" s="7" t="s">
        <v>4574</v>
      </c>
      <c r="D194" s="6" t="s">
        <v>4575</v>
      </c>
      <c r="E194" s="6" t="s">
        <v>4576</v>
      </c>
      <c r="F194" s="6" t="s">
        <v>4577</v>
      </c>
      <c r="G194" s="6" t="s">
        <v>4578</v>
      </c>
      <c r="H194" s="8" t="s">
        <v>4579</v>
      </c>
      <c r="I194" s="549"/>
      <c r="J194" s="58" t="s">
        <v>4580</v>
      </c>
      <c r="K194" s="59" t="s">
        <v>4580</v>
      </c>
      <c r="L194" s="568"/>
      <c r="M194" s="8" t="s">
        <v>4579</v>
      </c>
      <c r="N194" s="6" t="s">
        <v>4575</v>
      </c>
      <c r="O194" s="6" t="s">
        <v>4576</v>
      </c>
      <c r="P194" s="6" t="s">
        <v>4577</v>
      </c>
      <c r="Q194" s="6" t="s">
        <v>4578</v>
      </c>
      <c r="R194" s="6" t="s">
        <v>4573</v>
      </c>
      <c r="S194" s="7" t="s">
        <v>4574</v>
      </c>
      <c r="T194" s="60" t="s">
        <v>4572</v>
      </c>
    </row>
    <row r="195" spans="1:20" ht="15" thickTop="1" x14ac:dyDescent="0.25">
      <c r="A195" s="10"/>
      <c r="B195" s="11" t="s">
        <v>569</v>
      </c>
      <c r="C195" s="13" t="s">
        <v>4730</v>
      </c>
      <c r="D195" s="15"/>
      <c r="E195" s="15"/>
      <c r="F195" s="2948">
        <v>0</v>
      </c>
      <c r="G195" s="15"/>
      <c r="H195" s="11" t="s">
        <v>4584</v>
      </c>
      <c r="I195" s="550" t="s">
        <v>4640</v>
      </c>
      <c r="J195" s="303"/>
      <c r="K195" s="62"/>
      <c r="L195" s="550" t="s">
        <v>4586</v>
      </c>
      <c r="M195" s="11" t="s">
        <v>4584</v>
      </c>
      <c r="N195" s="15"/>
      <c r="O195" s="15"/>
      <c r="P195" s="2948">
        <v>0</v>
      </c>
      <c r="Q195" s="15"/>
      <c r="R195" s="17" t="s">
        <v>569</v>
      </c>
      <c r="S195" s="17" t="s">
        <v>4730</v>
      </c>
      <c r="T195" s="98"/>
    </row>
    <row r="196" spans="1:20" ht="14.25" customHeight="1" x14ac:dyDescent="0.25">
      <c r="A196" s="16"/>
      <c r="B196" s="17" t="s">
        <v>569</v>
      </c>
      <c r="C196" s="17" t="s">
        <v>4730</v>
      </c>
      <c r="D196" s="2951">
        <v>0</v>
      </c>
      <c r="E196" s="19"/>
      <c r="F196" s="19"/>
      <c r="G196" s="19"/>
      <c r="H196" s="17" t="s">
        <v>4584</v>
      </c>
      <c r="I196" s="551" t="s">
        <v>4645</v>
      </c>
      <c r="J196" s="304"/>
      <c r="K196" s="66"/>
      <c r="L196" s="551" t="s">
        <v>4591</v>
      </c>
      <c r="M196" s="17" t="s">
        <v>4584</v>
      </c>
      <c r="N196" s="2951">
        <v>0</v>
      </c>
      <c r="O196" s="19"/>
      <c r="P196" s="19"/>
      <c r="Q196" s="19"/>
      <c r="R196" s="17" t="s">
        <v>569</v>
      </c>
      <c r="S196" s="17" t="s">
        <v>4730</v>
      </c>
      <c r="T196" s="68"/>
    </row>
    <row r="197" spans="1:20" ht="14.25" customHeight="1" x14ac:dyDescent="0.25">
      <c r="A197" s="322"/>
      <c r="B197" s="17" t="s">
        <v>569</v>
      </c>
      <c r="C197" s="17" t="s">
        <v>4730</v>
      </c>
      <c r="D197" s="21"/>
      <c r="E197" s="2951">
        <v>0</v>
      </c>
      <c r="F197" s="21"/>
      <c r="G197" s="21"/>
      <c r="H197" s="17" t="s">
        <v>4584</v>
      </c>
      <c r="I197" s="551" t="s">
        <v>4648</v>
      </c>
      <c r="J197" s="304"/>
      <c r="K197" s="66"/>
      <c r="L197" s="551" t="s">
        <v>4596</v>
      </c>
      <c r="M197" s="17" t="s">
        <v>4584</v>
      </c>
      <c r="N197" s="21"/>
      <c r="O197" s="2951">
        <v>0</v>
      </c>
      <c r="P197" s="21"/>
      <c r="Q197" s="21"/>
      <c r="R197" s="17" t="s">
        <v>569</v>
      </c>
      <c r="S197" s="17" t="s">
        <v>4730</v>
      </c>
      <c r="T197" s="70"/>
    </row>
    <row r="198" spans="1:20" ht="14.25" customHeight="1" x14ac:dyDescent="0.25">
      <c r="A198" s="16"/>
      <c r="B198" s="17" t="s">
        <v>569</v>
      </c>
      <c r="C198" s="17" t="s">
        <v>4730</v>
      </c>
      <c r="D198" s="21"/>
      <c r="E198" s="21"/>
      <c r="F198" s="2951">
        <v>0</v>
      </c>
      <c r="G198" s="21"/>
      <c r="H198" s="17" t="s">
        <v>4584</v>
      </c>
      <c r="I198" s="551" t="s">
        <v>4652</v>
      </c>
      <c r="J198" s="304"/>
      <c r="K198" s="66"/>
      <c r="L198" s="551" t="s">
        <v>4601</v>
      </c>
      <c r="M198" s="17" t="s">
        <v>4584</v>
      </c>
      <c r="N198" s="21"/>
      <c r="O198" s="21"/>
      <c r="P198" s="2951">
        <v>0</v>
      </c>
      <c r="Q198" s="21"/>
      <c r="R198" s="17" t="s">
        <v>569</v>
      </c>
      <c r="S198" s="17" t="s">
        <v>4730</v>
      </c>
      <c r="T198" s="68"/>
    </row>
    <row r="199" spans="1:20" ht="14.25" customHeight="1" x14ac:dyDescent="0.25">
      <c r="A199" s="322"/>
      <c r="B199" s="17" t="s">
        <v>569</v>
      </c>
      <c r="C199" s="17" t="s">
        <v>4730</v>
      </c>
      <c r="D199" s="2951">
        <v>0</v>
      </c>
      <c r="E199" s="21"/>
      <c r="F199" s="21"/>
      <c r="G199" s="21"/>
      <c r="H199" s="17" t="s">
        <v>4584</v>
      </c>
      <c r="I199" s="551" t="s">
        <v>4655</v>
      </c>
      <c r="J199" s="304"/>
      <c r="K199" s="66"/>
      <c r="L199" s="551" t="s">
        <v>4604</v>
      </c>
      <c r="M199" s="17" t="s">
        <v>4605</v>
      </c>
      <c r="N199" s="2951">
        <v>0</v>
      </c>
      <c r="O199" s="21"/>
      <c r="P199" s="21"/>
      <c r="Q199" s="21"/>
      <c r="R199" s="17" t="s">
        <v>569</v>
      </c>
      <c r="S199" s="17" t="s">
        <v>4730</v>
      </c>
      <c r="T199" s="70"/>
    </row>
    <row r="200" spans="1:20" ht="14.25" customHeight="1" x14ac:dyDescent="0.25">
      <c r="A200" s="16"/>
      <c r="B200" s="17" t="s">
        <v>569</v>
      </c>
      <c r="C200" s="17" t="s">
        <v>4730</v>
      </c>
      <c r="D200" s="21"/>
      <c r="E200" s="2951">
        <v>0</v>
      </c>
      <c r="F200" s="21"/>
      <c r="G200" s="21"/>
      <c r="H200" s="17" t="s">
        <v>4584</v>
      </c>
      <c r="I200" s="551" t="s">
        <v>4660</v>
      </c>
      <c r="J200" s="304"/>
      <c r="K200" s="66"/>
      <c r="L200" s="551" t="s">
        <v>4607</v>
      </c>
      <c r="M200" s="17" t="s">
        <v>4605</v>
      </c>
      <c r="N200" s="21"/>
      <c r="O200" s="2951">
        <v>0</v>
      </c>
      <c r="P200" s="21"/>
      <c r="Q200" s="21"/>
      <c r="R200" s="17" t="s">
        <v>569</v>
      </c>
      <c r="S200" s="17" t="s">
        <v>4730</v>
      </c>
      <c r="T200" s="68"/>
    </row>
    <row r="201" spans="1:20" ht="14.25" customHeight="1" x14ac:dyDescent="0.25">
      <c r="A201" s="107"/>
      <c r="B201" s="17" t="s">
        <v>4598</v>
      </c>
      <c r="C201" s="17" t="s">
        <v>4649</v>
      </c>
      <c r="D201" s="21"/>
      <c r="E201" s="21"/>
      <c r="F201" s="2951">
        <v>0</v>
      </c>
      <c r="G201" s="21"/>
      <c r="H201" s="17" t="s">
        <v>4605</v>
      </c>
      <c r="I201" s="551" t="s">
        <v>4664</v>
      </c>
      <c r="J201" s="65"/>
      <c r="K201" s="66"/>
      <c r="L201" s="551" t="s">
        <v>4609</v>
      </c>
      <c r="M201" s="17" t="s">
        <v>4605</v>
      </c>
      <c r="N201" s="21"/>
      <c r="O201" s="21"/>
      <c r="P201" s="2951">
        <v>0</v>
      </c>
      <c r="Q201" s="21"/>
      <c r="R201" s="17" t="s">
        <v>569</v>
      </c>
      <c r="S201" s="17" t="s">
        <v>4730</v>
      </c>
      <c r="T201" s="82"/>
    </row>
    <row r="202" spans="1:20" ht="14.25" customHeight="1" x14ac:dyDescent="0.25">
      <c r="A202" s="322"/>
      <c r="B202" s="17" t="s">
        <v>569</v>
      </c>
      <c r="C202" s="17" t="s">
        <v>4730</v>
      </c>
      <c r="D202" s="2951">
        <v>0</v>
      </c>
      <c r="E202" s="19"/>
      <c r="F202" s="19"/>
      <c r="G202" s="21"/>
      <c r="H202" s="17" t="s">
        <v>4605</v>
      </c>
      <c r="I202" s="551" t="s">
        <v>4668</v>
      </c>
      <c r="J202" s="65"/>
      <c r="K202" s="66"/>
      <c r="L202" s="551" t="s">
        <v>4611</v>
      </c>
      <c r="M202" s="17" t="s">
        <v>4605</v>
      </c>
      <c r="N202" s="2951">
        <v>0</v>
      </c>
      <c r="O202" s="19"/>
      <c r="P202" s="19"/>
      <c r="Q202" s="21"/>
      <c r="R202" s="17" t="s">
        <v>569</v>
      </c>
      <c r="S202" s="17" t="s">
        <v>4730</v>
      </c>
      <c r="T202" s="70"/>
    </row>
    <row r="203" spans="1:20" ht="14.25" customHeight="1" x14ac:dyDescent="0.25">
      <c r="A203" s="16"/>
      <c r="B203" s="17" t="s">
        <v>569</v>
      </c>
      <c r="C203" s="17" t="s">
        <v>4730</v>
      </c>
      <c r="D203" s="21"/>
      <c r="E203" s="2951">
        <v>0</v>
      </c>
      <c r="F203" s="21"/>
      <c r="G203" s="21"/>
      <c r="H203" s="17" t="s">
        <v>4605</v>
      </c>
      <c r="I203" s="551" t="s">
        <v>4672</v>
      </c>
      <c r="J203" s="65"/>
      <c r="K203" s="66"/>
      <c r="L203" s="551" t="s">
        <v>4613</v>
      </c>
      <c r="M203" s="17" t="s">
        <v>4605</v>
      </c>
      <c r="N203" s="21"/>
      <c r="O203" s="2951">
        <v>0</v>
      </c>
      <c r="P203" s="21"/>
      <c r="Q203" s="21"/>
      <c r="R203" s="17" t="s">
        <v>569</v>
      </c>
      <c r="S203" s="17" t="s">
        <v>4730</v>
      </c>
      <c r="T203" s="68"/>
    </row>
    <row r="204" spans="1:20" ht="14.25" customHeight="1" x14ac:dyDescent="0.25">
      <c r="A204" s="322"/>
      <c r="B204" s="17" t="s">
        <v>569</v>
      </c>
      <c r="C204" s="17" t="s">
        <v>4730</v>
      </c>
      <c r="D204" s="21"/>
      <c r="E204" s="21"/>
      <c r="F204" s="2951">
        <v>0</v>
      </c>
      <c r="G204" s="21"/>
      <c r="H204" s="17" t="s">
        <v>4605</v>
      </c>
      <c r="I204" s="551" t="s">
        <v>4677</v>
      </c>
      <c r="J204" s="65"/>
      <c r="K204" s="66"/>
      <c r="L204" s="551" t="s">
        <v>4617</v>
      </c>
      <c r="M204" s="17" t="s">
        <v>4605</v>
      </c>
      <c r="N204" s="21"/>
      <c r="O204" s="21"/>
      <c r="P204" s="2951">
        <v>0</v>
      </c>
      <c r="Q204" s="21"/>
      <c r="R204" s="17" t="s">
        <v>569</v>
      </c>
      <c r="S204" s="17" t="s">
        <v>4730</v>
      </c>
      <c r="T204" s="70"/>
    </row>
    <row r="205" spans="1:20" ht="14.25" customHeight="1" x14ac:dyDescent="0.25">
      <c r="A205" s="16"/>
      <c r="B205" s="17" t="s">
        <v>569</v>
      </c>
      <c r="C205" s="17" t="s">
        <v>4730</v>
      </c>
      <c r="D205" s="2951">
        <v>0</v>
      </c>
      <c r="E205" s="19"/>
      <c r="F205" s="19"/>
      <c r="G205" s="21"/>
      <c r="H205" s="17" t="s">
        <v>4605</v>
      </c>
      <c r="I205" s="551" t="s">
        <v>4681</v>
      </c>
      <c r="J205" s="65"/>
      <c r="K205" s="66"/>
      <c r="L205" s="551" t="s">
        <v>4621</v>
      </c>
      <c r="M205" s="17" t="s">
        <v>4605</v>
      </c>
      <c r="N205" s="2951">
        <v>0</v>
      </c>
      <c r="O205" s="19"/>
      <c r="P205" s="19"/>
      <c r="Q205" s="21"/>
      <c r="R205" s="69" t="s">
        <v>4638</v>
      </c>
      <c r="S205" s="17" t="s">
        <v>4730</v>
      </c>
      <c r="T205" s="70" t="s">
        <v>3488</v>
      </c>
    </row>
    <row r="206" spans="1:20" ht="14.25" customHeight="1" x14ac:dyDescent="0.25">
      <c r="A206" s="322"/>
      <c r="B206" s="17" t="s">
        <v>569</v>
      </c>
      <c r="C206" s="17" t="s">
        <v>4730</v>
      </c>
      <c r="D206" s="21"/>
      <c r="E206" s="2951">
        <v>0</v>
      </c>
      <c r="F206" s="21"/>
      <c r="G206" s="21"/>
      <c r="H206" s="17" t="s">
        <v>4605</v>
      </c>
      <c r="I206" s="551" t="s">
        <v>4685</v>
      </c>
      <c r="J206" s="65"/>
      <c r="K206" s="66"/>
      <c r="L206" s="551" t="s">
        <v>4687</v>
      </c>
      <c r="M206" s="17" t="s">
        <v>4605</v>
      </c>
      <c r="N206" s="21"/>
      <c r="O206" s="2951">
        <v>0</v>
      </c>
      <c r="P206" s="21"/>
      <c r="Q206" s="21"/>
      <c r="R206" s="69" t="s">
        <v>4638</v>
      </c>
      <c r="S206" s="17" t="s">
        <v>4730</v>
      </c>
      <c r="T206" s="70" t="s">
        <v>3494</v>
      </c>
    </row>
    <row r="207" spans="1:20" ht="14.25" customHeight="1" x14ac:dyDescent="0.25">
      <c r="A207" s="16"/>
      <c r="B207" s="17" t="s">
        <v>569</v>
      </c>
      <c r="C207" s="17" t="s">
        <v>4730</v>
      </c>
      <c r="D207" s="21"/>
      <c r="E207" s="21"/>
      <c r="F207" s="2951">
        <v>0</v>
      </c>
      <c r="G207" s="21"/>
      <c r="H207" s="17" t="s">
        <v>4605</v>
      </c>
      <c r="I207" s="551" t="s">
        <v>4690</v>
      </c>
      <c r="J207" s="65"/>
      <c r="K207" s="66"/>
      <c r="L207" s="551" t="s">
        <v>4692</v>
      </c>
      <c r="M207" s="17" t="s">
        <v>4605</v>
      </c>
      <c r="N207" s="21"/>
      <c r="O207" s="21"/>
      <c r="P207" s="2951">
        <v>0</v>
      </c>
      <c r="Q207" s="21"/>
      <c r="R207" s="69" t="s">
        <v>4638</v>
      </c>
      <c r="S207" s="17" t="s">
        <v>4730</v>
      </c>
      <c r="T207" s="70" t="s">
        <v>3500</v>
      </c>
    </row>
    <row r="208" spans="1:20" ht="14.25" customHeight="1" x14ac:dyDescent="0.25">
      <c r="A208" s="107"/>
      <c r="B208" s="17" t="s">
        <v>569</v>
      </c>
      <c r="C208" s="17" t="s">
        <v>4730</v>
      </c>
      <c r="D208" s="2951">
        <v>0</v>
      </c>
      <c r="E208" s="19"/>
      <c r="F208" s="19"/>
      <c r="G208" s="21"/>
      <c r="H208" s="17" t="s">
        <v>4605</v>
      </c>
      <c r="I208" s="551" t="s">
        <v>4695</v>
      </c>
      <c r="J208" s="65"/>
      <c r="K208" s="66"/>
      <c r="L208" s="551" t="s">
        <v>4696</v>
      </c>
      <c r="M208" s="17" t="s">
        <v>4605</v>
      </c>
      <c r="N208" s="2951">
        <v>0</v>
      </c>
      <c r="O208" s="19"/>
      <c r="P208" s="19"/>
      <c r="Q208" s="21"/>
      <c r="R208" s="69" t="s">
        <v>4638</v>
      </c>
      <c r="S208" s="17" t="s">
        <v>4730</v>
      </c>
      <c r="T208" s="70" t="s">
        <v>3506</v>
      </c>
    </row>
    <row r="209" spans="1:20" ht="14.25" customHeight="1" x14ac:dyDescent="0.25">
      <c r="A209" s="2260"/>
      <c r="B209" s="72" t="s">
        <v>569</v>
      </c>
      <c r="C209" s="72" t="s">
        <v>4730</v>
      </c>
      <c r="D209" s="21"/>
      <c r="E209" s="2951">
        <v>0</v>
      </c>
      <c r="F209" s="21"/>
      <c r="G209" s="74"/>
      <c r="H209" s="72" t="s">
        <v>4605</v>
      </c>
      <c r="I209" s="552" t="s">
        <v>4698</v>
      </c>
      <c r="J209" s="65"/>
      <c r="K209" s="96"/>
      <c r="L209" s="552" t="s">
        <v>4699</v>
      </c>
      <c r="M209" s="72" t="s">
        <v>4605</v>
      </c>
      <c r="N209" s="21"/>
      <c r="O209" s="2951">
        <v>0</v>
      </c>
      <c r="P209" s="21"/>
      <c r="Q209" s="74"/>
      <c r="R209" s="75" t="s">
        <v>4638</v>
      </c>
      <c r="S209" s="17" t="s">
        <v>4730</v>
      </c>
      <c r="T209" s="70" t="s">
        <v>3512</v>
      </c>
    </row>
    <row r="210" spans="1:20" ht="14.25" customHeight="1" x14ac:dyDescent="0.25">
      <c r="A210" s="107"/>
      <c r="B210" s="17" t="s">
        <v>569</v>
      </c>
      <c r="C210" s="17" t="s">
        <v>4730</v>
      </c>
      <c r="D210" s="21"/>
      <c r="E210" s="21"/>
      <c r="F210" s="2951">
        <v>0</v>
      </c>
      <c r="G210" s="21"/>
      <c r="H210" s="17" t="s">
        <v>4605</v>
      </c>
      <c r="I210" s="551" t="s">
        <v>4700</v>
      </c>
      <c r="J210" s="65"/>
      <c r="K210" s="66"/>
      <c r="L210" s="551" t="s">
        <v>4701</v>
      </c>
      <c r="M210" s="17" t="s">
        <v>4605</v>
      </c>
      <c r="N210" s="21"/>
      <c r="O210" s="21"/>
      <c r="P210" s="2951">
        <v>3.59</v>
      </c>
      <c r="Q210" s="21"/>
      <c r="R210" s="75" t="s">
        <v>4638</v>
      </c>
      <c r="S210" s="17" t="s">
        <v>4730</v>
      </c>
      <c r="T210" s="82" t="s">
        <v>5832</v>
      </c>
    </row>
    <row r="211" spans="1:20" ht="14.25" customHeight="1" x14ac:dyDescent="0.25">
      <c r="A211" s="107"/>
      <c r="B211" s="17" t="s">
        <v>569</v>
      </c>
      <c r="C211" s="17" t="s">
        <v>4730</v>
      </c>
      <c r="D211" s="2951">
        <v>0</v>
      </c>
      <c r="E211" s="19"/>
      <c r="F211" s="19"/>
      <c r="G211" s="21"/>
      <c r="H211" s="17" t="s">
        <v>4605</v>
      </c>
      <c r="I211" s="551" t="s">
        <v>4704</v>
      </c>
      <c r="J211" s="65"/>
      <c r="K211" s="66"/>
      <c r="L211" s="551" t="s">
        <v>4705</v>
      </c>
      <c r="M211" s="17" t="s">
        <v>4605</v>
      </c>
      <c r="N211" s="2951">
        <v>3.61</v>
      </c>
      <c r="O211" s="19"/>
      <c r="P211" s="19"/>
      <c r="Q211" s="21"/>
      <c r="R211" s="75" t="s">
        <v>4638</v>
      </c>
      <c r="S211" s="17" t="s">
        <v>4730</v>
      </c>
      <c r="T211" s="70" t="s">
        <v>3518</v>
      </c>
    </row>
    <row r="212" spans="1:20" ht="14.25" customHeight="1" x14ac:dyDescent="0.25">
      <c r="A212" s="2260"/>
      <c r="B212" s="17" t="s">
        <v>569</v>
      </c>
      <c r="C212" s="17" t="s">
        <v>4730</v>
      </c>
      <c r="D212" s="21"/>
      <c r="E212" s="2951">
        <v>0</v>
      </c>
      <c r="F212" s="21"/>
      <c r="G212" s="21"/>
      <c r="H212" s="17" t="s">
        <v>4605</v>
      </c>
      <c r="I212" s="551" t="s">
        <v>4708</v>
      </c>
      <c r="J212" s="65"/>
      <c r="K212" s="66"/>
      <c r="L212" s="551" t="s">
        <v>4710</v>
      </c>
      <c r="M212" s="17" t="s">
        <v>4605</v>
      </c>
      <c r="N212" s="21"/>
      <c r="O212" s="2951">
        <v>3.46</v>
      </c>
      <c r="P212" s="21"/>
      <c r="Q212" s="21"/>
      <c r="R212" s="75" t="s">
        <v>4638</v>
      </c>
      <c r="S212" s="17" t="s">
        <v>4730</v>
      </c>
      <c r="T212" s="70" t="s">
        <v>3524</v>
      </c>
    </row>
    <row r="213" spans="1:20" ht="14.25" customHeight="1" x14ac:dyDescent="0.25">
      <c r="A213" s="107"/>
      <c r="B213" s="17" t="s">
        <v>569</v>
      </c>
      <c r="C213" s="17" t="s">
        <v>4730</v>
      </c>
      <c r="D213" s="21"/>
      <c r="E213" s="21"/>
      <c r="F213" s="2951">
        <v>0.22</v>
      </c>
      <c r="G213" s="21"/>
      <c r="H213" s="17" t="s">
        <v>4605</v>
      </c>
      <c r="I213" s="551" t="s">
        <v>4713</v>
      </c>
      <c r="J213" s="65"/>
      <c r="K213" s="66"/>
      <c r="L213" s="551" t="s">
        <v>4714</v>
      </c>
      <c r="M213" s="17" t="s">
        <v>4605</v>
      </c>
      <c r="N213" s="21"/>
      <c r="O213" s="21"/>
      <c r="P213" s="2951">
        <v>5.37</v>
      </c>
      <c r="Q213" s="21"/>
      <c r="R213" s="69" t="s">
        <v>4598</v>
      </c>
      <c r="S213" s="17" t="s">
        <v>4649</v>
      </c>
      <c r="T213" s="70"/>
    </row>
    <row r="214" spans="1:20" ht="14.25" customHeight="1" x14ac:dyDescent="0.25">
      <c r="A214" s="107"/>
      <c r="B214" s="17" t="s">
        <v>569</v>
      </c>
      <c r="C214" s="17" t="s">
        <v>4730</v>
      </c>
      <c r="D214" s="2951">
        <v>0</v>
      </c>
      <c r="E214" s="19"/>
      <c r="F214" s="19"/>
      <c r="G214" s="21"/>
      <c r="H214" s="17" t="s">
        <v>4605</v>
      </c>
      <c r="I214" s="551" t="s">
        <v>4717</v>
      </c>
      <c r="J214" s="65"/>
      <c r="K214" s="66"/>
      <c r="L214" s="551" t="s">
        <v>4718</v>
      </c>
      <c r="M214" s="17" t="s">
        <v>4605</v>
      </c>
      <c r="N214" s="2951">
        <v>5.22</v>
      </c>
      <c r="O214" s="19"/>
      <c r="P214" s="19"/>
      <c r="Q214" s="21"/>
      <c r="R214" s="69" t="s">
        <v>4598</v>
      </c>
      <c r="S214" s="17" t="s">
        <v>4649</v>
      </c>
      <c r="T214" s="70"/>
    </row>
    <row r="215" spans="1:20" ht="14.25" customHeight="1" x14ac:dyDescent="0.25">
      <c r="A215" s="107"/>
      <c r="B215" s="17" t="s">
        <v>569</v>
      </c>
      <c r="C215" s="17" t="s">
        <v>4730</v>
      </c>
      <c r="D215" s="21"/>
      <c r="E215" s="2951">
        <v>0.21</v>
      </c>
      <c r="F215" s="21"/>
      <c r="G215" s="21"/>
      <c r="H215" s="17" t="s">
        <v>4605</v>
      </c>
      <c r="I215" s="551" t="s">
        <v>5062</v>
      </c>
      <c r="J215" s="65"/>
      <c r="K215" s="66"/>
      <c r="L215" s="551" t="s">
        <v>4850</v>
      </c>
      <c r="M215" s="17" t="s">
        <v>4605</v>
      </c>
      <c r="N215" s="21"/>
      <c r="O215" s="2951">
        <v>5.68</v>
      </c>
      <c r="P215" s="21"/>
      <c r="Q215" s="21"/>
      <c r="R215" s="69" t="s">
        <v>4598</v>
      </c>
      <c r="S215" s="17" t="s">
        <v>4649</v>
      </c>
      <c r="T215" s="70"/>
    </row>
    <row r="216" spans="1:20" ht="14.25" customHeight="1" x14ac:dyDescent="0.25">
      <c r="A216" s="322"/>
      <c r="B216" s="17" t="s">
        <v>569</v>
      </c>
      <c r="C216" s="17" t="s">
        <v>4730</v>
      </c>
      <c r="D216" s="21"/>
      <c r="E216" s="21"/>
      <c r="F216" s="2951">
        <v>0.3</v>
      </c>
      <c r="G216" s="21"/>
      <c r="H216" s="17" t="s">
        <v>4605</v>
      </c>
      <c r="I216" s="551" t="s">
        <v>4852</v>
      </c>
      <c r="J216" s="65"/>
      <c r="K216" s="66"/>
      <c r="L216" s="551" t="s">
        <v>4853</v>
      </c>
      <c r="M216" s="17" t="s">
        <v>4605</v>
      </c>
      <c r="N216" s="21"/>
      <c r="O216" s="21"/>
      <c r="P216" s="2951">
        <v>7.91</v>
      </c>
      <c r="Q216" s="21"/>
      <c r="R216" s="69" t="s">
        <v>4598</v>
      </c>
      <c r="S216" s="17" t="s">
        <v>4649</v>
      </c>
      <c r="T216" s="70"/>
    </row>
    <row r="217" spans="1:20" ht="14.25" customHeight="1" x14ac:dyDescent="0.25">
      <c r="A217" s="322"/>
      <c r="B217" s="17" t="s">
        <v>569</v>
      </c>
      <c r="C217" s="17" t="s">
        <v>4730</v>
      </c>
      <c r="D217" s="2951">
        <v>0.3</v>
      </c>
      <c r="E217" s="19"/>
      <c r="F217" s="19"/>
      <c r="G217" s="21"/>
      <c r="H217" s="17" t="s">
        <v>4605</v>
      </c>
      <c r="I217" s="551" t="s">
        <v>4854</v>
      </c>
      <c r="J217" s="65"/>
      <c r="K217" s="66"/>
      <c r="L217" s="551" t="s">
        <v>4855</v>
      </c>
      <c r="M217" s="17" t="s">
        <v>4605</v>
      </c>
      <c r="N217" s="2951">
        <v>0.5</v>
      </c>
      <c r="O217" s="19"/>
      <c r="P217" s="19"/>
      <c r="Q217" s="21"/>
      <c r="R217" s="69" t="s">
        <v>4598</v>
      </c>
      <c r="S217" s="17" t="s">
        <v>4649</v>
      </c>
      <c r="T217" s="70"/>
    </row>
    <row r="218" spans="1:20" ht="14.25" customHeight="1" x14ac:dyDescent="0.25">
      <c r="A218" s="322"/>
      <c r="B218" s="17" t="s">
        <v>569</v>
      </c>
      <c r="C218" s="17" t="s">
        <v>4730</v>
      </c>
      <c r="D218" s="21"/>
      <c r="E218" s="2951">
        <v>0</v>
      </c>
      <c r="F218" s="21"/>
      <c r="G218" s="21"/>
      <c r="H218" s="17" t="s">
        <v>4605</v>
      </c>
      <c r="I218" s="551" t="s">
        <v>4856</v>
      </c>
      <c r="J218" s="65"/>
      <c r="K218" s="66"/>
      <c r="L218" s="551" t="s">
        <v>4857</v>
      </c>
      <c r="M218" s="17" t="s">
        <v>4605</v>
      </c>
      <c r="N218" s="21"/>
      <c r="O218" s="2951">
        <v>0.54</v>
      </c>
      <c r="P218" s="21"/>
      <c r="Q218" s="21"/>
      <c r="R218" s="69" t="s">
        <v>4598</v>
      </c>
      <c r="S218" s="17" t="s">
        <v>4649</v>
      </c>
      <c r="T218" s="70"/>
    </row>
    <row r="219" spans="1:20" ht="14.25" customHeight="1" x14ac:dyDescent="0.25">
      <c r="A219" s="99"/>
      <c r="B219" s="23" t="s">
        <v>569</v>
      </c>
      <c r="C219" s="17" t="s">
        <v>4730</v>
      </c>
      <c r="D219" s="21"/>
      <c r="E219" s="21"/>
      <c r="F219" s="2951">
        <v>0</v>
      </c>
      <c r="G219" s="25"/>
      <c r="H219" s="23" t="s">
        <v>4605</v>
      </c>
      <c r="I219" s="557" t="s">
        <v>4858</v>
      </c>
      <c r="J219" s="102"/>
      <c r="K219" s="103"/>
      <c r="L219" s="557" t="s">
        <v>4859</v>
      </c>
      <c r="M219" s="23" t="s">
        <v>4605</v>
      </c>
      <c r="N219" s="21"/>
      <c r="O219" s="21"/>
      <c r="P219" s="2951">
        <v>0.84</v>
      </c>
      <c r="Q219" s="25"/>
      <c r="R219" s="108" t="s">
        <v>4598</v>
      </c>
      <c r="S219" s="23" t="s">
        <v>4649</v>
      </c>
      <c r="T219" s="104"/>
    </row>
    <row r="220" spans="1:20" ht="14.25" customHeight="1" x14ac:dyDescent="0.25">
      <c r="A220" s="322"/>
      <c r="B220" s="17" t="s">
        <v>569</v>
      </c>
      <c r="C220" s="17" t="s">
        <v>4730</v>
      </c>
      <c r="D220" s="2951">
        <v>0</v>
      </c>
      <c r="E220" s="21"/>
      <c r="F220" s="21"/>
      <c r="G220" s="21"/>
      <c r="H220" s="17" t="s">
        <v>4605</v>
      </c>
      <c r="I220" s="551" t="s">
        <v>4860</v>
      </c>
      <c r="J220" s="65"/>
      <c r="K220" s="66"/>
      <c r="L220" s="551" t="s">
        <v>4861</v>
      </c>
      <c r="M220" s="17" t="s">
        <v>4605</v>
      </c>
      <c r="N220" s="2951">
        <v>0.74</v>
      </c>
      <c r="O220" s="21"/>
      <c r="P220" s="21"/>
      <c r="Q220" s="21"/>
      <c r="R220" s="69" t="s">
        <v>4598</v>
      </c>
      <c r="S220" s="17" t="s">
        <v>4649</v>
      </c>
      <c r="T220" s="70"/>
    </row>
    <row r="221" spans="1:20" ht="14.25" customHeight="1" thickBot="1" x14ac:dyDescent="0.3">
      <c r="A221" s="109"/>
      <c r="B221" s="29" t="s">
        <v>569</v>
      </c>
      <c r="C221" s="35" t="s">
        <v>4730</v>
      </c>
      <c r="D221" s="30"/>
      <c r="E221" s="2953">
        <v>0</v>
      </c>
      <c r="F221" s="30"/>
      <c r="G221" s="30"/>
      <c r="H221" s="29" t="s">
        <v>4605</v>
      </c>
      <c r="I221" s="558" t="s">
        <v>4863</v>
      </c>
      <c r="J221" s="2261"/>
      <c r="K221" s="2262"/>
      <c r="L221" s="558" t="s">
        <v>4864</v>
      </c>
      <c r="M221" s="29" t="s">
        <v>4605</v>
      </c>
      <c r="N221" s="30"/>
      <c r="O221" s="2953">
        <v>0.75</v>
      </c>
      <c r="P221" s="30"/>
      <c r="Q221" s="30"/>
      <c r="R221" s="110" t="s">
        <v>4598</v>
      </c>
      <c r="S221" s="29" t="s">
        <v>4649</v>
      </c>
      <c r="T221" s="111"/>
    </row>
    <row r="222" spans="1:20" ht="15.6" thickTop="1" thickBot="1" x14ac:dyDescent="0.3">
      <c r="M222" s="80" t="s">
        <v>5652</v>
      </c>
      <c r="N222" s="33">
        <f>SUM(D195:D221,N195:N221)</f>
        <v>10.37</v>
      </c>
      <c r="O222" s="33">
        <f>SUM(E195:E221,O195:O221)</f>
        <v>10.64</v>
      </c>
      <c r="P222" s="33">
        <f>SUM(F195:F221,P195:P221)</f>
        <v>18.23</v>
      </c>
    </row>
    <row r="223" spans="1:20" ht="18.600000000000001" thickTop="1" thickBot="1" x14ac:dyDescent="0.3">
      <c r="A223" s="2" t="s">
        <v>6960</v>
      </c>
      <c r="C223" s="3546" t="s">
        <v>5833</v>
      </c>
      <c r="D223" s="3546"/>
      <c r="E223" s="3546"/>
      <c r="F223" s="3546"/>
      <c r="G223" s="53"/>
      <c r="H223" s="124"/>
      <c r="I223" s="124"/>
      <c r="J223" s="3547" t="s">
        <v>5070</v>
      </c>
      <c r="K223" s="3553"/>
      <c r="L223" s="124"/>
      <c r="M223" s="124"/>
      <c r="N223" s="53"/>
      <c r="O223" s="53"/>
      <c r="P223" s="53"/>
      <c r="Q223" s="53"/>
      <c r="R223" s="53"/>
      <c r="S223" s="53"/>
    </row>
    <row r="224" spans="1:20" ht="15" customHeight="1" thickTop="1" thickBot="1" x14ac:dyDescent="0.3">
      <c r="A224" s="3"/>
      <c r="D224" s="54"/>
      <c r="E224" s="54"/>
      <c r="F224" s="54"/>
      <c r="G224" s="54"/>
      <c r="H224" s="4"/>
      <c r="I224" s="4"/>
      <c r="K224" s="56"/>
      <c r="L224" s="567"/>
      <c r="M224" s="1448" t="s">
        <v>4570</v>
      </c>
      <c r="N224" s="1445">
        <v>8.6</v>
      </c>
      <c r="O224" s="1446">
        <v>1.1000000000000001</v>
      </c>
      <c r="P224" s="1447">
        <v>0.7</v>
      </c>
      <c r="Q224" s="510" t="s">
        <v>4571</v>
      </c>
      <c r="R224" s="133"/>
      <c r="S224" s="128"/>
      <c r="T224" s="530"/>
    </row>
    <row r="225" spans="1:20" ht="15.6" thickTop="1" thickBot="1" x14ac:dyDescent="0.3">
      <c r="A225" s="5" t="s">
        <v>4572</v>
      </c>
      <c r="B225" s="6" t="s">
        <v>4573</v>
      </c>
      <c r="C225" s="7" t="s">
        <v>4574</v>
      </c>
      <c r="D225" s="6" t="s">
        <v>4575</v>
      </c>
      <c r="E225" s="6" t="s">
        <v>4576</v>
      </c>
      <c r="F225" s="6" t="s">
        <v>4577</v>
      </c>
      <c r="G225" s="6" t="s">
        <v>4578</v>
      </c>
      <c r="H225" s="8" t="s">
        <v>4579</v>
      </c>
      <c r="I225" s="549"/>
      <c r="J225" s="58" t="s">
        <v>4580</v>
      </c>
      <c r="K225" s="59" t="s">
        <v>4580</v>
      </c>
      <c r="L225" s="568"/>
      <c r="M225" s="8" t="s">
        <v>4579</v>
      </c>
      <c r="N225" s="6" t="s">
        <v>4575</v>
      </c>
      <c r="O225" s="6" t="s">
        <v>4576</v>
      </c>
      <c r="P225" s="6" t="s">
        <v>4577</v>
      </c>
      <c r="Q225" s="8" t="s">
        <v>4578</v>
      </c>
      <c r="R225" s="6" t="s">
        <v>4573</v>
      </c>
      <c r="S225" s="7" t="s">
        <v>4574</v>
      </c>
      <c r="T225" s="60" t="s">
        <v>4572</v>
      </c>
    </row>
    <row r="226" spans="1:20" ht="27" thickTop="1" x14ac:dyDescent="0.25">
      <c r="A226" s="662" t="s">
        <v>5834</v>
      </c>
      <c r="B226" s="11" t="s">
        <v>4638</v>
      </c>
      <c r="C226" s="18" t="s">
        <v>4583</v>
      </c>
      <c r="D226" s="2948">
        <v>7.93</v>
      </c>
      <c r="E226" s="15"/>
      <c r="F226" s="15"/>
      <c r="G226" s="15"/>
      <c r="H226" s="13" t="s">
        <v>5793</v>
      </c>
      <c r="I226" s="1285" t="s">
        <v>4640</v>
      </c>
      <c r="J226" s="1071" t="s">
        <v>5835</v>
      </c>
      <c r="K226" s="1072" t="s">
        <v>5836</v>
      </c>
      <c r="L226" s="1281" t="s">
        <v>4586</v>
      </c>
      <c r="M226" s="11" t="s">
        <v>5793</v>
      </c>
      <c r="N226" s="2948">
        <v>1.32</v>
      </c>
      <c r="O226" s="15"/>
      <c r="P226" s="15"/>
      <c r="Q226" s="15"/>
      <c r="R226" s="63" t="s">
        <v>4638</v>
      </c>
      <c r="S226" s="97" t="s">
        <v>4583</v>
      </c>
      <c r="T226" s="1113" t="s">
        <v>5837</v>
      </c>
    </row>
    <row r="227" spans="1:20" ht="24.75" customHeight="1" x14ac:dyDescent="0.25">
      <c r="A227" s="16" t="s">
        <v>5838</v>
      </c>
      <c r="B227" s="17" t="s">
        <v>4638</v>
      </c>
      <c r="C227" s="18" t="s">
        <v>4583</v>
      </c>
      <c r="D227" s="19"/>
      <c r="E227" s="2949">
        <v>1.44</v>
      </c>
      <c r="F227" s="19"/>
      <c r="G227" s="19"/>
      <c r="H227" s="17" t="s">
        <v>5797</v>
      </c>
      <c r="I227" s="1278" t="s">
        <v>4645</v>
      </c>
      <c r="J227" s="1073" t="s">
        <v>5835</v>
      </c>
      <c r="K227" s="1074" t="s">
        <v>5839</v>
      </c>
      <c r="L227" s="1278" t="s">
        <v>4591</v>
      </c>
      <c r="M227" s="17" t="s">
        <v>5793</v>
      </c>
      <c r="N227" s="19"/>
      <c r="O227" s="2949">
        <v>0</v>
      </c>
      <c r="P227" s="19"/>
      <c r="Q227" s="19"/>
      <c r="R227" s="67" t="s">
        <v>4638</v>
      </c>
      <c r="S227" s="18" t="s">
        <v>4583</v>
      </c>
      <c r="T227" s="68" t="s">
        <v>5840</v>
      </c>
    </row>
    <row r="228" spans="1:20" ht="24.75" customHeight="1" x14ac:dyDescent="0.25">
      <c r="A228" s="322" t="s">
        <v>5841</v>
      </c>
      <c r="B228" s="17" t="s">
        <v>4638</v>
      </c>
      <c r="C228" s="18" t="s">
        <v>4583</v>
      </c>
      <c r="D228" s="21"/>
      <c r="E228" s="21"/>
      <c r="F228" s="2951">
        <v>0.4</v>
      </c>
      <c r="G228" s="21"/>
      <c r="H228" s="17" t="s">
        <v>5793</v>
      </c>
      <c r="I228" s="1278" t="s">
        <v>4648</v>
      </c>
      <c r="J228" s="1073" t="s">
        <v>5835</v>
      </c>
      <c r="K228" s="1075" t="s">
        <v>5842</v>
      </c>
      <c r="L228" s="1278" t="s">
        <v>4596</v>
      </c>
      <c r="M228" s="17" t="s">
        <v>5793</v>
      </c>
      <c r="N228" s="21"/>
      <c r="O228" s="21"/>
      <c r="P228" s="2951">
        <v>0.4</v>
      </c>
      <c r="Q228" s="21"/>
      <c r="R228" s="69" t="s">
        <v>4638</v>
      </c>
      <c r="S228" s="18" t="s">
        <v>4583</v>
      </c>
      <c r="T228" s="70" t="s">
        <v>5843</v>
      </c>
    </row>
    <row r="229" spans="1:20" ht="24.75" customHeight="1" x14ac:dyDescent="0.25">
      <c r="A229" s="16"/>
      <c r="B229" s="17" t="s">
        <v>4598</v>
      </c>
      <c r="C229" s="17" t="s">
        <v>4649</v>
      </c>
      <c r="D229" s="2951">
        <v>0</v>
      </c>
      <c r="E229" s="21"/>
      <c r="F229" s="21"/>
      <c r="G229" s="21"/>
      <c r="H229" s="17" t="s">
        <v>5802</v>
      </c>
      <c r="I229" s="551" t="s">
        <v>4652</v>
      </c>
      <c r="J229" s="112"/>
      <c r="K229" s="81"/>
      <c r="L229" s="570" t="s">
        <v>4601</v>
      </c>
      <c r="M229" s="17" t="s">
        <v>5802</v>
      </c>
      <c r="N229" s="2951">
        <v>0</v>
      </c>
      <c r="O229" s="21"/>
      <c r="P229" s="21"/>
      <c r="Q229" s="21"/>
      <c r="R229" s="69" t="s">
        <v>4598</v>
      </c>
      <c r="S229" s="17" t="s">
        <v>4649</v>
      </c>
      <c r="T229" s="68"/>
    </row>
    <row r="230" spans="1:20" ht="24.75" customHeight="1" x14ac:dyDescent="0.25">
      <c r="A230" s="322"/>
      <c r="B230" s="17" t="s">
        <v>4598</v>
      </c>
      <c r="C230" s="17" t="s">
        <v>4649</v>
      </c>
      <c r="D230" s="21"/>
      <c r="E230" s="2951">
        <v>0</v>
      </c>
      <c r="F230" s="21"/>
      <c r="G230" s="21"/>
      <c r="H230" s="17" t="s">
        <v>5808</v>
      </c>
      <c r="I230" s="551" t="s">
        <v>4655</v>
      </c>
      <c r="J230" s="112"/>
      <c r="K230" s="81"/>
      <c r="L230" s="570" t="s">
        <v>4604</v>
      </c>
      <c r="M230" s="17" t="s">
        <v>5808</v>
      </c>
      <c r="N230" s="21"/>
      <c r="O230" s="2951">
        <v>0</v>
      </c>
      <c r="P230" s="21"/>
      <c r="Q230" s="21"/>
      <c r="R230" s="69" t="s">
        <v>4598</v>
      </c>
      <c r="S230" s="17" t="s">
        <v>4649</v>
      </c>
      <c r="T230" s="70"/>
    </row>
    <row r="231" spans="1:20" ht="24.75" customHeight="1" x14ac:dyDescent="0.25">
      <c r="A231" s="16"/>
      <c r="B231" s="23" t="s">
        <v>4598</v>
      </c>
      <c r="C231" s="17" t="s">
        <v>4649</v>
      </c>
      <c r="D231" s="25"/>
      <c r="E231" s="25"/>
      <c r="F231" s="2952">
        <v>0</v>
      </c>
      <c r="G231" s="25"/>
      <c r="H231" s="23" t="s">
        <v>5808</v>
      </c>
      <c r="I231" s="557" t="s">
        <v>4660</v>
      </c>
      <c r="J231" s="113"/>
      <c r="K231" s="114"/>
      <c r="L231" s="571" t="s">
        <v>4607</v>
      </c>
      <c r="M231" s="23" t="s">
        <v>5808</v>
      </c>
      <c r="N231" s="25"/>
      <c r="O231" s="25"/>
      <c r="P231" s="2952">
        <v>0</v>
      </c>
      <c r="Q231" s="25"/>
      <c r="R231" s="108" t="s">
        <v>4598</v>
      </c>
      <c r="S231" s="23" t="s">
        <v>4649</v>
      </c>
      <c r="T231" s="104"/>
    </row>
    <row r="232" spans="1:20" ht="24.75" customHeight="1" thickBot="1" x14ac:dyDescent="0.3">
      <c r="A232" s="87"/>
      <c r="B232" s="88" t="s">
        <v>4598</v>
      </c>
      <c r="C232" s="88" t="s">
        <v>4649</v>
      </c>
      <c r="D232" s="2967">
        <v>0</v>
      </c>
      <c r="E232" s="90"/>
      <c r="F232" s="90"/>
      <c r="G232" s="90"/>
      <c r="H232" s="88" t="s">
        <v>5808</v>
      </c>
      <c r="I232" s="555" t="s">
        <v>4664</v>
      </c>
      <c r="J232" s="115"/>
      <c r="K232" s="116"/>
      <c r="L232" s="572" t="s">
        <v>4609</v>
      </c>
      <c r="M232" s="88" t="s">
        <v>5808</v>
      </c>
      <c r="N232" s="2967">
        <v>0</v>
      </c>
      <c r="O232" s="90"/>
      <c r="P232" s="90"/>
      <c r="Q232" s="90"/>
      <c r="R232" s="93" t="s">
        <v>4598</v>
      </c>
      <c r="S232" s="88" t="s">
        <v>4649</v>
      </c>
      <c r="T232" s="94"/>
    </row>
    <row r="233" spans="1:20" ht="24.75" customHeight="1" thickTop="1" x14ac:dyDescent="0.25">
      <c r="A233" s="99"/>
      <c r="B233" s="72" t="s">
        <v>4598</v>
      </c>
      <c r="C233" s="72" t="s">
        <v>4649</v>
      </c>
      <c r="D233" s="74"/>
      <c r="E233" s="2968">
        <v>0</v>
      </c>
      <c r="F233" s="74"/>
      <c r="G233" s="74"/>
      <c r="H233" s="72" t="s">
        <v>5808</v>
      </c>
      <c r="I233" s="552" t="s">
        <v>4668</v>
      </c>
      <c r="J233" s="117"/>
      <c r="K233" s="83"/>
      <c r="L233" s="573" t="s">
        <v>4611</v>
      </c>
      <c r="M233" s="72" t="s">
        <v>5808</v>
      </c>
      <c r="N233" s="74"/>
      <c r="O233" s="2968">
        <v>0</v>
      </c>
      <c r="P233" s="74"/>
      <c r="Q233" s="74"/>
      <c r="R233" s="75" t="s">
        <v>4598</v>
      </c>
      <c r="S233" s="72" t="s">
        <v>4649</v>
      </c>
      <c r="T233" s="68"/>
    </row>
    <row r="234" spans="1:20" ht="24.75" customHeight="1" x14ac:dyDescent="0.25">
      <c r="A234" s="322"/>
      <c r="B234" s="17" t="s">
        <v>4598</v>
      </c>
      <c r="C234" s="17" t="s">
        <v>4649</v>
      </c>
      <c r="D234" s="21"/>
      <c r="E234" s="21"/>
      <c r="F234" s="2951">
        <v>0</v>
      </c>
      <c r="G234" s="21"/>
      <c r="H234" s="17" t="s">
        <v>5808</v>
      </c>
      <c r="I234" s="551" t="s">
        <v>4672</v>
      </c>
      <c r="J234" s="112"/>
      <c r="K234" s="81"/>
      <c r="L234" s="570" t="s">
        <v>4613</v>
      </c>
      <c r="M234" s="17" t="s">
        <v>5808</v>
      </c>
      <c r="N234" s="21"/>
      <c r="O234" s="21"/>
      <c r="P234" s="2951">
        <v>0</v>
      </c>
      <c r="Q234" s="21"/>
      <c r="R234" s="69" t="s">
        <v>4598</v>
      </c>
      <c r="S234" s="17" t="s">
        <v>4649</v>
      </c>
      <c r="T234" s="70"/>
    </row>
    <row r="235" spans="1:20" ht="24.75" customHeight="1" x14ac:dyDescent="0.25">
      <c r="A235" s="16"/>
      <c r="B235" s="17" t="s">
        <v>4598</v>
      </c>
      <c r="C235" s="17" t="s">
        <v>4649</v>
      </c>
      <c r="D235" s="2951">
        <v>1.07</v>
      </c>
      <c r="E235" s="21"/>
      <c r="F235" s="21"/>
      <c r="G235" s="21"/>
      <c r="H235" s="17" t="s">
        <v>5818</v>
      </c>
      <c r="I235" s="551" t="s">
        <v>4677</v>
      </c>
      <c r="J235" s="112"/>
      <c r="K235" s="81"/>
      <c r="L235" s="570" t="s">
        <v>4617</v>
      </c>
      <c r="M235" s="17" t="s">
        <v>5818</v>
      </c>
      <c r="N235" s="2951">
        <v>0</v>
      </c>
      <c r="O235" s="21"/>
      <c r="P235" s="21"/>
      <c r="Q235" s="21"/>
      <c r="R235" s="69" t="s">
        <v>4598</v>
      </c>
      <c r="S235" s="17" t="s">
        <v>4649</v>
      </c>
      <c r="T235" s="70"/>
    </row>
    <row r="236" spans="1:20" ht="24.75" customHeight="1" x14ac:dyDescent="0.25">
      <c r="A236" s="322"/>
      <c r="B236" s="17" t="s">
        <v>4598</v>
      </c>
      <c r="C236" s="17" t="s">
        <v>4649</v>
      </c>
      <c r="D236" s="21"/>
      <c r="E236" s="2951">
        <v>0.44</v>
      </c>
      <c r="F236" s="21"/>
      <c r="G236" s="21"/>
      <c r="H236" s="17" t="s">
        <v>5818</v>
      </c>
      <c r="I236" s="551" t="s">
        <v>4681</v>
      </c>
      <c r="J236" s="112"/>
      <c r="K236" s="81"/>
      <c r="L236" s="570" t="s">
        <v>4621</v>
      </c>
      <c r="M236" s="17" t="s">
        <v>5818</v>
      </c>
      <c r="N236" s="21"/>
      <c r="O236" s="2951">
        <v>0</v>
      </c>
      <c r="P236" s="21"/>
      <c r="Q236" s="21"/>
      <c r="R236" s="69" t="s">
        <v>4598</v>
      </c>
      <c r="S236" s="17" t="s">
        <v>4649</v>
      </c>
      <c r="T236" s="82"/>
    </row>
    <row r="237" spans="1:20" ht="24.75" customHeight="1" x14ac:dyDescent="0.25">
      <c r="A237" s="322"/>
      <c r="B237" s="17" t="s">
        <v>4598</v>
      </c>
      <c r="C237" s="17" t="s">
        <v>4649</v>
      </c>
      <c r="D237" s="21"/>
      <c r="E237" s="21"/>
      <c r="F237" s="2951">
        <v>0</v>
      </c>
      <c r="G237" s="21"/>
      <c r="H237" s="17" t="s">
        <v>5818</v>
      </c>
      <c r="I237" s="551" t="s">
        <v>4685</v>
      </c>
      <c r="J237" s="112"/>
      <c r="K237" s="81"/>
      <c r="L237" s="570" t="s">
        <v>4687</v>
      </c>
      <c r="M237" s="17" t="s">
        <v>5818</v>
      </c>
      <c r="N237" s="21"/>
      <c r="O237" s="21"/>
      <c r="P237" s="2951">
        <v>0</v>
      </c>
      <c r="Q237" s="21"/>
      <c r="R237" s="69" t="s">
        <v>4598</v>
      </c>
      <c r="S237" s="17" t="s">
        <v>4649</v>
      </c>
      <c r="T237" s="70"/>
    </row>
    <row r="238" spans="1:20" ht="24.75" customHeight="1" x14ac:dyDescent="0.25">
      <c r="A238" s="322"/>
      <c r="B238" s="17" t="s">
        <v>4598</v>
      </c>
      <c r="C238" s="17" t="s">
        <v>4649</v>
      </c>
      <c r="D238" s="2951">
        <v>0</v>
      </c>
      <c r="E238" s="21"/>
      <c r="F238" s="21"/>
      <c r="G238" s="21"/>
      <c r="H238" s="17" t="s">
        <v>5818</v>
      </c>
      <c r="I238" s="551" t="s">
        <v>4690</v>
      </c>
      <c r="J238" s="112"/>
      <c r="K238" s="81"/>
      <c r="L238" s="570" t="s">
        <v>4692</v>
      </c>
      <c r="M238" s="17" t="s">
        <v>5818</v>
      </c>
      <c r="N238" s="2951">
        <v>0</v>
      </c>
      <c r="O238" s="21"/>
      <c r="P238" s="21"/>
      <c r="Q238" s="21"/>
      <c r="R238" s="69" t="s">
        <v>4598</v>
      </c>
      <c r="S238" s="17" t="s">
        <v>4649</v>
      </c>
      <c r="T238" s="70"/>
    </row>
    <row r="239" spans="1:20" ht="24.75" customHeight="1" x14ac:dyDescent="0.25">
      <c r="A239" s="322"/>
      <c r="B239" s="17" t="s">
        <v>4598</v>
      </c>
      <c r="C239" s="17" t="s">
        <v>4649</v>
      </c>
      <c r="D239" s="21"/>
      <c r="E239" s="2951">
        <v>0</v>
      </c>
      <c r="F239" s="21"/>
      <c r="G239" s="21"/>
      <c r="H239" s="17" t="s">
        <v>5818</v>
      </c>
      <c r="I239" s="551" t="s">
        <v>4695</v>
      </c>
      <c r="J239" s="112"/>
      <c r="K239" s="81"/>
      <c r="L239" s="570" t="s">
        <v>4696</v>
      </c>
      <c r="M239" s="17" t="s">
        <v>5818</v>
      </c>
      <c r="N239" s="21"/>
      <c r="O239" s="2951">
        <v>0</v>
      </c>
      <c r="P239" s="21"/>
      <c r="Q239" s="21"/>
      <c r="R239" s="69" t="s">
        <v>4598</v>
      </c>
      <c r="S239" s="17" t="s">
        <v>4649</v>
      </c>
      <c r="T239" s="70"/>
    </row>
    <row r="240" spans="1:20" ht="24.75" customHeight="1" x14ac:dyDescent="0.25">
      <c r="A240" s="322"/>
      <c r="B240" s="17" t="s">
        <v>4598</v>
      </c>
      <c r="C240" s="17" t="s">
        <v>4649</v>
      </c>
      <c r="D240" s="21"/>
      <c r="E240" s="21"/>
      <c r="F240" s="2951">
        <v>0</v>
      </c>
      <c r="G240" s="21"/>
      <c r="H240" s="17" t="s">
        <v>5818</v>
      </c>
      <c r="I240" s="551" t="s">
        <v>4698</v>
      </c>
      <c r="J240" s="112"/>
      <c r="K240" s="81"/>
      <c r="L240" s="570" t="s">
        <v>4699</v>
      </c>
      <c r="M240" s="17" t="s">
        <v>5818</v>
      </c>
      <c r="N240" s="21"/>
      <c r="O240" s="21"/>
      <c r="P240" s="2951">
        <v>0</v>
      </c>
      <c r="Q240" s="21"/>
      <c r="R240" s="69" t="s">
        <v>4598</v>
      </c>
      <c r="S240" s="17" t="s">
        <v>4649</v>
      </c>
      <c r="T240" s="70"/>
    </row>
    <row r="241" spans="1:20" ht="24.75" customHeight="1" x14ac:dyDescent="0.25">
      <c r="A241" s="322"/>
      <c r="B241" s="17" t="s">
        <v>4598</v>
      </c>
      <c r="C241" s="17" t="s">
        <v>4649</v>
      </c>
      <c r="D241" s="2951">
        <v>0</v>
      </c>
      <c r="E241" s="21"/>
      <c r="F241" s="21"/>
      <c r="G241" s="21"/>
      <c r="H241" s="17" t="s">
        <v>5818</v>
      </c>
      <c r="I241" s="551" t="s">
        <v>4700</v>
      </c>
      <c r="J241" s="112"/>
      <c r="K241" s="81"/>
      <c r="L241" s="570" t="s">
        <v>4701</v>
      </c>
      <c r="M241" s="17" t="s">
        <v>5818</v>
      </c>
      <c r="N241" s="2951">
        <v>0</v>
      </c>
      <c r="O241" s="21"/>
      <c r="P241" s="21"/>
      <c r="Q241" s="21"/>
      <c r="R241" s="69" t="s">
        <v>4598</v>
      </c>
      <c r="S241" s="17" t="s">
        <v>4649</v>
      </c>
      <c r="T241" s="70"/>
    </row>
    <row r="242" spans="1:20" ht="24.75" customHeight="1" x14ac:dyDescent="0.25">
      <c r="A242" s="322"/>
      <c r="B242" s="17" t="s">
        <v>4598</v>
      </c>
      <c r="C242" s="17" t="s">
        <v>4649</v>
      </c>
      <c r="D242" s="21"/>
      <c r="E242" s="2951">
        <v>0</v>
      </c>
      <c r="F242" s="21"/>
      <c r="G242" s="21"/>
      <c r="H242" s="17" t="s">
        <v>5818</v>
      </c>
      <c r="I242" s="551" t="s">
        <v>4704</v>
      </c>
      <c r="J242" s="112"/>
      <c r="K242" s="81"/>
      <c r="L242" s="570" t="s">
        <v>4705</v>
      </c>
      <c r="M242" s="17" t="s">
        <v>5818</v>
      </c>
      <c r="N242" s="21"/>
      <c r="O242" s="2951">
        <v>0</v>
      </c>
      <c r="P242" s="21"/>
      <c r="Q242" s="21"/>
      <c r="R242" s="69" t="s">
        <v>4598</v>
      </c>
      <c r="S242" s="17" t="s">
        <v>4649</v>
      </c>
      <c r="T242" s="70"/>
    </row>
    <row r="243" spans="1:20" ht="24.75" customHeight="1" thickBot="1" x14ac:dyDescent="0.3">
      <c r="A243" s="38"/>
      <c r="B243" s="35" t="s">
        <v>4598</v>
      </c>
      <c r="C243" s="35" t="s">
        <v>4649</v>
      </c>
      <c r="D243" s="36"/>
      <c r="E243" s="36"/>
      <c r="F243" s="2950">
        <v>0</v>
      </c>
      <c r="G243" s="36"/>
      <c r="H243" s="35" t="s">
        <v>5818</v>
      </c>
      <c r="I243" s="553" t="s">
        <v>4708</v>
      </c>
      <c r="J243" s="85"/>
      <c r="K243" s="84"/>
      <c r="L243" s="574" t="s">
        <v>4710</v>
      </c>
      <c r="M243" s="35" t="s">
        <v>5818</v>
      </c>
      <c r="N243" s="36"/>
      <c r="O243" s="36"/>
      <c r="P243" s="2950">
        <v>0</v>
      </c>
      <c r="Q243" s="36"/>
      <c r="R243" s="78" t="s">
        <v>4598</v>
      </c>
      <c r="S243" s="35" t="s">
        <v>4649</v>
      </c>
      <c r="T243" s="79"/>
    </row>
    <row r="244" spans="1:20" ht="15.6" thickTop="1" thickBot="1" x14ac:dyDescent="0.3">
      <c r="M244" s="80" t="s">
        <v>5652</v>
      </c>
      <c r="N244" s="33">
        <f>SUM(D226:D243,N226:N243)</f>
        <v>10.32</v>
      </c>
      <c r="O244" s="33">
        <f>SUM(E226:E243,O226:O243)</f>
        <v>1.88</v>
      </c>
      <c r="P244" s="33">
        <f>SUM(F226:F243,P226:P243)</f>
        <v>0.8</v>
      </c>
    </row>
    <row r="245" spans="1:20" ht="18.600000000000001" thickTop="1" thickBot="1" x14ac:dyDescent="0.3">
      <c r="A245" s="2" t="s">
        <v>6961</v>
      </c>
      <c r="C245" s="3546" t="s">
        <v>5844</v>
      </c>
      <c r="D245" s="3546"/>
      <c r="E245" s="3546"/>
      <c r="F245" s="3546"/>
      <c r="G245" s="53"/>
      <c r="H245" s="124"/>
      <c r="I245" s="124"/>
      <c r="J245" s="3547" t="s">
        <v>5070</v>
      </c>
      <c r="K245" s="3553"/>
      <c r="L245" s="124"/>
      <c r="M245" s="118" t="s">
        <v>5845</v>
      </c>
      <c r="N245" s="53"/>
      <c r="O245" s="53"/>
      <c r="P245" s="53"/>
      <c r="Q245" s="53"/>
      <c r="R245" s="53"/>
      <c r="S245" s="53"/>
    </row>
    <row r="246" spans="1:20" ht="15.6" thickTop="1" thickBot="1" x14ac:dyDescent="0.3">
      <c r="A246" s="3"/>
      <c r="D246" s="54"/>
      <c r="E246" s="54"/>
      <c r="F246" s="54"/>
      <c r="G246" s="54"/>
      <c r="H246" s="4"/>
      <c r="I246" s="4"/>
      <c r="K246" s="56"/>
      <c r="L246" s="567"/>
      <c r="M246" s="1448" t="s">
        <v>4570</v>
      </c>
      <c r="N246" s="1445"/>
      <c r="O246" s="1446"/>
      <c r="P246" s="1447"/>
      <c r="Q246" s="510" t="s">
        <v>4571</v>
      </c>
      <c r="R246" s="133"/>
      <c r="S246" s="128"/>
      <c r="T246" s="530"/>
    </row>
    <row r="247" spans="1:20" ht="15.6" thickTop="1" thickBot="1" x14ac:dyDescent="0.3">
      <c r="A247" s="5" t="s">
        <v>4572</v>
      </c>
      <c r="B247" s="6" t="s">
        <v>4573</v>
      </c>
      <c r="C247" s="7" t="s">
        <v>4574</v>
      </c>
      <c r="D247" s="6" t="s">
        <v>4575</v>
      </c>
      <c r="E247" s="6" t="s">
        <v>4576</v>
      </c>
      <c r="F247" s="6" t="s">
        <v>4577</v>
      </c>
      <c r="G247" s="6" t="s">
        <v>4578</v>
      </c>
      <c r="H247" s="8" t="s">
        <v>4579</v>
      </c>
      <c r="I247" s="549"/>
      <c r="J247" s="58" t="s">
        <v>4580</v>
      </c>
      <c r="K247" s="59" t="s">
        <v>4580</v>
      </c>
      <c r="L247" s="568"/>
      <c r="M247" s="8" t="s">
        <v>4579</v>
      </c>
      <c r="N247" s="6" t="s">
        <v>4575</v>
      </c>
      <c r="O247" s="6" t="s">
        <v>4576</v>
      </c>
      <c r="P247" s="6" t="s">
        <v>4577</v>
      </c>
      <c r="Q247" s="6" t="s">
        <v>4578</v>
      </c>
      <c r="R247" s="6" t="s">
        <v>4573</v>
      </c>
      <c r="S247" s="7" t="s">
        <v>4574</v>
      </c>
      <c r="T247" s="60" t="s">
        <v>4572</v>
      </c>
    </row>
    <row r="248" spans="1:20" ht="15" thickTop="1" x14ac:dyDescent="0.25">
      <c r="A248" s="10"/>
      <c r="B248" s="11" t="s">
        <v>4598</v>
      </c>
      <c r="C248" s="13" t="s">
        <v>4649</v>
      </c>
      <c r="D248" s="2948"/>
      <c r="E248" s="15"/>
      <c r="F248" s="15"/>
      <c r="G248" s="15"/>
      <c r="H248" s="13" t="s">
        <v>5793</v>
      </c>
      <c r="I248" s="1243" t="s">
        <v>5794</v>
      </c>
      <c r="J248" s="61"/>
      <c r="K248" s="62"/>
      <c r="L248" s="569" t="s">
        <v>5795</v>
      </c>
      <c r="M248" s="11" t="s">
        <v>5793</v>
      </c>
      <c r="N248" s="2948"/>
      <c r="O248" s="15"/>
      <c r="P248" s="15"/>
      <c r="Q248" s="15"/>
      <c r="R248" s="63" t="s">
        <v>4598</v>
      </c>
      <c r="S248" s="11" t="s">
        <v>4649</v>
      </c>
      <c r="T248" s="98"/>
    </row>
    <row r="249" spans="1:20" x14ac:dyDescent="0.25">
      <c r="A249" s="16"/>
      <c r="B249" s="17" t="s">
        <v>4598</v>
      </c>
      <c r="C249" s="17" t="s">
        <v>4649</v>
      </c>
      <c r="D249" s="19"/>
      <c r="E249" s="2949"/>
      <c r="F249" s="19"/>
      <c r="G249" s="19"/>
      <c r="H249" s="17" t="s">
        <v>5797</v>
      </c>
      <c r="I249" s="551" t="s">
        <v>4645</v>
      </c>
      <c r="J249" s="65"/>
      <c r="K249" s="66"/>
      <c r="L249" s="551" t="s">
        <v>4591</v>
      </c>
      <c r="M249" s="17" t="s">
        <v>5793</v>
      </c>
      <c r="N249" s="19"/>
      <c r="O249" s="2949"/>
      <c r="P249" s="19"/>
      <c r="Q249" s="19"/>
      <c r="R249" s="67" t="s">
        <v>4598</v>
      </c>
      <c r="S249" s="17" t="s">
        <v>4649</v>
      </c>
      <c r="T249" s="68"/>
    </row>
    <row r="250" spans="1:20" x14ac:dyDescent="0.25">
      <c r="A250" s="322"/>
      <c r="B250" s="17" t="s">
        <v>4598</v>
      </c>
      <c r="C250" s="17" t="s">
        <v>4649</v>
      </c>
      <c r="D250" s="21"/>
      <c r="E250" s="21"/>
      <c r="F250" s="2951"/>
      <c r="G250" s="21"/>
      <c r="H250" s="17" t="s">
        <v>5793</v>
      </c>
      <c r="I250" s="551" t="s">
        <v>4648</v>
      </c>
      <c r="J250" s="112"/>
      <c r="K250" s="81"/>
      <c r="L250" s="570" t="s">
        <v>4596</v>
      </c>
      <c r="M250" s="17" t="s">
        <v>5793</v>
      </c>
      <c r="N250" s="21"/>
      <c r="O250" s="21"/>
      <c r="P250" s="2951"/>
      <c r="Q250" s="21"/>
      <c r="R250" s="69" t="s">
        <v>4598</v>
      </c>
      <c r="S250" s="17" t="s">
        <v>4649</v>
      </c>
      <c r="T250" s="70"/>
    </row>
    <row r="251" spans="1:20" x14ac:dyDescent="0.25">
      <c r="A251" s="16"/>
      <c r="B251" s="17" t="s">
        <v>4598</v>
      </c>
      <c r="C251" s="17" t="s">
        <v>4649</v>
      </c>
      <c r="D251" s="2951"/>
      <c r="E251" s="21"/>
      <c r="F251" s="21"/>
      <c r="G251" s="21"/>
      <c r="H251" s="17" t="s">
        <v>5802</v>
      </c>
      <c r="I251" s="551" t="s">
        <v>4652</v>
      </c>
      <c r="J251" s="112"/>
      <c r="K251" s="81"/>
      <c r="L251" s="570" t="s">
        <v>4601</v>
      </c>
      <c r="M251" s="17" t="s">
        <v>5802</v>
      </c>
      <c r="N251" s="2951"/>
      <c r="O251" s="21"/>
      <c r="P251" s="21"/>
      <c r="Q251" s="21"/>
      <c r="R251" s="69" t="s">
        <v>4598</v>
      </c>
      <c r="S251" s="17" t="s">
        <v>4649</v>
      </c>
      <c r="T251" s="68"/>
    </row>
    <row r="252" spans="1:20" x14ac:dyDescent="0.25">
      <c r="A252" s="322"/>
      <c r="B252" s="17" t="s">
        <v>4598</v>
      </c>
      <c r="C252" s="17" t="s">
        <v>4649</v>
      </c>
      <c r="D252" s="21"/>
      <c r="E252" s="2951"/>
      <c r="F252" s="21"/>
      <c r="G252" s="21"/>
      <c r="H252" s="17" t="s">
        <v>5797</v>
      </c>
      <c r="I252" s="551" t="s">
        <v>4655</v>
      </c>
      <c r="J252" s="112"/>
      <c r="K252" s="81"/>
      <c r="L252" s="570" t="s">
        <v>4604</v>
      </c>
      <c r="M252" s="17" t="s">
        <v>5797</v>
      </c>
      <c r="N252" s="21"/>
      <c r="O252" s="2951"/>
      <c r="P252" s="21"/>
      <c r="Q252" s="21"/>
      <c r="R252" s="69" t="s">
        <v>4598</v>
      </c>
      <c r="S252" s="17" t="s">
        <v>4649</v>
      </c>
      <c r="T252" s="70"/>
    </row>
    <row r="253" spans="1:20" x14ac:dyDescent="0.25">
      <c r="A253" s="16"/>
      <c r="B253" s="23" t="s">
        <v>4598</v>
      </c>
      <c r="C253" s="17" t="s">
        <v>4649</v>
      </c>
      <c r="D253" s="25"/>
      <c r="E253" s="25"/>
      <c r="F253" s="2952"/>
      <c r="G253" s="25"/>
      <c r="H253" s="23" t="s">
        <v>5808</v>
      </c>
      <c r="I253" s="557" t="s">
        <v>4660</v>
      </c>
      <c r="J253" s="113"/>
      <c r="K253" s="114"/>
      <c r="L253" s="571" t="s">
        <v>4607</v>
      </c>
      <c r="M253" s="23" t="s">
        <v>5808</v>
      </c>
      <c r="N253" s="25"/>
      <c r="O253" s="25"/>
      <c r="P253" s="2952"/>
      <c r="Q253" s="25"/>
      <c r="R253" s="108" t="s">
        <v>4598</v>
      </c>
      <c r="S253" s="23" t="s">
        <v>4649</v>
      </c>
      <c r="T253" s="104"/>
    </row>
    <row r="254" spans="1:20" x14ac:dyDescent="0.25">
      <c r="A254" s="16"/>
      <c r="B254" s="23" t="s">
        <v>4598</v>
      </c>
      <c r="C254" s="23" t="s">
        <v>4649</v>
      </c>
      <c r="D254" s="2952"/>
      <c r="E254" s="25"/>
      <c r="F254" s="25"/>
      <c r="G254" s="25"/>
      <c r="H254" s="23" t="s">
        <v>5808</v>
      </c>
      <c r="I254" s="557" t="s">
        <v>4664</v>
      </c>
      <c r="J254" s="113"/>
      <c r="K254" s="114"/>
      <c r="L254" s="571" t="s">
        <v>4609</v>
      </c>
      <c r="M254" s="23" t="s">
        <v>5808</v>
      </c>
      <c r="N254" s="2952"/>
      <c r="O254" s="25"/>
      <c r="P254" s="25"/>
      <c r="Q254" s="25"/>
      <c r="R254" s="108" t="s">
        <v>4598</v>
      </c>
      <c r="S254" s="23" t="s">
        <v>4649</v>
      </c>
      <c r="T254" s="104"/>
    </row>
    <row r="255" spans="1:20" ht="15" thickBot="1" x14ac:dyDescent="0.3">
      <c r="A255" s="87"/>
      <c r="B255" s="88" t="s">
        <v>4598</v>
      </c>
      <c r="C255" s="88" t="s">
        <v>4649</v>
      </c>
      <c r="D255" s="90"/>
      <c r="E255" s="2967"/>
      <c r="F255" s="90"/>
      <c r="G255" s="90"/>
      <c r="H255" s="88" t="s">
        <v>5808</v>
      </c>
      <c r="I255" s="555" t="s">
        <v>4668</v>
      </c>
      <c r="J255" s="115"/>
      <c r="K255" s="116"/>
      <c r="L255" s="572" t="s">
        <v>4611</v>
      </c>
      <c r="M255" s="88" t="s">
        <v>5808</v>
      </c>
      <c r="N255" s="90"/>
      <c r="O255" s="2967"/>
      <c r="P255" s="90"/>
      <c r="Q255" s="90"/>
      <c r="R255" s="93" t="s">
        <v>4598</v>
      </c>
      <c r="S255" s="88" t="s">
        <v>4649</v>
      </c>
      <c r="T255" s="94"/>
    </row>
    <row r="256" spans="1:20" ht="15" thickTop="1" x14ac:dyDescent="0.25">
      <c r="A256" s="71"/>
      <c r="B256" s="72" t="s">
        <v>4598</v>
      </c>
      <c r="C256" s="72" t="s">
        <v>4649</v>
      </c>
      <c r="D256" s="74"/>
      <c r="E256" s="74"/>
      <c r="F256" s="2968"/>
      <c r="G256" s="74"/>
      <c r="H256" s="72" t="s">
        <v>5808</v>
      </c>
      <c r="I256" s="552" t="s">
        <v>4672</v>
      </c>
      <c r="J256" s="117"/>
      <c r="K256" s="83"/>
      <c r="L256" s="573" t="s">
        <v>4613</v>
      </c>
      <c r="M256" s="72" t="s">
        <v>5808</v>
      </c>
      <c r="N256" s="74"/>
      <c r="O256" s="74"/>
      <c r="P256" s="2968"/>
      <c r="Q256" s="74"/>
      <c r="R256" s="75" t="s">
        <v>4598</v>
      </c>
      <c r="S256" s="72" t="s">
        <v>4649</v>
      </c>
      <c r="T256" s="68"/>
    </row>
    <row r="257" spans="1:20" x14ac:dyDescent="0.25">
      <c r="A257" s="16"/>
      <c r="B257" s="17" t="s">
        <v>4598</v>
      </c>
      <c r="C257" s="17" t="s">
        <v>4649</v>
      </c>
      <c r="D257" s="2951"/>
      <c r="E257" s="21"/>
      <c r="F257" s="21"/>
      <c r="G257" s="21"/>
      <c r="H257" s="17" t="s">
        <v>5818</v>
      </c>
      <c r="I257" s="551" t="s">
        <v>4677</v>
      </c>
      <c r="J257" s="112"/>
      <c r="K257" s="81"/>
      <c r="L257" s="570" t="s">
        <v>4617</v>
      </c>
      <c r="M257" s="17" t="s">
        <v>5818</v>
      </c>
      <c r="N257" s="2951"/>
      <c r="O257" s="21"/>
      <c r="P257" s="21"/>
      <c r="Q257" s="21"/>
      <c r="R257" s="69" t="s">
        <v>4598</v>
      </c>
      <c r="S257" s="17" t="s">
        <v>4649</v>
      </c>
      <c r="T257" s="70"/>
    </row>
    <row r="258" spans="1:20" x14ac:dyDescent="0.25">
      <c r="A258" s="322"/>
      <c r="B258" s="17" t="s">
        <v>4598</v>
      </c>
      <c r="C258" s="17" t="s">
        <v>4649</v>
      </c>
      <c r="D258" s="21"/>
      <c r="E258" s="2951"/>
      <c r="F258" s="21"/>
      <c r="G258" s="21"/>
      <c r="H258" s="17" t="s">
        <v>5818</v>
      </c>
      <c r="I258" s="551" t="s">
        <v>4681</v>
      </c>
      <c r="J258" s="112"/>
      <c r="K258" s="81"/>
      <c r="L258" s="570" t="s">
        <v>4621</v>
      </c>
      <c r="M258" s="17" t="s">
        <v>5818</v>
      </c>
      <c r="N258" s="21"/>
      <c r="O258" s="2951"/>
      <c r="P258" s="21"/>
      <c r="Q258" s="21"/>
      <c r="R258" s="69" t="s">
        <v>4598</v>
      </c>
      <c r="S258" s="17" t="s">
        <v>4649</v>
      </c>
      <c r="T258" s="82"/>
    </row>
    <row r="259" spans="1:20" x14ac:dyDescent="0.25">
      <c r="A259" s="322"/>
      <c r="B259" s="17" t="s">
        <v>4598</v>
      </c>
      <c r="C259" s="17" t="s">
        <v>4649</v>
      </c>
      <c r="D259" s="21"/>
      <c r="E259" s="21"/>
      <c r="F259" s="2951"/>
      <c r="G259" s="21"/>
      <c r="H259" s="17" t="s">
        <v>5818</v>
      </c>
      <c r="I259" s="551" t="s">
        <v>4685</v>
      </c>
      <c r="J259" s="112"/>
      <c r="K259" s="81"/>
      <c r="L259" s="570" t="s">
        <v>4687</v>
      </c>
      <c r="M259" s="17" t="s">
        <v>5818</v>
      </c>
      <c r="N259" s="21"/>
      <c r="O259" s="21"/>
      <c r="P259" s="2951"/>
      <c r="Q259" s="21"/>
      <c r="R259" s="69" t="s">
        <v>4598</v>
      </c>
      <c r="S259" s="17" t="s">
        <v>4649</v>
      </c>
      <c r="T259" s="70"/>
    </row>
    <row r="260" spans="1:20" x14ac:dyDescent="0.25">
      <c r="A260" s="322"/>
      <c r="B260" s="17" t="s">
        <v>4598</v>
      </c>
      <c r="C260" s="17" t="s">
        <v>4649</v>
      </c>
      <c r="D260" s="2951"/>
      <c r="E260" s="21"/>
      <c r="F260" s="21"/>
      <c r="G260" s="21"/>
      <c r="H260" s="17" t="s">
        <v>5818</v>
      </c>
      <c r="I260" s="551" t="s">
        <v>4690</v>
      </c>
      <c r="J260" s="112"/>
      <c r="K260" s="81"/>
      <c r="L260" s="570" t="s">
        <v>4692</v>
      </c>
      <c r="M260" s="17" t="s">
        <v>5818</v>
      </c>
      <c r="N260" s="2951"/>
      <c r="O260" s="21"/>
      <c r="P260" s="21"/>
      <c r="Q260" s="21"/>
      <c r="R260" s="69" t="s">
        <v>4598</v>
      </c>
      <c r="S260" s="17" t="s">
        <v>4649</v>
      </c>
      <c r="T260" s="70"/>
    </row>
    <row r="261" spans="1:20" x14ac:dyDescent="0.25">
      <c r="A261" s="322"/>
      <c r="B261" s="17" t="s">
        <v>4598</v>
      </c>
      <c r="C261" s="17" t="s">
        <v>4649</v>
      </c>
      <c r="D261" s="21"/>
      <c r="E261" s="2951"/>
      <c r="F261" s="21"/>
      <c r="G261" s="21"/>
      <c r="H261" s="17" t="s">
        <v>5818</v>
      </c>
      <c r="I261" s="551" t="s">
        <v>4695</v>
      </c>
      <c r="J261" s="112"/>
      <c r="K261" s="81"/>
      <c r="L261" s="570" t="s">
        <v>4696</v>
      </c>
      <c r="M261" s="17" t="s">
        <v>5818</v>
      </c>
      <c r="N261" s="21"/>
      <c r="O261" s="2951"/>
      <c r="P261" s="21"/>
      <c r="Q261" s="21"/>
      <c r="R261" s="69" t="s">
        <v>4598</v>
      </c>
      <c r="S261" s="17" t="s">
        <v>4649</v>
      </c>
      <c r="T261" s="70"/>
    </row>
    <row r="262" spans="1:20" x14ac:dyDescent="0.25">
      <c r="A262" s="322"/>
      <c r="B262" s="17" t="s">
        <v>4598</v>
      </c>
      <c r="C262" s="17" t="s">
        <v>4649</v>
      </c>
      <c r="D262" s="21"/>
      <c r="E262" s="21"/>
      <c r="F262" s="2951"/>
      <c r="G262" s="21"/>
      <c r="H262" s="17" t="s">
        <v>5818</v>
      </c>
      <c r="I262" s="551" t="s">
        <v>4698</v>
      </c>
      <c r="J262" s="112"/>
      <c r="K262" s="81"/>
      <c r="L262" s="570" t="s">
        <v>4699</v>
      </c>
      <c r="M262" s="17" t="s">
        <v>5818</v>
      </c>
      <c r="N262" s="21"/>
      <c r="O262" s="21"/>
      <c r="P262" s="2951"/>
      <c r="Q262" s="21"/>
      <c r="R262" s="69" t="s">
        <v>4598</v>
      </c>
      <c r="S262" s="17" t="s">
        <v>4649</v>
      </c>
      <c r="T262" s="70"/>
    </row>
    <row r="263" spans="1:20" x14ac:dyDescent="0.25">
      <c r="A263" s="322"/>
      <c r="B263" s="17" t="s">
        <v>4598</v>
      </c>
      <c r="C263" s="17" t="s">
        <v>4649</v>
      </c>
      <c r="D263" s="2951"/>
      <c r="E263" s="21"/>
      <c r="F263" s="21"/>
      <c r="G263" s="21"/>
      <c r="H263" s="17" t="s">
        <v>5818</v>
      </c>
      <c r="I263" s="551" t="s">
        <v>4700</v>
      </c>
      <c r="J263" s="112"/>
      <c r="K263" s="81"/>
      <c r="L263" s="570" t="s">
        <v>4701</v>
      </c>
      <c r="M263" s="17" t="s">
        <v>5818</v>
      </c>
      <c r="N263" s="2951"/>
      <c r="O263" s="21"/>
      <c r="P263" s="21"/>
      <c r="Q263" s="21"/>
      <c r="R263" s="69" t="s">
        <v>4598</v>
      </c>
      <c r="S263" s="17" t="s">
        <v>4649</v>
      </c>
      <c r="T263" s="70"/>
    </row>
    <row r="264" spans="1:20" x14ac:dyDescent="0.25">
      <c r="A264" s="322"/>
      <c r="B264" s="17" t="s">
        <v>4598</v>
      </c>
      <c r="C264" s="17" t="s">
        <v>4649</v>
      </c>
      <c r="D264" s="21"/>
      <c r="E264" s="2951"/>
      <c r="F264" s="21"/>
      <c r="G264" s="21"/>
      <c r="H264" s="17" t="s">
        <v>5818</v>
      </c>
      <c r="I264" s="551" t="s">
        <v>4704</v>
      </c>
      <c r="J264" s="112"/>
      <c r="K264" s="81"/>
      <c r="L264" s="570" t="s">
        <v>4705</v>
      </c>
      <c r="M264" s="17" t="s">
        <v>5818</v>
      </c>
      <c r="N264" s="21"/>
      <c r="O264" s="2951"/>
      <c r="P264" s="21"/>
      <c r="Q264" s="21"/>
      <c r="R264" s="69" t="s">
        <v>4598</v>
      </c>
      <c r="S264" s="17" t="s">
        <v>4649</v>
      </c>
      <c r="T264" s="70"/>
    </row>
    <row r="265" spans="1:20" x14ac:dyDescent="0.25">
      <c r="A265" s="322"/>
      <c r="B265" s="17" t="s">
        <v>4598</v>
      </c>
      <c r="C265" s="17" t="s">
        <v>4649</v>
      </c>
      <c r="D265" s="21"/>
      <c r="E265" s="21"/>
      <c r="F265" s="2951"/>
      <c r="G265" s="21"/>
      <c r="H265" s="17" t="s">
        <v>5818</v>
      </c>
      <c r="I265" s="551" t="s">
        <v>4708</v>
      </c>
      <c r="J265" s="112"/>
      <c r="K265" s="81"/>
      <c r="L265" s="570" t="s">
        <v>4710</v>
      </c>
      <c r="M265" s="17" t="s">
        <v>5818</v>
      </c>
      <c r="N265" s="21"/>
      <c r="O265" s="21"/>
      <c r="P265" s="2951"/>
      <c r="Q265" s="21"/>
      <c r="R265" s="69" t="s">
        <v>4598</v>
      </c>
      <c r="S265" s="17" t="s">
        <v>4649</v>
      </c>
      <c r="T265" s="70"/>
    </row>
    <row r="266" spans="1:20" ht="15" thickBot="1" x14ac:dyDescent="0.3">
      <c r="A266" s="119"/>
      <c r="B266" s="29" t="s">
        <v>4598</v>
      </c>
      <c r="C266" s="29" t="s">
        <v>4649</v>
      </c>
      <c r="D266" s="2953"/>
      <c r="E266" s="30"/>
      <c r="F266" s="30"/>
      <c r="G266" s="30"/>
      <c r="H266" s="29" t="s">
        <v>5818</v>
      </c>
      <c r="I266" s="558" t="s">
        <v>4934</v>
      </c>
      <c r="J266" s="120"/>
      <c r="K266" s="121"/>
      <c r="L266" s="575" t="s">
        <v>4935</v>
      </c>
      <c r="M266" s="29" t="s">
        <v>5818</v>
      </c>
      <c r="N266" s="2953"/>
      <c r="O266" s="30"/>
      <c r="P266" s="30"/>
      <c r="Q266" s="30"/>
      <c r="R266" s="110" t="s">
        <v>4598</v>
      </c>
      <c r="S266" s="29" t="s">
        <v>4649</v>
      </c>
      <c r="T266" s="111"/>
    </row>
    <row r="267" spans="1:20" ht="15.6" thickTop="1" thickBot="1" x14ac:dyDescent="0.3">
      <c r="M267" s="80" t="s">
        <v>5652</v>
      </c>
      <c r="N267" s="33">
        <f>SUM(D248:D266,N248:N266)</f>
        <v>0</v>
      </c>
      <c r="O267" s="33">
        <f>SUM(E248:E266,O248:O266)</f>
        <v>0</v>
      </c>
      <c r="P267" s="33">
        <f>SUM(F248:F266,P248:P266)</f>
        <v>0</v>
      </c>
    </row>
    <row r="268" spans="1:20" ht="18.600000000000001" thickTop="1" thickBot="1" x14ac:dyDescent="0.3">
      <c r="A268" s="2" t="s">
        <v>6962</v>
      </c>
      <c r="C268" s="3546" t="s">
        <v>5846</v>
      </c>
      <c r="D268" s="3546"/>
      <c r="E268" s="3546"/>
      <c r="F268" s="3546"/>
      <c r="G268" s="53"/>
      <c r="H268" s="124"/>
      <c r="I268" s="124"/>
      <c r="J268" s="3547" t="s">
        <v>5070</v>
      </c>
      <c r="K268" s="3553"/>
      <c r="L268" s="124"/>
      <c r="M268" s="124"/>
      <c r="N268" s="53"/>
      <c r="O268" s="53"/>
      <c r="P268" s="53"/>
      <c r="Q268" s="53"/>
      <c r="R268" s="53"/>
      <c r="S268" s="53"/>
    </row>
    <row r="269" spans="1:20" ht="15" customHeight="1" thickTop="1" thickBot="1" x14ac:dyDescent="0.3">
      <c r="A269" s="3"/>
      <c r="D269" s="54"/>
      <c r="E269" s="54"/>
      <c r="F269" s="54"/>
      <c r="G269" s="54"/>
      <c r="H269" s="4"/>
      <c r="I269" s="4"/>
      <c r="K269" s="56"/>
      <c r="L269" s="567"/>
      <c r="M269" s="1448" t="s">
        <v>4570</v>
      </c>
      <c r="N269" s="1445">
        <v>6.5</v>
      </c>
      <c r="O269" s="1446">
        <v>1.4</v>
      </c>
      <c r="P269" s="1447">
        <v>1.4</v>
      </c>
      <c r="Q269" s="510" t="s">
        <v>4571</v>
      </c>
      <c r="R269" s="133"/>
      <c r="S269" s="128"/>
      <c r="T269" s="530"/>
    </row>
    <row r="270" spans="1:20" ht="15.6" thickTop="1" thickBot="1" x14ac:dyDescent="0.3">
      <c r="A270" s="5" t="s">
        <v>4572</v>
      </c>
      <c r="B270" s="6" t="s">
        <v>4573</v>
      </c>
      <c r="C270" s="7" t="s">
        <v>4574</v>
      </c>
      <c r="D270" s="6" t="s">
        <v>4575</v>
      </c>
      <c r="E270" s="6" t="s">
        <v>4576</v>
      </c>
      <c r="F270" s="6" t="s">
        <v>4577</v>
      </c>
      <c r="G270" s="6" t="s">
        <v>4578</v>
      </c>
      <c r="H270" s="8" t="s">
        <v>4579</v>
      </c>
      <c r="I270" s="549"/>
      <c r="J270" s="58" t="s">
        <v>4580</v>
      </c>
      <c r="K270" s="59" t="s">
        <v>4580</v>
      </c>
      <c r="L270" s="568"/>
      <c r="M270" s="8" t="s">
        <v>4579</v>
      </c>
      <c r="N270" s="6" t="s">
        <v>4575</v>
      </c>
      <c r="O270" s="6" t="s">
        <v>4576</v>
      </c>
      <c r="P270" s="6" t="s">
        <v>4577</v>
      </c>
      <c r="Q270" s="6" t="s">
        <v>4578</v>
      </c>
      <c r="R270" s="6" t="s">
        <v>4573</v>
      </c>
      <c r="S270" s="7" t="s">
        <v>4574</v>
      </c>
      <c r="T270" s="60" t="s">
        <v>4572</v>
      </c>
    </row>
    <row r="271" spans="1:20" ht="27" thickTop="1" x14ac:dyDescent="0.25">
      <c r="A271" s="10"/>
      <c r="B271" s="11" t="s">
        <v>569</v>
      </c>
      <c r="C271" s="17" t="s">
        <v>4649</v>
      </c>
      <c r="D271" s="2948">
        <v>0</v>
      </c>
      <c r="E271" s="15"/>
      <c r="F271" s="15"/>
      <c r="G271" s="15"/>
      <c r="H271" s="13" t="s">
        <v>5793</v>
      </c>
      <c r="I271" s="554" t="s">
        <v>4640</v>
      </c>
      <c r="J271" s="1076" t="s">
        <v>5839</v>
      </c>
      <c r="K271" s="1072" t="s">
        <v>5847</v>
      </c>
      <c r="L271" s="1281" t="s">
        <v>4586</v>
      </c>
      <c r="M271" s="11" t="s">
        <v>5793</v>
      </c>
      <c r="N271" s="2948">
        <v>1.54</v>
      </c>
      <c r="O271" s="15"/>
      <c r="P271" s="15"/>
      <c r="Q271" s="15"/>
      <c r="R271" s="63" t="s">
        <v>4638</v>
      </c>
      <c r="S271" s="97" t="s">
        <v>4583</v>
      </c>
      <c r="T271" s="1113" t="s">
        <v>5848</v>
      </c>
    </row>
    <row r="272" spans="1:20" ht="24.75" customHeight="1" x14ac:dyDescent="0.25">
      <c r="A272" s="16" t="s">
        <v>5849</v>
      </c>
      <c r="B272" s="17" t="s">
        <v>4638</v>
      </c>
      <c r="C272" s="18" t="s">
        <v>4583</v>
      </c>
      <c r="D272" s="19"/>
      <c r="E272" s="2949">
        <v>1.55</v>
      </c>
      <c r="F272" s="19"/>
      <c r="G272" s="19"/>
      <c r="H272" s="17" t="s">
        <v>5797</v>
      </c>
      <c r="I272" s="1278" t="s">
        <v>4645</v>
      </c>
      <c r="J272" s="1077" t="s">
        <v>2832</v>
      </c>
      <c r="K272" s="1074" t="s">
        <v>5839</v>
      </c>
      <c r="L272" s="1278" t="s">
        <v>4591</v>
      </c>
      <c r="M272" s="17" t="s">
        <v>5793</v>
      </c>
      <c r="N272" s="19"/>
      <c r="O272" s="2949">
        <v>5.49</v>
      </c>
      <c r="P272" s="19"/>
      <c r="Q272" s="19"/>
      <c r="R272" s="67" t="s">
        <v>4638</v>
      </c>
      <c r="S272" s="18" t="s">
        <v>4583</v>
      </c>
      <c r="T272" s="68" t="s">
        <v>5850</v>
      </c>
    </row>
    <row r="273" spans="1:20" ht="24.75" customHeight="1" x14ac:dyDescent="0.25">
      <c r="A273" s="107" t="s">
        <v>5851</v>
      </c>
      <c r="B273" s="17" t="s">
        <v>4638</v>
      </c>
      <c r="C273" s="18" t="s">
        <v>4583</v>
      </c>
      <c r="D273" s="21"/>
      <c r="E273" s="21"/>
      <c r="F273" s="2951">
        <v>0</v>
      </c>
      <c r="G273" s="21"/>
      <c r="H273" s="17" t="s">
        <v>5793</v>
      </c>
      <c r="I273" s="1278" t="s">
        <v>4648</v>
      </c>
      <c r="J273" s="1077" t="s">
        <v>2832</v>
      </c>
      <c r="K273" s="1075" t="s">
        <v>5852</v>
      </c>
      <c r="L273" s="1278" t="s">
        <v>4596</v>
      </c>
      <c r="M273" s="17" t="s">
        <v>5793</v>
      </c>
      <c r="N273" s="21"/>
      <c r="O273" s="21"/>
      <c r="P273" s="2951">
        <v>1.3900000000000001</v>
      </c>
      <c r="Q273" s="21"/>
      <c r="R273" s="69" t="s">
        <v>4638</v>
      </c>
      <c r="S273" s="18" t="s">
        <v>4583</v>
      </c>
      <c r="T273" s="70" t="s">
        <v>5853</v>
      </c>
    </row>
    <row r="274" spans="1:20" ht="24.75" customHeight="1" x14ac:dyDescent="0.25">
      <c r="A274" s="663" t="s">
        <v>5854</v>
      </c>
      <c r="B274" s="17" t="s">
        <v>4638</v>
      </c>
      <c r="C274" s="18" t="s">
        <v>4583</v>
      </c>
      <c r="D274" s="2951">
        <v>5.49</v>
      </c>
      <c r="E274" s="21"/>
      <c r="F274" s="21"/>
      <c r="G274" s="21"/>
      <c r="H274" s="17" t="s">
        <v>5802</v>
      </c>
      <c r="I274" s="1278" t="s">
        <v>4652</v>
      </c>
      <c r="J274" s="1077" t="s">
        <v>2832</v>
      </c>
      <c r="K274" s="1078"/>
      <c r="L274" s="570" t="s">
        <v>4601</v>
      </c>
      <c r="M274" s="17" t="s">
        <v>5802</v>
      </c>
      <c r="N274" s="2951">
        <v>0</v>
      </c>
      <c r="O274" s="21"/>
      <c r="P274" s="21"/>
      <c r="Q274" s="21"/>
      <c r="R274" s="69" t="s">
        <v>4598</v>
      </c>
      <c r="S274" s="17" t="s">
        <v>4649</v>
      </c>
      <c r="T274" s="68"/>
    </row>
    <row r="275" spans="1:20" ht="24.75" customHeight="1" x14ac:dyDescent="0.25">
      <c r="A275" s="322"/>
      <c r="B275" s="17" t="s">
        <v>4598</v>
      </c>
      <c r="C275" s="17" t="s">
        <v>4649</v>
      </c>
      <c r="D275" s="21"/>
      <c r="E275" s="2951">
        <v>0</v>
      </c>
      <c r="F275" s="21"/>
      <c r="G275" s="21"/>
      <c r="H275" s="17" t="s">
        <v>5808</v>
      </c>
      <c r="I275" s="551" t="s">
        <v>4655</v>
      </c>
      <c r="J275" s="1079"/>
      <c r="K275" s="1078"/>
      <c r="L275" s="570" t="s">
        <v>4604</v>
      </c>
      <c r="M275" s="17" t="s">
        <v>5808</v>
      </c>
      <c r="N275" s="21"/>
      <c r="O275" s="2951">
        <v>0</v>
      </c>
      <c r="P275" s="21"/>
      <c r="Q275" s="21"/>
      <c r="R275" s="69" t="s">
        <v>4598</v>
      </c>
      <c r="S275" s="17" t="s">
        <v>4649</v>
      </c>
      <c r="T275" s="70"/>
    </row>
    <row r="276" spans="1:20" ht="24.75" customHeight="1" x14ac:dyDescent="0.25">
      <c r="A276" s="16"/>
      <c r="B276" s="23" t="s">
        <v>4598</v>
      </c>
      <c r="C276" s="17" t="s">
        <v>4649</v>
      </c>
      <c r="D276" s="25"/>
      <c r="E276" s="25"/>
      <c r="F276" s="2952">
        <v>0</v>
      </c>
      <c r="G276" s="25"/>
      <c r="H276" s="23" t="s">
        <v>5808</v>
      </c>
      <c r="I276" s="557" t="s">
        <v>4660</v>
      </c>
      <c r="J276" s="113"/>
      <c r="K276" s="114"/>
      <c r="L276" s="571" t="s">
        <v>4607</v>
      </c>
      <c r="M276" s="23" t="s">
        <v>5808</v>
      </c>
      <c r="N276" s="25"/>
      <c r="O276" s="25"/>
      <c r="P276" s="2952">
        <v>0</v>
      </c>
      <c r="Q276" s="25"/>
      <c r="R276" s="108" t="s">
        <v>4598</v>
      </c>
      <c r="S276" s="23" t="s">
        <v>4649</v>
      </c>
      <c r="T276" s="104"/>
    </row>
    <row r="277" spans="1:20" ht="24.75" customHeight="1" thickBot="1" x14ac:dyDescent="0.3">
      <c r="A277" s="87"/>
      <c r="B277" s="88" t="s">
        <v>4598</v>
      </c>
      <c r="C277" s="88" t="s">
        <v>4649</v>
      </c>
      <c r="D277" s="2967">
        <v>0</v>
      </c>
      <c r="E277" s="90"/>
      <c r="F277" s="90"/>
      <c r="G277" s="90"/>
      <c r="H277" s="88" t="s">
        <v>5808</v>
      </c>
      <c r="I277" s="555" t="s">
        <v>4664</v>
      </c>
      <c r="J277" s="115"/>
      <c r="K277" s="116"/>
      <c r="L277" s="572" t="s">
        <v>4609</v>
      </c>
      <c r="M277" s="88" t="s">
        <v>5808</v>
      </c>
      <c r="N277" s="2967">
        <v>0</v>
      </c>
      <c r="O277" s="90"/>
      <c r="P277" s="90"/>
      <c r="Q277" s="90"/>
      <c r="R277" s="93" t="s">
        <v>4598</v>
      </c>
      <c r="S277" s="88" t="s">
        <v>4649</v>
      </c>
      <c r="T277" s="94"/>
    </row>
    <row r="278" spans="1:20" ht="24.75" customHeight="1" thickTop="1" x14ac:dyDescent="0.25">
      <c r="A278" s="99"/>
      <c r="B278" s="72" t="s">
        <v>4598</v>
      </c>
      <c r="C278" s="72" t="s">
        <v>4649</v>
      </c>
      <c r="D278" s="74"/>
      <c r="E278" s="2968">
        <v>0</v>
      </c>
      <c r="F278" s="74"/>
      <c r="G278" s="74"/>
      <c r="H278" s="72" t="s">
        <v>5808</v>
      </c>
      <c r="I278" s="552" t="s">
        <v>4668</v>
      </c>
      <c r="J278" s="117"/>
      <c r="K278" s="83"/>
      <c r="L278" s="573" t="s">
        <v>4611</v>
      </c>
      <c r="M278" s="72" t="s">
        <v>5808</v>
      </c>
      <c r="N278" s="74"/>
      <c r="O278" s="2968">
        <v>0</v>
      </c>
      <c r="P278" s="74"/>
      <c r="Q278" s="74"/>
      <c r="R278" s="75" t="s">
        <v>4598</v>
      </c>
      <c r="S278" s="72" t="s">
        <v>4649</v>
      </c>
      <c r="T278" s="68"/>
    </row>
    <row r="279" spans="1:20" ht="24.75" customHeight="1" x14ac:dyDescent="0.25">
      <c r="A279" s="322"/>
      <c r="B279" s="17" t="s">
        <v>4598</v>
      </c>
      <c r="C279" s="17" t="s">
        <v>4649</v>
      </c>
      <c r="D279" s="21"/>
      <c r="E279" s="21"/>
      <c r="F279" s="2951">
        <v>0</v>
      </c>
      <c r="G279" s="21"/>
      <c r="H279" s="17" t="s">
        <v>5808</v>
      </c>
      <c r="I279" s="551" t="s">
        <v>4672</v>
      </c>
      <c r="J279" s="112"/>
      <c r="K279" s="81"/>
      <c r="L279" s="570" t="s">
        <v>4613</v>
      </c>
      <c r="M279" s="17" t="s">
        <v>5808</v>
      </c>
      <c r="N279" s="21"/>
      <c r="O279" s="21"/>
      <c r="P279" s="2951">
        <v>0</v>
      </c>
      <c r="Q279" s="21"/>
      <c r="R279" s="69" t="s">
        <v>4598</v>
      </c>
      <c r="S279" s="17" t="s">
        <v>4649</v>
      </c>
      <c r="T279" s="70"/>
    </row>
    <row r="280" spans="1:20" ht="24.75" customHeight="1" x14ac:dyDescent="0.25">
      <c r="A280" s="16"/>
      <c r="B280" s="17" t="s">
        <v>4598</v>
      </c>
      <c r="C280" s="17" t="s">
        <v>4649</v>
      </c>
      <c r="D280" s="2951">
        <v>1.25</v>
      </c>
      <c r="E280" s="21"/>
      <c r="F280" s="21"/>
      <c r="G280" s="21"/>
      <c r="H280" s="17" t="s">
        <v>5818</v>
      </c>
      <c r="I280" s="551" t="s">
        <v>4677</v>
      </c>
      <c r="J280" s="112"/>
      <c r="K280" s="81"/>
      <c r="L280" s="570" t="s">
        <v>4617</v>
      </c>
      <c r="M280" s="17" t="s">
        <v>5818</v>
      </c>
      <c r="N280" s="2951">
        <v>0</v>
      </c>
      <c r="O280" s="21"/>
      <c r="P280" s="21"/>
      <c r="Q280" s="21"/>
      <c r="R280" s="69" t="s">
        <v>4598</v>
      </c>
      <c r="S280" s="17" t="s">
        <v>4649</v>
      </c>
      <c r="T280" s="70"/>
    </row>
    <row r="281" spans="1:20" ht="24.75" customHeight="1" x14ac:dyDescent="0.25">
      <c r="A281" s="322"/>
      <c r="B281" s="17" t="s">
        <v>4598</v>
      </c>
      <c r="C281" s="17" t="s">
        <v>4649</v>
      </c>
      <c r="D281" s="21"/>
      <c r="E281" s="2951">
        <v>1.3900000000000001</v>
      </c>
      <c r="F281" s="21"/>
      <c r="G281" s="21"/>
      <c r="H281" s="17" t="s">
        <v>5818</v>
      </c>
      <c r="I281" s="551" t="s">
        <v>4681</v>
      </c>
      <c r="J281" s="112"/>
      <c r="K281" s="81"/>
      <c r="L281" s="570" t="s">
        <v>4621</v>
      </c>
      <c r="M281" s="17" t="s">
        <v>5818</v>
      </c>
      <c r="N281" s="21"/>
      <c r="O281" s="2951">
        <v>0</v>
      </c>
      <c r="P281" s="21"/>
      <c r="Q281" s="21"/>
      <c r="R281" s="69" t="s">
        <v>4598</v>
      </c>
      <c r="S281" s="17" t="s">
        <v>4649</v>
      </c>
      <c r="T281" s="82"/>
    </row>
    <row r="282" spans="1:20" ht="24.75" customHeight="1" x14ac:dyDescent="0.25">
      <c r="A282" s="322"/>
      <c r="B282" s="17" t="s">
        <v>4598</v>
      </c>
      <c r="C282" s="17" t="s">
        <v>4649</v>
      </c>
      <c r="D282" s="21"/>
      <c r="E282" s="21"/>
      <c r="F282" s="2951">
        <v>0</v>
      </c>
      <c r="G282" s="21"/>
      <c r="H282" s="17" t="s">
        <v>5818</v>
      </c>
      <c r="I282" s="551" t="s">
        <v>4685</v>
      </c>
      <c r="J282" s="112"/>
      <c r="K282" s="81"/>
      <c r="L282" s="570" t="s">
        <v>4687</v>
      </c>
      <c r="M282" s="17" t="s">
        <v>5818</v>
      </c>
      <c r="N282" s="21"/>
      <c r="O282" s="21"/>
      <c r="P282" s="2951">
        <v>0</v>
      </c>
      <c r="Q282" s="21"/>
      <c r="R282" s="69" t="s">
        <v>4598</v>
      </c>
      <c r="S282" s="17" t="s">
        <v>4649</v>
      </c>
      <c r="T282" s="70"/>
    </row>
    <row r="283" spans="1:20" ht="24.75" customHeight="1" x14ac:dyDescent="0.25">
      <c r="A283" s="322"/>
      <c r="B283" s="17" t="s">
        <v>4598</v>
      </c>
      <c r="C283" s="17" t="s">
        <v>4649</v>
      </c>
      <c r="D283" s="2951">
        <v>0</v>
      </c>
      <c r="E283" s="21"/>
      <c r="F283" s="21"/>
      <c r="G283" s="21"/>
      <c r="H283" s="17" t="s">
        <v>5818</v>
      </c>
      <c r="I283" s="551" t="s">
        <v>4690</v>
      </c>
      <c r="J283" s="112"/>
      <c r="K283" s="81"/>
      <c r="L283" s="570" t="s">
        <v>4692</v>
      </c>
      <c r="M283" s="17" t="s">
        <v>5818</v>
      </c>
      <c r="N283" s="2951">
        <v>0</v>
      </c>
      <c r="O283" s="21"/>
      <c r="P283" s="21"/>
      <c r="Q283" s="21"/>
      <c r="R283" s="69" t="s">
        <v>4598</v>
      </c>
      <c r="S283" s="17" t="s">
        <v>4649</v>
      </c>
      <c r="T283" s="70"/>
    </row>
    <row r="284" spans="1:20" ht="24.75" customHeight="1" x14ac:dyDescent="0.25">
      <c r="A284" s="322"/>
      <c r="B284" s="17" t="s">
        <v>4598</v>
      </c>
      <c r="C284" s="17" t="s">
        <v>4649</v>
      </c>
      <c r="D284" s="21"/>
      <c r="E284" s="2951">
        <v>0</v>
      </c>
      <c r="F284" s="21"/>
      <c r="G284" s="21"/>
      <c r="H284" s="17" t="s">
        <v>5818</v>
      </c>
      <c r="I284" s="551" t="s">
        <v>4695</v>
      </c>
      <c r="J284" s="112"/>
      <c r="K284" s="81"/>
      <c r="L284" s="570" t="s">
        <v>4696</v>
      </c>
      <c r="M284" s="17" t="s">
        <v>5818</v>
      </c>
      <c r="N284" s="21"/>
      <c r="O284" s="2951">
        <v>0</v>
      </c>
      <c r="P284" s="21"/>
      <c r="Q284" s="21"/>
      <c r="R284" s="69" t="s">
        <v>4598</v>
      </c>
      <c r="S284" s="17" t="s">
        <v>4649</v>
      </c>
      <c r="T284" s="70"/>
    </row>
    <row r="285" spans="1:20" ht="24.75" customHeight="1" x14ac:dyDescent="0.25">
      <c r="A285" s="322"/>
      <c r="B285" s="17" t="s">
        <v>4598</v>
      </c>
      <c r="C285" s="17" t="s">
        <v>4649</v>
      </c>
      <c r="D285" s="21"/>
      <c r="E285" s="21"/>
      <c r="F285" s="2951">
        <v>0</v>
      </c>
      <c r="G285" s="21"/>
      <c r="H285" s="17" t="s">
        <v>5818</v>
      </c>
      <c r="I285" s="551" t="s">
        <v>4698</v>
      </c>
      <c r="J285" s="112"/>
      <c r="K285" s="81"/>
      <c r="L285" s="570" t="s">
        <v>4699</v>
      </c>
      <c r="M285" s="17" t="s">
        <v>5818</v>
      </c>
      <c r="N285" s="21"/>
      <c r="O285" s="21"/>
      <c r="P285" s="2951">
        <v>0</v>
      </c>
      <c r="Q285" s="21"/>
      <c r="R285" s="69" t="s">
        <v>4598</v>
      </c>
      <c r="S285" s="17" t="s">
        <v>4649</v>
      </c>
      <c r="T285" s="70"/>
    </row>
    <row r="286" spans="1:20" ht="24.75" customHeight="1" x14ac:dyDescent="0.25">
      <c r="A286" s="322"/>
      <c r="B286" s="17" t="s">
        <v>4598</v>
      </c>
      <c r="C286" s="17" t="s">
        <v>4649</v>
      </c>
      <c r="D286" s="2951">
        <v>0</v>
      </c>
      <c r="E286" s="21"/>
      <c r="F286" s="21"/>
      <c r="G286" s="21"/>
      <c r="H286" s="17" t="s">
        <v>5818</v>
      </c>
      <c r="I286" s="551" t="s">
        <v>4700</v>
      </c>
      <c r="J286" s="112"/>
      <c r="K286" s="81"/>
      <c r="L286" s="570" t="s">
        <v>4701</v>
      </c>
      <c r="M286" s="17" t="s">
        <v>5818</v>
      </c>
      <c r="N286" s="2951">
        <v>0</v>
      </c>
      <c r="O286" s="21"/>
      <c r="P286" s="21"/>
      <c r="Q286" s="21"/>
      <c r="R286" s="69" t="s">
        <v>4598</v>
      </c>
      <c r="S286" s="17" t="s">
        <v>4649</v>
      </c>
      <c r="T286" s="70"/>
    </row>
    <row r="287" spans="1:20" ht="24.75" customHeight="1" x14ac:dyDescent="0.25">
      <c r="A287" s="322"/>
      <c r="B287" s="17" t="s">
        <v>4598</v>
      </c>
      <c r="C287" s="17" t="s">
        <v>4649</v>
      </c>
      <c r="D287" s="21"/>
      <c r="E287" s="2951">
        <v>0</v>
      </c>
      <c r="F287" s="21"/>
      <c r="G287" s="21"/>
      <c r="H287" s="17" t="s">
        <v>5818</v>
      </c>
      <c r="I287" s="551" t="s">
        <v>4704</v>
      </c>
      <c r="J287" s="112"/>
      <c r="K287" s="81"/>
      <c r="L287" s="570" t="s">
        <v>4705</v>
      </c>
      <c r="M287" s="17" t="s">
        <v>5818</v>
      </c>
      <c r="N287" s="21"/>
      <c r="O287" s="2951">
        <v>0</v>
      </c>
      <c r="P287" s="21"/>
      <c r="Q287" s="21"/>
      <c r="R287" s="69" t="s">
        <v>4598</v>
      </c>
      <c r="S287" s="17" t="s">
        <v>4649</v>
      </c>
      <c r="T287" s="70"/>
    </row>
    <row r="288" spans="1:20" ht="24.75" customHeight="1" thickBot="1" x14ac:dyDescent="0.3">
      <c r="A288" s="38"/>
      <c r="B288" s="35" t="s">
        <v>4638</v>
      </c>
      <c r="C288" s="39" t="s">
        <v>4583</v>
      </c>
      <c r="D288" s="36"/>
      <c r="E288" s="36"/>
      <c r="F288" s="2950">
        <v>0</v>
      </c>
      <c r="G288" s="36"/>
      <c r="H288" s="35" t="s">
        <v>5818</v>
      </c>
      <c r="I288" s="553" t="s">
        <v>4708</v>
      </c>
      <c r="J288" s="85"/>
      <c r="K288" s="84"/>
      <c r="L288" s="574" t="s">
        <v>4710</v>
      </c>
      <c r="M288" s="35" t="s">
        <v>5818</v>
      </c>
      <c r="N288" s="36"/>
      <c r="O288" s="36"/>
      <c r="P288" s="2950">
        <v>0</v>
      </c>
      <c r="Q288" s="36"/>
      <c r="R288" s="78" t="s">
        <v>4598</v>
      </c>
      <c r="S288" s="35" t="s">
        <v>4649</v>
      </c>
      <c r="T288" s="79"/>
    </row>
    <row r="289" spans="1:20" ht="15.6" thickTop="1" thickBot="1" x14ac:dyDescent="0.3">
      <c r="M289" s="80" t="s">
        <v>5652</v>
      </c>
      <c r="N289" s="33">
        <f>SUM(D271:D288,N271:N288)</f>
        <v>8.2800000000000011</v>
      </c>
      <c r="O289" s="33">
        <f>SUM(E271:E288,O271:O288)</f>
        <v>8.43</v>
      </c>
      <c r="P289" s="33">
        <f>SUM(F271:F288,P271:P288)</f>
        <v>1.3900000000000001</v>
      </c>
    </row>
    <row r="290" spans="1:20" ht="18.600000000000001" thickTop="1" thickBot="1" x14ac:dyDescent="0.3">
      <c r="A290" s="2" t="s">
        <v>6963</v>
      </c>
      <c r="C290" s="3546" t="s">
        <v>5855</v>
      </c>
      <c r="D290" s="3546"/>
      <c r="E290" s="3546"/>
      <c r="F290" s="3546"/>
      <c r="G290" s="53"/>
      <c r="H290" s="124"/>
      <c r="I290" s="124"/>
      <c r="J290" s="3547" t="s">
        <v>5070</v>
      </c>
      <c r="K290" s="3553"/>
      <c r="L290" s="124"/>
      <c r="M290" s="118" t="s">
        <v>5845</v>
      </c>
      <c r="N290" s="53"/>
      <c r="O290" s="53"/>
      <c r="P290" s="53"/>
      <c r="Q290" s="53"/>
      <c r="R290" s="53"/>
      <c r="S290" s="53"/>
    </row>
    <row r="291" spans="1:20" ht="15.6" thickTop="1" thickBot="1" x14ac:dyDescent="0.3">
      <c r="A291" s="3"/>
      <c r="D291" s="54"/>
      <c r="E291" s="54"/>
      <c r="F291" s="54"/>
      <c r="G291" s="54"/>
      <c r="H291" s="4"/>
      <c r="I291" s="4"/>
      <c r="K291" s="56"/>
      <c r="L291" s="567"/>
      <c r="M291" s="1448" t="s">
        <v>4570</v>
      </c>
      <c r="N291" s="1445"/>
      <c r="O291" s="1446"/>
      <c r="P291" s="1447"/>
      <c r="Q291" s="510" t="s">
        <v>4571</v>
      </c>
      <c r="R291" s="133"/>
      <c r="S291" s="128"/>
      <c r="T291" s="530"/>
    </row>
    <row r="292" spans="1:20" ht="15.6" thickTop="1" thickBot="1" x14ac:dyDescent="0.3">
      <c r="A292" s="5" t="s">
        <v>4572</v>
      </c>
      <c r="B292" s="6" t="s">
        <v>4573</v>
      </c>
      <c r="C292" s="7" t="s">
        <v>4574</v>
      </c>
      <c r="D292" s="6" t="s">
        <v>4575</v>
      </c>
      <c r="E292" s="6" t="s">
        <v>4576</v>
      </c>
      <c r="F292" s="6" t="s">
        <v>4577</v>
      </c>
      <c r="G292" s="6" t="s">
        <v>4578</v>
      </c>
      <c r="H292" s="8" t="s">
        <v>4579</v>
      </c>
      <c r="I292" s="549"/>
      <c r="J292" s="58" t="s">
        <v>4580</v>
      </c>
      <c r="K292" s="59" t="s">
        <v>4580</v>
      </c>
      <c r="L292" s="568"/>
      <c r="M292" s="8" t="s">
        <v>4579</v>
      </c>
      <c r="N292" s="6" t="s">
        <v>4575</v>
      </c>
      <c r="O292" s="6" t="s">
        <v>4576</v>
      </c>
      <c r="P292" s="6" t="s">
        <v>4577</v>
      </c>
      <c r="Q292" s="6" t="s">
        <v>4578</v>
      </c>
      <c r="R292" s="6" t="s">
        <v>4573</v>
      </c>
      <c r="S292" s="7" t="s">
        <v>4574</v>
      </c>
      <c r="T292" s="60" t="s">
        <v>4572</v>
      </c>
    </row>
    <row r="293" spans="1:20" ht="15" thickTop="1" x14ac:dyDescent="0.25">
      <c r="A293" s="10"/>
      <c r="B293" s="11" t="s">
        <v>4598</v>
      </c>
      <c r="C293" s="13" t="s">
        <v>4649</v>
      </c>
      <c r="D293" s="2948"/>
      <c r="E293" s="15"/>
      <c r="F293" s="15"/>
      <c r="G293" s="15"/>
      <c r="H293" s="13" t="s">
        <v>5793</v>
      </c>
      <c r="I293" s="1243" t="s">
        <v>5794</v>
      </c>
      <c r="J293" s="61"/>
      <c r="K293" s="62"/>
      <c r="L293" s="569" t="s">
        <v>5795</v>
      </c>
      <c r="M293" s="11" t="s">
        <v>5793</v>
      </c>
      <c r="N293" s="2948"/>
      <c r="O293" s="15"/>
      <c r="P293" s="15"/>
      <c r="Q293" s="15"/>
      <c r="R293" s="63" t="s">
        <v>4598</v>
      </c>
      <c r="S293" s="11" t="s">
        <v>4649</v>
      </c>
      <c r="T293" s="98"/>
    </row>
    <row r="294" spans="1:20" x14ac:dyDescent="0.25">
      <c r="A294" s="16"/>
      <c r="B294" s="17" t="s">
        <v>4598</v>
      </c>
      <c r="C294" s="17" t="s">
        <v>4649</v>
      </c>
      <c r="D294" s="19"/>
      <c r="E294" s="2949"/>
      <c r="F294" s="19"/>
      <c r="G294" s="19"/>
      <c r="H294" s="17" t="s">
        <v>5797</v>
      </c>
      <c r="I294" s="551" t="s">
        <v>4645</v>
      </c>
      <c r="J294" s="65"/>
      <c r="K294" s="66"/>
      <c r="L294" s="551" t="s">
        <v>4591</v>
      </c>
      <c r="M294" s="17" t="s">
        <v>5793</v>
      </c>
      <c r="N294" s="19"/>
      <c r="O294" s="2949"/>
      <c r="P294" s="19"/>
      <c r="Q294" s="19"/>
      <c r="R294" s="67" t="s">
        <v>4598</v>
      </c>
      <c r="S294" s="17" t="s">
        <v>4649</v>
      </c>
      <c r="T294" s="68"/>
    </row>
    <row r="295" spans="1:20" x14ac:dyDescent="0.25">
      <c r="A295" s="322"/>
      <c r="B295" s="17" t="s">
        <v>4598</v>
      </c>
      <c r="C295" s="17" t="s">
        <v>4649</v>
      </c>
      <c r="D295" s="21"/>
      <c r="E295" s="21"/>
      <c r="F295" s="2951"/>
      <c r="G295" s="21"/>
      <c r="H295" s="17" t="s">
        <v>5793</v>
      </c>
      <c r="I295" s="551" t="s">
        <v>4648</v>
      </c>
      <c r="J295" s="112"/>
      <c r="K295" s="81"/>
      <c r="L295" s="570" t="s">
        <v>4596</v>
      </c>
      <c r="M295" s="17" t="s">
        <v>5793</v>
      </c>
      <c r="N295" s="21"/>
      <c r="O295" s="21"/>
      <c r="P295" s="2951"/>
      <c r="Q295" s="21"/>
      <c r="R295" s="69" t="s">
        <v>4598</v>
      </c>
      <c r="S295" s="17" t="s">
        <v>4649</v>
      </c>
      <c r="T295" s="70"/>
    </row>
    <row r="296" spans="1:20" x14ac:dyDescent="0.25">
      <c r="A296" s="16"/>
      <c r="B296" s="17" t="s">
        <v>4598</v>
      </c>
      <c r="C296" s="17" t="s">
        <v>4649</v>
      </c>
      <c r="D296" s="2951"/>
      <c r="E296" s="21"/>
      <c r="F296" s="21"/>
      <c r="G296" s="21"/>
      <c r="H296" s="17" t="s">
        <v>5802</v>
      </c>
      <c r="I296" s="551" t="s">
        <v>4652</v>
      </c>
      <c r="J296" s="112"/>
      <c r="K296" s="81"/>
      <c r="L296" s="570" t="s">
        <v>4601</v>
      </c>
      <c r="M296" s="17" t="s">
        <v>5802</v>
      </c>
      <c r="N296" s="2951"/>
      <c r="O296" s="21"/>
      <c r="P296" s="21"/>
      <c r="Q296" s="21"/>
      <c r="R296" s="69" t="s">
        <v>4598</v>
      </c>
      <c r="S296" s="17" t="s">
        <v>4649</v>
      </c>
      <c r="T296" s="68"/>
    </row>
    <row r="297" spans="1:20" x14ac:dyDescent="0.25">
      <c r="A297" s="322"/>
      <c r="B297" s="17" t="s">
        <v>4598</v>
      </c>
      <c r="C297" s="17" t="s">
        <v>4649</v>
      </c>
      <c r="D297" s="21"/>
      <c r="E297" s="2951"/>
      <c r="F297" s="21"/>
      <c r="G297" s="21"/>
      <c r="H297" s="17" t="s">
        <v>5797</v>
      </c>
      <c r="I297" s="551" t="s">
        <v>4655</v>
      </c>
      <c r="J297" s="112"/>
      <c r="K297" s="81"/>
      <c r="L297" s="570" t="s">
        <v>4604</v>
      </c>
      <c r="M297" s="17" t="s">
        <v>5797</v>
      </c>
      <c r="N297" s="21"/>
      <c r="O297" s="2951"/>
      <c r="P297" s="21"/>
      <c r="Q297" s="21"/>
      <c r="R297" s="69" t="s">
        <v>4598</v>
      </c>
      <c r="S297" s="17" t="s">
        <v>4649</v>
      </c>
      <c r="T297" s="70"/>
    </row>
    <row r="298" spans="1:20" x14ac:dyDescent="0.25">
      <c r="A298" s="16"/>
      <c r="B298" s="23" t="s">
        <v>4598</v>
      </c>
      <c r="C298" s="17" t="s">
        <v>4649</v>
      </c>
      <c r="D298" s="25"/>
      <c r="E298" s="25"/>
      <c r="F298" s="2952"/>
      <c r="G298" s="25"/>
      <c r="H298" s="23" t="s">
        <v>5808</v>
      </c>
      <c r="I298" s="557" t="s">
        <v>4660</v>
      </c>
      <c r="J298" s="113"/>
      <c r="K298" s="114"/>
      <c r="L298" s="571" t="s">
        <v>4607</v>
      </c>
      <c r="M298" s="23" t="s">
        <v>5808</v>
      </c>
      <c r="N298" s="25"/>
      <c r="O298" s="25"/>
      <c r="P298" s="2952"/>
      <c r="Q298" s="25"/>
      <c r="R298" s="108" t="s">
        <v>4598</v>
      </c>
      <c r="S298" s="23" t="s">
        <v>4649</v>
      </c>
      <c r="T298" s="104"/>
    </row>
    <row r="299" spans="1:20" x14ac:dyDescent="0.25">
      <c r="A299" s="16"/>
      <c r="B299" s="23" t="s">
        <v>4598</v>
      </c>
      <c r="C299" s="23" t="s">
        <v>4649</v>
      </c>
      <c r="D299" s="2952"/>
      <c r="E299" s="25"/>
      <c r="F299" s="25"/>
      <c r="G299" s="25"/>
      <c r="H299" s="23" t="s">
        <v>5808</v>
      </c>
      <c r="I299" s="557" t="s">
        <v>4664</v>
      </c>
      <c r="J299" s="113"/>
      <c r="K299" s="114"/>
      <c r="L299" s="571" t="s">
        <v>4609</v>
      </c>
      <c r="M299" s="23" t="s">
        <v>5808</v>
      </c>
      <c r="N299" s="2952"/>
      <c r="O299" s="25"/>
      <c r="P299" s="25"/>
      <c r="Q299" s="25"/>
      <c r="R299" s="108" t="s">
        <v>4598</v>
      </c>
      <c r="S299" s="23" t="s">
        <v>4649</v>
      </c>
      <c r="T299" s="104"/>
    </row>
    <row r="300" spans="1:20" ht="15" thickBot="1" x14ac:dyDescent="0.3">
      <c r="A300" s="87"/>
      <c r="B300" s="88" t="s">
        <v>4598</v>
      </c>
      <c r="C300" s="88" t="s">
        <v>4649</v>
      </c>
      <c r="D300" s="90"/>
      <c r="E300" s="2967"/>
      <c r="F300" s="90"/>
      <c r="G300" s="90"/>
      <c r="H300" s="88" t="s">
        <v>5808</v>
      </c>
      <c r="I300" s="555" t="s">
        <v>4668</v>
      </c>
      <c r="J300" s="115"/>
      <c r="K300" s="116"/>
      <c r="L300" s="572" t="s">
        <v>4611</v>
      </c>
      <c r="M300" s="88" t="s">
        <v>5808</v>
      </c>
      <c r="N300" s="90"/>
      <c r="O300" s="2967"/>
      <c r="P300" s="90"/>
      <c r="Q300" s="90"/>
      <c r="R300" s="93" t="s">
        <v>4598</v>
      </c>
      <c r="S300" s="88" t="s">
        <v>4649</v>
      </c>
      <c r="T300" s="94"/>
    </row>
    <row r="301" spans="1:20" ht="15" thickTop="1" x14ac:dyDescent="0.25">
      <c r="A301" s="71"/>
      <c r="B301" s="72" t="s">
        <v>4598</v>
      </c>
      <c r="C301" s="72" t="s">
        <v>4649</v>
      </c>
      <c r="D301" s="74"/>
      <c r="E301" s="74"/>
      <c r="F301" s="2968"/>
      <c r="G301" s="74"/>
      <c r="H301" s="72" t="s">
        <v>5808</v>
      </c>
      <c r="I301" s="552" t="s">
        <v>4672</v>
      </c>
      <c r="J301" s="117"/>
      <c r="K301" s="83"/>
      <c r="L301" s="573" t="s">
        <v>4613</v>
      </c>
      <c r="M301" s="72" t="s">
        <v>5808</v>
      </c>
      <c r="N301" s="74"/>
      <c r="O301" s="74"/>
      <c r="P301" s="2968"/>
      <c r="Q301" s="74"/>
      <c r="R301" s="75" t="s">
        <v>4598</v>
      </c>
      <c r="S301" s="72" t="s">
        <v>4649</v>
      </c>
      <c r="T301" s="68"/>
    </row>
    <row r="302" spans="1:20" x14ac:dyDescent="0.25">
      <c r="A302" s="16"/>
      <c r="B302" s="17" t="s">
        <v>4598</v>
      </c>
      <c r="C302" s="17" t="s">
        <v>4649</v>
      </c>
      <c r="D302" s="2951"/>
      <c r="E302" s="21"/>
      <c r="F302" s="21"/>
      <c r="G302" s="21"/>
      <c r="H302" s="17" t="s">
        <v>5818</v>
      </c>
      <c r="I302" s="551" t="s">
        <v>4677</v>
      </c>
      <c r="J302" s="112"/>
      <c r="K302" s="81"/>
      <c r="L302" s="570" t="s">
        <v>4617</v>
      </c>
      <c r="M302" s="17" t="s">
        <v>5818</v>
      </c>
      <c r="N302" s="2951"/>
      <c r="O302" s="21"/>
      <c r="P302" s="21"/>
      <c r="Q302" s="21"/>
      <c r="R302" s="69" t="s">
        <v>4598</v>
      </c>
      <c r="S302" s="17" t="s">
        <v>4649</v>
      </c>
      <c r="T302" s="70"/>
    </row>
    <row r="303" spans="1:20" x14ac:dyDescent="0.25">
      <c r="A303" s="322"/>
      <c r="B303" s="17" t="s">
        <v>4598</v>
      </c>
      <c r="C303" s="17" t="s">
        <v>4649</v>
      </c>
      <c r="D303" s="21"/>
      <c r="E303" s="2951"/>
      <c r="F303" s="21"/>
      <c r="G303" s="21"/>
      <c r="H303" s="17" t="s">
        <v>5818</v>
      </c>
      <c r="I303" s="551" t="s">
        <v>4681</v>
      </c>
      <c r="J303" s="112"/>
      <c r="K303" s="81"/>
      <c r="L303" s="570" t="s">
        <v>4621</v>
      </c>
      <c r="M303" s="17" t="s">
        <v>5818</v>
      </c>
      <c r="N303" s="21"/>
      <c r="O303" s="2951"/>
      <c r="P303" s="21"/>
      <c r="Q303" s="21"/>
      <c r="R303" s="69" t="s">
        <v>4598</v>
      </c>
      <c r="S303" s="17" t="s">
        <v>4649</v>
      </c>
      <c r="T303" s="82"/>
    </row>
    <row r="304" spans="1:20" x14ac:dyDescent="0.25">
      <c r="A304" s="322"/>
      <c r="B304" s="17" t="s">
        <v>4598</v>
      </c>
      <c r="C304" s="17" t="s">
        <v>4649</v>
      </c>
      <c r="D304" s="21"/>
      <c r="E304" s="21"/>
      <c r="F304" s="2951"/>
      <c r="G304" s="21"/>
      <c r="H304" s="17" t="s">
        <v>5818</v>
      </c>
      <c r="I304" s="551" t="s">
        <v>4685</v>
      </c>
      <c r="J304" s="112"/>
      <c r="K304" s="81"/>
      <c r="L304" s="570" t="s">
        <v>4687</v>
      </c>
      <c r="M304" s="17" t="s">
        <v>5818</v>
      </c>
      <c r="N304" s="21"/>
      <c r="O304" s="21"/>
      <c r="P304" s="2951"/>
      <c r="Q304" s="21"/>
      <c r="R304" s="69" t="s">
        <v>4598</v>
      </c>
      <c r="S304" s="17" t="s">
        <v>4649</v>
      </c>
      <c r="T304" s="70"/>
    </row>
    <row r="305" spans="1:20" x14ac:dyDescent="0.25">
      <c r="A305" s="322"/>
      <c r="B305" s="17" t="s">
        <v>4598</v>
      </c>
      <c r="C305" s="17" t="s">
        <v>4649</v>
      </c>
      <c r="D305" s="2951"/>
      <c r="E305" s="21"/>
      <c r="F305" s="21"/>
      <c r="G305" s="21"/>
      <c r="H305" s="17" t="s">
        <v>5818</v>
      </c>
      <c r="I305" s="551" t="s">
        <v>4690</v>
      </c>
      <c r="J305" s="112"/>
      <c r="K305" s="81"/>
      <c r="L305" s="570" t="s">
        <v>4692</v>
      </c>
      <c r="M305" s="17" t="s">
        <v>5818</v>
      </c>
      <c r="N305" s="2951"/>
      <c r="O305" s="21"/>
      <c r="P305" s="21"/>
      <c r="Q305" s="21"/>
      <c r="R305" s="69" t="s">
        <v>4598</v>
      </c>
      <c r="S305" s="17" t="s">
        <v>4649</v>
      </c>
      <c r="T305" s="70"/>
    </row>
    <row r="306" spans="1:20" x14ac:dyDescent="0.25">
      <c r="A306" s="322"/>
      <c r="B306" s="17" t="s">
        <v>4598</v>
      </c>
      <c r="C306" s="17" t="s">
        <v>4649</v>
      </c>
      <c r="D306" s="21"/>
      <c r="E306" s="2951"/>
      <c r="F306" s="21"/>
      <c r="G306" s="21"/>
      <c r="H306" s="17" t="s">
        <v>5818</v>
      </c>
      <c r="I306" s="551" t="s">
        <v>4695</v>
      </c>
      <c r="J306" s="112"/>
      <c r="K306" s="81"/>
      <c r="L306" s="570" t="s">
        <v>4696</v>
      </c>
      <c r="M306" s="17" t="s">
        <v>5818</v>
      </c>
      <c r="N306" s="21"/>
      <c r="O306" s="2951"/>
      <c r="P306" s="21"/>
      <c r="Q306" s="21"/>
      <c r="R306" s="69" t="s">
        <v>4598</v>
      </c>
      <c r="S306" s="17" t="s">
        <v>4649</v>
      </c>
      <c r="T306" s="70"/>
    </row>
    <row r="307" spans="1:20" x14ac:dyDescent="0.25">
      <c r="A307" s="322"/>
      <c r="B307" s="17" t="s">
        <v>4598</v>
      </c>
      <c r="C307" s="17" t="s">
        <v>4649</v>
      </c>
      <c r="D307" s="21"/>
      <c r="E307" s="21"/>
      <c r="F307" s="2951"/>
      <c r="G307" s="21"/>
      <c r="H307" s="17" t="s">
        <v>5818</v>
      </c>
      <c r="I307" s="551" t="s">
        <v>4698</v>
      </c>
      <c r="J307" s="112"/>
      <c r="K307" s="81"/>
      <c r="L307" s="570" t="s">
        <v>4699</v>
      </c>
      <c r="M307" s="17" t="s">
        <v>5818</v>
      </c>
      <c r="N307" s="21"/>
      <c r="O307" s="21"/>
      <c r="P307" s="2951"/>
      <c r="Q307" s="21"/>
      <c r="R307" s="69" t="s">
        <v>4598</v>
      </c>
      <c r="S307" s="17" t="s">
        <v>4649</v>
      </c>
      <c r="T307" s="70"/>
    </row>
    <row r="308" spans="1:20" x14ac:dyDescent="0.25">
      <c r="A308" s="322"/>
      <c r="B308" s="17" t="s">
        <v>4598</v>
      </c>
      <c r="C308" s="17" t="s">
        <v>4649</v>
      </c>
      <c r="D308" s="2951"/>
      <c r="E308" s="21"/>
      <c r="F308" s="21"/>
      <c r="G308" s="21"/>
      <c r="H308" s="17" t="s">
        <v>5818</v>
      </c>
      <c r="I308" s="551" t="s">
        <v>4700</v>
      </c>
      <c r="J308" s="112"/>
      <c r="K308" s="81"/>
      <c r="L308" s="570" t="s">
        <v>4701</v>
      </c>
      <c r="M308" s="17" t="s">
        <v>5818</v>
      </c>
      <c r="N308" s="2951"/>
      <c r="O308" s="21"/>
      <c r="P308" s="21"/>
      <c r="Q308" s="21"/>
      <c r="R308" s="69" t="s">
        <v>4598</v>
      </c>
      <c r="S308" s="17" t="s">
        <v>4649</v>
      </c>
      <c r="T308" s="70"/>
    </row>
    <row r="309" spans="1:20" x14ac:dyDescent="0.25">
      <c r="A309" s="322"/>
      <c r="B309" s="17" t="s">
        <v>4598</v>
      </c>
      <c r="C309" s="17" t="s">
        <v>4649</v>
      </c>
      <c r="D309" s="21"/>
      <c r="E309" s="2951"/>
      <c r="F309" s="21"/>
      <c r="G309" s="21"/>
      <c r="H309" s="17" t="s">
        <v>5818</v>
      </c>
      <c r="I309" s="551" t="s">
        <v>4704</v>
      </c>
      <c r="J309" s="112"/>
      <c r="K309" s="81"/>
      <c r="L309" s="570" t="s">
        <v>4705</v>
      </c>
      <c r="M309" s="17" t="s">
        <v>5818</v>
      </c>
      <c r="N309" s="21"/>
      <c r="O309" s="2951"/>
      <c r="P309" s="21"/>
      <c r="Q309" s="21"/>
      <c r="R309" s="69" t="s">
        <v>4598</v>
      </c>
      <c r="S309" s="17" t="s">
        <v>4649</v>
      </c>
      <c r="T309" s="70"/>
    </row>
    <row r="310" spans="1:20" x14ac:dyDescent="0.25">
      <c r="A310" s="322"/>
      <c r="B310" s="17" t="s">
        <v>4598</v>
      </c>
      <c r="C310" s="17" t="s">
        <v>4649</v>
      </c>
      <c r="D310" s="21"/>
      <c r="E310" s="21"/>
      <c r="F310" s="2951"/>
      <c r="G310" s="21"/>
      <c r="H310" s="17" t="s">
        <v>5818</v>
      </c>
      <c r="I310" s="551" t="s">
        <v>4708</v>
      </c>
      <c r="J310" s="112"/>
      <c r="K310" s="81"/>
      <c r="L310" s="570" t="s">
        <v>4710</v>
      </c>
      <c r="M310" s="17" t="s">
        <v>5818</v>
      </c>
      <c r="N310" s="21"/>
      <c r="O310" s="21"/>
      <c r="P310" s="2951"/>
      <c r="Q310" s="21"/>
      <c r="R310" s="69" t="s">
        <v>4598</v>
      </c>
      <c r="S310" s="17" t="s">
        <v>4649</v>
      </c>
      <c r="T310" s="70"/>
    </row>
    <row r="311" spans="1:20" ht="15" thickBot="1" x14ac:dyDescent="0.3">
      <c r="A311" s="119"/>
      <c r="B311" s="29" t="s">
        <v>4598</v>
      </c>
      <c r="C311" s="29" t="s">
        <v>4649</v>
      </c>
      <c r="D311" s="2953"/>
      <c r="E311" s="30"/>
      <c r="F311" s="30"/>
      <c r="G311" s="30"/>
      <c r="H311" s="29" t="s">
        <v>5818</v>
      </c>
      <c r="I311" s="558" t="s">
        <v>4934</v>
      </c>
      <c r="J311" s="120"/>
      <c r="K311" s="121"/>
      <c r="L311" s="575" t="s">
        <v>4935</v>
      </c>
      <c r="M311" s="29" t="s">
        <v>5818</v>
      </c>
      <c r="N311" s="2953"/>
      <c r="O311" s="30"/>
      <c r="P311" s="30"/>
      <c r="Q311" s="30"/>
      <c r="R311" s="110" t="s">
        <v>4598</v>
      </c>
      <c r="S311" s="29" t="s">
        <v>4649</v>
      </c>
      <c r="T311" s="111"/>
    </row>
    <row r="312" spans="1:20" ht="15.6" thickTop="1" thickBot="1" x14ac:dyDescent="0.3">
      <c r="M312" s="80" t="s">
        <v>5652</v>
      </c>
      <c r="N312" s="33">
        <f>SUM(D293:D311,N293:N311)</f>
        <v>0</v>
      </c>
      <c r="O312" s="33">
        <f>SUM(E293:E311,O293:O311)</f>
        <v>0</v>
      </c>
      <c r="P312" s="33">
        <f>SUM(F293:F311,P293:P311)</f>
        <v>0</v>
      </c>
    </row>
    <row r="313" spans="1:20" ht="18.600000000000001" thickTop="1" thickBot="1" x14ac:dyDescent="0.3">
      <c r="A313" s="2" t="s">
        <v>6964</v>
      </c>
      <c r="C313" s="3546" t="s">
        <v>5856</v>
      </c>
      <c r="D313" s="3546"/>
      <c r="E313" s="3546"/>
      <c r="F313" s="3546"/>
      <c r="G313" s="53"/>
      <c r="H313" s="124"/>
      <c r="I313" s="124"/>
      <c r="J313" s="3547" t="s">
        <v>5653</v>
      </c>
      <c r="K313" s="3553"/>
      <c r="L313" s="124"/>
      <c r="M313" s="124"/>
      <c r="N313" s="53"/>
      <c r="O313" s="53"/>
      <c r="P313" s="53"/>
      <c r="Q313" s="53"/>
      <c r="R313" s="53"/>
      <c r="S313" s="53"/>
    </row>
    <row r="314" spans="1:20" ht="15" customHeight="1" thickTop="1" thickBot="1" x14ac:dyDescent="0.3">
      <c r="A314" s="3"/>
      <c r="D314" s="54"/>
      <c r="E314" s="54"/>
      <c r="F314" s="54"/>
      <c r="G314" s="54"/>
      <c r="H314" s="4"/>
      <c r="I314" s="4"/>
      <c r="K314" s="56"/>
      <c r="L314" s="567"/>
      <c r="M314" s="1448" t="s">
        <v>4570</v>
      </c>
      <c r="N314" s="1445">
        <v>15.3</v>
      </c>
      <c r="O314" s="1446">
        <v>10.199999999999999</v>
      </c>
      <c r="P314" s="1447">
        <v>9.9</v>
      </c>
      <c r="Q314" s="510" t="s">
        <v>4571</v>
      </c>
      <c r="R314" s="133"/>
      <c r="S314" s="128"/>
      <c r="T314" s="530"/>
    </row>
    <row r="315" spans="1:20" ht="15.6" thickTop="1" thickBot="1" x14ac:dyDescent="0.3">
      <c r="A315" s="5" t="s">
        <v>4572</v>
      </c>
      <c r="B315" s="6" t="s">
        <v>4573</v>
      </c>
      <c r="C315" s="7" t="s">
        <v>4574</v>
      </c>
      <c r="D315" s="6" t="s">
        <v>4575</v>
      </c>
      <c r="E315" s="6" t="s">
        <v>4576</v>
      </c>
      <c r="F315" s="6" t="s">
        <v>4577</v>
      </c>
      <c r="G315" s="6" t="s">
        <v>4578</v>
      </c>
      <c r="H315" s="8" t="s">
        <v>4579</v>
      </c>
      <c r="I315" s="549"/>
      <c r="J315" s="58" t="s">
        <v>4580</v>
      </c>
      <c r="K315" s="59" t="s">
        <v>4580</v>
      </c>
      <c r="L315" s="568"/>
      <c r="M315" s="8" t="s">
        <v>4579</v>
      </c>
      <c r="N315" s="6" t="s">
        <v>4575</v>
      </c>
      <c r="O315" s="6" t="s">
        <v>4576</v>
      </c>
      <c r="P315" s="6" t="s">
        <v>4577</v>
      </c>
      <c r="Q315" s="6" t="s">
        <v>4578</v>
      </c>
      <c r="R315" s="6" t="s">
        <v>4573</v>
      </c>
      <c r="S315" s="7" t="s">
        <v>4574</v>
      </c>
      <c r="T315" s="60" t="s">
        <v>4572</v>
      </c>
    </row>
    <row r="316" spans="1:20" ht="15" thickTop="1" x14ac:dyDescent="0.25">
      <c r="A316" s="10"/>
      <c r="B316" s="11" t="s">
        <v>4598</v>
      </c>
      <c r="C316" s="13" t="s">
        <v>4649</v>
      </c>
      <c r="D316" s="2960">
        <v>0</v>
      </c>
      <c r="E316" s="2960">
        <v>0</v>
      </c>
      <c r="F316" s="2960">
        <v>0</v>
      </c>
      <c r="G316" s="15"/>
      <c r="H316" s="13" t="s">
        <v>5793</v>
      </c>
      <c r="I316" s="1243" t="s">
        <v>5794</v>
      </c>
      <c r="J316" s="61"/>
      <c r="K316" s="62"/>
      <c r="L316" s="569" t="s">
        <v>5795</v>
      </c>
      <c r="M316" s="11" t="s">
        <v>5793</v>
      </c>
      <c r="N316" s="2960">
        <v>0</v>
      </c>
      <c r="O316" s="2960">
        <v>0</v>
      </c>
      <c r="P316" s="2960">
        <v>0</v>
      </c>
      <c r="Q316" s="15"/>
      <c r="R316" s="63" t="s">
        <v>4598</v>
      </c>
      <c r="S316" s="11" t="s">
        <v>4649</v>
      </c>
      <c r="T316" s="98"/>
    </row>
    <row r="317" spans="1:20" ht="14.25" customHeight="1" x14ac:dyDescent="0.25">
      <c r="A317" s="16" t="s">
        <v>5857</v>
      </c>
      <c r="B317" s="17" t="s">
        <v>4638</v>
      </c>
      <c r="C317" s="18" t="s">
        <v>4583</v>
      </c>
      <c r="D317" s="2961">
        <v>0</v>
      </c>
      <c r="E317" s="385"/>
      <c r="F317" s="385"/>
      <c r="G317" s="19"/>
      <c r="H317" s="17" t="s">
        <v>5797</v>
      </c>
      <c r="I317" s="551" t="s">
        <v>4645</v>
      </c>
      <c r="J317" s="1081" t="s">
        <v>5839</v>
      </c>
      <c r="K317" s="1074"/>
      <c r="L317" s="551" t="s">
        <v>4591</v>
      </c>
      <c r="M317" s="17" t="s">
        <v>5793</v>
      </c>
      <c r="N317" s="2961">
        <v>0</v>
      </c>
      <c r="O317" s="385"/>
      <c r="P317" s="385"/>
      <c r="Q317" s="19"/>
      <c r="R317" s="67" t="s">
        <v>4638</v>
      </c>
      <c r="S317" s="72" t="s">
        <v>4649</v>
      </c>
      <c r="T317" s="68" t="s">
        <v>5858</v>
      </c>
    </row>
    <row r="318" spans="1:20" ht="14.25" customHeight="1" x14ac:dyDescent="0.25">
      <c r="A318" s="601" t="s">
        <v>5859</v>
      </c>
      <c r="B318" s="17" t="s">
        <v>4638</v>
      </c>
      <c r="C318" s="18" t="s">
        <v>4583</v>
      </c>
      <c r="D318" s="389"/>
      <c r="E318" s="2958">
        <v>5.31</v>
      </c>
      <c r="F318" s="389"/>
      <c r="G318" s="21"/>
      <c r="H318" s="17" t="s">
        <v>5793</v>
      </c>
      <c r="I318" s="1278" t="s">
        <v>4648</v>
      </c>
      <c r="J318" s="1081" t="s">
        <v>5839</v>
      </c>
      <c r="K318" s="1074" t="s">
        <v>5839</v>
      </c>
      <c r="L318" s="551" t="s">
        <v>4596</v>
      </c>
      <c r="M318" s="17" t="s">
        <v>5793</v>
      </c>
      <c r="N318" s="389"/>
      <c r="O318" s="2958">
        <v>2.0099999999999998</v>
      </c>
      <c r="P318" s="389"/>
      <c r="Q318" s="21"/>
      <c r="R318" s="69" t="s">
        <v>4638</v>
      </c>
      <c r="S318" s="18" t="s">
        <v>4583</v>
      </c>
      <c r="T318" s="70" t="s">
        <v>5860</v>
      </c>
    </row>
    <row r="319" spans="1:20" ht="14.25" customHeight="1" x14ac:dyDescent="0.25">
      <c r="A319" s="16" t="s">
        <v>5861</v>
      </c>
      <c r="B319" s="17" t="s">
        <v>4638</v>
      </c>
      <c r="C319" s="18" t="s">
        <v>4583</v>
      </c>
      <c r="D319" s="389"/>
      <c r="E319" s="389"/>
      <c r="F319" s="2958">
        <v>2</v>
      </c>
      <c r="G319" s="21"/>
      <c r="H319" s="17" t="s">
        <v>5793</v>
      </c>
      <c r="I319" s="551" t="s">
        <v>4652</v>
      </c>
      <c r="J319" s="1081" t="s">
        <v>5839</v>
      </c>
      <c r="K319" s="1074" t="s">
        <v>5839</v>
      </c>
      <c r="L319" s="551" t="s">
        <v>4601</v>
      </c>
      <c r="M319" s="17" t="s">
        <v>5808</v>
      </c>
      <c r="N319" s="389"/>
      <c r="O319" s="389"/>
      <c r="P319" s="2958">
        <v>0</v>
      </c>
      <c r="Q319" s="21"/>
      <c r="R319" s="69" t="s">
        <v>4638</v>
      </c>
      <c r="S319" s="18" t="s">
        <v>4583</v>
      </c>
      <c r="T319" s="68" t="s">
        <v>3006</v>
      </c>
    </row>
    <row r="320" spans="1:20" ht="14.25" customHeight="1" x14ac:dyDescent="0.25">
      <c r="A320" s="601" t="s">
        <v>5862</v>
      </c>
      <c r="B320" s="17" t="s">
        <v>4638</v>
      </c>
      <c r="C320" s="18" t="s">
        <v>4583</v>
      </c>
      <c r="D320" s="2958">
        <v>5.29</v>
      </c>
      <c r="E320" s="389"/>
      <c r="F320" s="389"/>
      <c r="G320" s="21"/>
      <c r="H320" s="17" t="s">
        <v>5793</v>
      </c>
      <c r="I320" s="1278" t="s">
        <v>4655</v>
      </c>
      <c r="J320" s="1073" t="s">
        <v>5835</v>
      </c>
      <c r="K320" s="1074" t="s">
        <v>5839</v>
      </c>
      <c r="L320" s="551" t="s">
        <v>4604</v>
      </c>
      <c r="M320" s="17" t="s">
        <v>5808</v>
      </c>
      <c r="N320" s="2958">
        <v>0</v>
      </c>
      <c r="O320" s="389"/>
      <c r="P320" s="389"/>
      <c r="Q320" s="21"/>
      <c r="R320" s="69" t="s">
        <v>4638</v>
      </c>
      <c r="S320" s="18" t="s">
        <v>4583</v>
      </c>
      <c r="T320" s="70" t="s">
        <v>3013</v>
      </c>
    </row>
    <row r="321" spans="1:20" ht="14.25" customHeight="1" thickBot="1" x14ac:dyDescent="0.3">
      <c r="A321" s="664" t="s">
        <v>5863</v>
      </c>
      <c r="B321" s="23" t="s">
        <v>4638</v>
      </c>
      <c r="C321" s="24" t="s">
        <v>4583</v>
      </c>
      <c r="D321" s="419"/>
      <c r="E321" s="2965">
        <v>2.69</v>
      </c>
      <c r="F321" s="419"/>
      <c r="G321" s="25"/>
      <c r="H321" s="23" t="s">
        <v>5793</v>
      </c>
      <c r="I321" s="1280" t="s">
        <v>4660</v>
      </c>
      <c r="J321" s="1073" t="s">
        <v>5835</v>
      </c>
      <c r="K321" s="1082" t="s">
        <v>5839</v>
      </c>
      <c r="L321" s="557" t="s">
        <v>4607</v>
      </c>
      <c r="M321" s="23" t="s">
        <v>5808</v>
      </c>
      <c r="N321" s="419"/>
      <c r="O321" s="2965">
        <v>5.7</v>
      </c>
      <c r="P321" s="419"/>
      <c r="Q321" s="25"/>
      <c r="R321" s="108" t="s">
        <v>4638</v>
      </c>
      <c r="S321" s="24" t="s">
        <v>4583</v>
      </c>
      <c r="T321" s="104" t="s">
        <v>3018</v>
      </c>
    </row>
    <row r="322" spans="1:20" ht="14.25" customHeight="1" thickTop="1" x14ac:dyDescent="0.25">
      <c r="A322" s="10" t="s">
        <v>5864</v>
      </c>
      <c r="B322" s="11" t="s">
        <v>4638</v>
      </c>
      <c r="C322" s="97" t="s">
        <v>4583</v>
      </c>
      <c r="D322" s="403"/>
      <c r="E322" s="403"/>
      <c r="F322" s="2957">
        <v>1.99</v>
      </c>
      <c r="G322" s="105"/>
      <c r="H322" s="11" t="s">
        <v>5793</v>
      </c>
      <c r="I322" s="1281" t="s">
        <v>4664</v>
      </c>
      <c r="J322" s="1076" t="s">
        <v>5839</v>
      </c>
      <c r="K322" s="1080" t="s">
        <v>5839</v>
      </c>
      <c r="L322" s="550" t="s">
        <v>4609</v>
      </c>
      <c r="M322" s="11" t="s">
        <v>5808</v>
      </c>
      <c r="N322" s="403"/>
      <c r="O322" s="403"/>
      <c r="P322" s="2957">
        <v>2.76</v>
      </c>
      <c r="Q322" s="105"/>
      <c r="R322" s="106" t="s">
        <v>4638</v>
      </c>
      <c r="S322" s="97" t="s">
        <v>4583</v>
      </c>
      <c r="T322" s="101" t="s">
        <v>3023</v>
      </c>
    </row>
    <row r="323" spans="1:20" ht="14.25" customHeight="1" x14ac:dyDescent="0.25">
      <c r="A323" s="99" t="s">
        <v>5865</v>
      </c>
      <c r="B323" s="72" t="s">
        <v>4638</v>
      </c>
      <c r="C323" s="73" t="s">
        <v>4583</v>
      </c>
      <c r="D323" s="2966">
        <v>0</v>
      </c>
      <c r="E323" s="428"/>
      <c r="F323" s="428"/>
      <c r="G323" s="74"/>
      <c r="H323" s="72" t="s">
        <v>5808</v>
      </c>
      <c r="I323" s="1286" t="s">
        <v>4668</v>
      </c>
      <c r="J323" s="1083" t="s">
        <v>5839</v>
      </c>
      <c r="K323" s="1084" t="s">
        <v>5839</v>
      </c>
      <c r="L323" s="552" t="s">
        <v>4611</v>
      </c>
      <c r="M323" s="72" t="s">
        <v>5808</v>
      </c>
      <c r="N323" s="2966">
        <v>0</v>
      </c>
      <c r="O323" s="428"/>
      <c r="P323" s="428"/>
      <c r="Q323" s="74"/>
      <c r="R323" s="75" t="s">
        <v>4638</v>
      </c>
      <c r="S323" s="73" t="s">
        <v>4583</v>
      </c>
      <c r="T323" s="68" t="s">
        <v>3028</v>
      </c>
    </row>
    <row r="324" spans="1:20" ht="14.25" customHeight="1" x14ac:dyDescent="0.25">
      <c r="A324" s="322" t="s">
        <v>5866</v>
      </c>
      <c r="B324" s="17" t="s">
        <v>4638</v>
      </c>
      <c r="C324" s="18" t="s">
        <v>4583</v>
      </c>
      <c r="D324" s="389"/>
      <c r="E324" s="2958">
        <v>0</v>
      </c>
      <c r="F324" s="389"/>
      <c r="G324" s="21"/>
      <c r="H324" s="17" t="s">
        <v>5808</v>
      </c>
      <c r="I324" s="1286" t="s">
        <v>4672</v>
      </c>
      <c r="J324" s="1083" t="s">
        <v>5839</v>
      </c>
      <c r="K324" s="1074" t="s">
        <v>5839</v>
      </c>
      <c r="L324" s="551" t="s">
        <v>4613</v>
      </c>
      <c r="M324" s="17" t="s">
        <v>5808</v>
      </c>
      <c r="N324" s="389"/>
      <c r="O324" s="2958">
        <v>3.54</v>
      </c>
      <c r="P324" s="389"/>
      <c r="Q324" s="21"/>
      <c r="R324" s="69" t="s">
        <v>4638</v>
      </c>
      <c r="S324" s="18" t="s">
        <v>4583</v>
      </c>
      <c r="T324" s="70" t="s">
        <v>3034</v>
      </c>
    </row>
    <row r="325" spans="1:20" ht="14.25" customHeight="1" x14ac:dyDescent="0.25">
      <c r="A325" s="99" t="s">
        <v>5867</v>
      </c>
      <c r="B325" s="17" t="s">
        <v>4638</v>
      </c>
      <c r="C325" s="17" t="s">
        <v>4592</v>
      </c>
      <c r="D325" s="389"/>
      <c r="E325" s="389"/>
      <c r="F325" s="2958">
        <v>2.02</v>
      </c>
      <c r="G325" s="21"/>
      <c r="H325" s="17" t="s">
        <v>5818</v>
      </c>
      <c r="I325" s="1286" t="s">
        <v>4677</v>
      </c>
      <c r="J325" s="1083" t="s">
        <v>5839</v>
      </c>
      <c r="K325" s="1074" t="s">
        <v>5839</v>
      </c>
      <c r="L325" s="551" t="s">
        <v>4617</v>
      </c>
      <c r="M325" s="17" t="s">
        <v>5818</v>
      </c>
      <c r="N325" s="389"/>
      <c r="O325" s="389"/>
      <c r="P325" s="2958">
        <v>3.36</v>
      </c>
      <c r="Q325" s="21"/>
      <c r="R325" s="69" t="s">
        <v>4638</v>
      </c>
      <c r="S325" s="18" t="s">
        <v>4583</v>
      </c>
      <c r="T325" s="70" t="s">
        <v>3039</v>
      </c>
    </row>
    <row r="326" spans="1:20" ht="14.25" customHeight="1" x14ac:dyDescent="0.25">
      <c r="A326" s="322" t="s">
        <v>5868</v>
      </c>
      <c r="B326" s="17" t="s">
        <v>4638</v>
      </c>
      <c r="C326" s="18" t="s">
        <v>4583</v>
      </c>
      <c r="D326" s="2958">
        <v>2.68</v>
      </c>
      <c r="E326" s="389"/>
      <c r="F326" s="389"/>
      <c r="G326" s="21"/>
      <c r="H326" s="17" t="s">
        <v>5818</v>
      </c>
      <c r="I326" s="1286" t="s">
        <v>4681</v>
      </c>
      <c r="J326" s="1083" t="s">
        <v>5869</v>
      </c>
      <c r="K326" s="1078"/>
      <c r="L326" s="570" t="s">
        <v>4621</v>
      </c>
      <c r="M326" s="17" t="s">
        <v>5818</v>
      </c>
      <c r="N326" s="2958">
        <v>0</v>
      </c>
      <c r="O326" s="389"/>
      <c r="P326" s="389"/>
      <c r="Q326" s="74"/>
      <c r="R326" s="75" t="s">
        <v>4587</v>
      </c>
      <c r="S326" s="73" t="s">
        <v>4583</v>
      </c>
      <c r="T326" s="82" t="s">
        <v>5870</v>
      </c>
    </row>
    <row r="327" spans="1:20" ht="14.25" customHeight="1" x14ac:dyDescent="0.25">
      <c r="A327" s="99" t="s">
        <v>5871</v>
      </c>
      <c r="B327" s="17" t="s">
        <v>4638</v>
      </c>
      <c r="C327" s="18" t="s">
        <v>4583</v>
      </c>
      <c r="D327" s="389"/>
      <c r="E327" s="2958">
        <v>5.71</v>
      </c>
      <c r="F327" s="389"/>
      <c r="G327" s="21"/>
      <c r="H327" s="17" t="s">
        <v>5818</v>
      </c>
      <c r="I327" s="1286" t="s">
        <v>4685</v>
      </c>
      <c r="J327" s="1083" t="s">
        <v>5872</v>
      </c>
      <c r="K327" s="1085" t="s">
        <v>2832</v>
      </c>
      <c r="L327" s="570" t="s">
        <v>4687</v>
      </c>
      <c r="M327" s="17" t="s">
        <v>5818</v>
      </c>
      <c r="N327" s="389"/>
      <c r="O327" s="2958">
        <v>0</v>
      </c>
      <c r="P327" s="389"/>
      <c r="Q327" s="21"/>
      <c r="R327" s="69" t="s">
        <v>4587</v>
      </c>
      <c r="S327" s="18" t="s">
        <v>4583</v>
      </c>
      <c r="T327" s="665" t="s">
        <v>5873</v>
      </c>
    </row>
    <row r="328" spans="1:20" ht="14.25" customHeight="1" x14ac:dyDescent="0.25">
      <c r="A328" s="322" t="s">
        <v>5874</v>
      </c>
      <c r="B328" s="17" t="s">
        <v>4638</v>
      </c>
      <c r="C328" s="18" t="s">
        <v>4583</v>
      </c>
      <c r="D328" s="389"/>
      <c r="E328" s="389"/>
      <c r="F328" s="2958">
        <v>3.61</v>
      </c>
      <c r="G328" s="21"/>
      <c r="H328" s="17" t="s">
        <v>5818</v>
      </c>
      <c r="I328" s="1286" t="s">
        <v>4690</v>
      </c>
      <c r="J328" s="1083" t="s">
        <v>5875</v>
      </c>
      <c r="K328" s="1085" t="s">
        <v>2832</v>
      </c>
      <c r="L328" s="1279" t="s">
        <v>4692</v>
      </c>
      <c r="M328" s="17" t="s">
        <v>5818</v>
      </c>
      <c r="N328" s="389"/>
      <c r="O328" s="389"/>
      <c r="P328" s="2958">
        <v>5.53</v>
      </c>
      <c r="Q328" s="21"/>
      <c r="R328" s="69" t="s">
        <v>4638</v>
      </c>
      <c r="S328" s="18" t="s">
        <v>4583</v>
      </c>
      <c r="T328" s="666" t="s">
        <v>5876</v>
      </c>
    </row>
    <row r="329" spans="1:20" ht="14.25" customHeight="1" x14ac:dyDescent="0.25">
      <c r="A329" s="99" t="s">
        <v>5877</v>
      </c>
      <c r="B329" s="17" t="s">
        <v>4638</v>
      </c>
      <c r="C329" s="18" t="s">
        <v>4583</v>
      </c>
      <c r="D329" s="2958">
        <v>2.69</v>
      </c>
      <c r="E329" s="389"/>
      <c r="F329" s="389"/>
      <c r="G329" s="21"/>
      <c r="H329" s="17" t="s">
        <v>5818</v>
      </c>
      <c r="I329" s="1286" t="s">
        <v>4695</v>
      </c>
      <c r="J329" s="1083" t="s">
        <v>5878</v>
      </c>
      <c r="K329" s="1078"/>
      <c r="L329" s="1279" t="s">
        <v>4696</v>
      </c>
      <c r="M329" s="17" t="s">
        <v>5818</v>
      </c>
      <c r="N329" s="2958">
        <v>5.62</v>
      </c>
      <c r="O329" s="389"/>
      <c r="P329" s="389"/>
      <c r="Q329" s="21"/>
      <c r="R329" s="69" t="s">
        <v>4638</v>
      </c>
      <c r="S329" s="18" t="s">
        <v>4583</v>
      </c>
      <c r="T329" s="70" t="s">
        <v>5879</v>
      </c>
    </row>
    <row r="330" spans="1:20" ht="14.25" customHeight="1" x14ac:dyDescent="0.25">
      <c r="A330" s="322" t="s">
        <v>5880</v>
      </c>
      <c r="B330" s="17" t="s">
        <v>4638</v>
      </c>
      <c r="C330" s="18" t="s">
        <v>4583</v>
      </c>
      <c r="D330" s="389"/>
      <c r="E330" s="2958">
        <v>5.55</v>
      </c>
      <c r="F330" s="389"/>
      <c r="G330" s="21"/>
      <c r="H330" s="17" t="s">
        <v>5818</v>
      </c>
      <c r="I330" s="1286" t="s">
        <v>4698</v>
      </c>
      <c r="J330" s="1083" t="s">
        <v>5881</v>
      </c>
      <c r="K330" s="1078"/>
      <c r="L330" s="570" t="s">
        <v>4699</v>
      </c>
      <c r="M330" s="17" t="s">
        <v>5818</v>
      </c>
      <c r="N330" s="389"/>
      <c r="O330" s="2958">
        <v>5.73</v>
      </c>
      <c r="P330" s="389"/>
      <c r="Q330" s="21"/>
      <c r="R330" s="69" t="s">
        <v>4638</v>
      </c>
      <c r="S330" s="18" t="s">
        <v>4583</v>
      </c>
      <c r="T330" s="70" t="s">
        <v>5882</v>
      </c>
    </row>
    <row r="331" spans="1:20" ht="14.25" customHeight="1" thickBot="1" x14ac:dyDescent="0.3">
      <c r="A331" s="38" t="s">
        <v>5883</v>
      </c>
      <c r="B331" s="35" t="s">
        <v>4638</v>
      </c>
      <c r="C331" s="35" t="s">
        <v>4649</v>
      </c>
      <c r="D331" s="435"/>
      <c r="E331" s="435"/>
      <c r="F331" s="2959">
        <v>0</v>
      </c>
      <c r="G331" s="36"/>
      <c r="H331" s="35" t="s">
        <v>5818</v>
      </c>
      <c r="I331" s="553" t="s">
        <v>4700</v>
      </c>
      <c r="J331" s="1086"/>
      <c r="K331" s="1087" t="s">
        <v>5839</v>
      </c>
      <c r="L331" s="553" t="s">
        <v>4701</v>
      </c>
      <c r="M331" s="35" t="s">
        <v>5818</v>
      </c>
      <c r="N331" s="435"/>
      <c r="O331" s="435"/>
      <c r="P331" s="2959">
        <v>0</v>
      </c>
      <c r="Q331" s="36"/>
      <c r="R331" s="78" t="s">
        <v>4638</v>
      </c>
      <c r="S331" s="39" t="s">
        <v>4583</v>
      </c>
      <c r="T331" s="79"/>
    </row>
    <row r="332" spans="1:20" ht="15.6" thickTop="1" thickBot="1" x14ac:dyDescent="0.3">
      <c r="M332" s="80" t="s">
        <v>5652</v>
      </c>
      <c r="N332" s="33">
        <f>SUM(D316:D331,N316:N331)</f>
        <v>16.28</v>
      </c>
      <c r="O332" s="33">
        <f>SUM(E316:E331,O316:O331)</f>
        <v>36.24</v>
      </c>
      <c r="P332" s="33">
        <f>SUM(F316:F331,P316:P331)</f>
        <v>21.27</v>
      </c>
    </row>
    <row r="333" spans="1:20" ht="18.600000000000001" thickTop="1" thickBot="1" x14ac:dyDescent="0.3">
      <c r="A333" s="2" t="s">
        <v>6965</v>
      </c>
      <c r="C333" s="3546" t="s">
        <v>5884</v>
      </c>
      <c r="D333" s="3546"/>
      <c r="E333" s="3546"/>
      <c r="F333" s="3546"/>
      <c r="G333" s="53"/>
      <c r="H333" s="124"/>
      <c r="I333" s="124"/>
      <c r="J333" s="3547" t="s">
        <v>5653</v>
      </c>
      <c r="K333" s="3553"/>
      <c r="L333" s="124"/>
      <c r="M333" s="124"/>
      <c r="N333" s="53"/>
      <c r="O333" s="53"/>
      <c r="P333" s="53"/>
      <c r="Q333" s="53"/>
      <c r="R333" s="53"/>
      <c r="S333" s="53"/>
    </row>
    <row r="334" spans="1:20" ht="15" customHeight="1" thickTop="1" thickBot="1" x14ac:dyDescent="0.3">
      <c r="A334" s="3"/>
      <c r="D334" s="54"/>
      <c r="E334" s="54"/>
      <c r="F334" s="54"/>
      <c r="G334" s="54"/>
      <c r="H334" s="4"/>
      <c r="I334" s="4"/>
      <c r="K334" s="56"/>
      <c r="L334" s="567"/>
      <c r="M334" s="1448" t="s">
        <v>4570</v>
      </c>
      <c r="N334" s="1445">
        <v>12</v>
      </c>
      <c r="O334" s="1446">
        <v>18.7</v>
      </c>
      <c r="P334" s="1447">
        <v>14.6</v>
      </c>
      <c r="Q334" s="510" t="s">
        <v>4571</v>
      </c>
      <c r="R334" s="133"/>
      <c r="S334" s="128"/>
      <c r="T334" s="530"/>
    </row>
    <row r="335" spans="1:20" ht="15.6" thickTop="1" thickBot="1" x14ac:dyDescent="0.3">
      <c r="A335" s="5" t="s">
        <v>4572</v>
      </c>
      <c r="B335" s="6" t="s">
        <v>4573</v>
      </c>
      <c r="C335" s="7" t="s">
        <v>4574</v>
      </c>
      <c r="D335" s="6" t="s">
        <v>4575</v>
      </c>
      <c r="E335" s="6" t="s">
        <v>4576</v>
      </c>
      <c r="F335" s="6" t="s">
        <v>4577</v>
      </c>
      <c r="G335" s="6" t="s">
        <v>4578</v>
      </c>
      <c r="H335" s="8" t="s">
        <v>4579</v>
      </c>
      <c r="I335" s="549"/>
      <c r="J335" s="58" t="s">
        <v>4580</v>
      </c>
      <c r="K335" s="59" t="s">
        <v>4580</v>
      </c>
      <c r="L335" s="568"/>
      <c r="M335" s="8" t="s">
        <v>4579</v>
      </c>
      <c r="N335" s="6" t="s">
        <v>4575</v>
      </c>
      <c r="O335" s="6" t="s">
        <v>4576</v>
      </c>
      <c r="P335" s="6" t="s">
        <v>4577</v>
      </c>
      <c r="Q335" s="6" t="s">
        <v>4578</v>
      </c>
      <c r="R335" s="6" t="s">
        <v>4573</v>
      </c>
      <c r="S335" s="7" t="s">
        <v>4574</v>
      </c>
      <c r="T335" s="60" t="s">
        <v>4572</v>
      </c>
    </row>
    <row r="336" spans="1:20" ht="15" thickTop="1" x14ac:dyDescent="0.25">
      <c r="A336" s="10"/>
      <c r="B336" s="11" t="s">
        <v>4598</v>
      </c>
      <c r="C336" s="13" t="s">
        <v>4649</v>
      </c>
      <c r="D336" s="2960">
        <v>0</v>
      </c>
      <c r="E336" s="2960">
        <v>0</v>
      </c>
      <c r="F336" s="2960">
        <v>0</v>
      </c>
      <c r="G336" s="15"/>
      <c r="H336" s="13" t="s">
        <v>5793</v>
      </c>
      <c r="I336" s="1243" t="s">
        <v>5794</v>
      </c>
      <c r="J336" s="61"/>
      <c r="K336" s="62"/>
      <c r="L336" s="569" t="s">
        <v>5795</v>
      </c>
      <c r="M336" s="11" t="s">
        <v>5793</v>
      </c>
      <c r="N336" s="2960">
        <v>0</v>
      </c>
      <c r="O336" s="2960">
        <v>0</v>
      </c>
      <c r="P336" s="2960">
        <v>0</v>
      </c>
      <c r="Q336" s="15"/>
      <c r="R336" s="63" t="s">
        <v>4598</v>
      </c>
      <c r="S336" s="11" t="s">
        <v>4649</v>
      </c>
      <c r="T336" s="98"/>
    </row>
    <row r="337" spans="1:20" ht="14.25" customHeight="1" x14ac:dyDescent="0.25">
      <c r="A337" s="16" t="s">
        <v>5885</v>
      </c>
      <c r="B337" s="17" t="s">
        <v>4638</v>
      </c>
      <c r="C337" s="18" t="s">
        <v>4583</v>
      </c>
      <c r="D337" s="2961">
        <v>6.43</v>
      </c>
      <c r="E337" s="385"/>
      <c r="F337" s="385"/>
      <c r="G337" s="19"/>
      <c r="H337" s="17" t="s">
        <v>5797</v>
      </c>
      <c r="I337" s="1278" t="s">
        <v>4645</v>
      </c>
      <c r="J337" s="1081" t="s">
        <v>5839</v>
      </c>
      <c r="K337" s="1074" t="s">
        <v>5839</v>
      </c>
      <c r="L337" s="551" t="s">
        <v>4591</v>
      </c>
      <c r="M337" s="17" t="s">
        <v>5793</v>
      </c>
      <c r="N337" s="2961">
        <v>0</v>
      </c>
      <c r="O337" s="385"/>
      <c r="P337" s="385"/>
      <c r="Q337" s="19"/>
      <c r="R337" s="67" t="s">
        <v>4638</v>
      </c>
      <c r="S337" s="18" t="s">
        <v>4583</v>
      </c>
      <c r="T337" s="68" t="s">
        <v>3105</v>
      </c>
    </row>
    <row r="338" spans="1:20" ht="14.25" customHeight="1" x14ac:dyDescent="0.25">
      <c r="A338" s="601" t="s">
        <v>5886</v>
      </c>
      <c r="B338" s="17" t="s">
        <v>4638</v>
      </c>
      <c r="C338" s="18" t="s">
        <v>4583</v>
      </c>
      <c r="D338" s="389"/>
      <c r="E338" s="2958">
        <v>3.98</v>
      </c>
      <c r="F338" s="389"/>
      <c r="G338" s="21"/>
      <c r="H338" s="17" t="s">
        <v>5793</v>
      </c>
      <c r="I338" s="1278" t="s">
        <v>4648</v>
      </c>
      <c r="J338" s="1073" t="s">
        <v>5835</v>
      </c>
      <c r="K338" s="1074" t="s">
        <v>5839</v>
      </c>
      <c r="L338" s="551" t="s">
        <v>4596</v>
      </c>
      <c r="M338" s="17" t="s">
        <v>5793</v>
      </c>
      <c r="N338" s="389"/>
      <c r="O338" s="2958">
        <v>6.32</v>
      </c>
      <c r="P338" s="389"/>
      <c r="Q338" s="21"/>
      <c r="R338" s="69" t="s">
        <v>4638</v>
      </c>
      <c r="S338" s="18" t="s">
        <v>4583</v>
      </c>
      <c r="T338" s="70" t="s">
        <v>3112</v>
      </c>
    </row>
    <row r="339" spans="1:20" ht="14.25" customHeight="1" x14ac:dyDescent="0.25">
      <c r="A339" s="16" t="s">
        <v>5887</v>
      </c>
      <c r="B339" s="17" t="s">
        <v>4638</v>
      </c>
      <c r="C339" s="18" t="s">
        <v>4583</v>
      </c>
      <c r="D339" s="389"/>
      <c r="E339" s="389"/>
      <c r="F339" s="2958">
        <v>0.73</v>
      </c>
      <c r="G339" s="21"/>
      <c r="H339" s="17" t="s">
        <v>5793</v>
      </c>
      <c r="I339" s="551" t="s">
        <v>4652</v>
      </c>
      <c r="J339" s="1081" t="s">
        <v>5839</v>
      </c>
      <c r="K339" s="1074" t="s">
        <v>5839</v>
      </c>
      <c r="L339" s="551" t="s">
        <v>4601</v>
      </c>
      <c r="M339" s="17" t="s">
        <v>5802</v>
      </c>
      <c r="N339" s="389"/>
      <c r="O339" s="389"/>
      <c r="P339" s="2958">
        <v>4.67</v>
      </c>
      <c r="Q339" s="21"/>
      <c r="R339" s="69" t="s">
        <v>4638</v>
      </c>
      <c r="S339" s="18" t="s">
        <v>4583</v>
      </c>
      <c r="T339" s="68" t="s">
        <v>3118</v>
      </c>
    </row>
    <row r="340" spans="1:20" ht="14.25" customHeight="1" x14ac:dyDescent="0.25">
      <c r="A340" s="322" t="s">
        <v>5888</v>
      </c>
      <c r="B340" s="17" t="s">
        <v>4638</v>
      </c>
      <c r="C340" s="18" t="s">
        <v>4583</v>
      </c>
      <c r="D340" s="2958">
        <v>0</v>
      </c>
      <c r="E340" s="389"/>
      <c r="F340" s="389"/>
      <c r="G340" s="21"/>
      <c r="H340" s="17" t="s">
        <v>5793</v>
      </c>
      <c r="I340" s="551" t="s">
        <v>4655</v>
      </c>
      <c r="J340" s="1081" t="s">
        <v>5839</v>
      </c>
      <c r="K340" s="1074" t="s">
        <v>5839</v>
      </c>
      <c r="L340" s="551" t="s">
        <v>4604</v>
      </c>
      <c r="M340" s="17" t="s">
        <v>5802</v>
      </c>
      <c r="N340" s="2958">
        <v>5.99</v>
      </c>
      <c r="O340" s="389"/>
      <c r="P340" s="389"/>
      <c r="Q340" s="21"/>
      <c r="R340" s="69" t="s">
        <v>4638</v>
      </c>
      <c r="S340" s="18" t="s">
        <v>4583</v>
      </c>
      <c r="T340" s="70" t="s">
        <v>3125</v>
      </c>
    </row>
    <row r="341" spans="1:20" ht="14.25" customHeight="1" thickBot="1" x14ac:dyDescent="0.3">
      <c r="A341" s="16" t="s">
        <v>5889</v>
      </c>
      <c r="B341" s="23" t="s">
        <v>4638</v>
      </c>
      <c r="C341" s="24" t="s">
        <v>4583</v>
      </c>
      <c r="D341" s="419"/>
      <c r="E341" s="2965">
        <v>3.32</v>
      </c>
      <c r="F341" s="419"/>
      <c r="G341" s="25"/>
      <c r="H341" s="23" t="s">
        <v>5890</v>
      </c>
      <c r="I341" s="557" t="s">
        <v>4660</v>
      </c>
      <c r="J341" s="1088" t="s">
        <v>5839</v>
      </c>
      <c r="K341" s="1082" t="s">
        <v>5839</v>
      </c>
      <c r="L341" s="557" t="s">
        <v>4607</v>
      </c>
      <c r="M341" s="23" t="s">
        <v>5808</v>
      </c>
      <c r="N341" s="419"/>
      <c r="O341" s="2965">
        <v>10.08</v>
      </c>
      <c r="P341" s="419"/>
      <c r="Q341" s="25"/>
      <c r="R341" s="108" t="s">
        <v>4638</v>
      </c>
      <c r="S341" s="24" t="s">
        <v>4583</v>
      </c>
      <c r="T341" s="104" t="s">
        <v>2550</v>
      </c>
    </row>
    <row r="342" spans="1:20" ht="14.25" customHeight="1" thickTop="1" x14ac:dyDescent="0.25">
      <c r="A342" s="10" t="s">
        <v>3051</v>
      </c>
      <c r="B342" s="11" t="s">
        <v>4638</v>
      </c>
      <c r="C342" s="97" t="s">
        <v>4583</v>
      </c>
      <c r="D342" s="403"/>
      <c r="E342" s="403"/>
      <c r="F342" s="2957">
        <v>2.6</v>
      </c>
      <c r="G342" s="105"/>
      <c r="H342" s="11" t="s">
        <v>5818</v>
      </c>
      <c r="I342" s="550" t="s">
        <v>4664</v>
      </c>
      <c r="J342" s="1076" t="s">
        <v>5839</v>
      </c>
      <c r="K342" s="1080" t="s">
        <v>5839</v>
      </c>
      <c r="L342" s="550" t="s">
        <v>4609</v>
      </c>
      <c r="M342" s="11" t="s">
        <v>5808</v>
      </c>
      <c r="N342" s="403"/>
      <c r="O342" s="403"/>
      <c r="P342" s="2957">
        <v>0</v>
      </c>
      <c r="Q342" s="105"/>
      <c r="R342" s="106" t="s">
        <v>4638</v>
      </c>
      <c r="S342" s="97" t="s">
        <v>4583</v>
      </c>
      <c r="T342" s="101" t="s">
        <v>2556</v>
      </c>
    </row>
    <row r="343" spans="1:20" ht="14.25" customHeight="1" x14ac:dyDescent="0.25">
      <c r="A343" s="667" t="s">
        <v>5891</v>
      </c>
      <c r="B343" s="72" t="s">
        <v>4638</v>
      </c>
      <c r="C343" s="73" t="s">
        <v>4583</v>
      </c>
      <c r="D343" s="2966">
        <v>0</v>
      </c>
      <c r="E343" s="428"/>
      <c r="F343" s="428"/>
      <c r="G343" s="74"/>
      <c r="H343" s="72" t="s">
        <v>5808</v>
      </c>
      <c r="I343" s="552" t="s">
        <v>4668</v>
      </c>
      <c r="J343" s="1073" t="s">
        <v>5835</v>
      </c>
      <c r="K343" s="1089" t="s">
        <v>5835</v>
      </c>
      <c r="L343" s="552" t="s">
        <v>4611</v>
      </c>
      <c r="M343" s="72" t="s">
        <v>5808</v>
      </c>
      <c r="N343" s="2966">
        <v>3.95</v>
      </c>
      <c r="O343" s="428"/>
      <c r="P343" s="428"/>
      <c r="Q343" s="74"/>
      <c r="R343" s="75" t="s">
        <v>4638</v>
      </c>
      <c r="S343" s="73" t="s">
        <v>4583</v>
      </c>
      <c r="T343" s="668" t="s">
        <v>5892</v>
      </c>
    </row>
    <row r="344" spans="1:20" ht="14.25" customHeight="1" x14ac:dyDescent="0.25">
      <c r="A344" s="322" t="s">
        <v>5893</v>
      </c>
      <c r="B344" s="17" t="s">
        <v>4638</v>
      </c>
      <c r="C344" s="18" t="s">
        <v>4583</v>
      </c>
      <c r="D344" s="389"/>
      <c r="E344" s="2958">
        <v>0</v>
      </c>
      <c r="F344" s="389"/>
      <c r="G344" s="21"/>
      <c r="H344" s="17" t="s">
        <v>5808</v>
      </c>
      <c r="I344" s="551" t="s">
        <v>4672</v>
      </c>
      <c r="J344" s="1081" t="s">
        <v>5839</v>
      </c>
      <c r="K344" s="1074" t="s">
        <v>5839</v>
      </c>
      <c r="L344" s="551" t="s">
        <v>4613</v>
      </c>
      <c r="M344" s="17" t="s">
        <v>5808</v>
      </c>
      <c r="N344" s="389"/>
      <c r="O344" s="2958">
        <v>0</v>
      </c>
      <c r="P344" s="389"/>
      <c r="Q344" s="21"/>
      <c r="R344" s="69" t="s">
        <v>4638</v>
      </c>
      <c r="S344" s="1548" t="s">
        <v>4730</v>
      </c>
      <c r="T344" s="70" t="s">
        <v>5394</v>
      </c>
    </row>
    <row r="345" spans="1:20" ht="14.25" customHeight="1" x14ac:dyDescent="0.25">
      <c r="A345" s="99" t="s">
        <v>3073</v>
      </c>
      <c r="B345" s="17" t="s">
        <v>4638</v>
      </c>
      <c r="C345" s="18" t="s">
        <v>4583</v>
      </c>
      <c r="D345" s="389"/>
      <c r="E345" s="389"/>
      <c r="F345" s="2958">
        <v>6.36</v>
      </c>
      <c r="G345" s="21"/>
      <c r="H345" s="17" t="s">
        <v>5818</v>
      </c>
      <c r="I345" s="551" t="s">
        <v>4677</v>
      </c>
      <c r="J345" s="1081" t="s">
        <v>5839</v>
      </c>
      <c r="K345" s="1074" t="s">
        <v>5839</v>
      </c>
      <c r="L345" s="551" t="s">
        <v>4617</v>
      </c>
      <c r="M345" s="17" t="s">
        <v>5818</v>
      </c>
      <c r="N345" s="389"/>
      <c r="O345" s="389"/>
      <c r="P345" s="2958">
        <v>4.4000000000000004</v>
      </c>
      <c r="Q345" s="21"/>
      <c r="R345" s="69" t="s">
        <v>4638</v>
      </c>
      <c r="S345" s="1548" t="s">
        <v>4730</v>
      </c>
      <c r="T345" s="70" t="s">
        <v>5396</v>
      </c>
    </row>
    <row r="346" spans="1:20" ht="14.25" customHeight="1" x14ac:dyDescent="0.25">
      <c r="A346" s="322" t="s">
        <v>3082</v>
      </c>
      <c r="B346" s="17" t="s">
        <v>4638</v>
      </c>
      <c r="C346" s="18" t="s">
        <v>4583</v>
      </c>
      <c r="D346" s="2958">
        <v>3.33</v>
      </c>
      <c r="E346" s="389"/>
      <c r="F346" s="389"/>
      <c r="G346" s="21"/>
      <c r="H346" s="17" t="s">
        <v>5818</v>
      </c>
      <c r="I346" s="551" t="s">
        <v>4681</v>
      </c>
      <c r="J346" s="1081" t="s">
        <v>5839</v>
      </c>
      <c r="K346" s="1074" t="s">
        <v>5839</v>
      </c>
      <c r="L346" s="551" t="s">
        <v>4621</v>
      </c>
      <c r="M346" s="17" t="s">
        <v>5818</v>
      </c>
      <c r="N346" s="2958">
        <v>0</v>
      </c>
      <c r="O346" s="389"/>
      <c r="P346" s="389"/>
      <c r="Q346" s="21"/>
      <c r="R346" s="69" t="s">
        <v>4638</v>
      </c>
      <c r="S346" s="1548" t="s">
        <v>4730</v>
      </c>
      <c r="T346" s="70" t="s">
        <v>5398</v>
      </c>
    </row>
    <row r="347" spans="1:20" ht="14.25" customHeight="1" x14ac:dyDescent="0.25">
      <c r="A347" s="99" t="s">
        <v>3087</v>
      </c>
      <c r="B347" s="17" t="s">
        <v>4638</v>
      </c>
      <c r="C347" s="18" t="s">
        <v>4583</v>
      </c>
      <c r="D347" s="389"/>
      <c r="E347" s="2958">
        <v>10.11</v>
      </c>
      <c r="F347" s="389"/>
      <c r="G347" s="21"/>
      <c r="H347" s="17" t="s">
        <v>5818</v>
      </c>
      <c r="I347" s="551" t="s">
        <v>4685</v>
      </c>
      <c r="J347" s="1081" t="s">
        <v>5839</v>
      </c>
      <c r="K347" s="1074" t="s">
        <v>5839</v>
      </c>
      <c r="L347" s="551" t="s">
        <v>4687</v>
      </c>
      <c r="M347" s="17" t="s">
        <v>5818</v>
      </c>
      <c r="N347" s="389"/>
      <c r="O347" s="2958">
        <v>3.96</v>
      </c>
      <c r="P347" s="389"/>
      <c r="Q347" s="21"/>
      <c r="R347" s="69" t="s">
        <v>4638</v>
      </c>
      <c r="S347" s="1548" t="s">
        <v>4730</v>
      </c>
      <c r="T347" s="70" t="s">
        <v>3153</v>
      </c>
    </row>
    <row r="348" spans="1:20" ht="14.25" customHeight="1" x14ac:dyDescent="0.25">
      <c r="A348" s="322" t="s">
        <v>3095</v>
      </c>
      <c r="B348" s="17" t="s">
        <v>4638</v>
      </c>
      <c r="C348" s="18" t="s">
        <v>4583</v>
      </c>
      <c r="D348" s="389"/>
      <c r="E348" s="389"/>
      <c r="F348" s="2958">
        <v>2.57</v>
      </c>
      <c r="G348" s="21"/>
      <c r="H348" s="17" t="s">
        <v>5818</v>
      </c>
      <c r="I348" s="551" t="s">
        <v>4690</v>
      </c>
      <c r="J348" s="1081" t="s">
        <v>5839</v>
      </c>
      <c r="K348" s="1074" t="s">
        <v>5839</v>
      </c>
      <c r="L348" s="551" t="s">
        <v>4692</v>
      </c>
      <c r="M348" s="17" t="s">
        <v>5818</v>
      </c>
      <c r="N348" s="389"/>
      <c r="O348" s="389"/>
      <c r="P348" s="2958">
        <v>2.1</v>
      </c>
      <c r="Q348" s="21"/>
      <c r="R348" s="69" t="s">
        <v>4638</v>
      </c>
      <c r="S348" s="18" t="s">
        <v>4583</v>
      </c>
      <c r="T348" s="70" t="s">
        <v>5894</v>
      </c>
    </row>
    <row r="349" spans="1:20" ht="14.25" customHeight="1" x14ac:dyDescent="0.25">
      <c r="A349" s="99" t="s">
        <v>5381</v>
      </c>
      <c r="B349" s="17" t="s">
        <v>4638</v>
      </c>
      <c r="C349" s="18" t="s">
        <v>4583</v>
      </c>
      <c r="D349" s="2958">
        <v>0</v>
      </c>
      <c r="E349" s="389"/>
      <c r="F349" s="389"/>
      <c r="G349" s="21"/>
      <c r="H349" s="17" t="s">
        <v>5818</v>
      </c>
      <c r="I349" s="551" t="s">
        <v>4695</v>
      </c>
      <c r="J349" s="1081" t="s">
        <v>5839</v>
      </c>
      <c r="K349" s="1074" t="s">
        <v>5839</v>
      </c>
      <c r="L349" s="551" t="s">
        <v>4696</v>
      </c>
      <c r="M349" s="17" t="s">
        <v>5818</v>
      </c>
      <c r="N349" s="2958">
        <v>0</v>
      </c>
      <c r="O349" s="389"/>
      <c r="P349" s="389"/>
      <c r="Q349" s="21"/>
      <c r="R349" s="69" t="s">
        <v>4638</v>
      </c>
      <c r="S349" s="1548" t="s">
        <v>4730</v>
      </c>
      <c r="T349" s="70" t="s">
        <v>5895</v>
      </c>
    </row>
    <row r="350" spans="1:20" ht="14.25" customHeight="1" x14ac:dyDescent="0.25">
      <c r="A350" s="322" t="s">
        <v>5382</v>
      </c>
      <c r="B350" s="17" t="s">
        <v>4638</v>
      </c>
      <c r="C350" s="18" t="s">
        <v>4583</v>
      </c>
      <c r="D350" s="389"/>
      <c r="E350" s="2958">
        <v>2.0499999999999998</v>
      </c>
      <c r="F350" s="389"/>
      <c r="G350" s="21"/>
      <c r="H350" s="17" t="s">
        <v>5818</v>
      </c>
      <c r="I350" s="551" t="s">
        <v>4698</v>
      </c>
      <c r="J350" s="1081" t="s">
        <v>5839</v>
      </c>
      <c r="K350" s="1074" t="s">
        <v>5839</v>
      </c>
      <c r="L350" s="551" t="s">
        <v>4699</v>
      </c>
      <c r="M350" s="17" t="s">
        <v>5818</v>
      </c>
      <c r="N350" s="389"/>
      <c r="O350" s="2958">
        <v>0</v>
      </c>
      <c r="P350" s="389"/>
      <c r="Q350" s="21"/>
      <c r="R350" s="69" t="s">
        <v>4638</v>
      </c>
      <c r="S350" s="1548" t="s">
        <v>4730</v>
      </c>
      <c r="T350" s="70" t="s">
        <v>5896</v>
      </c>
    </row>
    <row r="351" spans="1:20" ht="14.25" customHeight="1" thickBot="1" x14ac:dyDescent="0.3">
      <c r="A351" s="38" t="s">
        <v>5384</v>
      </c>
      <c r="B351" s="35" t="s">
        <v>4638</v>
      </c>
      <c r="C351" s="39" t="s">
        <v>4583</v>
      </c>
      <c r="D351" s="435"/>
      <c r="E351" s="435"/>
      <c r="F351" s="2959">
        <v>0</v>
      </c>
      <c r="G351" s="36"/>
      <c r="H351" s="35" t="s">
        <v>5818</v>
      </c>
      <c r="I351" s="553" t="s">
        <v>4700</v>
      </c>
      <c r="J351" s="1086" t="s">
        <v>5839</v>
      </c>
      <c r="K351" s="1087" t="s">
        <v>5839</v>
      </c>
      <c r="L351" s="553" t="s">
        <v>4701</v>
      </c>
      <c r="M351" s="35" t="s">
        <v>5818</v>
      </c>
      <c r="N351" s="435"/>
      <c r="O351" s="435"/>
      <c r="P351" s="2959">
        <v>0</v>
      </c>
      <c r="Q351" s="36"/>
      <c r="R351" s="78" t="s">
        <v>4638</v>
      </c>
      <c r="S351" s="39" t="s">
        <v>4583</v>
      </c>
      <c r="T351" s="122" t="s">
        <v>5897</v>
      </c>
    </row>
    <row r="352" spans="1:20" ht="15.6" thickTop="1" thickBot="1" x14ac:dyDescent="0.3">
      <c r="M352" s="80" t="s">
        <v>5652</v>
      </c>
      <c r="N352" s="33">
        <f>SUM(D336:D351,N336:N351)</f>
        <v>19.7</v>
      </c>
      <c r="O352" s="33">
        <f>SUM(E336:E351,O336:O351)</f>
        <v>39.82</v>
      </c>
      <c r="P352" s="33">
        <f>SUM(F336:F351,P336:P351)</f>
        <v>23.43</v>
      </c>
    </row>
    <row r="353" spans="1:20" s="358" customFormat="1" ht="18.600000000000001" thickTop="1" thickBot="1" x14ac:dyDescent="0.3">
      <c r="A353" s="357" t="s">
        <v>6966</v>
      </c>
      <c r="C353" s="3546" t="s">
        <v>5898</v>
      </c>
      <c r="D353" s="3546"/>
      <c r="E353" s="3546"/>
      <c r="F353" s="3546"/>
      <c r="G353" s="359"/>
      <c r="H353" s="360"/>
      <c r="I353" s="360"/>
      <c r="J353" s="3554" t="s">
        <v>4722</v>
      </c>
      <c r="K353" s="3555"/>
      <c r="L353" s="2590"/>
      <c r="M353" s="360"/>
      <c r="N353" s="359"/>
      <c r="O353" s="359"/>
      <c r="P353" s="359"/>
      <c r="Q353" s="359"/>
      <c r="R353" s="359"/>
      <c r="S353" s="359"/>
    </row>
    <row r="354" spans="1:20" s="358" customFormat="1" ht="15" customHeight="1" thickTop="1" thickBot="1" x14ac:dyDescent="0.3">
      <c r="A354" s="3"/>
      <c r="B354"/>
      <c r="C354"/>
      <c r="D354" s="54"/>
      <c r="E354" s="54"/>
      <c r="F354" s="54"/>
      <c r="G354" s="54"/>
      <c r="H354" s="4"/>
      <c r="I354" s="4"/>
      <c r="J354"/>
      <c r="K354" s="56"/>
      <c r="L354" s="567"/>
      <c r="M354" s="1448" t="s">
        <v>4570</v>
      </c>
      <c r="N354" s="1445">
        <v>19.100000000000001</v>
      </c>
      <c r="O354" s="1446">
        <v>6.2</v>
      </c>
      <c r="P354" s="1447">
        <v>14.5</v>
      </c>
      <c r="Q354" s="510" t="s">
        <v>4571</v>
      </c>
      <c r="R354" s="133"/>
      <c r="S354" s="128"/>
      <c r="T354" s="530"/>
    </row>
    <row r="355" spans="1:20" s="358" customFormat="1" ht="18.600000000000001" thickTop="1" thickBot="1" x14ac:dyDescent="0.3">
      <c r="A355" s="1378" t="s">
        <v>4572</v>
      </c>
      <c r="B355" s="367" t="s">
        <v>4573</v>
      </c>
      <c r="C355" s="368" t="s">
        <v>4574</v>
      </c>
      <c r="D355" s="367" t="s">
        <v>4575</v>
      </c>
      <c r="E355" s="367" t="s">
        <v>4576</v>
      </c>
      <c r="F355" s="367" t="s">
        <v>4577</v>
      </c>
      <c r="G355" s="367" t="s">
        <v>4578</v>
      </c>
      <c r="H355" s="369" t="s">
        <v>4579</v>
      </c>
      <c r="I355" s="559"/>
      <c r="J355" s="370" t="s">
        <v>4580</v>
      </c>
      <c r="K355" s="371" t="s">
        <v>4580</v>
      </c>
      <c r="L355" s="577"/>
      <c r="M355" s="369" t="s">
        <v>4579</v>
      </c>
      <c r="N355" s="367" t="s">
        <v>4575</v>
      </c>
      <c r="O355" s="367" t="s">
        <v>4576</v>
      </c>
      <c r="P355" s="367" t="s">
        <v>4577</v>
      </c>
      <c r="Q355" s="367" t="s">
        <v>4578</v>
      </c>
      <c r="R355" s="367" t="s">
        <v>4573</v>
      </c>
      <c r="S355" s="368" t="s">
        <v>4574</v>
      </c>
      <c r="T355" s="372" t="s">
        <v>4572</v>
      </c>
    </row>
    <row r="356" spans="1:20" s="358" customFormat="1" ht="18" thickTop="1" x14ac:dyDescent="0.25">
      <c r="A356" s="1379" t="s">
        <v>5899</v>
      </c>
      <c r="B356" s="374" t="s">
        <v>4642</v>
      </c>
      <c r="C356" s="391" t="s">
        <v>4583</v>
      </c>
      <c r="D356" s="2960">
        <v>6.1</v>
      </c>
      <c r="E356" s="2960">
        <v>1.29</v>
      </c>
      <c r="F356" s="2960">
        <v>8.2799999999999994</v>
      </c>
      <c r="G356" s="379"/>
      <c r="H356" s="375" t="s">
        <v>5900</v>
      </c>
      <c r="I356" s="2591" t="s">
        <v>5901</v>
      </c>
      <c r="J356" s="1090" t="s">
        <v>3885</v>
      </c>
      <c r="K356" s="1091" t="s">
        <v>5902</v>
      </c>
      <c r="L356" s="1244" t="s">
        <v>5903</v>
      </c>
      <c r="M356" s="374" t="s">
        <v>5900</v>
      </c>
      <c r="N356" s="2960">
        <v>3.43</v>
      </c>
      <c r="O356" s="2960">
        <v>2.84</v>
      </c>
      <c r="P356" s="2960">
        <v>6.34</v>
      </c>
      <c r="Q356" s="379"/>
      <c r="R356" s="380" t="s">
        <v>4638</v>
      </c>
      <c r="S356" s="381" t="s">
        <v>4583</v>
      </c>
      <c r="T356" s="382" t="s">
        <v>5904</v>
      </c>
    </row>
    <row r="357" spans="1:20" s="358" customFormat="1" ht="17.25" customHeight="1" x14ac:dyDescent="0.25">
      <c r="A357" s="1380"/>
      <c r="B357" s="384" t="s">
        <v>4598</v>
      </c>
      <c r="C357" s="384" t="s">
        <v>4649</v>
      </c>
      <c r="D357" s="2961">
        <v>0</v>
      </c>
      <c r="E357" s="2961">
        <v>0</v>
      </c>
      <c r="F357" s="2961">
        <v>0</v>
      </c>
      <c r="G357" s="385"/>
      <c r="H357" s="384" t="s">
        <v>5905</v>
      </c>
      <c r="I357" s="2592" t="s">
        <v>5906</v>
      </c>
      <c r="J357" s="1092"/>
      <c r="K357" s="1093" t="s">
        <v>5907</v>
      </c>
      <c r="L357" s="1245" t="s">
        <v>5908</v>
      </c>
      <c r="M357" s="384" t="s">
        <v>5900</v>
      </c>
      <c r="N357" s="2961">
        <v>0</v>
      </c>
      <c r="O357" s="2961">
        <v>0</v>
      </c>
      <c r="P357" s="2961">
        <v>0</v>
      </c>
      <c r="Q357" s="389"/>
      <c r="R357" s="396" t="s">
        <v>4598</v>
      </c>
      <c r="S357" s="384" t="s">
        <v>4649</v>
      </c>
      <c r="T357" s="392" t="s">
        <v>5909</v>
      </c>
    </row>
    <row r="358" spans="1:20" s="358" customFormat="1" ht="17.25" customHeight="1" x14ac:dyDescent="0.25">
      <c r="A358" s="445" t="s">
        <v>5910</v>
      </c>
      <c r="B358" s="384" t="s">
        <v>4638</v>
      </c>
      <c r="C358" s="384" t="s">
        <v>4649</v>
      </c>
      <c r="D358" s="2958">
        <v>0</v>
      </c>
      <c r="E358" s="2958">
        <v>0</v>
      </c>
      <c r="F358" s="2958">
        <v>0</v>
      </c>
      <c r="G358" s="389"/>
      <c r="H358" s="384" t="s">
        <v>5793</v>
      </c>
      <c r="I358" s="2592" t="s">
        <v>5911</v>
      </c>
      <c r="J358" s="1094"/>
      <c r="K358" s="1095"/>
      <c r="L358" s="1246" t="s">
        <v>5912</v>
      </c>
      <c r="M358" s="384" t="s">
        <v>5793</v>
      </c>
      <c r="N358" s="2958">
        <v>0</v>
      </c>
      <c r="O358" s="2958">
        <v>0</v>
      </c>
      <c r="P358" s="2958">
        <v>0</v>
      </c>
      <c r="Q358" s="389"/>
      <c r="R358" s="396" t="s">
        <v>4598</v>
      </c>
      <c r="S358" s="384" t="s">
        <v>4649</v>
      </c>
      <c r="T358" s="397" t="s">
        <v>5913</v>
      </c>
    </row>
    <row r="359" spans="1:20" s="358" customFormat="1" ht="17.25" customHeight="1" x14ac:dyDescent="0.25">
      <c r="A359" s="1381" t="s">
        <v>5914</v>
      </c>
      <c r="B359" s="384" t="s">
        <v>4638</v>
      </c>
      <c r="C359" s="391" t="s">
        <v>4583</v>
      </c>
      <c r="D359" s="2958">
        <v>3.98</v>
      </c>
      <c r="E359" s="389"/>
      <c r="F359" s="389"/>
      <c r="G359" s="389"/>
      <c r="H359" s="384" t="s">
        <v>5793</v>
      </c>
      <c r="I359" s="1282" t="s">
        <v>4652</v>
      </c>
      <c r="J359" s="1094" t="s">
        <v>2963</v>
      </c>
      <c r="K359" s="1095"/>
      <c r="L359" s="580" t="s">
        <v>4601</v>
      </c>
      <c r="M359" s="384" t="s">
        <v>5802</v>
      </c>
      <c r="N359" s="2958">
        <v>4.3600000000000003</v>
      </c>
      <c r="O359" s="389"/>
      <c r="P359" s="389"/>
      <c r="Q359" s="389"/>
      <c r="R359" s="384" t="s">
        <v>4587</v>
      </c>
      <c r="S359" s="391" t="s">
        <v>4583</v>
      </c>
      <c r="T359" s="668" t="s">
        <v>5915</v>
      </c>
    </row>
    <row r="360" spans="1:20" s="358" customFormat="1" ht="17.25" customHeight="1" thickBot="1" x14ac:dyDescent="0.3">
      <c r="A360" s="1382" t="s">
        <v>5916</v>
      </c>
      <c r="B360" s="88" t="s">
        <v>4638</v>
      </c>
      <c r="C360" s="89" t="s">
        <v>4583</v>
      </c>
      <c r="D360" s="400"/>
      <c r="E360" s="2952">
        <v>1.77</v>
      </c>
      <c r="F360" s="400"/>
      <c r="G360" s="400"/>
      <c r="H360" s="399" t="s">
        <v>5793</v>
      </c>
      <c r="I360" s="1289" t="s">
        <v>4655</v>
      </c>
      <c r="J360" s="1094" t="s">
        <v>2963</v>
      </c>
      <c r="K360" s="1096"/>
      <c r="L360" s="581" t="s">
        <v>4604</v>
      </c>
      <c r="M360" s="399" t="s">
        <v>5802</v>
      </c>
      <c r="N360" s="400"/>
      <c r="O360" s="2952">
        <v>9.0500000000000007</v>
      </c>
      <c r="P360" s="400"/>
      <c r="Q360" s="400"/>
      <c r="R360" s="88" t="s">
        <v>4587</v>
      </c>
      <c r="S360" s="88" t="s">
        <v>4592</v>
      </c>
      <c r="T360" s="402" t="s">
        <v>5917</v>
      </c>
    </row>
    <row r="361" spans="1:20" s="358" customFormat="1" ht="17.25" customHeight="1" thickTop="1" x14ac:dyDescent="0.25">
      <c r="A361" s="2542" t="s">
        <v>5918</v>
      </c>
      <c r="B361" s="2540" t="s">
        <v>4642</v>
      </c>
      <c r="C361" s="391" t="s">
        <v>4583</v>
      </c>
      <c r="D361" s="403"/>
      <c r="E361" s="403"/>
      <c r="F361" s="2962">
        <v>0.22</v>
      </c>
      <c r="G361" s="403"/>
      <c r="H361" s="374" t="s">
        <v>5793</v>
      </c>
      <c r="I361" s="561" t="s">
        <v>4660</v>
      </c>
      <c r="J361" s="1097"/>
      <c r="K361" s="1098" t="s">
        <v>5919</v>
      </c>
      <c r="L361" s="582" t="s">
        <v>4607</v>
      </c>
      <c r="M361" s="374" t="s">
        <v>5797</v>
      </c>
      <c r="N361" s="403"/>
      <c r="O361" s="403"/>
      <c r="P361" s="2962">
        <v>2.37</v>
      </c>
      <c r="Q361" s="403"/>
      <c r="R361" s="404" t="s">
        <v>4642</v>
      </c>
      <c r="S361" s="391" t="s">
        <v>4583</v>
      </c>
      <c r="T361" s="1035" t="s">
        <v>5920</v>
      </c>
    </row>
    <row r="362" spans="1:20" s="358" customFormat="1" ht="17.25" customHeight="1" x14ac:dyDescent="0.25">
      <c r="A362" s="1383" t="s">
        <v>5921</v>
      </c>
      <c r="B362" s="384" t="s">
        <v>4638</v>
      </c>
      <c r="C362" s="391" t="s">
        <v>4583</v>
      </c>
      <c r="D362" s="2958">
        <v>0.78</v>
      </c>
      <c r="E362" s="389"/>
      <c r="F362" s="389"/>
      <c r="G362" s="389"/>
      <c r="H362" s="384" t="s">
        <v>5797</v>
      </c>
      <c r="I362" s="560" t="s">
        <v>4664</v>
      </c>
      <c r="J362" s="1094"/>
      <c r="K362" s="1095"/>
      <c r="L362" s="580" t="s">
        <v>4609</v>
      </c>
      <c r="M362" s="384" t="s">
        <v>5797</v>
      </c>
      <c r="N362" s="2958">
        <v>1.6</v>
      </c>
      <c r="O362" s="389"/>
      <c r="P362" s="389"/>
      <c r="Q362" s="389"/>
      <c r="R362" s="384" t="s">
        <v>4587</v>
      </c>
      <c r="S362" s="391" t="s">
        <v>4583</v>
      </c>
      <c r="T362" s="672" t="s">
        <v>5922</v>
      </c>
    </row>
    <row r="363" spans="1:20" s="358" customFormat="1" ht="17.25" customHeight="1" x14ac:dyDescent="0.25">
      <c r="A363" s="1384" t="s">
        <v>5923</v>
      </c>
      <c r="B363" s="384" t="s">
        <v>4598</v>
      </c>
      <c r="C363" s="384" t="s">
        <v>4649</v>
      </c>
      <c r="D363" s="389"/>
      <c r="E363" s="2958">
        <v>0.37</v>
      </c>
      <c r="F363" s="389"/>
      <c r="G363" s="389"/>
      <c r="H363" s="384" t="s">
        <v>5818</v>
      </c>
      <c r="I363" s="560" t="s">
        <v>4668</v>
      </c>
      <c r="J363" s="1094"/>
      <c r="K363" s="1095"/>
      <c r="L363" s="580" t="s">
        <v>4611</v>
      </c>
      <c r="M363" s="384" t="s">
        <v>5818</v>
      </c>
      <c r="N363" s="389"/>
      <c r="O363" s="2958">
        <v>8.3800000000000008</v>
      </c>
      <c r="P363" s="389"/>
      <c r="Q363" s="389"/>
      <c r="R363" s="396" t="s">
        <v>4598</v>
      </c>
      <c r="S363" s="384" t="s">
        <v>4649</v>
      </c>
      <c r="T363" s="397"/>
    </row>
    <row r="364" spans="1:20" s="358" customFormat="1" ht="17.25" customHeight="1" x14ac:dyDescent="0.25">
      <c r="A364" s="1383" t="s">
        <v>5924</v>
      </c>
      <c r="B364" s="384" t="s">
        <v>4598</v>
      </c>
      <c r="C364" s="384" t="s">
        <v>4649</v>
      </c>
      <c r="D364" s="389"/>
      <c r="E364" s="389"/>
      <c r="F364" s="2958">
        <v>0</v>
      </c>
      <c r="G364" s="389"/>
      <c r="H364" s="384" t="s">
        <v>5818</v>
      </c>
      <c r="I364" s="560" t="s">
        <v>4672</v>
      </c>
      <c r="J364" s="1094"/>
      <c r="K364" s="1095"/>
      <c r="L364" s="580" t="s">
        <v>4613</v>
      </c>
      <c r="M364" s="384" t="s">
        <v>5818</v>
      </c>
      <c r="N364" s="389"/>
      <c r="O364" s="389"/>
      <c r="P364" s="2958">
        <v>0</v>
      </c>
      <c r="Q364" s="389"/>
      <c r="R364" s="396" t="s">
        <v>4598</v>
      </c>
      <c r="S364" s="384" t="s">
        <v>4649</v>
      </c>
      <c r="T364" s="397"/>
    </row>
    <row r="365" spans="1:20" s="358" customFormat="1" ht="17.25" customHeight="1" x14ac:dyDescent="0.25">
      <c r="A365" s="1384" t="s">
        <v>5925</v>
      </c>
      <c r="B365" s="384" t="s">
        <v>4598</v>
      </c>
      <c r="C365" s="384" t="s">
        <v>4649</v>
      </c>
      <c r="D365" s="2958">
        <v>4.37</v>
      </c>
      <c r="E365" s="389"/>
      <c r="F365" s="389"/>
      <c r="G365" s="389"/>
      <c r="H365" s="384" t="s">
        <v>5818</v>
      </c>
      <c r="I365" s="560" t="s">
        <v>4677</v>
      </c>
      <c r="J365" s="1094"/>
      <c r="K365" s="1095"/>
      <c r="L365" s="580" t="s">
        <v>4617</v>
      </c>
      <c r="M365" s="384" t="s">
        <v>5818</v>
      </c>
      <c r="N365" s="2958">
        <v>7.49</v>
      </c>
      <c r="O365" s="389"/>
      <c r="P365" s="389"/>
      <c r="Q365" s="389"/>
      <c r="R365" s="396" t="s">
        <v>4598</v>
      </c>
      <c r="S365" s="384" t="s">
        <v>4649</v>
      </c>
      <c r="T365" s="397"/>
    </row>
    <row r="366" spans="1:20" s="358" customFormat="1" ht="17.25" customHeight="1" x14ac:dyDescent="0.25">
      <c r="A366" s="1383" t="s">
        <v>5926</v>
      </c>
      <c r="B366" s="384" t="s">
        <v>4947</v>
      </c>
      <c r="C366" s="384" t="s">
        <v>4592</v>
      </c>
      <c r="D366" s="389"/>
      <c r="E366" s="2958">
        <v>2.34</v>
      </c>
      <c r="F366" s="389"/>
      <c r="G366" s="389"/>
      <c r="H366" s="384" t="s">
        <v>5818</v>
      </c>
      <c r="I366" s="560" t="s">
        <v>4681</v>
      </c>
      <c r="J366" s="1092"/>
      <c r="K366" s="1095"/>
      <c r="L366" s="580" t="s">
        <v>4621</v>
      </c>
      <c r="M366" s="384" t="s">
        <v>5818</v>
      </c>
      <c r="N366" s="389"/>
      <c r="O366" s="2958">
        <v>1.5899999999999999</v>
      </c>
      <c r="P366" s="389"/>
      <c r="Q366" s="389"/>
      <c r="R366" s="396" t="s">
        <v>4598</v>
      </c>
      <c r="S366" s="384" t="s">
        <v>4649</v>
      </c>
      <c r="T366" s="397"/>
    </row>
    <row r="367" spans="1:20" s="358" customFormat="1" ht="17.25" customHeight="1" x14ac:dyDescent="0.25">
      <c r="A367" s="1383" t="s">
        <v>5927</v>
      </c>
      <c r="B367" s="384" t="s">
        <v>4587</v>
      </c>
      <c r="C367" s="391" t="s">
        <v>4583</v>
      </c>
      <c r="D367" s="389"/>
      <c r="E367" s="389"/>
      <c r="F367" s="2958">
        <v>2.34</v>
      </c>
      <c r="G367" s="389"/>
      <c r="H367" s="384" t="s">
        <v>5818</v>
      </c>
      <c r="I367" s="560" t="s">
        <v>4685</v>
      </c>
      <c r="J367" s="1094" t="s">
        <v>5928</v>
      </c>
      <c r="K367" s="1095"/>
      <c r="L367" s="580" t="s">
        <v>4687</v>
      </c>
      <c r="M367" s="384" t="s">
        <v>5818</v>
      </c>
      <c r="N367" s="389"/>
      <c r="O367" s="389"/>
      <c r="P367" s="2958">
        <v>0</v>
      </c>
      <c r="Q367" s="389"/>
      <c r="R367" s="396" t="s">
        <v>4598</v>
      </c>
      <c r="S367" s="384" t="s">
        <v>4649</v>
      </c>
      <c r="T367" s="397"/>
    </row>
    <row r="368" spans="1:20" s="358" customFormat="1" ht="17.25" customHeight="1" x14ac:dyDescent="0.25">
      <c r="A368" s="1385" t="s">
        <v>5929</v>
      </c>
      <c r="B368" s="384" t="s">
        <v>4947</v>
      </c>
      <c r="C368" s="384" t="s">
        <v>4592</v>
      </c>
      <c r="D368" s="2958">
        <v>0</v>
      </c>
      <c r="E368" s="389"/>
      <c r="F368" s="389"/>
      <c r="G368" s="389"/>
      <c r="H368" s="384" t="s">
        <v>5818</v>
      </c>
      <c r="I368" s="560" t="s">
        <v>4690</v>
      </c>
      <c r="J368" s="1094"/>
      <c r="K368" s="1095"/>
      <c r="L368" s="580" t="s">
        <v>4692</v>
      </c>
      <c r="M368" s="384" t="s">
        <v>5818</v>
      </c>
      <c r="N368" s="2958">
        <v>0</v>
      </c>
      <c r="O368" s="389"/>
      <c r="P368" s="389"/>
      <c r="Q368" s="389"/>
      <c r="R368" s="396" t="s">
        <v>4598</v>
      </c>
      <c r="S368" s="384" t="s">
        <v>4649</v>
      </c>
      <c r="T368" s="397"/>
    </row>
    <row r="369" spans="1:20" s="358" customFormat="1" ht="17.25" customHeight="1" x14ac:dyDescent="0.25">
      <c r="A369" s="1383" t="s">
        <v>5930</v>
      </c>
      <c r="B369" s="384" t="s">
        <v>4947</v>
      </c>
      <c r="C369" s="384" t="s">
        <v>4592</v>
      </c>
      <c r="D369" s="389"/>
      <c r="E369" s="2958">
        <v>0</v>
      </c>
      <c r="F369" s="389"/>
      <c r="G369" s="389"/>
      <c r="H369" s="384" t="s">
        <v>5818</v>
      </c>
      <c r="I369" s="560" t="s">
        <v>4695</v>
      </c>
      <c r="J369" s="1092"/>
      <c r="K369" s="1095" t="s">
        <v>2945</v>
      </c>
      <c r="L369" s="1283" t="s">
        <v>4696</v>
      </c>
      <c r="M369" s="384" t="s">
        <v>5818</v>
      </c>
      <c r="N369" s="389"/>
      <c r="O369" s="2958">
        <v>0.72</v>
      </c>
      <c r="P369" s="389"/>
      <c r="Q369" s="389"/>
      <c r="R369" s="390" t="s">
        <v>4638</v>
      </c>
      <c r="S369" s="391" t="s">
        <v>4583</v>
      </c>
      <c r="T369" s="407" t="s">
        <v>5931</v>
      </c>
    </row>
    <row r="370" spans="1:20" s="358" customFormat="1" ht="17.25" customHeight="1" thickBot="1" x14ac:dyDescent="0.3">
      <c r="A370" s="1386" t="s">
        <v>5932</v>
      </c>
      <c r="B370" s="35" t="s">
        <v>4587</v>
      </c>
      <c r="C370" s="39" t="s">
        <v>4583</v>
      </c>
      <c r="D370" s="410"/>
      <c r="E370" s="410"/>
      <c r="F370" s="2963">
        <v>0.72</v>
      </c>
      <c r="G370" s="410"/>
      <c r="H370" s="409" t="s">
        <v>5818</v>
      </c>
      <c r="I370" s="562" t="s">
        <v>4698</v>
      </c>
      <c r="J370" s="1099" t="s">
        <v>5928</v>
      </c>
      <c r="K370" s="1100"/>
      <c r="L370" s="583" t="s">
        <v>4699</v>
      </c>
      <c r="M370" s="409" t="s">
        <v>5818</v>
      </c>
      <c r="N370" s="410"/>
      <c r="O370" s="410"/>
      <c r="P370" s="2963">
        <v>0</v>
      </c>
      <c r="Q370" s="410"/>
      <c r="R370" s="411" t="s">
        <v>4598</v>
      </c>
      <c r="S370" s="409" t="s">
        <v>4649</v>
      </c>
      <c r="T370" s="412" t="s">
        <v>3877</v>
      </c>
    </row>
    <row r="371" spans="1:20" s="358" customFormat="1" ht="18.600000000000001" thickTop="1" thickBot="1" x14ac:dyDescent="0.3">
      <c r="L371" s="2593"/>
      <c r="M371" s="413" t="s">
        <v>5652</v>
      </c>
      <c r="N371" s="414">
        <f>SUM(D356:D370,N356:N370)</f>
        <v>32.11</v>
      </c>
      <c r="O371" s="414">
        <f>SUM(E356:E370,O356:O370)</f>
        <v>28.349999999999998</v>
      </c>
      <c r="P371" s="414">
        <f>SUM(F356:F370,P356:P370)</f>
        <v>20.27</v>
      </c>
    </row>
    <row r="372" spans="1:20" s="358" customFormat="1" ht="18.600000000000001" thickTop="1" thickBot="1" x14ac:dyDescent="0.3">
      <c r="A372" s="357" t="s">
        <v>6967</v>
      </c>
      <c r="C372" s="3546" t="s">
        <v>5933</v>
      </c>
      <c r="D372" s="3546"/>
      <c r="E372" s="3546"/>
      <c r="F372" s="3546"/>
      <c r="G372" s="359"/>
      <c r="H372" s="360"/>
      <c r="I372" s="360"/>
      <c r="J372" s="3554" t="s">
        <v>5653</v>
      </c>
      <c r="K372" s="3555"/>
      <c r="L372" s="2590"/>
      <c r="M372" s="360"/>
      <c r="N372" s="359"/>
      <c r="O372" s="359"/>
      <c r="P372" s="359"/>
      <c r="Q372" s="359"/>
      <c r="R372" s="359"/>
      <c r="S372" s="359"/>
    </row>
    <row r="373" spans="1:20" s="358" customFormat="1" ht="15" customHeight="1" thickTop="1" thickBot="1" x14ac:dyDescent="0.3">
      <c r="A373" s="3"/>
      <c r="B373"/>
      <c r="C373"/>
      <c r="D373" s="54"/>
      <c r="E373" s="54"/>
      <c r="F373" s="54"/>
      <c r="G373" s="54"/>
      <c r="H373" s="4"/>
      <c r="I373" s="4"/>
      <c r="J373"/>
      <c r="K373" s="56"/>
      <c r="L373" s="567"/>
      <c r="M373" s="1448" t="s">
        <v>4570</v>
      </c>
      <c r="N373" s="1445">
        <v>20.100000000000001</v>
      </c>
      <c r="O373" s="1446">
        <v>13.1</v>
      </c>
      <c r="P373" s="1447">
        <v>14</v>
      </c>
      <c r="Q373" s="510" t="s">
        <v>4571</v>
      </c>
      <c r="R373" s="133"/>
      <c r="S373" s="128"/>
      <c r="T373" s="530"/>
    </row>
    <row r="374" spans="1:20" s="358" customFormat="1" ht="18.600000000000001" thickTop="1" thickBot="1" x14ac:dyDescent="0.3">
      <c r="A374" s="366" t="s">
        <v>4572</v>
      </c>
      <c r="B374" s="367" t="s">
        <v>4573</v>
      </c>
      <c r="C374" s="368" t="s">
        <v>4574</v>
      </c>
      <c r="D374" s="367" t="s">
        <v>4575</v>
      </c>
      <c r="E374" s="367" t="s">
        <v>4576</v>
      </c>
      <c r="F374" s="367" t="s">
        <v>4577</v>
      </c>
      <c r="G374" s="367" t="s">
        <v>4578</v>
      </c>
      <c r="H374" s="369" t="s">
        <v>4579</v>
      </c>
      <c r="I374" s="559"/>
      <c r="J374" s="370" t="s">
        <v>4580</v>
      </c>
      <c r="K374" s="371" t="s">
        <v>4580</v>
      </c>
      <c r="L374" s="577"/>
      <c r="M374" s="369" t="s">
        <v>4579</v>
      </c>
      <c r="N374" s="367" t="s">
        <v>4575</v>
      </c>
      <c r="O374" s="367" t="s">
        <v>4576</v>
      </c>
      <c r="P374" s="367" t="s">
        <v>4577</v>
      </c>
      <c r="Q374" s="367" t="s">
        <v>4578</v>
      </c>
      <c r="R374" s="367" t="s">
        <v>4573</v>
      </c>
      <c r="S374" s="368" t="s">
        <v>4574</v>
      </c>
      <c r="T374" s="372" t="s">
        <v>4572</v>
      </c>
    </row>
    <row r="375" spans="1:20" s="358" customFormat="1" ht="18" thickTop="1" x14ac:dyDescent="0.25">
      <c r="A375" s="373"/>
      <c r="B375" s="374" t="s">
        <v>4598</v>
      </c>
      <c r="C375" s="375" t="s">
        <v>4649</v>
      </c>
      <c r="D375" s="2960">
        <v>0</v>
      </c>
      <c r="E375" s="2960">
        <v>0</v>
      </c>
      <c r="F375" s="2960">
        <v>0</v>
      </c>
      <c r="G375" s="376"/>
      <c r="H375" s="375" t="s">
        <v>5793</v>
      </c>
      <c r="I375" s="2594" t="s">
        <v>5901</v>
      </c>
      <c r="J375" s="1101"/>
      <c r="K375" s="1102"/>
      <c r="L375" s="1555" t="s">
        <v>5903</v>
      </c>
      <c r="M375" s="374" t="s">
        <v>5793</v>
      </c>
      <c r="N375" s="2960">
        <v>0</v>
      </c>
      <c r="O375" s="2960">
        <v>0</v>
      </c>
      <c r="P375" s="2960">
        <v>0</v>
      </c>
      <c r="Q375" s="376"/>
      <c r="R375" s="380" t="s">
        <v>4598</v>
      </c>
      <c r="S375" s="374" t="s">
        <v>4649</v>
      </c>
      <c r="T375" s="382"/>
    </row>
    <row r="376" spans="1:20" s="358" customFormat="1" ht="17.25" customHeight="1" x14ac:dyDescent="0.25">
      <c r="A376" s="383" t="s">
        <v>5934</v>
      </c>
      <c r="B376" s="384" t="s">
        <v>4638</v>
      </c>
      <c r="C376" s="391" t="s">
        <v>4583</v>
      </c>
      <c r="D376" s="2961">
        <v>0</v>
      </c>
      <c r="E376" s="385"/>
      <c r="F376" s="385"/>
      <c r="G376" s="385"/>
      <c r="H376" s="384" t="s">
        <v>5797</v>
      </c>
      <c r="I376" s="560" t="s">
        <v>4645</v>
      </c>
      <c r="J376" s="1092" t="s">
        <v>5839</v>
      </c>
      <c r="K376" s="1093" t="s">
        <v>5839</v>
      </c>
      <c r="L376" s="579" t="s">
        <v>4591</v>
      </c>
      <c r="M376" s="384" t="s">
        <v>5793</v>
      </c>
      <c r="N376" s="2961">
        <v>1.92</v>
      </c>
      <c r="O376" s="385"/>
      <c r="P376" s="385"/>
      <c r="Q376" s="385"/>
      <c r="R376" s="390" t="s">
        <v>4638</v>
      </c>
      <c r="S376" s="391" t="s">
        <v>4583</v>
      </c>
      <c r="T376" s="397" t="s">
        <v>5935</v>
      </c>
    </row>
    <row r="377" spans="1:20" s="358" customFormat="1" ht="17.25" customHeight="1" x14ac:dyDescent="0.25">
      <c r="A377" s="669" t="s">
        <v>5936</v>
      </c>
      <c r="B377" s="384" t="s">
        <v>4638</v>
      </c>
      <c r="C377" s="391" t="s">
        <v>4583</v>
      </c>
      <c r="D377" s="389"/>
      <c r="E377" s="2958">
        <v>2.98</v>
      </c>
      <c r="F377" s="389"/>
      <c r="G377" s="389"/>
      <c r="H377" s="384" t="s">
        <v>5793</v>
      </c>
      <c r="I377" s="1282" t="s">
        <v>4648</v>
      </c>
      <c r="J377" s="1103" t="s">
        <v>5835</v>
      </c>
      <c r="K377" s="1093" t="s">
        <v>5839</v>
      </c>
      <c r="L377" s="579" t="s">
        <v>4596</v>
      </c>
      <c r="M377" s="384" t="s">
        <v>5793</v>
      </c>
      <c r="N377" s="389"/>
      <c r="O377" s="2958">
        <v>0</v>
      </c>
      <c r="P377" s="389"/>
      <c r="Q377" s="389"/>
      <c r="R377" s="396" t="s">
        <v>4638</v>
      </c>
      <c r="S377" s="391" t="s">
        <v>4583</v>
      </c>
      <c r="T377" s="392" t="s">
        <v>3007</v>
      </c>
    </row>
    <row r="378" spans="1:20" s="358" customFormat="1" ht="17.25" customHeight="1" x14ac:dyDescent="0.25">
      <c r="A378" s="393"/>
      <c r="B378" s="384" t="s">
        <v>4598</v>
      </c>
      <c r="C378" s="384" t="s">
        <v>4649</v>
      </c>
      <c r="D378" s="389"/>
      <c r="E378" s="389"/>
      <c r="F378" s="2958">
        <v>0</v>
      </c>
      <c r="G378" s="389"/>
      <c r="H378" s="384" t="s">
        <v>5793</v>
      </c>
      <c r="I378" s="1556" t="s">
        <v>4652</v>
      </c>
      <c r="J378" s="1092" t="s">
        <v>5839</v>
      </c>
      <c r="K378" s="1093" t="s">
        <v>5839</v>
      </c>
      <c r="L378" s="579" t="s">
        <v>4601</v>
      </c>
      <c r="M378" s="384" t="s">
        <v>5797</v>
      </c>
      <c r="N378" s="389"/>
      <c r="O378" s="389"/>
      <c r="P378" s="2958">
        <v>0</v>
      </c>
      <c r="Q378" s="389"/>
      <c r="R378" s="396" t="s">
        <v>4638</v>
      </c>
      <c r="S378" s="391" t="s">
        <v>4583</v>
      </c>
      <c r="T378" s="397" t="s">
        <v>3014</v>
      </c>
    </row>
    <row r="379" spans="1:20" s="358" customFormat="1" ht="17.25" customHeight="1" x14ac:dyDescent="0.25">
      <c r="A379" s="670" t="s">
        <v>5937</v>
      </c>
      <c r="B379" s="384" t="s">
        <v>4638</v>
      </c>
      <c r="C379" s="391" t="s">
        <v>4583</v>
      </c>
      <c r="D379" s="2958">
        <v>2.96</v>
      </c>
      <c r="E379" s="389"/>
      <c r="F379" s="389"/>
      <c r="G379" s="389"/>
      <c r="H379" s="384" t="s">
        <v>5793</v>
      </c>
      <c r="I379" s="1282" t="s">
        <v>4655</v>
      </c>
      <c r="J379" s="1092" t="s">
        <v>5839</v>
      </c>
      <c r="K379" s="1093" t="s">
        <v>5839</v>
      </c>
      <c r="L379" s="579" t="s">
        <v>4604</v>
      </c>
      <c r="M379" s="384" t="s">
        <v>5808</v>
      </c>
      <c r="N379" s="2958">
        <v>3.15</v>
      </c>
      <c r="O379" s="389"/>
      <c r="P379" s="389"/>
      <c r="Q379" s="389"/>
      <c r="R379" s="396" t="s">
        <v>4638</v>
      </c>
      <c r="S379" s="391" t="s">
        <v>4583</v>
      </c>
      <c r="T379" s="415" t="s">
        <v>3019</v>
      </c>
    </row>
    <row r="380" spans="1:20" s="358" customFormat="1" ht="17.25" customHeight="1" thickBot="1" x14ac:dyDescent="0.3">
      <c r="A380" s="416" t="s">
        <v>5938</v>
      </c>
      <c r="B380" s="417" t="s">
        <v>4638</v>
      </c>
      <c r="C380" s="418" t="s">
        <v>4583</v>
      </c>
      <c r="D380" s="419"/>
      <c r="E380" s="2965">
        <v>5.49</v>
      </c>
      <c r="F380" s="419"/>
      <c r="G380" s="419"/>
      <c r="H380" s="417" t="s">
        <v>5793</v>
      </c>
      <c r="I380" s="1284" t="s">
        <v>4660</v>
      </c>
      <c r="J380" s="1104" t="s">
        <v>5839</v>
      </c>
      <c r="K380" s="1105" t="s">
        <v>5839</v>
      </c>
      <c r="L380" s="584" t="s">
        <v>4607</v>
      </c>
      <c r="M380" s="417" t="s">
        <v>5808</v>
      </c>
      <c r="N380" s="419"/>
      <c r="O380" s="2965">
        <v>0</v>
      </c>
      <c r="P380" s="419"/>
      <c r="Q380" s="419"/>
      <c r="R380" s="423" t="s">
        <v>4638</v>
      </c>
      <c r="S380" s="418" t="s">
        <v>4583</v>
      </c>
      <c r="T380" s="424" t="s">
        <v>3024</v>
      </c>
    </row>
    <row r="381" spans="1:20" s="358" customFormat="1" ht="17.25" customHeight="1" thickTop="1" x14ac:dyDescent="0.25">
      <c r="A381" s="405" t="s">
        <v>5939</v>
      </c>
      <c r="B381" s="374" t="s">
        <v>4638</v>
      </c>
      <c r="C381" s="381" t="s">
        <v>4583</v>
      </c>
      <c r="D381" s="403"/>
      <c r="E381" s="403"/>
      <c r="F381" s="2957">
        <v>3.64</v>
      </c>
      <c r="G381" s="403"/>
      <c r="H381" s="374" t="s">
        <v>5890</v>
      </c>
      <c r="I381" s="1287" t="s">
        <v>4664</v>
      </c>
      <c r="J381" s="1101" t="s">
        <v>5839</v>
      </c>
      <c r="K381" s="1102" t="s">
        <v>5839</v>
      </c>
      <c r="L381" s="578" t="s">
        <v>4609</v>
      </c>
      <c r="M381" s="374" t="s">
        <v>5808</v>
      </c>
      <c r="N381" s="403"/>
      <c r="O381" s="403"/>
      <c r="P381" s="2957">
        <v>0</v>
      </c>
      <c r="Q381" s="403"/>
      <c r="R381" s="404" t="s">
        <v>4638</v>
      </c>
      <c r="S381" s="381" t="s">
        <v>4583</v>
      </c>
      <c r="T381" s="425" t="s">
        <v>3029</v>
      </c>
    </row>
    <row r="382" spans="1:20" s="358" customFormat="1" ht="17.25" customHeight="1" x14ac:dyDescent="0.25">
      <c r="A382" s="393" t="s">
        <v>5940</v>
      </c>
      <c r="B382" s="426" t="s">
        <v>4638</v>
      </c>
      <c r="C382" s="427" t="s">
        <v>4583</v>
      </c>
      <c r="D382" s="2966">
        <v>0</v>
      </c>
      <c r="E382" s="428"/>
      <c r="F382" s="428"/>
      <c r="G382" s="428"/>
      <c r="H382" s="426" t="s">
        <v>5808</v>
      </c>
      <c r="I382" s="1288" t="s">
        <v>4668</v>
      </c>
      <c r="J382" s="1106" t="s">
        <v>5839</v>
      </c>
      <c r="K382" s="1107" t="s">
        <v>5839</v>
      </c>
      <c r="L382" s="585" t="s">
        <v>4611</v>
      </c>
      <c r="M382" s="426" t="s">
        <v>5818</v>
      </c>
      <c r="N382" s="2966">
        <v>6.66</v>
      </c>
      <c r="O382" s="428"/>
      <c r="P382" s="428"/>
      <c r="Q382" s="428"/>
      <c r="R382" s="431" t="s">
        <v>4638</v>
      </c>
      <c r="S382" s="427" t="s">
        <v>4583</v>
      </c>
      <c r="T382" s="397" t="s">
        <v>3035</v>
      </c>
    </row>
    <row r="383" spans="1:20" s="358" customFormat="1" ht="17.25" customHeight="1" x14ac:dyDescent="0.25">
      <c r="A383" s="405" t="s">
        <v>5941</v>
      </c>
      <c r="B383" s="384" t="s">
        <v>4638</v>
      </c>
      <c r="C383" s="17" t="s">
        <v>4592</v>
      </c>
      <c r="D383" s="389"/>
      <c r="E383" s="2958">
        <v>0</v>
      </c>
      <c r="F383" s="389"/>
      <c r="G383" s="389"/>
      <c r="H383" s="384" t="s">
        <v>5808</v>
      </c>
      <c r="I383" s="1282" t="s">
        <v>4672</v>
      </c>
      <c r="J383" s="1092" t="s">
        <v>5839</v>
      </c>
      <c r="K383" s="1093" t="s">
        <v>5839</v>
      </c>
      <c r="L383" s="579" t="s">
        <v>4613</v>
      </c>
      <c r="M383" s="384" t="s">
        <v>5808</v>
      </c>
      <c r="N383" s="389"/>
      <c r="O383" s="2958">
        <v>3.55</v>
      </c>
      <c r="P383" s="389"/>
      <c r="Q383" s="389"/>
      <c r="R383" s="396" t="s">
        <v>4638</v>
      </c>
      <c r="S383" s="391" t="s">
        <v>4583</v>
      </c>
      <c r="T383" s="397" t="s">
        <v>3040</v>
      </c>
    </row>
    <row r="384" spans="1:20" s="358" customFormat="1" ht="17.25" customHeight="1" x14ac:dyDescent="0.25">
      <c r="A384" s="393" t="s">
        <v>5942</v>
      </c>
      <c r="B384" s="384" t="s">
        <v>4638</v>
      </c>
      <c r="C384" s="391" t="s">
        <v>4583</v>
      </c>
      <c r="D384" s="389"/>
      <c r="E384" s="389"/>
      <c r="F384" s="2958">
        <v>3.07</v>
      </c>
      <c r="G384" s="389"/>
      <c r="H384" s="384" t="s">
        <v>5818</v>
      </c>
      <c r="I384" s="1282" t="s">
        <v>4677</v>
      </c>
      <c r="J384" s="1092" t="s">
        <v>5869</v>
      </c>
      <c r="K384" s="1095"/>
      <c r="L384" s="1557" t="s">
        <v>4617</v>
      </c>
      <c r="M384" s="384" t="s">
        <v>5818</v>
      </c>
      <c r="N384" s="389"/>
      <c r="O384" s="389"/>
      <c r="P384" s="2958">
        <v>0</v>
      </c>
      <c r="Q384" s="389"/>
      <c r="R384" s="396" t="s">
        <v>4598</v>
      </c>
      <c r="S384" s="384" t="s">
        <v>4649</v>
      </c>
      <c r="T384" s="432"/>
    </row>
    <row r="385" spans="1:20" s="358" customFormat="1" ht="17.25" customHeight="1" x14ac:dyDescent="0.25">
      <c r="A385" s="405" t="s">
        <v>5943</v>
      </c>
      <c r="B385" s="384" t="s">
        <v>4638</v>
      </c>
      <c r="C385" s="391" t="s">
        <v>4583</v>
      </c>
      <c r="D385" s="2958">
        <v>5.36</v>
      </c>
      <c r="E385" s="389"/>
      <c r="F385" s="389"/>
      <c r="G385" s="389"/>
      <c r="H385" s="384" t="s">
        <v>5818</v>
      </c>
      <c r="I385" s="1282" t="s">
        <v>4681</v>
      </c>
      <c r="J385" s="1092" t="s">
        <v>5872</v>
      </c>
      <c r="K385" s="1095"/>
      <c r="L385" s="580" t="s">
        <v>4621</v>
      </c>
      <c r="M385" s="384" t="s">
        <v>5818</v>
      </c>
      <c r="N385" s="2958">
        <v>0</v>
      </c>
      <c r="O385" s="389"/>
      <c r="P385" s="389"/>
      <c r="Q385" s="389"/>
      <c r="R385" s="396" t="s">
        <v>5944</v>
      </c>
      <c r="S385" s="384" t="s">
        <v>5667</v>
      </c>
      <c r="T385" s="424" t="s">
        <v>5945</v>
      </c>
    </row>
    <row r="386" spans="1:20" s="358" customFormat="1" ht="17.25" customHeight="1" x14ac:dyDescent="0.25">
      <c r="A386" s="393" t="s">
        <v>5946</v>
      </c>
      <c r="B386" s="384" t="s">
        <v>4638</v>
      </c>
      <c r="C386" s="391" t="s">
        <v>4583</v>
      </c>
      <c r="D386" s="389"/>
      <c r="E386" s="2958">
        <v>0</v>
      </c>
      <c r="F386" s="389"/>
      <c r="G386" s="389"/>
      <c r="H386" s="384" t="s">
        <v>5818</v>
      </c>
      <c r="I386" s="1282" t="s">
        <v>4685</v>
      </c>
      <c r="J386" s="1092" t="s">
        <v>5875</v>
      </c>
      <c r="K386" s="1108" t="s">
        <v>2832</v>
      </c>
      <c r="L386" s="580" t="s">
        <v>4687</v>
      </c>
      <c r="M386" s="384" t="s">
        <v>5818</v>
      </c>
      <c r="N386" s="389"/>
      <c r="O386" s="2958">
        <v>6.74</v>
      </c>
      <c r="P386" s="389"/>
      <c r="Q386" s="389"/>
      <c r="R386" s="396" t="s">
        <v>4638</v>
      </c>
      <c r="S386" s="391" t="s">
        <v>4583</v>
      </c>
      <c r="T386" s="672" t="s">
        <v>5947</v>
      </c>
    </row>
    <row r="387" spans="1:20" s="358" customFormat="1" ht="17.25" customHeight="1" x14ac:dyDescent="0.25">
      <c r="A387" s="405" t="s">
        <v>5948</v>
      </c>
      <c r="B387" s="384" t="s">
        <v>4638</v>
      </c>
      <c r="C387" s="391" t="s">
        <v>4583</v>
      </c>
      <c r="D387" s="389"/>
      <c r="E387" s="389"/>
      <c r="F387" s="2958">
        <v>3.54</v>
      </c>
      <c r="G387" s="389"/>
      <c r="H387" s="384" t="s">
        <v>5818</v>
      </c>
      <c r="I387" s="1282" t="s">
        <v>4690</v>
      </c>
      <c r="J387" s="1092" t="s">
        <v>5878</v>
      </c>
      <c r="K387" s="1108" t="s">
        <v>5835</v>
      </c>
      <c r="L387" s="1283" t="s">
        <v>4692</v>
      </c>
      <c r="M387" s="384" t="s">
        <v>5818</v>
      </c>
      <c r="N387" s="389"/>
      <c r="O387" s="389"/>
      <c r="P387" s="2958">
        <v>5.03</v>
      </c>
      <c r="Q387" s="389"/>
      <c r="R387" s="396" t="s">
        <v>4638</v>
      </c>
      <c r="S387" s="391" t="s">
        <v>4583</v>
      </c>
      <c r="T387" s="673" t="s">
        <v>5949</v>
      </c>
    </row>
    <row r="388" spans="1:20" s="358" customFormat="1" ht="17.25" customHeight="1" x14ac:dyDescent="0.25">
      <c r="A388" s="393" t="s">
        <v>5950</v>
      </c>
      <c r="B388" s="384" t="s">
        <v>4638</v>
      </c>
      <c r="C388" s="391" t="s">
        <v>4583</v>
      </c>
      <c r="D388" s="2958">
        <v>0</v>
      </c>
      <c r="E388" s="389"/>
      <c r="F388" s="389"/>
      <c r="G388" s="389"/>
      <c r="H388" s="384" t="s">
        <v>5818</v>
      </c>
      <c r="I388" s="1282" t="s">
        <v>4695</v>
      </c>
      <c r="J388" s="1092" t="s">
        <v>5881</v>
      </c>
      <c r="K388" s="1095"/>
      <c r="L388" s="1283" t="s">
        <v>4696</v>
      </c>
      <c r="M388" s="384" t="s">
        <v>5818</v>
      </c>
      <c r="N388" s="2958">
        <v>6</v>
      </c>
      <c r="O388" s="389"/>
      <c r="P388" s="389"/>
      <c r="Q388" s="389"/>
      <c r="R388" s="396" t="s">
        <v>4638</v>
      </c>
      <c r="S388" s="391" t="s">
        <v>4583</v>
      </c>
      <c r="T388" s="397" t="s">
        <v>5951</v>
      </c>
    </row>
    <row r="389" spans="1:20" s="358" customFormat="1" ht="17.25" customHeight="1" x14ac:dyDescent="0.25">
      <c r="A389" s="405" t="s">
        <v>5952</v>
      </c>
      <c r="B389" s="384" t="s">
        <v>4638</v>
      </c>
      <c r="C389" s="391" t="s">
        <v>4583</v>
      </c>
      <c r="D389" s="389"/>
      <c r="E389" s="2958">
        <v>5.05</v>
      </c>
      <c r="F389" s="389"/>
      <c r="G389" s="389"/>
      <c r="H389" s="384" t="s">
        <v>5818</v>
      </c>
      <c r="I389" s="1556" t="s">
        <v>4698</v>
      </c>
      <c r="J389" s="1092" t="s">
        <v>5839</v>
      </c>
      <c r="K389" s="1108" t="s">
        <v>5835</v>
      </c>
      <c r="L389" s="1283" t="s">
        <v>4699</v>
      </c>
      <c r="M389" s="384" t="s">
        <v>5818</v>
      </c>
      <c r="N389" s="389"/>
      <c r="O389" s="2958">
        <v>6.54</v>
      </c>
      <c r="P389" s="389"/>
      <c r="Q389" s="389"/>
      <c r="R389" s="396" t="s">
        <v>4598</v>
      </c>
      <c r="S389" s="391" t="s">
        <v>4583</v>
      </c>
      <c r="T389" s="674" t="s">
        <v>5953</v>
      </c>
    </row>
    <row r="390" spans="1:20" s="358" customFormat="1" ht="17.25" customHeight="1" thickBot="1" x14ac:dyDescent="0.3">
      <c r="A390" s="433" t="s">
        <v>5954</v>
      </c>
      <c r="B390" s="434" t="s">
        <v>4638</v>
      </c>
      <c r="C390" s="434" t="s">
        <v>4649</v>
      </c>
      <c r="D390" s="435"/>
      <c r="E390" s="435"/>
      <c r="F390" s="2959">
        <v>6.57</v>
      </c>
      <c r="G390" s="435"/>
      <c r="H390" s="434" t="s">
        <v>5818</v>
      </c>
      <c r="I390" s="1558" t="s">
        <v>4700</v>
      </c>
      <c r="J390" s="1109" t="s">
        <v>5839</v>
      </c>
      <c r="K390" s="1110" t="s">
        <v>5839</v>
      </c>
      <c r="L390" s="1290" t="s">
        <v>5955</v>
      </c>
      <c r="M390" s="434" t="s">
        <v>5818</v>
      </c>
      <c r="N390" s="435"/>
      <c r="O390" s="435"/>
      <c r="P390" s="2959">
        <v>3.48</v>
      </c>
      <c r="Q390" s="435"/>
      <c r="R390" s="438" t="s">
        <v>4638</v>
      </c>
      <c r="S390" s="439" t="s">
        <v>4583</v>
      </c>
      <c r="T390" s="440" t="s">
        <v>5956</v>
      </c>
    </row>
    <row r="391" spans="1:20" s="358" customFormat="1" ht="18.600000000000001" thickTop="1" thickBot="1" x14ac:dyDescent="0.3">
      <c r="L391" s="2593"/>
      <c r="M391" s="413" t="s">
        <v>5652</v>
      </c>
      <c r="N391" s="414">
        <f>SUM(D375:D390,N375:N390)</f>
        <v>26.05</v>
      </c>
      <c r="O391" s="414">
        <f>SUM(E375:E390,O375:O390)</f>
        <v>30.35</v>
      </c>
      <c r="P391" s="414">
        <f>SUM(F375:F390,P375:P390)</f>
        <v>25.330000000000002</v>
      </c>
    </row>
    <row r="392" spans="1:20" s="358" customFormat="1" ht="18.600000000000001" thickTop="1" thickBot="1" x14ac:dyDescent="0.3">
      <c r="A392" s="357" t="s">
        <v>6968</v>
      </c>
      <c r="C392" s="3546" t="s">
        <v>5957</v>
      </c>
      <c r="D392" s="3546"/>
      <c r="E392" s="3546"/>
      <c r="F392" s="3546"/>
      <c r="G392" s="359"/>
      <c r="H392" s="360"/>
      <c r="I392" s="360"/>
      <c r="J392" s="3554" t="s">
        <v>5653</v>
      </c>
      <c r="K392" s="3555"/>
      <c r="L392" s="2590"/>
      <c r="M392" s="360"/>
      <c r="N392" s="359"/>
      <c r="O392" s="359"/>
      <c r="P392" s="359"/>
      <c r="Q392" s="359"/>
      <c r="R392" s="359"/>
      <c r="S392" s="359"/>
    </row>
    <row r="393" spans="1:20" s="358" customFormat="1" ht="18" customHeight="1" thickTop="1" thickBot="1" x14ac:dyDescent="0.3">
      <c r="A393" s="3"/>
      <c r="B393"/>
      <c r="C393"/>
      <c r="D393" s="54"/>
      <c r="E393" s="54"/>
      <c r="F393" s="54"/>
      <c r="G393" s="54"/>
      <c r="H393" s="4"/>
      <c r="I393" s="4"/>
      <c r="J393"/>
      <c r="K393" s="56"/>
      <c r="L393" s="567"/>
      <c r="M393" s="1448" t="s">
        <v>4570</v>
      </c>
      <c r="N393" s="1445">
        <v>13.4</v>
      </c>
      <c r="O393" s="1446">
        <v>11.6</v>
      </c>
      <c r="P393" s="1447">
        <v>7.6</v>
      </c>
      <c r="Q393" s="510" t="s">
        <v>4571</v>
      </c>
      <c r="R393" s="133"/>
      <c r="S393" s="128"/>
      <c r="T393" s="530"/>
    </row>
    <row r="394" spans="1:20" s="358" customFormat="1" ht="18.600000000000001" thickTop="1" thickBot="1" x14ac:dyDescent="0.3">
      <c r="A394" s="366" t="s">
        <v>4572</v>
      </c>
      <c r="B394" s="367" t="s">
        <v>4573</v>
      </c>
      <c r="C394" s="368" t="s">
        <v>4574</v>
      </c>
      <c r="D394" s="367" t="s">
        <v>4575</v>
      </c>
      <c r="E394" s="367" t="s">
        <v>4576</v>
      </c>
      <c r="F394" s="367" t="s">
        <v>4577</v>
      </c>
      <c r="G394" s="367" t="s">
        <v>4578</v>
      </c>
      <c r="H394" s="369" t="s">
        <v>4579</v>
      </c>
      <c r="I394" s="559"/>
      <c r="J394" s="370" t="s">
        <v>4580</v>
      </c>
      <c r="K394" s="371" t="s">
        <v>4580</v>
      </c>
      <c r="L394" s="577"/>
      <c r="M394" s="369" t="s">
        <v>4579</v>
      </c>
      <c r="N394" s="367" t="s">
        <v>4575</v>
      </c>
      <c r="O394" s="367" t="s">
        <v>4576</v>
      </c>
      <c r="P394" s="367" t="s">
        <v>4577</v>
      </c>
      <c r="Q394" s="367" t="s">
        <v>4578</v>
      </c>
      <c r="R394" s="367" t="s">
        <v>4573</v>
      </c>
      <c r="S394" s="368" t="s">
        <v>4574</v>
      </c>
      <c r="T394" s="372" t="s">
        <v>4572</v>
      </c>
    </row>
    <row r="395" spans="1:20" s="358" customFormat="1" ht="18" thickTop="1" x14ac:dyDescent="0.25">
      <c r="A395" s="373"/>
      <c r="B395" s="374" t="s">
        <v>4598</v>
      </c>
      <c r="C395" s="375" t="s">
        <v>4649</v>
      </c>
      <c r="D395" s="2960">
        <v>0</v>
      </c>
      <c r="E395" s="2960">
        <v>0</v>
      </c>
      <c r="F395" s="2960">
        <v>0</v>
      </c>
      <c r="G395" s="376"/>
      <c r="H395" s="375" t="s">
        <v>5793</v>
      </c>
      <c r="I395" s="2594" t="s">
        <v>5901</v>
      </c>
      <c r="J395" s="1101"/>
      <c r="K395" s="1102"/>
      <c r="L395" s="1555" t="s">
        <v>5903</v>
      </c>
      <c r="M395" s="374" t="s">
        <v>5793</v>
      </c>
      <c r="N395" s="2960">
        <v>0</v>
      </c>
      <c r="O395" s="2960">
        <v>0</v>
      </c>
      <c r="P395" s="2960">
        <v>0</v>
      </c>
      <c r="Q395" s="376"/>
      <c r="R395" s="380" t="s">
        <v>4598</v>
      </c>
      <c r="S395" s="374" t="s">
        <v>4649</v>
      </c>
      <c r="T395" s="382"/>
    </row>
    <row r="396" spans="1:20" s="358" customFormat="1" ht="17.25" customHeight="1" x14ac:dyDescent="0.25">
      <c r="A396" s="669" t="s">
        <v>5958</v>
      </c>
      <c r="B396" s="384" t="s">
        <v>4638</v>
      </c>
      <c r="C396" s="391" t="s">
        <v>4583</v>
      </c>
      <c r="D396" s="2961">
        <v>3.2800000000000002</v>
      </c>
      <c r="E396" s="385"/>
      <c r="F396" s="385"/>
      <c r="G396" s="385"/>
      <c r="H396" s="384" t="s">
        <v>5797</v>
      </c>
      <c r="I396" s="1282" t="s">
        <v>4645</v>
      </c>
      <c r="J396" s="671" t="s">
        <v>5835</v>
      </c>
      <c r="K396" s="387" t="s">
        <v>5839</v>
      </c>
      <c r="L396" s="579" t="s">
        <v>4591</v>
      </c>
      <c r="M396" s="384" t="s">
        <v>5793</v>
      </c>
      <c r="N396" s="2961">
        <v>7.85</v>
      </c>
      <c r="O396" s="385"/>
      <c r="P396" s="385"/>
      <c r="Q396" s="385"/>
      <c r="R396" s="390" t="s">
        <v>4638</v>
      </c>
      <c r="S396" s="391" t="s">
        <v>4583</v>
      </c>
      <c r="T396" s="397" t="s">
        <v>3113</v>
      </c>
    </row>
    <row r="397" spans="1:20" s="358" customFormat="1" ht="17.25" customHeight="1" x14ac:dyDescent="0.25">
      <c r="A397" s="383" t="s">
        <v>5959</v>
      </c>
      <c r="B397" s="384" t="s">
        <v>4638</v>
      </c>
      <c r="C397" s="391" t="s">
        <v>4583</v>
      </c>
      <c r="D397" s="389"/>
      <c r="E397" s="2958">
        <v>0</v>
      </c>
      <c r="F397" s="389"/>
      <c r="G397" s="389"/>
      <c r="H397" s="384" t="s">
        <v>5793</v>
      </c>
      <c r="I397" s="1556" t="s">
        <v>4648</v>
      </c>
      <c r="J397" s="386" t="s">
        <v>5839</v>
      </c>
      <c r="K397" s="387" t="s">
        <v>5839</v>
      </c>
      <c r="L397" s="579" t="s">
        <v>4596</v>
      </c>
      <c r="M397" s="384" t="s">
        <v>5793</v>
      </c>
      <c r="N397" s="389"/>
      <c r="O397" s="2958">
        <v>3.16</v>
      </c>
      <c r="P397" s="389"/>
      <c r="Q397" s="389"/>
      <c r="R397" s="396" t="s">
        <v>4638</v>
      </c>
      <c r="S397" s="391" t="s">
        <v>4583</v>
      </c>
      <c r="T397" s="392" t="s">
        <v>3119</v>
      </c>
    </row>
    <row r="398" spans="1:20" s="358" customFormat="1" ht="17.25" customHeight="1" x14ac:dyDescent="0.25">
      <c r="A398" s="393" t="s">
        <v>5960</v>
      </c>
      <c r="B398" s="384" t="s">
        <v>4638</v>
      </c>
      <c r="C398" s="391" t="s">
        <v>4583</v>
      </c>
      <c r="D398" s="389"/>
      <c r="E398" s="389"/>
      <c r="F398" s="2958">
        <v>1.83</v>
      </c>
      <c r="G398" s="389"/>
      <c r="H398" s="384" t="s">
        <v>5793</v>
      </c>
      <c r="I398" s="1556" t="s">
        <v>4652</v>
      </c>
      <c r="J398" s="386" t="s">
        <v>5839</v>
      </c>
      <c r="K398" s="387" t="s">
        <v>5839</v>
      </c>
      <c r="L398" s="579" t="s">
        <v>4601</v>
      </c>
      <c r="M398" s="384" t="s">
        <v>5802</v>
      </c>
      <c r="N398" s="389"/>
      <c r="O398" s="389"/>
      <c r="P398" s="2958">
        <v>0</v>
      </c>
      <c r="Q398" s="389"/>
      <c r="R398" s="396" t="s">
        <v>4638</v>
      </c>
      <c r="S398" s="391" t="s">
        <v>4583</v>
      </c>
      <c r="T398" s="397" t="s">
        <v>3126</v>
      </c>
    </row>
    <row r="399" spans="1:20" s="358" customFormat="1" ht="17.25" customHeight="1" x14ac:dyDescent="0.25">
      <c r="A399" s="383" t="s">
        <v>5961</v>
      </c>
      <c r="B399" s="384" t="s">
        <v>4638</v>
      </c>
      <c r="C399" s="426" t="s">
        <v>4649</v>
      </c>
      <c r="D399" s="2958">
        <v>1.07</v>
      </c>
      <c r="E399" s="389"/>
      <c r="F399" s="389"/>
      <c r="G399" s="389"/>
      <c r="H399" s="384" t="s">
        <v>5793</v>
      </c>
      <c r="I399" s="560" t="s">
        <v>4655</v>
      </c>
      <c r="J399" s="386" t="s">
        <v>5839</v>
      </c>
      <c r="K399" s="387" t="s">
        <v>5839</v>
      </c>
      <c r="L399" s="579" t="s">
        <v>4604</v>
      </c>
      <c r="M399" s="384" t="s">
        <v>5802</v>
      </c>
      <c r="N399" s="2958">
        <v>2.69</v>
      </c>
      <c r="O399" s="389"/>
      <c r="P399" s="389"/>
      <c r="Q399" s="389"/>
      <c r="R399" s="396" t="s">
        <v>4638</v>
      </c>
      <c r="S399" s="391" t="s">
        <v>4583</v>
      </c>
      <c r="T399" s="415" t="s">
        <v>2551</v>
      </c>
    </row>
    <row r="400" spans="1:20" s="358" customFormat="1" ht="17.25" customHeight="1" thickBot="1" x14ac:dyDescent="0.3">
      <c r="A400" s="441" t="s">
        <v>3052</v>
      </c>
      <c r="B400" s="417" t="s">
        <v>4638</v>
      </c>
      <c r="C400" s="418" t="s">
        <v>4583</v>
      </c>
      <c r="D400" s="419"/>
      <c r="E400" s="2965">
        <v>3.6</v>
      </c>
      <c r="F400" s="419"/>
      <c r="G400" s="419"/>
      <c r="H400" s="417" t="s">
        <v>5890</v>
      </c>
      <c r="I400" s="563" t="s">
        <v>4660</v>
      </c>
      <c r="J400" s="421" t="s">
        <v>5839</v>
      </c>
      <c r="K400" s="422" t="s">
        <v>5839</v>
      </c>
      <c r="L400" s="584" t="s">
        <v>4607</v>
      </c>
      <c r="M400" s="417" t="s">
        <v>5808</v>
      </c>
      <c r="N400" s="419"/>
      <c r="O400" s="2965">
        <v>2.67</v>
      </c>
      <c r="P400" s="419"/>
      <c r="Q400" s="419"/>
      <c r="R400" s="423" t="s">
        <v>4638</v>
      </c>
      <c r="S400" s="418" t="s">
        <v>4583</v>
      </c>
      <c r="T400" s="442" t="s">
        <v>2557</v>
      </c>
    </row>
    <row r="401" spans="1:20" s="358" customFormat="1" ht="17.25" customHeight="1" thickTop="1" x14ac:dyDescent="0.25">
      <c r="A401" s="675" t="s">
        <v>5962</v>
      </c>
      <c r="B401" s="374" t="s">
        <v>4638</v>
      </c>
      <c r="C401" s="381" t="s">
        <v>4583</v>
      </c>
      <c r="D401" s="403"/>
      <c r="E401" s="403"/>
      <c r="F401" s="2957">
        <v>1.83</v>
      </c>
      <c r="G401" s="403"/>
      <c r="H401" s="374" t="s">
        <v>5890</v>
      </c>
      <c r="I401" s="561" t="s">
        <v>4664</v>
      </c>
      <c r="J401" s="676" t="s">
        <v>5835</v>
      </c>
      <c r="K401" s="677" t="s">
        <v>5835</v>
      </c>
      <c r="L401" s="578" t="s">
        <v>4609</v>
      </c>
      <c r="M401" s="374" t="s">
        <v>5808</v>
      </c>
      <c r="N401" s="403"/>
      <c r="O401" s="403"/>
      <c r="P401" s="2957">
        <v>3.24</v>
      </c>
      <c r="Q401" s="403"/>
      <c r="R401" s="404" t="s">
        <v>4638</v>
      </c>
      <c r="S401" s="381" t="s">
        <v>4583</v>
      </c>
      <c r="T401" s="678" t="s">
        <v>5963</v>
      </c>
    </row>
    <row r="402" spans="1:20" s="358" customFormat="1" ht="17.25" customHeight="1" x14ac:dyDescent="0.25">
      <c r="A402" s="405" t="s">
        <v>5964</v>
      </c>
      <c r="B402" s="426" t="s">
        <v>4638</v>
      </c>
      <c r="C402" s="427" t="s">
        <v>4583</v>
      </c>
      <c r="D402" s="2966">
        <v>0</v>
      </c>
      <c r="E402" s="428"/>
      <c r="F402" s="428"/>
      <c r="G402" s="428"/>
      <c r="H402" s="426" t="s">
        <v>5808</v>
      </c>
      <c r="I402" s="564" t="s">
        <v>4668</v>
      </c>
      <c r="J402" s="429" t="s">
        <v>5839</v>
      </c>
      <c r="K402" s="430" t="s">
        <v>5839</v>
      </c>
      <c r="L402" s="1559" t="s">
        <v>4611</v>
      </c>
      <c r="M402" s="426" t="s">
        <v>5808</v>
      </c>
      <c r="N402" s="2966">
        <v>0</v>
      </c>
      <c r="O402" s="428"/>
      <c r="P402" s="428"/>
      <c r="Q402" s="21"/>
      <c r="R402" s="69" t="s">
        <v>4638</v>
      </c>
      <c r="S402" s="1548" t="s">
        <v>4730</v>
      </c>
      <c r="T402" s="392" t="s">
        <v>5436</v>
      </c>
    </row>
    <row r="403" spans="1:20" s="358" customFormat="1" ht="17.25" customHeight="1" x14ac:dyDescent="0.25">
      <c r="A403" s="393" t="s">
        <v>3074</v>
      </c>
      <c r="B403" s="384" t="s">
        <v>4638</v>
      </c>
      <c r="C403" s="391" t="s">
        <v>4583</v>
      </c>
      <c r="D403" s="389"/>
      <c r="E403" s="2958">
        <v>1.07</v>
      </c>
      <c r="F403" s="389"/>
      <c r="G403" s="389"/>
      <c r="H403" s="384" t="s">
        <v>5808</v>
      </c>
      <c r="I403" s="560" t="s">
        <v>4672</v>
      </c>
      <c r="J403" s="386" t="s">
        <v>5839</v>
      </c>
      <c r="K403" s="387" t="s">
        <v>5839</v>
      </c>
      <c r="L403" s="1560" t="s">
        <v>4613</v>
      </c>
      <c r="M403" s="384" t="s">
        <v>5808</v>
      </c>
      <c r="N403" s="389"/>
      <c r="O403" s="2958">
        <v>7.93</v>
      </c>
      <c r="P403" s="389"/>
      <c r="Q403" s="21"/>
      <c r="R403" s="69" t="s">
        <v>4638</v>
      </c>
      <c r="S403" s="1548" t="s">
        <v>4730</v>
      </c>
      <c r="T403" s="397" t="s">
        <v>5438</v>
      </c>
    </row>
    <row r="404" spans="1:20" s="358" customFormat="1" ht="17.25" customHeight="1" x14ac:dyDescent="0.25">
      <c r="A404" s="405" t="s">
        <v>3083</v>
      </c>
      <c r="B404" s="384" t="s">
        <v>4638</v>
      </c>
      <c r="C404" s="391" t="s">
        <v>4583</v>
      </c>
      <c r="D404" s="389"/>
      <c r="E404" s="389"/>
      <c r="F404" s="2958">
        <v>3.15</v>
      </c>
      <c r="G404" s="389"/>
      <c r="H404" s="384" t="s">
        <v>5818</v>
      </c>
      <c r="I404" s="560" t="s">
        <v>4677</v>
      </c>
      <c r="J404" s="386" t="s">
        <v>5839</v>
      </c>
      <c r="K404" s="387" t="s">
        <v>5839</v>
      </c>
      <c r="L404" s="579" t="s">
        <v>4617</v>
      </c>
      <c r="M404" s="384" t="s">
        <v>5818</v>
      </c>
      <c r="N404" s="389"/>
      <c r="O404" s="389"/>
      <c r="P404" s="2958">
        <v>0</v>
      </c>
      <c r="Q404" s="21"/>
      <c r="R404" s="69" t="s">
        <v>4638</v>
      </c>
      <c r="S404" s="1548" t="s">
        <v>4730</v>
      </c>
      <c r="T404" s="397" t="s">
        <v>5440</v>
      </c>
    </row>
    <row r="405" spans="1:20" s="358" customFormat="1" ht="17.25" customHeight="1" x14ac:dyDescent="0.25">
      <c r="A405" s="393" t="s">
        <v>3088</v>
      </c>
      <c r="B405" s="384" t="s">
        <v>4638</v>
      </c>
      <c r="C405" s="391" t="s">
        <v>4583</v>
      </c>
      <c r="D405" s="2958">
        <v>3.58</v>
      </c>
      <c r="E405" s="389"/>
      <c r="F405" s="389"/>
      <c r="G405" s="389"/>
      <c r="H405" s="384" t="s">
        <v>5818</v>
      </c>
      <c r="I405" s="560" t="s">
        <v>4681</v>
      </c>
      <c r="J405" s="386" t="s">
        <v>5839</v>
      </c>
      <c r="K405" s="387" t="s">
        <v>5839</v>
      </c>
      <c r="L405" s="579" t="s">
        <v>4621</v>
      </c>
      <c r="M405" s="384" t="s">
        <v>5818</v>
      </c>
      <c r="N405" s="2958">
        <v>0</v>
      </c>
      <c r="O405" s="389"/>
      <c r="P405" s="389"/>
      <c r="Q405" s="21"/>
      <c r="R405" s="69" t="s">
        <v>4638</v>
      </c>
      <c r="S405" s="1548" t="s">
        <v>4730</v>
      </c>
      <c r="T405" s="397" t="s">
        <v>3154</v>
      </c>
    </row>
    <row r="406" spans="1:20" s="358" customFormat="1" ht="17.25" customHeight="1" x14ac:dyDescent="0.25">
      <c r="A406" s="405" t="s">
        <v>3096</v>
      </c>
      <c r="B406" s="384" t="s">
        <v>4638</v>
      </c>
      <c r="C406" s="391" t="s">
        <v>4583</v>
      </c>
      <c r="D406" s="389"/>
      <c r="E406" s="2958">
        <v>3.25</v>
      </c>
      <c r="F406" s="389"/>
      <c r="G406" s="389"/>
      <c r="H406" s="384" t="s">
        <v>5818</v>
      </c>
      <c r="I406" s="560" t="s">
        <v>4685</v>
      </c>
      <c r="J406" s="386" t="s">
        <v>5839</v>
      </c>
      <c r="K406" s="387" t="s">
        <v>5839</v>
      </c>
      <c r="L406" s="579" t="s">
        <v>4687</v>
      </c>
      <c r="M406" s="384" t="s">
        <v>5818</v>
      </c>
      <c r="N406" s="389"/>
      <c r="O406" s="2958">
        <v>5.7</v>
      </c>
      <c r="P406" s="389"/>
      <c r="Q406" s="389"/>
      <c r="R406" s="396" t="s">
        <v>4638</v>
      </c>
      <c r="S406" s="391" t="s">
        <v>4583</v>
      </c>
      <c r="T406" s="397" t="s">
        <v>5965</v>
      </c>
    </row>
    <row r="407" spans="1:20" s="358" customFormat="1" ht="17.25" customHeight="1" x14ac:dyDescent="0.25">
      <c r="A407" s="393" t="s">
        <v>5423</v>
      </c>
      <c r="B407" s="384" t="s">
        <v>4638</v>
      </c>
      <c r="C407" s="391" t="s">
        <v>4583</v>
      </c>
      <c r="D407" s="389"/>
      <c r="E407" s="389"/>
      <c r="F407" s="2958">
        <v>0</v>
      </c>
      <c r="G407" s="389"/>
      <c r="H407" s="384" t="s">
        <v>5818</v>
      </c>
      <c r="I407" s="1556" t="s">
        <v>4690</v>
      </c>
      <c r="J407" s="386" t="s">
        <v>5839</v>
      </c>
      <c r="K407" s="387" t="s">
        <v>5839</v>
      </c>
      <c r="L407" s="579" t="s">
        <v>4692</v>
      </c>
      <c r="M407" s="384" t="s">
        <v>5818</v>
      </c>
      <c r="N407" s="389"/>
      <c r="O407" s="389"/>
      <c r="P407" s="2958">
        <v>0</v>
      </c>
      <c r="Q407" s="389"/>
      <c r="R407" s="396" t="s">
        <v>4587</v>
      </c>
      <c r="S407" s="1548" t="s">
        <v>4730</v>
      </c>
      <c r="T407" s="397" t="s">
        <v>5966</v>
      </c>
    </row>
    <row r="408" spans="1:20" s="358" customFormat="1" ht="17.25" customHeight="1" x14ac:dyDescent="0.25">
      <c r="A408" s="405" t="s">
        <v>5424</v>
      </c>
      <c r="B408" s="384" t="s">
        <v>4638</v>
      </c>
      <c r="C408" s="391" t="s">
        <v>4583</v>
      </c>
      <c r="D408" s="2958">
        <v>0</v>
      </c>
      <c r="E408" s="389"/>
      <c r="F408" s="389"/>
      <c r="G408" s="389"/>
      <c r="H408" s="384" t="s">
        <v>5818</v>
      </c>
      <c r="I408" s="1556" t="s">
        <v>4695</v>
      </c>
      <c r="J408" s="386" t="s">
        <v>5839</v>
      </c>
      <c r="K408" s="387" t="s">
        <v>5839</v>
      </c>
      <c r="L408" s="579" t="s">
        <v>4696</v>
      </c>
      <c r="M408" s="384" t="s">
        <v>5818</v>
      </c>
      <c r="N408" s="2958">
        <v>5.5600000000000005</v>
      </c>
      <c r="O408" s="389"/>
      <c r="P408" s="389"/>
      <c r="Q408" s="389"/>
      <c r="R408" s="396" t="s">
        <v>4587</v>
      </c>
      <c r="S408" s="1548" t="s">
        <v>4730</v>
      </c>
      <c r="T408" s="397" t="s">
        <v>5967</v>
      </c>
    </row>
    <row r="409" spans="1:20" s="358" customFormat="1" ht="17.25" customHeight="1" x14ac:dyDescent="0.25">
      <c r="A409" s="393" t="s">
        <v>5426</v>
      </c>
      <c r="B409" s="384" t="s">
        <v>4638</v>
      </c>
      <c r="C409" s="391" t="s">
        <v>4583</v>
      </c>
      <c r="D409" s="389"/>
      <c r="E409" s="2958">
        <v>0</v>
      </c>
      <c r="F409" s="389"/>
      <c r="G409" s="389"/>
      <c r="H409" s="384" t="s">
        <v>5818</v>
      </c>
      <c r="I409" s="560" t="s">
        <v>4698</v>
      </c>
      <c r="J409" s="386" t="s">
        <v>5839</v>
      </c>
      <c r="K409" s="387" t="s">
        <v>5839</v>
      </c>
      <c r="L409" s="579" t="s">
        <v>4699</v>
      </c>
      <c r="M409" s="384" t="s">
        <v>5818</v>
      </c>
      <c r="N409" s="389"/>
      <c r="O409" s="2958">
        <v>1.21</v>
      </c>
      <c r="P409" s="389"/>
      <c r="Q409" s="389"/>
      <c r="R409" s="396" t="s">
        <v>4638</v>
      </c>
      <c r="S409" s="391" t="s">
        <v>4583</v>
      </c>
      <c r="T409" s="397" t="s">
        <v>5968</v>
      </c>
    </row>
    <row r="410" spans="1:20" s="358" customFormat="1" ht="17.25" customHeight="1" thickBot="1" x14ac:dyDescent="0.3">
      <c r="A410" s="433" t="s">
        <v>3106</v>
      </c>
      <c r="B410" s="434" t="s">
        <v>4638</v>
      </c>
      <c r="C410" s="439" t="s">
        <v>4583</v>
      </c>
      <c r="D410" s="435"/>
      <c r="E410" s="435"/>
      <c r="F410" s="2959">
        <v>0</v>
      </c>
      <c r="G410" s="435"/>
      <c r="H410" s="434" t="s">
        <v>5818</v>
      </c>
      <c r="I410" s="565" t="s">
        <v>4700</v>
      </c>
      <c r="J410" s="436" t="s">
        <v>5839</v>
      </c>
      <c r="K410" s="443"/>
      <c r="L410" s="586" t="s">
        <v>4701</v>
      </c>
      <c r="M410" s="434" t="s">
        <v>5818</v>
      </c>
      <c r="N410" s="435"/>
      <c r="O410" s="435"/>
      <c r="P410" s="2959">
        <v>1.25</v>
      </c>
      <c r="Q410" s="435"/>
      <c r="R410" s="438" t="s">
        <v>4638</v>
      </c>
      <c r="S410" s="439" t="s">
        <v>4583</v>
      </c>
      <c r="T410" s="444" t="s">
        <v>5969</v>
      </c>
    </row>
    <row r="411" spans="1:20" s="358" customFormat="1" ht="18.600000000000001" thickTop="1" thickBot="1" x14ac:dyDescent="0.3">
      <c r="L411" s="2593"/>
      <c r="M411" s="413" t="s">
        <v>5652</v>
      </c>
      <c r="N411" s="414">
        <f>SUM(D395:D410,N395:N410)</f>
        <v>24.03</v>
      </c>
      <c r="O411" s="414">
        <f>SUM(E395:E410,O395:O410)</f>
        <v>28.59</v>
      </c>
      <c r="P411" s="414">
        <f>SUM(F395:F410,P395:P410)</f>
        <v>11.3</v>
      </c>
    </row>
    <row r="412" spans="1:20" s="358" customFormat="1" ht="18.600000000000001" thickTop="1" thickBot="1" x14ac:dyDescent="0.3">
      <c r="A412" s="357" t="s">
        <v>6969</v>
      </c>
      <c r="C412" s="3546" t="s">
        <v>5970</v>
      </c>
      <c r="D412" s="3546"/>
      <c r="E412" s="3546"/>
      <c r="F412" s="3546"/>
      <c r="G412" s="359"/>
      <c r="H412" s="360"/>
      <c r="I412" s="360"/>
      <c r="J412" s="3554" t="s">
        <v>4722</v>
      </c>
      <c r="K412" s="3555"/>
      <c r="L412" s="2590"/>
      <c r="M412" s="360"/>
      <c r="N412" s="359"/>
      <c r="O412" s="359"/>
      <c r="P412" s="359"/>
      <c r="Q412" s="359"/>
      <c r="R412" s="359"/>
      <c r="S412" s="359"/>
    </row>
    <row r="413" spans="1:20" s="358" customFormat="1" ht="15" customHeight="1" thickTop="1" thickBot="1" x14ac:dyDescent="0.3">
      <c r="A413" s="361"/>
      <c r="D413" s="362"/>
      <c r="E413" s="362"/>
      <c r="F413" s="362"/>
      <c r="G413" s="362"/>
      <c r="H413" s="363"/>
      <c r="I413" s="363"/>
      <c r="K413" s="364"/>
      <c r="L413" s="576"/>
      <c r="M413" s="1448" t="s">
        <v>4570</v>
      </c>
      <c r="N413" s="1445">
        <v>20.100000000000001</v>
      </c>
      <c r="O413" s="1446">
        <v>11.1</v>
      </c>
      <c r="P413" s="1447">
        <v>16</v>
      </c>
      <c r="Q413" s="510" t="s">
        <v>4571</v>
      </c>
      <c r="R413" s="1449"/>
      <c r="T413" s="365" t="s">
        <v>5971</v>
      </c>
    </row>
    <row r="414" spans="1:20" s="358" customFormat="1" ht="18.600000000000001" thickTop="1" thickBot="1" x14ac:dyDescent="0.3">
      <c r="A414" s="366" t="s">
        <v>4572</v>
      </c>
      <c r="B414" s="367" t="s">
        <v>4573</v>
      </c>
      <c r="C414" s="368" t="s">
        <v>4574</v>
      </c>
      <c r="D414" s="367" t="s">
        <v>4575</v>
      </c>
      <c r="E414" s="367" t="s">
        <v>4576</v>
      </c>
      <c r="F414" s="367" t="s">
        <v>4577</v>
      </c>
      <c r="G414" s="367" t="s">
        <v>4578</v>
      </c>
      <c r="H414" s="369" t="s">
        <v>4579</v>
      </c>
      <c r="I414" s="559"/>
      <c r="J414" s="370" t="s">
        <v>4580</v>
      </c>
      <c r="K414" s="371" t="s">
        <v>4580</v>
      </c>
      <c r="L414" s="577"/>
      <c r="M414" s="369" t="s">
        <v>4579</v>
      </c>
      <c r="N414" s="367" t="s">
        <v>4575</v>
      </c>
      <c r="O414" s="367" t="s">
        <v>4576</v>
      </c>
      <c r="P414" s="367" t="s">
        <v>4577</v>
      </c>
      <c r="Q414" s="367" t="s">
        <v>4578</v>
      </c>
      <c r="R414" s="367" t="s">
        <v>4573</v>
      </c>
      <c r="S414" s="368" t="s">
        <v>4574</v>
      </c>
      <c r="T414" s="372" t="s">
        <v>4572</v>
      </c>
    </row>
    <row r="415" spans="1:20" s="358" customFormat="1" ht="18" thickTop="1" x14ac:dyDescent="0.25">
      <c r="A415" s="476" t="s">
        <v>5972</v>
      </c>
      <c r="B415" s="374" t="s">
        <v>4642</v>
      </c>
      <c r="C415" s="391" t="s">
        <v>4583</v>
      </c>
      <c r="D415" s="2960">
        <v>4.7699999999999996</v>
      </c>
      <c r="E415" s="2960">
        <v>1.37</v>
      </c>
      <c r="F415" s="2960">
        <v>6.16</v>
      </c>
      <c r="G415" s="379"/>
      <c r="H415" s="375" t="s">
        <v>5900</v>
      </c>
      <c r="I415" s="2591" t="s">
        <v>5901</v>
      </c>
      <c r="J415" s="1090" t="s">
        <v>3885</v>
      </c>
      <c r="K415" s="1091" t="s">
        <v>5902</v>
      </c>
      <c r="L415" s="1244" t="s">
        <v>5903</v>
      </c>
      <c r="M415" s="374" t="s">
        <v>5900</v>
      </c>
      <c r="N415" s="2960">
        <v>3.19</v>
      </c>
      <c r="O415" s="2960">
        <v>3.18</v>
      </c>
      <c r="P415" s="2960">
        <v>2.06</v>
      </c>
      <c r="Q415" s="379"/>
      <c r="R415" s="380" t="s">
        <v>4638</v>
      </c>
      <c r="S415" s="381" t="s">
        <v>4583</v>
      </c>
      <c r="T415" s="382" t="s">
        <v>5973</v>
      </c>
    </row>
    <row r="416" spans="1:20" s="358" customFormat="1" ht="17.25" customHeight="1" x14ac:dyDescent="0.25">
      <c r="A416" s="383"/>
      <c r="B416" s="384" t="s">
        <v>4598</v>
      </c>
      <c r="C416" s="384" t="s">
        <v>4649</v>
      </c>
      <c r="D416" s="2961">
        <v>0</v>
      </c>
      <c r="E416" s="2961">
        <v>0</v>
      </c>
      <c r="F416" s="2961">
        <v>0</v>
      </c>
      <c r="G416" s="385"/>
      <c r="H416" s="384" t="s">
        <v>5905</v>
      </c>
      <c r="I416" s="2595" t="s">
        <v>5906</v>
      </c>
      <c r="J416" s="1092"/>
      <c r="K416" s="1394" t="s">
        <v>5907</v>
      </c>
      <c r="L416" s="1561" t="s">
        <v>5908</v>
      </c>
      <c r="M416" s="384" t="s">
        <v>5900</v>
      </c>
      <c r="N416" s="2958">
        <v>0</v>
      </c>
      <c r="O416" s="2958">
        <v>0</v>
      </c>
      <c r="P416" s="2958">
        <v>0</v>
      </c>
      <c r="Q416" s="389"/>
      <c r="R416" s="396" t="s">
        <v>4598</v>
      </c>
      <c r="S416" s="384" t="s">
        <v>4649</v>
      </c>
      <c r="T416" s="1395" t="s">
        <v>5974</v>
      </c>
    </row>
    <row r="417" spans="1:20" s="358" customFormat="1" ht="17.25" customHeight="1" x14ac:dyDescent="0.25">
      <c r="A417" s="393" t="s">
        <v>5910</v>
      </c>
      <c r="B417" s="384" t="s">
        <v>4598</v>
      </c>
      <c r="C417" s="384" t="s">
        <v>4649</v>
      </c>
      <c r="D417" s="2958">
        <v>0</v>
      </c>
      <c r="E417" s="2958">
        <v>0</v>
      </c>
      <c r="F417" s="2958">
        <v>0</v>
      </c>
      <c r="G417" s="389"/>
      <c r="H417" s="384" t="s">
        <v>5793</v>
      </c>
      <c r="I417" s="2595" t="s">
        <v>5911</v>
      </c>
      <c r="J417" s="1094"/>
      <c r="K417" s="1095"/>
      <c r="L417" s="1562" t="s">
        <v>5912</v>
      </c>
      <c r="M417" s="384" t="s">
        <v>5793</v>
      </c>
      <c r="N417" s="2958">
        <v>0</v>
      </c>
      <c r="O417" s="2958">
        <v>0</v>
      </c>
      <c r="P417" s="2958">
        <v>0</v>
      </c>
      <c r="Q417" s="389"/>
      <c r="R417" s="396" t="s">
        <v>4598</v>
      </c>
      <c r="S417" s="384" t="s">
        <v>4649</v>
      </c>
      <c r="T417" s="397" t="s">
        <v>5913</v>
      </c>
    </row>
    <row r="418" spans="1:20" s="358" customFormat="1" ht="17.25" customHeight="1" x14ac:dyDescent="0.25">
      <c r="A418" s="1036" t="s">
        <v>5975</v>
      </c>
      <c r="B418" s="384" t="s">
        <v>4638</v>
      </c>
      <c r="C418" s="391" t="s">
        <v>4583</v>
      </c>
      <c r="D418" s="2958">
        <v>4.18</v>
      </c>
      <c r="E418" s="389"/>
      <c r="F418" s="389"/>
      <c r="G418" s="389"/>
      <c r="H418" s="384" t="s">
        <v>5793</v>
      </c>
      <c r="I418" s="1282" t="s">
        <v>4652</v>
      </c>
      <c r="J418" s="1094" t="s">
        <v>2963</v>
      </c>
      <c r="K418" s="1095"/>
      <c r="L418" s="1557" t="s">
        <v>4601</v>
      </c>
      <c r="M418" s="384" t="s">
        <v>5802</v>
      </c>
      <c r="N418" s="2958">
        <v>5.18</v>
      </c>
      <c r="O418" s="389"/>
      <c r="P418" s="389"/>
      <c r="Q418" s="389"/>
      <c r="R418" s="384" t="s">
        <v>4587</v>
      </c>
      <c r="S418" s="391" t="s">
        <v>4583</v>
      </c>
      <c r="T418" s="668" t="s">
        <v>5915</v>
      </c>
    </row>
    <row r="419" spans="1:20" s="358" customFormat="1" ht="17.25" customHeight="1" thickBot="1" x14ac:dyDescent="0.3">
      <c r="A419" s="1037" t="s">
        <v>5976</v>
      </c>
      <c r="B419" s="88" t="s">
        <v>4638</v>
      </c>
      <c r="C419" s="89" t="s">
        <v>4583</v>
      </c>
      <c r="D419" s="400"/>
      <c r="E419" s="2952">
        <v>3.73</v>
      </c>
      <c r="F419" s="400"/>
      <c r="G419" s="400"/>
      <c r="H419" s="399" t="s">
        <v>5793</v>
      </c>
      <c r="I419" s="1289" t="s">
        <v>4655</v>
      </c>
      <c r="J419" s="1094" t="s">
        <v>2963</v>
      </c>
      <c r="K419" s="1096"/>
      <c r="L419" s="1563" t="s">
        <v>4604</v>
      </c>
      <c r="M419" s="399" t="s">
        <v>5802</v>
      </c>
      <c r="N419" s="400"/>
      <c r="O419" s="2964">
        <v>1.02</v>
      </c>
      <c r="P419" s="400"/>
      <c r="Q419" s="400"/>
      <c r="R419" s="401" t="s">
        <v>4598</v>
      </c>
      <c r="S419" s="399" t="s">
        <v>4649</v>
      </c>
      <c r="T419" s="402" t="s">
        <v>5917</v>
      </c>
    </row>
    <row r="420" spans="1:20" s="358" customFormat="1" ht="17.25" customHeight="1" thickTop="1" x14ac:dyDescent="0.25">
      <c r="A420" s="2541" t="s">
        <v>5977</v>
      </c>
      <c r="B420" s="384" t="s">
        <v>4638</v>
      </c>
      <c r="C420" s="391" t="s">
        <v>4583</v>
      </c>
      <c r="D420" s="403"/>
      <c r="E420" s="403"/>
      <c r="F420" s="2962">
        <v>0.73</v>
      </c>
      <c r="G420" s="403"/>
      <c r="H420" s="374" t="s">
        <v>5793</v>
      </c>
      <c r="I420" s="561" t="s">
        <v>4660</v>
      </c>
      <c r="J420" s="1097"/>
      <c r="K420" s="1098" t="s">
        <v>5919</v>
      </c>
      <c r="L420" s="582" t="s">
        <v>4607</v>
      </c>
      <c r="M420" s="374" t="s">
        <v>5797</v>
      </c>
      <c r="N420" s="403"/>
      <c r="O420" s="403"/>
      <c r="P420" s="2962">
        <v>2.63</v>
      </c>
      <c r="Q420" s="403"/>
      <c r="R420" s="404" t="s">
        <v>4642</v>
      </c>
      <c r="S420" s="391" t="s">
        <v>4583</v>
      </c>
      <c r="T420" s="1035" t="s">
        <v>5978</v>
      </c>
    </row>
    <row r="421" spans="1:20" s="358" customFormat="1" ht="17.25" customHeight="1" x14ac:dyDescent="0.25">
      <c r="A421" s="450" t="s">
        <v>5979</v>
      </c>
      <c r="B421" s="384" t="s">
        <v>4638</v>
      </c>
      <c r="C421" s="391" t="s">
        <v>4583</v>
      </c>
      <c r="D421" s="2958">
        <v>1.63</v>
      </c>
      <c r="E421" s="389"/>
      <c r="F421" s="389"/>
      <c r="G421" s="389"/>
      <c r="H421" s="384" t="s">
        <v>5797</v>
      </c>
      <c r="I421" s="560" t="s">
        <v>4664</v>
      </c>
      <c r="J421" s="1094"/>
      <c r="K421" s="1095"/>
      <c r="L421" s="1557" t="s">
        <v>4609</v>
      </c>
      <c r="M421" s="384" t="s">
        <v>5797</v>
      </c>
      <c r="N421" s="2958">
        <v>1.74</v>
      </c>
      <c r="O421" s="389"/>
      <c r="P421" s="389"/>
      <c r="Q421" s="389"/>
      <c r="R421" s="384" t="s">
        <v>4587</v>
      </c>
      <c r="S421" s="391" t="s">
        <v>4583</v>
      </c>
      <c r="T421" s="672" t="s">
        <v>5980</v>
      </c>
    </row>
    <row r="422" spans="1:20" s="358" customFormat="1" ht="17.25" customHeight="1" x14ac:dyDescent="0.25">
      <c r="A422" s="1383" t="s">
        <v>3860</v>
      </c>
      <c r="B422" s="384" t="s">
        <v>4638</v>
      </c>
      <c r="C422" s="391" t="s">
        <v>4583</v>
      </c>
      <c r="D422" s="389"/>
      <c r="E422" s="2958">
        <v>2.46</v>
      </c>
      <c r="F422" s="389"/>
      <c r="G422" s="389"/>
      <c r="H422" s="2596" t="s">
        <v>5981</v>
      </c>
      <c r="I422" s="560" t="s">
        <v>4668</v>
      </c>
      <c r="J422" s="1094"/>
      <c r="K422" s="1095"/>
      <c r="L422" s="1557" t="s">
        <v>4611</v>
      </c>
      <c r="M422" s="384" t="s">
        <v>5818</v>
      </c>
      <c r="N422" s="389"/>
      <c r="O422" s="2958">
        <v>8.25</v>
      </c>
      <c r="P422" s="389"/>
      <c r="Q422" s="389"/>
      <c r="R422" s="396" t="s">
        <v>4598</v>
      </c>
      <c r="S422" s="384" t="s">
        <v>4649</v>
      </c>
      <c r="T422" s="397"/>
    </row>
    <row r="423" spans="1:20" s="358" customFormat="1" ht="17.25" customHeight="1" x14ac:dyDescent="0.25">
      <c r="A423" s="1383" t="s">
        <v>3864</v>
      </c>
      <c r="B423" s="384" t="s">
        <v>4638</v>
      </c>
      <c r="C423" s="391" t="s">
        <v>4583</v>
      </c>
      <c r="D423" s="389"/>
      <c r="E423" s="389"/>
      <c r="F423" s="2958">
        <v>1.6</v>
      </c>
      <c r="G423" s="389"/>
      <c r="H423" s="384" t="s">
        <v>5818</v>
      </c>
      <c r="I423" s="560" t="s">
        <v>4672</v>
      </c>
      <c r="J423" s="1094"/>
      <c r="K423" s="1095"/>
      <c r="L423" s="1557" t="s">
        <v>4613</v>
      </c>
      <c r="M423" s="384" t="s">
        <v>5818</v>
      </c>
      <c r="N423" s="389"/>
      <c r="O423" s="389"/>
      <c r="P423" s="2958">
        <v>0</v>
      </c>
      <c r="Q423" s="389"/>
      <c r="R423" s="396" t="s">
        <v>4598</v>
      </c>
      <c r="S423" s="384" t="s">
        <v>4649</v>
      </c>
      <c r="T423" s="397"/>
    </row>
    <row r="424" spans="1:20" s="358" customFormat="1" ht="17.25" customHeight="1" x14ac:dyDescent="0.25">
      <c r="A424" s="1383" t="s">
        <v>3866</v>
      </c>
      <c r="B424" s="384" t="s">
        <v>4638</v>
      </c>
      <c r="C424" s="391" t="s">
        <v>4583</v>
      </c>
      <c r="D424" s="2958">
        <v>4.91</v>
      </c>
      <c r="E424" s="389"/>
      <c r="F424" s="389"/>
      <c r="G424" s="389"/>
      <c r="H424" s="384" t="s">
        <v>5818</v>
      </c>
      <c r="I424" s="560" t="s">
        <v>4677</v>
      </c>
      <c r="J424" s="1094"/>
      <c r="K424" s="2452" t="s">
        <v>5982</v>
      </c>
      <c r="L424" s="1557" t="s">
        <v>4617</v>
      </c>
      <c r="M424" s="384" t="s">
        <v>5818</v>
      </c>
      <c r="N424" s="2958">
        <v>1.03</v>
      </c>
      <c r="O424" s="389"/>
      <c r="P424" s="389"/>
      <c r="Q424" s="389"/>
      <c r="R424" s="384" t="s">
        <v>4587</v>
      </c>
      <c r="S424" s="391" t="s">
        <v>4583</v>
      </c>
      <c r="T424" s="2453" t="s">
        <v>4102</v>
      </c>
    </row>
    <row r="425" spans="1:20" s="358" customFormat="1" ht="17.25" customHeight="1" x14ac:dyDescent="0.25">
      <c r="A425" s="2451" t="s">
        <v>5983</v>
      </c>
      <c r="B425" s="384" t="s">
        <v>4638</v>
      </c>
      <c r="C425" s="391" t="s">
        <v>4583</v>
      </c>
      <c r="D425" s="389"/>
      <c r="E425" s="2958">
        <v>2.6</v>
      </c>
      <c r="F425" s="389"/>
      <c r="G425" s="389"/>
      <c r="H425" s="384" t="s">
        <v>5818</v>
      </c>
      <c r="I425" s="1556" t="s">
        <v>4681</v>
      </c>
      <c r="J425" s="1094"/>
      <c r="K425" s="2452" t="s">
        <v>5984</v>
      </c>
      <c r="L425" s="1557" t="s">
        <v>4621</v>
      </c>
      <c r="M425" s="384" t="s">
        <v>5818</v>
      </c>
      <c r="N425" s="389"/>
      <c r="O425" s="2958">
        <v>1.73</v>
      </c>
      <c r="P425" s="389"/>
      <c r="Q425" s="389"/>
      <c r="R425" s="384" t="s">
        <v>4587</v>
      </c>
      <c r="S425" s="391" t="s">
        <v>4583</v>
      </c>
      <c r="T425" s="2453" t="s">
        <v>4103</v>
      </c>
    </row>
    <row r="426" spans="1:20" s="358" customFormat="1" ht="17.25" customHeight="1" x14ac:dyDescent="0.25">
      <c r="A426" s="445" t="s">
        <v>5929</v>
      </c>
      <c r="B426" s="384" t="s">
        <v>4638</v>
      </c>
      <c r="C426" s="391" t="s">
        <v>4583</v>
      </c>
      <c r="D426" s="389"/>
      <c r="E426" s="389"/>
      <c r="F426" s="2958">
        <v>0</v>
      </c>
      <c r="G426" s="389"/>
      <c r="H426" s="384" t="s">
        <v>5818</v>
      </c>
      <c r="I426" s="560" t="s">
        <v>4685</v>
      </c>
      <c r="J426" s="1092" t="s">
        <v>5985</v>
      </c>
      <c r="K426" s="1093" t="s">
        <v>5985</v>
      </c>
      <c r="L426" s="579" t="s">
        <v>4687</v>
      </c>
      <c r="M426" s="384" t="s">
        <v>5818</v>
      </c>
      <c r="N426" s="389"/>
      <c r="O426" s="389"/>
      <c r="P426" s="2958">
        <v>1.54</v>
      </c>
      <c r="Q426" s="389"/>
      <c r="R426" s="396" t="s">
        <v>4638</v>
      </c>
      <c r="S426" s="391" t="s">
        <v>4583</v>
      </c>
      <c r="T426" s="397" t="s">
        <v>3875</v>
      </c>
    </row>
    <row r="427" spans="1:20" s="358" customFormat="1" ht="17.25" customHeight="1" x14ac:dyDescent="0.25">
      <c r="A427" s="405"/>
      <c r="B427" s="384" t="s">
        <v>4638</v>
      </c>
      <c r="C427" s="391" t="s">
        <v>4583</v>
      </c>
      <c r="D427" s="2958">
        <v>0.61</v>
      </c>
      <c r="E427" s="389"/>
      <c r="F427" s="389"/>
      <c r="G427" s="389"/>
      <c r="H427" s="384" t="s">
        <v>5818</v>
      </c>
      <c r="I427" s="560" t="s">
        <v>4690</v>
      </c>
      <c r="J427" s="1092" t="s">
        <v>5985</v>
      </c>
      <c r="K427" s="1093"/>
      <c r="L427" s="1560" t="s">
        <v>4692</v>
      </c>
      <c r="M427" s="384" t="s">
        <v>5818</v>
      </c>
      <c r="N427" s="2958">
        <v>0.61</v>
      </c>
      <c r="O427" s="389"/>
      <c r="P427" s="389"/>
      <c r="Q427" s="389"/>
      <c r="R427" s="396" t="s">
        <v>4598</v>
      </c>
      <c r="S427" s="384" t="s">
        <v>4649</v>
      </c>
      <c r="T427" s="397"/>
    </row>
    <row r="428" spans="1:20" s="358" customFormat="1" ht="17.25" customHeight="1" x14ac:dyDescent="0.25">
      <c r="A428" s="446" t="s">
        <v>3871</v>
      </c>
      <c r="B428" s="384" t="s">
        <v>4638</v>
      </c>
      <c r="C428" s="391" t="s">
        <v>4583</v>
      </c>
      <c r="D428" s="389"/>
      <c r="E428" s="2958">
        <v>3.69</v>
      </c>
      <c r="F428" s="389"/>
      <c r="G428" s="389"/>
      <c r="H428" s="384" t="s">
        <v>5818</v>
      </c>
      <c r="I428" s="560" t="s">
        <v>4695</v>
      </c>
      <c r="J428" s="1092" t="s">
        <v>5985</v>
      </c>
      <c r="K428" s="1095" t="s">
        <v>5986</v>
      </c>
      <c r="L428" s="1283" t="s">
        <v>4696</v>
      </c>
      <c r="M428" s="384" t="s">
        <v>5818</v>
      </c>
      <c r="N428" s="389"/>
      <c r="O428" s="2958">
        <v>0.31</v>
      </c>
      <c r="P428" s="389"/>
      <c r="Q428" s="389"/>
      <c r="R428" s="396" t="s">
        <v>4638</v>
      </c>
      <c r="S428" s="391" t="s">
        <v>4583</v>
      </c>
      <c r="T428" s="407" t="s">
        <v>5987</v>
      </c>
    </row>
    <row r="429" spans="1:20" s="358" customFormat="1" ht="17.25" customHeight="1" thickBot="1" x14ac:dyDescent="0.3">
      <c r="A429" s="408" t="s">
        <v>3873</v>
      </c>
      <c r="B429" s="409" t="s">
        <v>4638</v>
      </c>
      <c r="C429" s="447" t="s">
        <v>4583</v>
      </c>
      <c r="D429" s="410"/>
      <c r="E429" s="410"/>
      <c r="F429" s="2963">
        <v>2.23</v>
      </c>
      <c r="G429" s="410"/>
      <c r="H429" s="409" t="s">
        <v>5818</v>
      </c>
      <c r="I429" s="562" t="s">
        <v>4698</v>
      </c>
      <c r="J429" s="1111" t="s">
        <v>5985</v>
      </c>
      <c r="K429" s="1112" t="s">
        <v>5985</v>
      </c>
      <c r="L429" s="587" t="s">
        <v>4699</v>
      </c>
      <c r="M429" s="409" t="s">
        <v>5818</v>
      </c>
      <c r="N429" s="410"/>
      <c r="O429" s="410"/>
      <c r="P429" s="2963">
        <v>0.53</v>
      </c>
      <c r="Q429" s="410"/>
      <c r="R429" s="411" t="s">
        <v>4638</v>
      </c>
      <c r="S429" s="447" t="s">
        <v>4583</v>
      </c>
      <c r="T429" s="412" t="s">
        <v>3877</v>
      </c>
    </row>
    <row r="430" spans="1:20" s="358" customFormat="1" ht="18.600000000000001" thickTop="1" thickBot="1" x14ac:dyDescent="0.3">
      <c r="L430" s="2593"/>
      <c r="M430" s="413" t="s">
        <v>5652</v>
      </c>
      <c r="N430" s="414">
        <f>SUM(D415:D429,N415:N429)</f>
        <v>27.849999999999998</v>
      </c>
      <c r="O430" s="414">
        <f>SUM(E415:E429,O415:O429)</f>
        <v>28.34</v>
      </c>
      <c r="P430" s="414">
        <f>SUM(F415:F429,P415:P429)</f>
        <v>17.48</v>
      </c>
    </row>
    <row r="431" spans="1:20" s="358" customFormat="1" ht="18.600000000000001" thickTop="1" thickBot="1" x14ac:dyDescent="0.3">
      <c r="A431" s="357" t="s">
        <v>5988</v>
      </c>
      <c r="D431" s="359"/>
      <c r="E431" s="359"/>
      <c r="F431" s="359"/>
      <c r="G431" s="359"/>
      <c r="H431" s="360"/>
      <c r="I431" s="360"/>
      <c r="J431" s="3554" t="s">
        <v>5989</v>
      </c>
      <c r="K431" s="3555"/>
      <c r="L431" s="2590"/>
      <c r="M431" s="360"/>
      <c r="N431" s="359"/>
      <c r="O431" s="359"/>
      <c r="P431" s="359"/>
      <c r="Q431" s="359"/>
      <c r="R431" s="359"/>
      <c r="S431" s="359"/>
    </row>
    <row r="432" spans="1:20" s="358" customFormat="1" ht="18.600000000000001" thickTop="1" thickBot="1" x14ac:dyDescent="0.3">
      <c r="A432" s="3"/>
      <c r="B432"/>
      <c r="C432"/>
      <c r="D432" s="54"/>
      <c r="E432" s="54"/>
      <c r="F432" s="54"/>
      <c r="G432" s="54"/>
      <c r="H432" s="4"/>
      <c r="I432" s="4"/>
      <c r="J432"/>
      <c r="K432" s="56"/>
      <c r="L432" s="567"/>
      <c r="M432" s="1448" t="s">
        <v>4570</v>
      </c>
      <c r="N432" s="1445">
        <v>0</v>
      </c>
      <c r="O432" s="1446">
        <v>0</v>
      </c>
      <c r="P432" s="1447">
        <v>0</v>
      </c>
      <c r="Q432" s="510" t="s">
        <v>4571</v>
      </c>
      <c r="R432" s="133"/>
      <c r="S432" s="128"/>
      <c r="T432" s="530"/>
    </row>
    <row r="433" spans="1:20" s="358" customFormat="1" ht="18.600000000000001" thickTop="1" thickBot="1" x14ac:dyDescent="0.3">
      <c r="A433" s="366" t="s">
        <v>4572</v>
      </c>
      <c r="B433" s="367" t="s">
        <v>4573</v>
      </c>
      <c r="C433" s="368" t="s">
        <v>4574</v>
      </c>
      <c r="D433" s="367" t="s">
        <v>4575</v>
      </c>
      <c r="E433" s="367" t="s">
        <v>4576</v>
      </c>
      <c r="F433" s="367" t="s">
        <v>4577</v>
      </c>
      <c r="G433" s="367" t="s">
        <v>4578</v>
      </c>
      <c r="H433" s="369" t="s">
        <v>4579</v>
      </c>
      <c r="I433" s="559"/>
      <c r="J433" s="370" t="s">
        <v>4580</v>
      </c>
      <c r="K433" s="371" t="s">
        <v>4580</v>
      </c>
      <c r="L433" s="577"/>
      <c r="M433" s="369" t="s">
        <v>4579</v>
      </c>
      <c r="N433" s="367" t="s">
        <v>4575</v>
      </c>
      <c r="O433" s="367" t="s">
        <v>4576</v>
      </c>
      <c r="P433" s="367" t="s">
        <v>4577</v>
      </c>
      <c r="Q433" s="367" t="s">
        <v>4578</v>
      </c>
      <c r="R433" s="367" t="s">
        <v>4573</v>
      </c>
      <c r="S433" s="368" t="s">
        <v>4574</v>
      </c>
      <c r="T433" s="372" t="s">
        <v>4572</v>
      </c>
    </row>
    <row r="434" spans="1:20" s="358" customFormat="1" ht="18" thickTop="1" x14ac:dyDescent="0.25">
      <c r="A434" s="373"/>
      <c r="B434" s="374" t="s">
        <v>4598</v>
      </c>
      <c r="C434" s="375" t="s">
        <v>4649</v>
      </c>
      <c r="D434" s="376"/>
      <c r="E434" s="376"/>
      <c r="F434" s="376"/>
      <c r="G434" s="376"/>
      <c r="H434" s="375" t="s">
        <v>5900</v>
      </c>
      <c r="I434" s="2591" t="s">
        <v>5901</v>
      </c>
      <c r="J434" s="377"/>
      <c r="K434" s="378"/>
      <c r="L434" s="1244" t="s">
        <v>5903</v>
      </c>
      <c r="M434" s="374" t="s">
        <v>5900</v>
      </c>
      <c r="N434" s="376"/>
      <c r="O434" s="376"/>
      <c r="P434" s="376"/>
      <c r="Q434" s="376"/>
      <c r="R434" s="380" t="s">
        <v>4598</v>
      </c>
      <c r="S434" s="374" t="s">
        <v>4649</v>
      </c>
      <c r="T434" s="382"/>
    </row>
    <row r="435" spans="1:20" s="358" customFormat="1" ht="17.399999999999999" x14ac:dyDescent="0.25">
      <c r="A435" s="448" t="s">
        <v>5990</v>
      </c>
      <c r="B435" s="384" t="s">
        <v>4638</v>
      </c>
      <c r="C435" s="391" t="s">
        <v>4583</v>
      </c>
      <c r="D435" s="388"/>
      <c r="E435" s="388"/>
      <c r="F435" s="388"/>
      <c r="G435" s="385"/>
      <c r="H435" s="384" t="s">
        <v>5797</v>
      </c>
      <c r="I435" s="2592" t="s">
        <v>5906</v>
      </c>
      <c r="J435" s="386" t="s">
        <v>5985</v>
      </c>
      <c r="K435" s="387"/>
      <c r="L435" s="1245" t="s">
        <v>5908</v>
      </c>
      <c r="M435" s="384" t="s">
        <v>5793</v>
      </c>
      <c r="N435" s="385"/>
      <c r="O435" s="385"/>
      <c r="P435" s="385"/>
      <c r="Q435" s="385"/>
      <c r="R435" s="390" t="s">
        <v>4598</v>
      </c>
      <c r="S435" s="384" t="s">
        <v>4649</v>
      </c>
      <c r="T435" s="392"/>
    </row>
    <row r="436" spans="1:20" s="358" customFormat="1" ht="17.399999999999999" x14ac:dyDescent="0.25">
      <c r="A436" s="393"/>
      <c r="B436" s="384" t="s">
        <v>4598</v>
      </c>
      <c r="C436" s="384" t="s">
        <v>4649</v>
      </c>
      <c r="D436" s="389"/>
      <c r="E436" s="389"/>
      <c r="F436" s="389"/>
      <c r="G436" s="389"/>
      <c r="H436" s="384" t="s">
        <v>5793</v>
      </c>
      <c r="I436" s="560" t="s">
        <v>4648</v>
      </c>
      <c r="J436" s="394"/>
      <c r="K436" s="395"/>
      <c r="L436" s="580" t="s">
        <v>4596</v>
      </c>
      <c r="M436" s="384" t="s">
        <v>5793</v>
      </c>
      <c r="N436" s="389"/>
      <c r="O436" s="389"/>
      <c r="P436" s="389"/>
      <c r="Q436" s="389"/>
      <c r="R436" s="396" t="s">
        <v>4598</v>
      </c>
      <c r="S436" s="384" t="s">
        <v>4649</v>
      </c>
      <c r="T436" s="397"/>
    </row>
    <row r="437" spans="1:20" s="358" customFormat="1" ht="17.399999999999999" x14ac:dyDescent="0.25">
      <c r="A437" s="398" t="s">
        <v>5991</v>
      </c>
      <c r="B437" s="384" t="s">
        <v>4598</v>
      </c>
      <c r="C437" s="384" t="s">
        <v>4649</v>
      </c>
      <c r="D437" s="389"/>
      <c r="E437" s="389"/>
      <c r="F437" s="389"/>
      <c r="G437" s="389"/>
      <c r="H437" s="384" t="s">
        <v>5793</v>
      </c>
      <c r="I437" s="560" t="s">
        <v>4652</v>
      </c>
      <c r="J437" s="394"/>
      <c r="K437" s="387" t="s">
        <v>5985</v>
      </c>
      <c r="L437" s="579" t="s">
        <v>4601</v>
      </c>
      <c r="M437" s="384" t="s">
        <v>5802</v>
      </c>
      <c r="N437" s="389"/>
      <c r="O437" s="406"/>
      <c r="P437" s="389"/>
      <c r="Q437" s="389"/>
      <c r="R437" s="396" t="s">
        <v>4638</v>
      </c>
      <c r="S437" s="391" t="s">
        <v>4583</v>
      </c>
      <c r="T437" s="392" t="s">
        <v>5991</v>
      </c>
    </row>
    <row r="438" spans="1:20" s="358" customFormat="1" ht="17.399999999999999" x14ac:dyDescent="0.25">
      <c r="A438" s="398" t="s">
        <v>5913</v>
      </c>
      <c r="B438" s="417" t="s">
        <v>4598</v>
      </c>
      <c r="C438" s="417" t="s">
        <v>4649</v>
      </c>
      <c r="D438" s="419"/>
      <c r="E438" s="419"/>
      <c r="F438" s="419"/>
      <c r="G438" s="419"/>
      <c r="H438" s="417" t="s">
        <v>5808</v>
      </c>
      <c r="I438" s="563" t="s">
        <v>4655</v>
      </c>
      <c r="J438" s="449"/>
      <c r="K438" s="422" t="s">
        <v>5985</v>
      </c>
      <c r="L438" s="584" t="s">
        <v>4604</v>
      </c>
      <c r="M438" s="417" t="s">
        <v>5818</v>
      </c>
      <c r="N438" s="419"/>
      <c r="O438" s="419"/>
      <c r="P438" s="420"/>
      <c r="Q438" s="419"/>
      <c r="R438" s="423" t="s">
        <v>4638</v>
      </c>
      <c r="S438" s="418" t="s">
        <v>4583</v>
      </c>
      <c r="T438" s="415" t="s">
        <v>5991</v>
      </c>
    </row>
    <row r="439" spans="1:20" s="358" customFormat="1" ht="17.399999999999999" x14ac:dyDescent="0.25">
      <c r="A439" s="450" t="s">
        <v>5991</v>
      </c>
      <c r="B439" s="384" t="s">
        <v>4638</v>
      </c>
      <c r="C439" s="391" t="s">
        <v>4583</v>
      </c>
      <c r="D439" s="406"/>
      <c r="E439" s="389"/>
      <c r="F439" s="389"/>
      <c r="G439" s="389"/>
      <c r="H439" s="384" t="s">
        <v>5808</v>
      </c>
      <c r="I439" s="560" t="s">
        <v>4660</v>
      </c>
      <c r="J439" s="386" t="s">
        <v>5985</v>
      </c>
      <c r="K439" s="395"/>
      <c r="L439" s="580" t="s">
        <v>4607</v>
      </c>
      <c r="M439" s="384" t="s">
        <v>5818</v>
      </c>
      <c r="N439" s="389"/>
      <c r="O439" s="389"/>
      <c r="P439" s="389"/>
      <c r="Q439" s="389"/>
      <c r="R439" s="396" t="s">
        <v>4598</v>
      </c>
      <c r="S439" s="384" t="s">
        <v>4649</v>
      </c>
      <c r="T439" s="397" t="s">
        <v>5913</v>
      </c>
    </row>
    <row r="440" spans="1:20" s="358" customFormat="1" ht="17.399999999999999" x14ac:dyDescent="0.25">
      <c r="A440" s="393"/>
      <c r="B440" s="384" t="s">
        <v>4638</v>
      </c>
      <c r="C440" s="417" t="s">
        <v>4649</v>
      </c>
      <c r="D440" s="389"/>
      <c r="E440" s="389"/>
      <c r="F440" s="389"/>
      <c r="G440" s="389"/>
      <c r="H440" s="384" t="s">
        <v>5808</v>
      </c>
      <c r="I440" s="560" t="s">
        <v>4664</v>
      </c>
      <c r="J440" s="394"/>
      <c r="K440" s="395"/>
      <c r="L440" s="580" t="s">
        <v>4609</v>
      </c>
      <c r="M440" s="384" t="s">
        <v>5818</v>
      </c>
      <c r="N440" s="389"/>
      <c r="O440" s="389"/>
      <c r="P440" s="389"/>
      <c r="Q440" s="389"/>
      <c r="R440" s="396" t="s">
        <v>4598</v>
      </c>
      <c r="S440" s="384" t="s">
        <v>4649</v>
      </c>
      <c r="T440" s="397" t="s">
        <v>5913</v>
      </c>
    </row>
    <row r="441" spans="1:20" s="358" customFormat="1" ht="18" thickBot="1" x14ac:dyDescent="0.3">
      <c r="A441" s="433" t="s">
        <v>5992</v>
      </c>
      <c r="B441" s="434" t="s">
        <v>4638</v>
      </c>
      <c r="C441" s="439" t="s">
        <v>4583</v>
      </c>
      <c r="D441" s="435"/>
      <c r="E441" s="435"/>
      <c r="F441" s="437"/>
      <c r="G441" s="435"/>
      <c r="H441" s="434" t="s">
        <v>5808</v>
      </c>
      <c r="I441" s="565" t="s">
        <v>4668</v>
      </c>
      <c r="J441" s="451" t="s">
        <v>5985</v>
      </c>
      <c r="K441" s="443"/>
      <c r="L441" s="586" t="s">
        <v>4611</v>
      </c>
      <c r="M441" s="434" t="s">
        <v>5818</v>
      </c>
      <c r="N441" s="435"/>
      <c r="O441" s="435"/>
      <c r="P441" s="435"/>
      <c r="Q441" s="435"/>
      <c r="R441" s="438" t="s">
        <v>4598</v>
      </c>
      <c r="S441" s="434" t="s">
        <v>4649</v>
      </c>
      <c r="T441" s="440"/>
    </row>
    <row r="442" spans="1:20" s="358" customFormat="1" ht="18.600000000000001" thickTop="1" thickBot="1" x14ac:dyDescent="0.3">
      <c r="A442" s="452"/>
      <c r="B442" s="360"/>
      <c r="C442" s="453"/>
      <c r="D442" s="454"/>
      <c r="E442" s="454"/>
      <c r="F442" s="454"/>
      <c r="G442" s="454"/>
      <c r="H442" s="360"/>
      <c r="I442" s="360"/>
      <c r="J442" s="455"/>
      <c r="K442" s="455"/>
      <c r="L442" s="588"/>
      <c r="M442" s="2597" t="s">
        <v>5993</v>
      </c>
      <c r="N442" s="610">
        <f>SUM(D434:D441,N434:N441)</f>
        <v>0</v>
      </c>
      <c r="O442" s="610">
        <f>SUM(E434:E441,O434:O441)</f>
        <v>0</v>
      </c>
      <c r="P442" s="610">
        <f>SUM(F434:F441,P434:P441)</f>
        <v>0</v>
      </c>
      <c r="Q442" s="454"/>
      <c r="R442" s="456"/>
      <c r="S442" s="360"/>
      <c r="T442" s="363"/>
    </row>
    <row r="443" spans="1:20" s="358" customFormat="1" ht="18.600000000000001" thickTop="1" thickBot="1" x14ac:dyDescent="0.3">
      <c r="A443" s="357" t="s">
        <v>6970</v>
      </c>
      <c r="C443" s="3546" t="s">
        <v>5994</v>
      </c>
      <c r="D443" s="3546"/>
      <c r="E443" s="3546"/>
      <c r="F443" s="3546"/>
      <c r="G443" s="359"/>
      <c r="H443" s="360"/>
      <c r="I443" s="360"/>
      <c r="J443" s="3554" t="s">
        <v>5070</v>
      </c>
      <c r="K443" s="3555"/>
      <c r="L443" s="2590"/>
      <c r="M443" s="360"/>
      <c r="N443" s="359"/>
      <c r="O443" s="359"/>
      <c r="P443" s="359"/>
      <c r="Q443" s="359"/>
      <c r="R443" s="359"/>
      <c r="S443" s="359"/>
    </row>
    <row r="444" spans="1:20" s="358" customFormat="1" ht="15" customHeight="1" thickTop="1" thickBot="1" x14ac:dyDescent="0.3">
      <c r="A444" s="3"/>
      <c r="B444"/>
      <c r="C444"/>
      <c r="D444" s="54"/>
      <c r="E444" s="54"/>
      <c r="F444" s="54"/>
      <c r="G444" s="54"/>
      <c r="H444" s="4"/>
      <c r="I444" s="4"/>
      <c r="J444"/>
      <c r="K444" s="56"/>
      <c r="L444" s="567"/>
      <c r="M444" s="1448" t="s">
        <v>4570</v>
      </c>
      <c r="N444" s="1445">
        <v>5.5</v>
      </c>
      <c r="O444" s="1446">
        <v>7.2</v>
      </c>
      <c r="P444" s="1447">
        <v>2.2999999999999998</v>
      </c>
      <c r="Q444" s="510" t="s">
        <v>4571</v>
      </c>
      <c r="R444" s="133"/>
      <c r="S444" s="128"/>
      <c r="T444" s="365"/>
    </row>
    <row r="445" spans="1:20" s="358" customFormat="1" ht="18.600000000000001" thickTop="1" thickBot="1" x14ac:dyDescent="0.3">
      <c r="A445" s="366" t="s">
        <v>4572</v>
      </c>
      <c r="B445" s="367" t="s">
        <v>4573</v>
      </c>
      <c r="C445" s="368" t="s">
        <v>4574</v>
      </c>
      <c r="D445" s="367" t="s">
        <v>4575</v>
      </c>
      <c r="E445" s="367" t="s">
        <v>4576</v>
      </c>
      <c r="F445" s="367" t="s">
        <v>4577</v>
      </c>
      <c r="G445" s="367" t="s">
        <v>4578</v>
      </c>
      <c r="H445" s="369" t="s">
        <v>4579</v>
      </c>
      <c r="I445" s="559"/>
      <c r="J445" s="370" t="s">
        <v>4580</v>
      </c>
      <c r="K445" s="371" t="s">
        <v>4580</v>
      </c>
      <c r="L445" s="577"/>
      <c r="M445" s="369" t="s">
        <v>4579</v>
      </c>
      <c r="N445" s="367" t="s">
        <v>4575</v>
      </c>
      <c r="O445" s="367" t="s">
        <v>4576</v>
      </c>
      <c r="P445" s="367" t="s">
        <v>4577</v>
      </c>
      <c r="Q445" s="367" t="s">
        <v>4578</v>
      </c>
      <c r="R445" s="367" t="s">
        <v>4573</v>
      </c>
      <c r="S445" s="368" t="s">
        <v>4574</v>
      </c>
      <c r="T445" s="372" t="s">
        <v>4572</v>
      </c>
    </row>
    <row r="446" spans="1:20" s="358" customFormat="1" ht="18" thickTop="1" x14ac:dyDescent="0.25">
      <c r="A446" s="476" t="s">
        <v>5995</v>
      </c>
      <c r="B446" s="380" t="s">
        <v>5996</v>
      </c>
      <c r="C446" s="381" t="s">
        <v>4583</v>
      </c>
      <c r="D446" s="2957">
        <v>0.76</v>
      </c>
      <c r="E446" s="403"/>
      <c r="F446" s="403"/>
      <c r="G446" s="376"/>
      <c r="H446" s="2598" t="s">
        <v>4605</v>
      </c>
      <c r="I446" s="2599" t="s">
        <v>4585</v>
      </c>
      <c r="J446" s="1090" t="s">
        <v>5997</v>
      </c>
      <c r="K446" s="1091" t="s">
        <v>5998</v>
      </c>
      <c r="L446" s="589" t="s">
        <v>4870</v>
      </c>
      <c r="M446" s="374" t="s">
        <v>4605</v>
      </c>
      <c r="N446" s="2957">
        <v>0.85</v>
      </c>
      <c r="O446" s="403"/>
      <c r="P446" s="403"/>
      <c r="Q446" s="376"/>
      <c r="R446" s="380" t="s">
        <v>5996</v>
      </c>
      <c r="S446" s="381" t="s">
        <v>4583</v>
      </c>
      <c r="T446" s="1304" t="s">
        <v>5999</v>
      </c>
    </row>
    <row r="447" spans="1:20" s="358" customFormat="1" ht="17.25" customHeight="1" x14ac:dyDescent="0.25">
      <c r="A447" s="393" t="s">
        <v>6000</v>
      </c>
      <c r="B447" s="390" t="s">
        <v>5996</v>
      </c>
      <c r="C447" s="391" t="s">
        <v>4583</v>
      </c>
      <c r="D447" s="389"/>
      <c r="E447" s="2951">
        <v>0</v>
      </c>
      <c r="F447" s="389"/>
      <c r="G447" s="385"/>
      <c r="H447" s="1391" t="s">
        <v>4605</v>
      </c>
      <c r="I447" s="1392" t="s">
        <v>4590</v>
      </c>
      <c r="J447" s="1092" t="s">
        <v>6001</v>
      </c>
      <c r="K447" s="1093" t="s">
        <v>6002</v>
      </c>
      <c r="L447" s="579" t="s">
        <v>4872</v>
      </c>
      <c r="M447" s="1391" t="s">
        <v>4605</v>
      </c>
      <c r="N447" s="389"/>
      <c r="O447" s="2951">
        <v>0</v>
      </c>
      <c r="P447" s="389"/>
      <c r="Q447" s="389"/>
      <c r="R447" s="390" t="s">
        <v>5996</v>
      </c>
      <c r="S447" s="391" t="s">
        <v>4583</v>
      </c>
      <c r="T447" s="397" t="s">
        <v>6003</v>
      </c>
    </row>
    <row r="448" spans="1:20" s="358" customFormat="1" ht="17.25" customHeight="1" x14ac:dyDescent="0.25">
      <c r="A448" s="393" t="s">
        <v>6004</v>
      </c>
      <c r="B448" s="390" t="s">
        <v>5996</v>
      </c>
      <c r="C448" s="391" t="s">
        <v>4583</v>
      </c>
      <c r="D448" s="389"/>
      <c r="E448" s="389"/>
      <c r="F448" s="2958">
        <v>7.31</v>
      </c>
      <c r="G448" s="389"/>
      <c r="H448" s="1391" t="s">
        <v>4605</v>
      </c>
      <c r="I448" s="1392" t="s">
        <v>4595</v>
      </c>
      <c r="J448" s="1092" t="s">
        <v>6005</v>
      </c>
      <c r="K448" s="1095" t="s">
        <v>6006</v>
      </c>
      <c r="L448" s="580" t="s">
        <v>4875</v>
      </c>
      <c r="M448" s="1391" t="s">
        <v>4605</v>
      </c>
      <c r="N448" s="389"/>
      <c r="O448" s="389"/>
      <c r="P448" s="2958">
        <v>0.54</v>
      </c>
      <c r="Q448" s="389"/>
      <c r="R448" s="390" t="s">
        <v>5996</v>
      </c>
      <c r="S448" s="391" t="s">
        <v>4583</v>
      </c>
      <c r="T448" s="397" t="s">
        <v>6007</v>
      </c>
    </row>
    <row r="449" spans="1:20" s="358" customFormat="1" ht="17.25" customHeight="1" x14ac:dyDescent="0.25">
      <c r="A449" s="393" t="s">
        <v>6008</v>
      </c>
      <c r="B449" s="390" t="s">
        <v>5996</v>
      </c>
      <c r="C449" s="391" t="s">
        <v>4583</v>
      </c>
      <c r="D449" s="2958">
        <v>0</v>
      </c>
      <c r="E449" s="389"/>
      <c r="F449" s="389"/>
      <c r="G449" s="389"/>
      <c r="H449" s="1391" t="s">
        <v>4605</v>
      </c>
      <c r="I449" s="1392" t="s">
        <v>4652</v>
      </c>
      <c r="J449" s="1092" t="s">
        <v>6009</v>
      </c>
      <c r="K449" s="1093" t="s">
        <v>6010</v>
      </c>
      <c r="L449" s="580" t="s">
        <v>4601</v>
      </c>
      <c r="M449" s="1391" t="s">
        <v>4605</v>
      </c>
      <c r="N449" s="2958">
        <v>2.4500000000000002</v>
      </c>
      <c r="O449" s="389"/>
      <c r="P449" s="389"/>
      <c r="Q449" s="389"/>
      <c r="R449" s="390" t="s">
        <v>5996</v>
      </c>
      <c r="S449" s="391" t="s">
        <v>4583</v>
      </c>
      <c r="T449" s="397" t="s">
        <v>6011</v>
      </c>
    </row>
    <row r="450" spans="1:20" s="358" customFormat="1" ht="17.25" customHeight="1" x14ac:dyDescent="0.25">
      <c r="A450" s="393" t="s">
        <v>6012</v>
      </c>
      <c r="B450" s="390" t="s">
        <v>5996</v>
      </c>
      <c r="C450" s="391" t="s">
        <v>4583</v>
      </c>
      <c r="D450" s="389"/>
      <c r="E450" s="2951">
        <v>7.31</v>
      </c>
      <c r="F450" s="389"/>
      <c r="G450" s="389"/>
      <c r="H450" s="1391" t="s">
        <v>4605</v>
      </c>
      <c r="I450" s="1392" t="s">
        <v>4655</v>
      </c>
      <c r="J450" s="1092" t="s">
        <v>6013</v>
      </c>
      <c r="K450" s="1095" t="s">
        <v>6014</v>
      </c>
      <c r="L450" s="580" t="s">
        <v>4604</v>
      </c>
      <c r="M450" s="1391" t="s">
        <v>4605</v>
      </c>
      <c r="N450" s="389"/>
      <c r="O450" s="2951">
        <v>0</v>
      </c>
      <c r="P450" s="389"/>
      <c r="Q450" s="389"/>
      <c r="R450" s="390" t="s">
        <v>5996</v>
      </c>
      <c r="S450" s="391" t="s">
        <v>4583</v>
      </c>
      <c r="T450" s="397" t="s">
        <v>6015</v>
      </c>
    </row>
    <row r="451" spans="1:20" s="358" customFormat="1" ht="17.25" customHeight="1" x14ac:dyDescent="0.25">
      <c r="A451" s="393" t="s">
        <v>6016</v>
      </c>
      <c r="B451" s="390" t="s">
        <v>5996</v>
      </c>
      <c r="C451" s="391" t="s">
        <v>4583</v>
      </c>
      <c r="D451" s="389"/>
      <c r="E451" s="389"/>
      <c r="F451" s="2958">
        <v>0.55000000000000004</v>
      </c>
      <c r="G451" s="389"/>
      <c r="H451" s="1391" t="s">
        <v>4605</v>
      </c>
      <c r="I451" s="1392" t="s">
        <v>4660</v>
      </c>
      <c r="J451" s="1092" t="s">
        <v>6017</v>
      </c>
      <c r="K451" s="1093" t="s">
        <v>6018</v>
      </c>
      <c r="L451" s="580" t="s">
        <v>4607</v>
      </c>
      <c r="M451" s="1391" t="s">
        <v>4605</v>
      </c>
      <c r="N451" s="389"/>
      <c r="O451" s="389"/>
      <c r="P451" s="2958">
        <v>1.1499999999999999</v>
      </c>
      <c r="Q451" s="389"/>
      <c r="R451" s="390" t="s">
        <v>5996</v>
      </c>
      <c r="S451" s="391" t="s">
        <v>4583</v>
      </c>
      <c r="T451" s="397" t="s">
        <v>6019</v>
      </c>
    </row>
    <row r="452" spans="1:20" s="358" customFormat="1" ht="17.25" customHeight="1" x14ac:dyDescent="0.25">
      <c r="A452" s="393" t="s">
        <v>6020</v>
      </c>
      <c r="B452" s="390" t="s">
        <v>5996</v>
      </c>
      <c r="C452" s="391" t="s">
        <v>4583</v>
      </c>
      <c r="D452" s="2958">
        <v>1.8399999999999999</v>
      </c>
      <c r="E452" s="389"/>
      <c r="F452" s="389"/>
      <c r="G452" s="389"/>
      <c r="H452" s="1391" t="s">
        <v>4605</v>
      </c>
      <c r="I452" s="1392" t="s">
        <v>4664</v>
      </c>
      <c r="J452" s="1092" t="s">
        <v>6021</v>
      </c>
      <c r="K452" s="1095" t="s">
        <v>6022</v>
      </c>
      <c r="L452" s="580" t="s">
        <v>4609</v>
      </c>
      <c r="M452" s="1391" t="s">
        <v>4605</v>
      </c>
      <c r="N452" s="2958">
        <v>0</v>
      </c>
      <c r="O452" s="389"/>
      <c r="P452" s="389"/>
      <c r="Q452" s="389"/>
      <c r="R452" s="390" t="s">
        <v>5996</v>
      </c>
      <c r="S452" s="1303" t="s">
        <v>4730</v>
      </c>
      <c r="T452" s="397" t="s">
        <v>6023</v>
      </c>
    </row>
    <row r="453" spans="1:20" s="358" customFormat="1" ht="17.25" customHeight="1" x14ac:dyDescent="0.25">
      <c r="A453" s="450" t="s">
        <v>6024</v>
      </c>
      <c r="B453" s="390" t="s">
        <v>5996</v>
      </c>
      <c r="C453" s="1303" t="s">
        <v>4730</v>
      </c>
      <c r="D453" s="389"/>
      <c r="E453" s="2958">
        <v>0</v>
      </c>
      <c r="F453" s="389"/>
      <c r="G453" s="389"/>
      <c r="H453" s="1391" t="s">
        <v>6025</v>
      </c>
      <c r="I453" s="1392" t="s">
        <v>4668</v>
      </c>
      <c r="J453" s="1092" t="s">
        <v>6026</v>
      </c>
      <c r="K453" s="1093" t="s">
        <v>6027</v>
      </c>
      <c r="L453" s="580" t="s">
        <v>4611</v>
      </c>
      <c r="M453" s="1391" t="s">
        <v>4605</v>
      </c>
      <c r="N453" s="389"/>
      <c r="O453" s="2958">
        <v>0</v>
      </c>
      <c r="P453" s="389"/>
      <c r="Q453" s="389"/>
      <c r="R453" s="390" t="s">
        <v>5996</v>
      </c>
      <c r="S453" s="1303" t="s">
        <v>4730</v>
      </c>
      <c r="T453" s="397" t="s">
        <v>6028</v>
      </c>
    </row>
    <row r="454" spans="1:20" s="358" customFormat="1" ht="17.25" customHeight="1" x14ac:dyDescent="0.25">
      <c r="A454" s="450" t="s">
        <v>6029</v>
      </c>
      <c r="B454" s="390" t="s">
        <v>5996</v>
      </c>
      <c r="C454" s="391" t="s">
        <v>4583</v>
      </c>
      <c r="D454" s="389"/>
      <c r="E454" s="389"/>
      <c r="F454" s="2958">
        <v>0.8</v>
      </c>
      <c r="G454" s="389"/>
      <c r="H454" s="1303" t="s">
        <v>4605</v>
      </c>
      <c r="I454" s="1392" t="s">
        <v>4672</v>
      </c>
      <c r="J454" s="1092" t="s">
        <v>6030</v>
      </c>
      <c r="K454" s="1095" t="s">
        <v>6031</v>
      </c>
      <c r="L454" s="580" t="s">
        <v>4613</v>
      </c>
      <c r="M454" s="1391" t="s">
        <v>4605</v>
      </c>
      <c r="N454" s="389"/>
      <c r="O454" s="389"/>
      <c r="P454" s="2958">
        <v>0.85</v>
      </c>
      <c r="Q454" s="389"/>
      <c r="R454" s="390" t="s">
        <v>5996</v>
      </c>
      <c r="S454" s="1303" t="s">
        <v>4730</v>
      </c>
      <c r="T454" s="397" t="s">
        <v>6032</v>
      </c>
    </row>
    <row r="455" spans="1:20" s="358" customFormat="1" ht="17.25" customHeight="1" x14ac:dyDescent="0.25">
      <c r="A455" s="450" t="s">
        <v>6033</v>
      </c>
      <c r="B455" s="390" t="s">
        <v>5996</v>
      </c>
      <c r="C455" s="1303" t="s">
        <v>4730</v>
      </c>
      <c r="D455" s="2958">
        <v>0</v>
      </c>
      <c r="E455" s="389"/>
      <c r="F455" s="389"/>
      <c r="G455" s="389"/>
      <c r="H455" s="1303" t="s">
        <v>4605</v>
      </c>
      <c r="I455" s="1392" t="s">
        <v>4677</v>
      </c>
      <c r="J455" s="1092" t="s">
        <v>6034</v>
      </c>
      <c r="K455" s="1093" t="s">
        <v>6035</v>
      </c>
      <c r="L455" s="580" t="s">
        <v>4617</v>
      </c>
      <c r="M455" s="1391" t="s">
        <v>4605</v>
      </c>
      <c r="N455" s="2958">
        <v>0</v>
      </c>
      <c r="O455" s="389"/>
      <c r="P455" s="389"/>
      <c r="Q455" s="389"/>
      <c r="R455" s="390" t="s">
        <v>5996</v>
      </c>
      <c r="S455" s="1303" t="s">
        <v>4730</v>
      </c>
      <c r="T455" s="397" t="s">
        <v>6036</v>
      </c>
    </row>
    <row r="456" spans="1:20" s="358" customFormat="1" ht="17.25" customHeight="1" x14ac:dyDescent="0.25">
      <c r="A456" s="450" t="s">
        <v>6037</v>
      </c>
      <c r="B456" s="390" t="s">
        <v>5996</v>
      </c>
      <c r="C456" s="1303" t="s">
        <v>4730</v>
      </c>
      <c r="D456" s="389"/>
      <c r="E456" s="2951">
        <v>2.4500000000000002</v>
      </c>
      <c r="F456" s="389"/>
      <c r="G456" s="389"/>
      <c r="H456" s="1391" t="s">
        <v>4605</v>
      </c>
      <c r="I456" s="1392" t="s">
        <v>4620</v>
      </c>
      <c r="J456" s="1092" t="s">
        <v>6038</v>
      </c>
      <c r="K456" s="1095" t="s">
        <v>6039</v>
      </c>
      <c r="L456" s="580" t="s">
        <v>4900</v>
      </c>
      <c r="M456" s="1391" t="s">
        <v>4605</v>
      </c>
      <c r="N456" s="389"/>
      <c r="O456" s="2951">
        <v>0</v>
      </c>
      <c r="P456" s="389"/>
      <c r="Q456" s="389"/>
      <c r="R456" s="390" t="s">
        <v>5996</v>
      </c>
      <c r="S456" s="1303" t="s">
        <v>4730</v>
      </c>
      <c r="T456" s="397" t="s">
        <v>6040</v>
      </c>
    </row>
    <row r="457" spans="1:20" s="358" customFormat="1" ht="17.25" customHeight="1" x14ac:dyDescent="0.25">
      <c r="A457" s="450" t="s">
        <v>6041</v>
      </c>
      <c r="B457" s="390" t="s">
        <v>5996</v>
      </c>
      <c r="C457" s="1303" t="s">
        <v>4730</v>
      </c>
      <c r="D457" s="389"/>
      <c r="E457" s="389"/>
      <c r="F457" s="2958">
        <v>1.1499999999999999</v>
      </c>
      <c r="G457" s="419"/>
      <c r="H457" s="1393" t="s">
        <v>4605</v>
      </c>
      <c r="I457" s="1392" t="s">
        <v>4903</v>
      </c>
      <c r="J457" s="1104" t="s">
        <v>6042</v>
      </c>
      <c r="K457" s="1093" t="s">
        <v>6043</v>
      </c>
      <c r="L457" s="580" t="s">
        <v>4904</v>
      </c>
      <c r="M457" s="1393" t="s">
        <v>4605</v>
      </c>
      <c r="N457" s="389"/>
      <c r="O457" s="389"/>
      <c r="P457" s="2958">
        <v>0</v>
      </c>
      <c r="Q457" s="419"/>
      <c r="R457" s="390" t="s">
        <v>5996</v>
      </c>
      <c r="S457" s="391" t="s">
        <v>4583</v>
      </c>
      <c r="T457" s="415" t="s">
        <v>6044</v>
      </c>
    </row>
    <row r="458" spans="1:20" s="358" customFormat="1" ht="17.25" customHeight="1" x14ac:dyDescent="0.25">
      <c r="A458" s="398" t="s">
        <v>6045</v>
      </c>
      <c r="B458" s="390" t="s">
        <v>5996</v>
      </c>
      <c r="C458" s="391" t="s">
        <v>4583</v>
      </c>
      <c r="D458" s="2958">
        <v>1.8399999999999999</v>
      </c>
      <c r="E458" s="389"/>
      <c r="F458" s="389"/>
      <c r="G458" s="419"/>
      <c r="H458" s="417" t="s">
        <v>4605</v>
      </c>
      <c r="I458" s="2600" t="s">
        <v>6046</v>
      </c>
      <c r="J458" s="1104" t="s">
        <v>6047</v>
      </c>
      <c r="K458" s="1095"/>
      <c r="L458" s="591" t="s">
        <v>4908</v>
      </c>
      <c r="M458" s="417" t="s">
        <v>4605</v>
      </c>
      <c r="N458" s="2958">
        <v>0</v>
      </c>
      <c r="O458" s="389"/>
      <c r="P458" s="389"/>
      <c r="Q458" s="419"/>
      <c r="R458" s="1387" t="s">
        <v>569</v>
      </c>
      <c r="S458" s="1388" t="s">
        <v>4730</v>
      </c>
      <c r="T458" s="415"/>
    </row>
    <row r="459" spans="1:20" s="358" customFormat="1" ht="17.25" customHeight="1" x14ac:dyDescent="0.25">
      <c r="A459" s="398"/>
      <c r="B459" s="1387" t="s">
        <v>569</v>
      </c>
      <c r="C459" s="1388" t="s">
        <v>4730</v>
      </c>
      <c r="D459" s="389"/>
      <c r="E459" s="2958">
        <v>0</v>
      </c>
      <c r="F459" s="389"/>
      <c r="G459" s="419"/>
      <c r="H459" s="417" t="s">
        <v>4605</v>
      </c>
      <c r="I459" s="2600" t="s">
        <v>6048</v>
      </c>
      <c r="J459" s="1104"/>
      <c r="K459" s="1390"/>
      <c r="L459" s="591" t="s">
        <v>4913</v>
      </c>
      <c r="M459" s="417" t="s">
        <v>4605</v>
      </c>
      <c r="N459" s="389"/>
      <c r="O459" s="2958">
        <v>0</v>
      </c>
      <c r="P459" s="389"/>
      <c r="Q459" s="419"/>
      <c r="R459" s="1387" t="s">
        <v>569</v>
      </c>
      <c r="S459" s="1388" t="s">
        <v>4730</v>
      </c>
      <c r="T459" s="415"/>
    </row>
    <row r="460" spans="1:20" s="358" customFormat="1" ht="17.25" customHeight="1" x14ac:dyDescent="0.25">
      <c r="A460" s="398"/>
      <c r="B460" s="1387" t="s">
        <v>569</v>
      </c>
      <c r="C460" s="1388" t="s">
        <v>4730</v>
      </c>
      <c r="D460" s="389"/>
      <c r="E460" s="389"/>
      <c r="F460" s="2958">
        <v>0</v>
      </c>
      <c r="G460" s="419"/>
      <c r="H460" s="417" t="s">
        <v>4605</v>
      </c>
      <c r="I460" s="2600" t="s">
        <v>6049</v>
      </c>
      <c r="J460" s="1104"/>
      <c r="K460" s="1390"/>
      <c r="L460" s="591" t="s">
        <v>4918</v>
      </c>
      <c r="M460" s="417" t="s">
        <v>4605</v>
      </c>
      <c r="N460" s="389"/>
      <c r="O460" s="389"/>
      <c r="P460" s="2958">
        <v>0</v>
      </c>
      <c r="Q460" s="419"/>
      <c r="R460" s="1387" t="s">
        <v>569</v>
      </c>
      <c r="S460" s="1388" t="s">
        <v>4730</v>
      </c>
      <c r="T460" s="415"/>
    </row>
    <row r="461" spans="1:20" s="358" customFormat="1" ht="17.25" customHeight="1" x14ac:dyDescent="0.25">
      <c r="A461" s="398"/>
      <c r="B461" s="1387" t="s">
        <v>569</v>
      </c>
      <c r="C461" s="1388" t="s">
        <v>4730</v>
      </c>
      <c r="D461" s="2958">
        <v>0</v>
      </c>
      <c r="E461" s="389"/>
      <c r="F461" s="389"/>
      <c r="G461" s="419"/>
      <c r="H461" s="417" t="s">
        <v>4605</v>
      </c>
      <c r="I461" s="2600" t="s">
        <v>6050</v>
      </c>
      <c r="J461" s="1104"/>
      <c r="K461" s="1390"/>
      <c r="L461" s="591" t="s">
        <v>4922</v>
      </c>
      <c r="M461" s="417" t="s">
        <v>4605</v>
      </c>
      <c r="N461" s="2958">
        <v>0</v>
      </c>
      <c r="O461" s="389"/>
      <c r="P461" s="389"/>
      <c r="Q461" s="419"/>
      <c r="R461" s="1387" t="s">
        <v>569</v>
      </c>
      <c r="S461" s="1388" t="s">
        <v>4730</v>
      </c>
      <c r="T461" s="415"/>
    </row>
    <row r="462" spans="1:20" s="358" customFormat="1" ht="17.25" customHeight="1" thickBot="1" x14ac:dyDescent="0.3">
      <c r="A462" s="433"/>
      <c r="B462" s="438" t="s">
        <v>4598</v>
      </c>
      <c r="C462" s="434" t="s">
        <v>4649</v>
      </c>
      <c r="D462" s="435"/>
      <c r="E462" s="2959">
        <v>0</v>
      </c>
      <c r="F462" s="435"/>
      <c r="G462" s="435"/>
      <c r="H462" s="434" t="s">
        <v>4605</v>
      </c>
      <c r="I462" s="2601" t="s">
        <v>6051</v>
      </c>
      <c r="J462" s="1109"/>
      <c r="K462" s="1301"/>
      <c r="L462" s="1302" t="s">
        <v>4926</v>
      </c>
      <c r="M462" s="434" t="s">
        <v>4605</v>
      </c>
      <c r="N462" s="435"/>
      <c r="O462" s="2959">
        <v>0</v>
      </c>
      <c r="P462" s="435"/>
      <c r="Q462" s="435"/>
      <c r="R462" s="438" t="s">
        <v>4598</v>
      </c>
      <c r="S462" s="434" t="s">
        <v>4649</v>
      </c>
      <c r="T462" s="440"/>
    </row>
    <row r="463" spans="1:20" s="358" customFormat="1" ht="18.600000000000001" thickTop="1" thickBot="1" x14ac:dyDescent="0.3">
      <c r="L463" s="2593"/>
      <c r="M463" s="413" t="s">
        <v>5652</v>
      </c>
      <c r="N463" s="414">
        <f>SUM(D446:D462,N446:N462)</f>
        <v>7.7399999999999993</v>
      </c>
      <c r="O463" s="414">
        <f>SUM(E446:E462,O446:O462)</f>
        <v>9.76</v>
      </c>
      <c r="P463" s="414">
        <f>SUM(F446:F462,P446:P462)</f>
        <v>12.350000000000001</v>
      </c>
    </row>
    <row r="464" spans="1:20" s="358" customFormat="1" ht="18.600000000000001" thickTop="1" thickBot="1" x14ac:dyDescent="0.3">
      <c r="A464" s="357" t="s">
        <v>6971</v>
      </c>
      <c r="C464" s="3546" t="s">
        <v>6052</v>
      </c>
      <c r="D464" s="3546"/>
      <c r="E464" s="3546"/>
      <c r="F464" s="3546"/>
      <c r="G464" s="359"/>
      <c r="H464" s="360"/>
      <c r="I464" s="360"/>
      <c r="J464" s="3554" t="s">
        <v>5070</v>
      </c>
      <c r="K464" s="3555"/>
      <c r="L464" s="2590"/>
      <c r="M464" s="360"/>
      <c r="N464" s="359"/>
      <c r="O464" s="359"/>
      <c r="P464" s="359"/>
      <c r="Q464" s="359"/>
      <c r="R464" s="359"/>
      <c r="S464" s="359"/>
    </row>
    <row r="465" spans="1:20" s="358" customFormat="1" ht="15" customHeight="1" thickTop="1" thickBot="1" x14ac:dyDescent="0.3">
      <c r="A465" s="3"/>
      <c r="B465"/>
      <c r="C465"/>
      <c r="D465" s="54"/>
      <c r="E465" s="54"/>
      <c r="F465" s="54"/>
      <c r="G465" s="54"/>
      <c r="H465" s="4"/>
      <c r="I465" s="4"/>
      <c r="J465"/>
      <c r="K465" s="56"/>
      <c r="L465" s="567"/>
      <c r="M465" s="1448" t="s">
        <v>4570</v>
      </c>
      <c r="N465" s="1445">
        <v>4.5999999999999996</v>
      </c>
      <c r="O465" s="1446">
        <v>5</v>
      </c>
      <c r="P465" s="1447">
        <v>1.5</v>
      </c>
      <c r="Q465" s="510" t="s">
        <v>4571</v>
      </c>
      <c r="R465" s="133"/>
      <c r="S465" s="128"/>
      <c r="T465" s="365"/>
    </row>
    <row r="466" spans="1:20" s="358" customFormat="1" ht="18.600000000000001" thickTop="1" thickBot="1" x14ac:dyDescent="0.3">
      <c r="A466" s="366" t="s">
        <v>4572</v>
      </c>
      <c r="B466" s="367" t="s">
        <v>4573</v>
      </c>
      <c r="C466" s="368" t="s">
        <v>4574</v>
      </c>
      <c r="D466" s="367" t="s">
        <v>4575</v>
      </c>
      <c r="E466" s="367" t="s">
        <v>4576</v>
      </c>
      <c r="F466" s="367" t="s">
        <v>4577</v>
      </c>
      <c r="G466" s="367" t="s">
        <v>4578</v>
      </c>
      <c r="H466" s="369" t="s">
        <v>4579</v>
      </c>
      <c r="I466" s="559"/>
      <c r="J466" s="370" t="s">
        <v>4580</v>
      </c>
      <c r="K466" s="371" t="s">
        <v>4580</v>
      </c>
      <c r="L466" s="577"/>
      <c r="M466" s="369" t="s">
        <v>4579</v>
      </c>
      <c r="N466" s="367" t="s">
        <v>4575</v>
      </c>
      <c r="O466" s="367" t="s">
        <v>4576</v>
      </c>
      <c r="P466" s="367" t="s">
        <v>4577</v>
      </c>
      <c r="Q466" s="367" t="s">
        <v>4578</v>
      </c>
      <c r="R466" s="367" t="s">
        <v>4573</v>
      </c>
      <c r="S466" s="368" t="s">
        <v>4574</v>
      </c>
      <c r="T466" s="372" t="s">
        <v>4572</v>
      </c>
    </row>
    <row r="467" spans="1:20" s="358" customFormat="1" ht="18" thickTop="1" x14ac:dyDescent="0.25">
      <c r="A467" s="476" t="s">
        <v>5995</v>
      </c>
      <c r="B467" s="380" t="s">
        <v>5996</v>
      </c>
      <c r="C467" s="381" t="s">
        <v>4583</v>
      </c>
      <c r="D467" s="2957">
        <v>1.1200000000000001</v>
      </c>
      <c r="E467" s="403"/>
      <c r="F467" s="403"/>
      <c r="G467" s="376"/>
      <c r="H467" s="2598" t="s">
        <v>4605</v>
      </c>
      <c r="I467" s="2599" t="s">
        <v>4585</v>
      </c>
      <c r="J467" s="1090" t="s">
        <v>6053</v>
      </c>
      <c r="K467" s="1091" t="s">
        <v>6054</v>
      </c>
      <c r="L467" s="589" t="s">
        <v>4870</v>
      </c>
      <c r="M467" s="374" t="s">
        <v>4605</v>
      </c>
      <c r="N467" s="2957">
        <v>0.79</v>
      </c>
      <c r="O467" s="403"/>
      <c r="P467" s="403"/>
      <c r="Q467" s="376"/>
      <c r="R467" s="380" t="s">
        <v>5996</v>
      </c>
      <c r="S467" s="381" t="s">
        <v>4583</v>
      </c>
      <c r="T467" s="1304" t="s">
        <v>5999</v>
      </c>
    </row>
    <row r="468" spans="1:20" s="358" customFormat="1" ht="17.25" customHeight="1" x14ac:dyDescent="0.25">
      <c r="A468" s="393" t="s">
        <v>6000</v>
      </c>
      <c r="B468" s="390" t="s">
        <v>5996</v>
      </c>
      <c r="C468" s="391" t="s">
        <v>4583</v>
      </c>
      <c r="D468" s="389"/>
      <c r="E468" s="2951">
        <v>0</v>
      </c>
      <c r="F468" s="389"/>
      <c r="G468" s="385"/>
      <c r="H468" s="1391" t="s">
        <v>4605</v>
      </c>
      <c r="I468" s="1392" t="s">
        <v>4590</v>
      </c>
      <c r="J468" s="1092" t="s">
        <v>6055</v>
      </c>
      <c r="K468" s="1093" t="s">
        <v>6056</v>
      </c>
      <c r="L468" s="579" t="s">
        <v>4872</v>
      </c>
      <c r="M468" s="1391" t="s">
        <v>4605</v>
      </c>
      <c r="N468" s="389"/>
      <c r="O468" s="2951">
        <v>0</v>
      </c>
      <c r="P468" s="389"/>
      <c r="Q468" s="389"/>
      <c r="R468" s="390" t="s">
        <v>5996</v>
      </c>
      <c r="S468" s="391" t="s">
        <v>4583</v>
      </c>
      <c r="T468" s="397" t="s">
        <v>6003</v>
      </c>
    </row>
    <row r="469" spans="1:20" s="358" customFormat="1" ht="17.25" customHeight="1" x14ac:dyDescent="0.25">
      <c r="A469" s="393" t="s">
        <v>6004</v>
      </c>
      <c r="B469" s="390" t="s">
        <v>5996</v>
      </c>
      <c r="C469" s="391" t="s">
        <v>4583</v>
      </c>
      <c r="D469" s="389"/>
      <c r="E469" s="389"/>
      <c r="F469" s="2958">
        <v>5</v>
      </c>
      <c r="G469" s="389"/>
      <c r="H469" s="1391" t="s">
        <v>4605</v>
      </c>
      <c r="I469" s="1392" t="s">
        <v>4595</v>
      </c>
      <c r="J469" s="1092" t="s">
        <v>6057</v>
      </c>
      <c r="K469" s="1095" t="s">
        <v>6058</v>
      </c>
      <c r="L469" s="580" t="s">
        <v>4875</v>
      </c>
      <c r="M469" s="1391" t="s">
        <v>4605</v>
      </c>
      <c r="N469" s="389"/>
      <c r="O469" s="389"/>
      <c r="P469" s="2958">
        <v>0.42</v>
      </c>
      <c r="Q469" s="389"/>
      <c r="R469" s="390" t="s">
        <v>5996</v>
      </c>
      <c r="S469" s="391" t="s">
        <v>4583</v>
      </c>
      <c r="T469" s="397" t="s">
        <v>6007</v>
      </c>
    </row>
    <row r="470" spans="1:20" s="358" customFormat="1" ht="17.25" customHeight="1" x14ac:dyDescent="0.25">
      <c r="A470" s="393" t="s">
        <v>6008</v>
      </c>
      <c r="B470" s="390" t="s">
        <v>5996</v>
      </c>
      <c r="C470" s="391" t="s">
        <v>4583</v>
      </c>
      <c r="D470" s="2958">
        <v>0</v>
      </c>
      <c r="E470" s="389"/>
      <c r="F470" s="389"/>
      <c r="G470" s="389"/>
      <c r="H470" s="1391" t="s">
        <v>4605</v>
      </c>
      <c r="I470" s="1392" t="s">
        <v>4652</v>
      </c>
      <c r="J470" s="1092" t="s">
        <v>6059</v>
      </c>
      <c r="K470" s="1093" t="s">
        <v>6060</v>
      </c>
      <c r="L470" s="580" t="s">
        <v>4601</v>
      </c>
      <c r="M470" s="1391" t="s">
        <v>4605</v>
      </c>
      <c r="N470" s="2958">
        <v>2.2999999999999998</v>
      </c>
      <c r="O470" s="389"/>
      <c r="P470" s="389"/>
      <c r="Q470" s="389"/>
      <c r="R470" s="390" t="s">
        <v>5996</v>
      </c>
      <c r="S470" s="391" t="s">
        <v>4583</v>
      </c>
      <c r="T470" s="397" t="s">
        <v>6011</v>
      </c>
    </row>
    <row r="471" spans="1:20" s="358" customFormat="1" ht="17.25" customHeight="1" x14ac:dyDescent="0.25">
      <c r="A471" s="393" t="s">
        <v>6012</v>
      </c>
      <c r="B471" s="390" t="s">
        <v>5996</v>
      </c>
      <c r="C471" s="391" t="s">
        <v>4583</v>
      </c>
      <c r="D471" s="389"/>
      <c r="E471" s="2951">
        <v>5.0199999999999996</v>
      </c>
      <c r="F471" s="389"/>
      <c r="G471" s="389"/>
      <c r="H471" s="1391" t="s">
        <v>4605</v>
      </c>
      <c r="I471" s="1392" t="s">
        <v>4655</v>
      </c>
      <c r="J471" s="1092" t="s">
        <v>6061</v>
      </c>
      <c r="K471" s="1095" t="s">
        <v>6062</v>
      </c>
      <c r="L471" s="580" t="s">
        <v>4604</v>
      </c>
      <c r="M471" s="1391" t="s">
        <v>4605</v>
      </c>
      <c r="N471" s="389"/>
      <c r="O471" s="2951">
        <v>0</v>
      </c>
      <c r="P471" s="389"/>
      <c r="Q471" s="389"/>
      <c r="R471" s="390" t="s">
        <v>5996</v>
      </c>
      <c r="S471" s="391" t="s">
        <v>4583</v>
      </c>
      <c r="T471" s="397" t="s">
        <v>6015</v>
      </c>
    </row>
    <row r="472" spans="1:20" s="358" customFormat="1" ht="17.25" customHeight="1" x14ac:dyDescent="0.25">
      <c r="A472" s="393" t="s">
        <v>6016</v>
      </c>
      <c r="B472" s="390" t="s">
        <v>5996</v>
      </c>
      <c r="C472" s="391" t="s">
        <v>4583</v>
      </c>
      <c r="D472" s="389"/>
      <c r="E472" s="389"/>
      <c r="F472" s="2958">
        <v>0.42</v>
      </c>
      <c r="G472" s="389"/>
      <c r="H472" s="1391" t="s">
        <v>4605</v>
      </c>
      <c r="I472" s="1392" t="s">
        <v>4660</v>
      </c>
      <c r="J472" s="1092" t="s">
        <v>6063</v>
      </c>
      <c r="K472" s="1093" t="s">
        <v>6064</v>
      </c>
      <c r="L472" s="580" t="s">
        <v>4607</v>
      </c>
      <c r="M472" s="1391" t="s">
        <v>4605</v>
      </c>
      <c r="N472" s="389"/>
      <c r="O472" s="389"/>
      <c r="P472" s="2958">
        <v>1.08</v>
      </c>
      <c r="Q472" s="389"/>
      <c r="R472" s="390" t="s">
        <v>5996</v>
      </c>
      <c r="S472" s="391" t="s">
        <v>4583</v>
      </c>
      <c r="T472" s="397" t="s">
        <v>6019</v>
      </c>
    </row>
    <row r="473" spans="1:20" s="358" customFormat="1" ht="17.25" customHeight="1" x14ac:dyDescent="0.25">
      <c r="A473" s="393" t="s">
        <v>6020</v>
      </c>
      <c r="B473" s="390" t="s">
        <v>5996</v>
      </c>
      <c r="C473" s="391" t="s">
        <v>4583</v>
      </c>
      <c r="D473" s="2958">
        <v>1.01</v>
      </c>
      <c r="E473" s="389"/>
      <c r="F473" s="389"/>
      <c r="G473" s="389"/>
      <c r="H473" s="1391" t="s">
        <v>4605</v>
      </c>
      <c r="I473" s="1392" t="s">
        <v>4664</v>
      </c>
      <c r="J473" s="1092" t="s">
        <v>6065</v>
      </c>
      <c r="K473" s="1095" t="s">
        <v>6066</v>
      </c>
      <c r="L473" s="580" t="s">
        <v>4609</v>
      </c>
      <c r="M473" s="1391" t="s">
        <v>4605</v>
      </c>
      <c r="N473" s="2958">
        <v>0</v>
      </c>
      <c r="O473" s="389"/>
      <c r="P473" s="389"/>
      <c r="Q473" s="389"/>
      <c r="R473" s="390" t="s">
        <v>5996</v>
      </c>
      <c r="S473" s="1303" t="s">
        <v>4730</v>
      </c>
      <c r="T473" s="397" t="s">
        <v>6023</v>
      </c>
    </row>
    <row r="474" spans="1:20" s="358" customFormat="1" ht="17.25" customHeight="1" x14ac:dyDescent="0.25">
      <c r="A474" s="450" t="s">
        <v>6024</v>
      </c>
      <c r="B474" s="390" t="s">
        <v>5996</v>
      </c>
      <c r="C474" s="1303" t="s">
        <v>4730</v>
      </c>
      <c r="D474" s="389"/>
      <c r="E474" s="2958">
        <v>0</v>
      </c>
      <c r="F474" s="389"/>
      <c r="G474" s="389"/>
      <c r="H474" s="1391" t="s">
        <v>6025</v>
      </c>
      <c r="I474" s="1392" t="s">
        <v>4668</v>
      </c>
      <c r="J474" s="1092" t="s">
        <v>6067</v>
      </c>
      <c r="K474" s="1093" t="s">
        <v>6068</v>
      </c>
      <c r="L474" s="580" t="s">
        <v>4611</v>
      </c>
      <c r="M474" s="1391" t="s">
        <v>4605</v>
      </c>
      <c r="N474" s="389"/>
      <c r="O474" s="2958">
        <v>0</v>
      </c>
      <c r="P474" s="389"/>
      <c r="Q474" s="389"/>
      <c r="R474" s="390" t="s">
        <v>5996</v>
      </c>
      <c r="S474" s="1303" t="s">
        <v>4730</v>
      </c>
      <c r="T474" s="397" t="s">
        <v>6028</v>
      </c>
    </row>
    <row r="475" spans="1:20" s="358" customFormat="1" ht="17.25" customHeight="1" x14ac:dyDescent="0.25">
      <c r="A475" s="450" t="s">
        <v>6029</v>
      </c>
      <c r="B475" s="390" t="s">
        <v>5996</v>
      </c>
      <c r="C475" s="1303" t="s">
        <v>4730</v>
      </c>
      <c r="D475" s="389"/>
      <c r="E475" s="389"/>
      <c r="F475" s="2958">
        <v>0</v>
      </c>
      <c r="G475" s="389"/>
      <c r="H475" s="1303" t="s">
        <v>4605</v>
      </c>
      <c r="I475" s="1392" t="s">
        <v>4672</v>
      </c>
      <c r="J475" s="1092" t="s">
        <v>6069</v>
      </c>
      <c r="K475" s="1095" t="s">
        <v>6070</v>
      </c>
      <c r="L475" s="580" t="s">
        <v>4613</v>
      </c>
      <c r="M475" s="1391" t="s">
        <v>4605</v>
      </c>
      <c r="N475" s="389"/>
      <c r="O475" s="389"/>
      <c r="P475" s="2958">
        <v>0.8</v>
      </c>
      <c r="Q475" s="389"/>
      <c r="R475" s="390" t="s">
        <v>5996</v>
      </c>
      <c r="S475" s="1303" t="s">
        <v>4730</v>
      </c>
      <c r="T475" s="397" t="s">
        <v>6032</v>
      </c>
    </row>
    <row r="476" spans="1:20" s="358" customFormat="1" ht="17.25" customHeight="1" x14ac:dyDescent="0.25">
      <c r="A476" s="450" t="s">
        <v>6033</v>
      </c>
      <c r="B476" s="390" t="s">
        <v>5996</v>
      </c>
      <c r="C476" s="1303" t="s">
        <v>4730</v>
      </c>
      <c r="D476" s="2958">
        <v>0</v>
      </c>
      <c r="E476" s="389"/>
      <c r="F476" s="389"/>
      <c r="G476" s="389"/>
      <c r="H476" s="1303" t="s">
        <v>4605</v>
      </c>
      <c r="I476" s="1392" t="s">
        <v>4677</v>
      </c>
      <c r="J476" s="1092" t="s">
        <v>6071</v>
      </c>
      <c r="K476" s="1093" t="s">
        <v>6072</v>
      </c>
      <c r="L476" s="580" t="s">
        <v>4617</v>
      </c>
      <c r="M476" s="1391" t="s">
        <v>4605</v>
      </c>
      <c r="N476" s="2958">
        <v>0</v>
      </c>
      <c r="O476" s="389"/>
      <c r="P476" s="389"/>
      <c r="Q476" s="389"/>
      <c r="R476" s="390" t="s">
        <v>5996</v>
      </c>
      <c r="S476" s="1303" t="s">
        <v>4730</v>
      </c>
      <c r="T476" s="397" t="s">
        <v>6036</v>
      </c>
    </row>
    <row r="477" spans="1:20" s="358" customFormat="1" ht="17.25" customHeight="1" x14ac:dyDescent="0.25">
      <c r="A477" s="450" t="s">
        <v>6037</v>
      </c>
      <c r="B477" s="390" t="s">
        <v>5996</v>
      </c>
      <c r="C477" s="1303" t="s">
        <v>4730</v>
      </c>
      <c r="D477" s="389"/>
      <c r="E477" s="2951">
        <v>2.3199999999999998</v>
      </c>
      <c r="F477" s="389"/>
      <c r="G477" s="389"/>
      <c r="H477" s="1391" t="s">
        <v>4605</v>
      </c>
      <c r="I477" s="1392" t="s">
        <v>4620</v>
      </c>
      <c r="J477" s="1092" t="s">
        <v>6073</v>
      </c>
      <c r="K477" s="1095" t="s">
        <v>6074</v>
      </c>
      <c r="L477" s="580" t="s">
        <v>4900</v>
      </c>
      <c r="M477" s="1391" t="s">
        <v>4605</v>
      </c>
      <c r="N477" s="389"/>
      <c r="O477" s="2951">
        <v>0</v>
      </c>
      <c r="P477" s="389"/>
      <c r="Q477" s="389"/>
      <c r="R477" s="390" t="s">
        <v>5996</v>
      </c>
      <c r="S477" s="1303" t="s">
        <v>4730</v>
      </c>
      <c r="T477" s="397" t="s">
        <v>6040</v>
      </c>
    </row>
    <row r="478" spans="1:20" s="358" customFormat="1" ht="17.25" customHeight="1" x14ac:dyDescent="0.25">
      <c r="A478" s="450" t="s">
        <v>6041</v>
      </c>
      <c r="B478" s="390" t="s">
        <v>5996</v>
      </c>
      <c r="C478" s="1303" t="s">
        <v>4730</v>
      </c>
      <c r="D478" s="389"/>
      <c r="E478" s="389"/>
      <c r="F478" s="2958">
        <v>1.07</v>
      </c>
      <c r="G478" s="419"/>
      <c r="H478" s="1393" t="s">
        <v>4605</v>
      </c>
      <c r="I478" s="1392" t="s">
        <v>4903</v>
      </c>
      <c r="J478" s="1092" t="s">
        <v>6075</v>
      </c>
      <c r="K478" s="1093" t="s">
        <v>6076</v>
      </c>
      <c r="L478" s="580" t="s">
        <v>4904</v>
      </c>
      <c r="M478" s="1393" t="s">
        <v>4605</v>
      </c>
      <c r="N478" s="389"/>
      <c r="O478" s="389"/>
      <c r="P478" s="2958">
        <v>0</v>
      </c>
      <c r="Q478" s="419"/>
      <c r="R478" s="390" t="s">
        <v>5996</v>
      </c>
      <c r="S478" s="391" t="s">
        <v>4583</v>
      </c>
      <c r="T478" s="415" t="s">
        <v>6077</v>
      </c>
    </row>
    <row r="479" spans="1:20" s="358" customFormat="1" ht="17.25" customHeight="1" x14ac:dyDescent="0.25">
      <c r="A479" s="398" t="s">
        <v>6045</v>
      </c>
      <c r="B479" s="390" t="s">
        <v>5996</v>
      </c>
      <c r="C479" s="391" t="s">
        <v>4583</v>
      </c>
      <c r="D479" s="2958">
        <v>1.02</v>
      </c>
      <c r="E479" s="389"/>
      <c r="F479" s="389"/>
      <c r="G479" s="419"/>
      <c r="H479" s="417" t="s">
        <v>4605</v>
      </c>
      <c r="I479" s="2600" t="s">
        <v>6046</v>
      </c>
      <c r="J479" s="1092" t="s">
        <v>6078</v>
      </c>
      <c r="K479" s="1390"/>
      <c r="L479" s="591" t="s">
        <v>4908</v>
      </c>
      <c r="M479" s="417" t="s">
        <v>4605</v>
      </c>
      <c r="N479" s="2958">
        <v>0</v>
      </c>
      <c r="O479" s="389"/>
      <c r="P479" s="389"/>
      <c r="Q479" s="419"/>
      <c r="R479" s="1387" t="s">
        <v>569</v>
      </c>
      <c r="S479" s="1388" t="s">
        <v>4730</v>
      </c>
      <c r="T479" s="415"/>
    </row>
    <row r="480" spans="1:20" s="358" customFormat="1" ht="17.25" customHeight="1" x14ac:dyDescent="0.25">
      <c r="A480" s="398"/>
      <c r="B480" s="1387" t="s">
        <v>569</v>
      </c>
      <c r="C480" s="1388" t="s">
        <v>4730</v>
      </c>
      <c r="D480" s="389"/>
      <c r="E480" s="2958">
        <v>0</v>
      </c>
      <c r="F480" s="389"/>
      <c r="G480" s="419"/>
      <c r="H480" s="417" t="s">
        <v>4605</v>
      </c>
      <c r="I480" s="2600" t="s">
        <v>6048</v>
      </c>
      <c r="J480" s="1389"/>
      <c r="K480" s="1390"/>
      <c r="L480" s="591" t="s">
        <v>4913</v>
      </c>
      <c r="M480" s="417" t="s">
        <v>4605</v>
      </c>
      <c r="N480" s="389"/>
      <c r="O480" s="2958">
        <v>0</v>
      </c>
      <c r="P480" s="389"/>
      <c r="Q480" s="419"/>
      <c r="R480" s="1387" t="s">
        <v>569</v>
      </c>
      <c r="S480" s="1388" t="s">
        <v>4730</v>
      </c>
      <c r="T480" s="415"/>
    </row>
    <row r="481" spans="1:20" s="358" customFormat="1" ht="17.25" customHeight="1" x14ac:dyDescent="0.25">
      <c r="A481" s="398"/>
      <c r="B481" s="1387" t="s">
        <v>569</v>
      </c>
      <c r="C481" s="1388" t="s">
        <v>4730</v>
      </c>
      <c r="D481" s="389"/>
      <c r="E481" s="389"/>
      <c r="F481" s="2958">
        <v>0</v>
      </c>
      <c r="G481" s="419"/>
      <c r="H481" s="417" t="s">
        <v>4605</v>
      </c>
      <c r="I481" s="2600" t="s">
        <v>6049</v>
      </c>
      <c r="J481" s="1389"/>
      <c r="K481" s="1390"/>
      <c r="L481" s="591" t="s">
        <v>4918</v>
      </c>
      <c r="M481" s="417" t="s">
        <v>4605</v>
      </c>
      <c r="N481" s="389"/>
      <c r="O481" s="389"/>
      <c r="P481" s="2958">
        <v>0</v>
      </c>
      <c r="Q481" s="419"/>
      <c r="R481" s="1387" t="s">
        <v>569</v>
      </c>
      <c r="S481" s="1388" t="s">
        <v>4730</v>
      </c>
      <c r="T481" s="415"/>
    </row>
    <row r="482" spans="1:20" s="358" customFormat="1" ht="17.25" customHeight="1" x14ac:dyDescent="0.25">
      <c r="A482" s="398"/>
      <c r="B482" s="1387" t="s">
        <v>569</v>
      </c>
      <c r="C482" s="1388" t="s">
        <v>4730</v>
      </c>
      <c r="D482" s="2958">
        <v>0</v>
      </c>
      <c r="E482" s="389"/>
      <c r="F482" s="389"/>
      <c r="G482" s="419"/>
      <c r="H482" s="417" t="s">
        <v>4605</v>
      </c>
      <c r="I482" s="2600" t="s">
        <v>6050</v>
      </c>
      <c r="J482" s="1389"/>
      <c r="K482" s="1390"/>
      <c r="L482" s="591" t="s">
        <v>4922</v>
      </c>
      <c r="M482" s="417" t="s">
        <v>4605</v>
      </c>
      <c r="N482" s="2958">
        <v>0</v>
      </c>
      <c r="O482" s="389"/>
      <c r="P482" s="389"/>
      <c r="Q482" s="419"/>
      <c r="R482" s="1387" t="s">
        <v>569</v>
      </c>
      <c r="S482" s="1388" t="s">
        <v>4730</v>
      </c>
      <c r="T482" s="415"/>
    </row>
    <row r="483" spans="1:20" s="358" customFormat="1" ht="17.25" customHeight="1" thickBot="1" x14ac:dyDescent="0.3">
      <c r="A483" s="433"/>
      <c r="B483" s="438" t="s">
        <v>4598</v>
      </c>
      <c r="C483" s="434" t="s">
        <v>4649</v>
      </c>
      <c r="D483" s="435"/>
      <c r="E483" s="2959">
        <v>0</v>
      </c>
      <c r="F483" s="435"/>
      <c r="G483" s="435"/>
      <c r="H483" s="434" t="s">
        <v>4605</v>
      </c>
      <c r="I483" s="2601" t="s">
        <v>6051</v>
      </c>
      <c r="J483" s="1300"/>
      <c r="K483" s="1301"/>
      <c r="L483" s="1302" t="s">
        <v>4926</v>
      </c>
      <c r="M483" s="434" t="s">
        <v>4605</v>
      </c>
      <c r="N483" s="435"/>
      <c r="O483" s="2959">
        <v>0</v>
      </c>
      <c r="P483" s="435"/>
      <c r="Q483" s="435"/>
      <c r="R483" s="438" t="s">
        <v>4598</v>
      </c>
      <c r="S483" s="434" t="s">
        <v>4649</v>
      </c>
      <c r="T483" s="440"/>
    </row>
    <row r="484" spans="1:20" s="358" customFormat="1" ht="18.600000000000001" thickTop="1" thickBot="1" x14ac:dyDescent="0.3">
      <c r="L484" s="2593"/>
      <c r="M484" s="413" t="s">
        <v>5652</v>
      </c>
      <c r="N484" s="414">
        <f>SUM(D467:D483,N467:N483)</f>
        <v>6.24</v>
      </c>
      <c r="O484" s="414">
        <f>SUM(E467:E483,O467:O483)</f>
        <v>7.34</v>
      </c>
      <c r="P484" s="414">
        <f>SUM(F467:F483,P467:P483)</f>
        <v>8.7900000000000009</v>
      </c>
    </row>
    <row r="485" spans="1:20" s="358" customFormat="1" ht="18.600000000000001" thickTop="1" thickBot="1" x14ac:dyDescent="0.3">
      <c r="A485" s="357" t="s">
        <v>6972</v>
      </c>
      <c r="C485" s="3546" t="s">
        <v>6079</v>
      </c>
      <c r="D485" s="3546"/>
      <c r="E485" s="3546"/>
      <c r="F485" s="3546"/>
      <c r="G485" s="359"/>
      <c r="H485" s="360"/>
      <c r="I485" s="360"/>
      <c r="J485" s="3554" t="s">
        <v>4722</v>
      </c>
      <c r="K485" s="3555"/>
      <c r="L485" s="2590"/>
      <c r="M485" s="360"/>
      <c r="N485" s="359"/>
      <c r="O485" s="359"/>
      <c r="P485" s="359"/>
      <c r="Q485" s="359"/>
      <c r="R485" s="359"/>
      <c r="S485" s="359"/>
    </row>
    <row r="486" spans="1:20" s="358" customFormat="1" ht="15" customHeight="1" thickTop="1" thickBot="1" x14ac:dyDescent="0.3">
      <c r="A486" s="3"/>
      <c r="B486"/>
      <c r="C486"/>
      <c r="D486" s="54"/>
      <c r="E486" s="54"/>
      <c r="F486" s="54"/>
      <c r="G486" s="54"/>
      <c r="H486" s="4"/>
      <c r="I486" s="4"/>
      <c r="J486"/>
      <c r="K486" s="56"/>
      <c r="L486" s="567"/>
      <c r="M486" s="1448" t="s">
        <v>4570</v>
      </c>
      <c r="N486" s="1445">
        <v>35.1</v>
      </c>
      <c r="O486" s="1446">
        <v>38.9</v>
      </c>
      <c r="P486" s="1447">
        <v>22.2</v>
      </c>
      <c r="Q486" s="510" t="s">
        <v>4571</v>
      </c>
      <c r="R486" s="133"/>
      <c r="S486" s="128"/>
      <c r="T486" s="365"/>
    </row>
    <row r="487" spans="1:20" s="358" customFormat="1" ht="18.600000000000001" thickTop="1" thickBot="1" x14ac:dyDescent="0.3">
      <c r="A487" s="366" t="s">
        <v>4572</v>
      </c>
      <c r="B487" s="367" t="s">
        <v>4573</v>
      </c>
      <c r="C487" s="368" t="s">
        <v>4574</v>
      </c>
      <c r="D487" s="367" t="s">
        <v>4575</v>
      </c>
      <c r="E487" s="367" t="s">
        <v>4576</v>
      </c>
      <c r="F487" s="367" t="s">
        <v>4577</v>
      </c>
      <c r="G487" s="367" t="s">
        <v>4578</v>
      </c>
      <c r="H487" s="369" t="s">
        <v>4579</v>
      </c>
      <c r="I487" s="559"/>
      <c r="J487" s="370" t="s">
        <v>4580</v>
      </c>
      <c r="K487" s="371" t="s">
        <v>4580</v>
      </c>
      <c r="L487" s="577"/>
      <c r="M487" s="369" t="s">
        <v>4579</v>
      </c>
      <c r="N487" s="367" t="s">
        <v>4575</v>
      </c>
      <c r="O487" s="367" t="s">
        <v>4576</v>
      </c>
      <c r="P487" s="367" t="s">
        <v>4577</v>
      </c>
      <c r="Q487" s="367" t="s">
        <v>4578</v>
      </c>
      <c r="R487" s="367" t="s">
        <v>4573</v>
      </c>
      <c r="S487" s="368" t="s">
        <v>4574</v>
      </c>
      <c r="T487" s="372" t="s">
        <v>4572</v>
      </c>
    </row>
    <row r="488" spans="1:20" s="358" customFormat="1" ht="18" thickTop="1" x14ac:dyDescent="0.25">
      <c r="A488" s="476" t="s">
        <v>6080</v>
      </c>
      <c r="B488" s="380" t="s">
        <v>5996</v>
      </c>
      <c r="C488" s="381" t="s">
        <v>4583</v>
      </c>
      <c r="D488" s="2957">
        <v>9.4</v>
      </c>
      <c r="E488" s="403"/>
      <c r="F488" s="403"/>
      <c r="G488" s="376"/>
      <c r="H488" s="2598" t="s">
        <v>4943</v>
      </c>
      <c r="I488" s="2599" t="s">
        <v>4585</v>
      </c>
      <c r="J488" s="1090"/>
      <c r="K488" s="1091"/>
      <c r="L488" s="589" t="s">
        <v>4870</v>
      </c>
      <c r="M488" s="374" t="s">
        <v>5008</v>
      </c>
      <c r="N488" s="2957">
        <v>8.6</v>
      </c>
      <c r="O488" s="403"/>
      <c r="P488" s="403"/>
      <c r="Q488" s="376"/>
      <c r="R488" s="380" t="s">
        <v>5996</v>
      </c>
      <c r="S488" s="381" t="s">
        <v>4583</v>
      </c>
      <c r="T488" s="1304" t="s">
        <v>6081</v>
      </c>
    </row>
    <row r="489" spans="1:20" s="358" customFormat="1" ht="17.25" customHeight="1" x14ac:dyDescent="0.25">
      <c r="A489" s="393" t="s">
        <v>6082</v>
      </c>
      <c r="B489" s="390" t="s">
        <v>5996</v>
      </c>
      <c r="C489" s="391" t="s">
        <v>4583</v>
      </c>
      <c r="D489" s="389"/>
      <c r="E489" s="2951">
        <v>7.55</v>
      </c>
      <c r="F489" s="389"/>
      <c r="G489" s="385"/>
      <c r="H489" s="384" t="s">
        <v>5008</v>
      </c>
      <c r="I489" s="2600" t="s">
        <v>4590</v>
      </c>
      <c r="J489" s="1092"/>
      <c r="K489" s="1093"/>
      <c r="L489" s="590" t="s">
        <v>4872</v>
      </c>
      <c r="M489" s="384" t="s">
        <v>5008</v>
      </c>
      <c r="N489" s="389"/>
      <c r="O489" s="2951">
        <v>9.4700000000000006</v>
      </c>
      <c r="P489" s="389"/>
      <c r="Q489" s="389"/>
      <c r="R489" s="390" t="s">
        <v>5996</v>
      </c>
      <c r="S489" s="391" t="s">
        <v>4583</v>
      </c>
      <c r="T489" s="397" t="s">
        <v>6083</v>
      </c>
    </row>
    <row r="490" spans="1:20" s="358" customFormat="1" ht="17.25" customHeight="1" x14ac:dyDescent="0.25">
      <c r="A490" s="393" t="s">
        <v>6084</v>
      </c>
      <c r="B490" s="390" t="s">
        <v>5996</v>
      </c>
      <c r="C490" s="391" t="s">
        <v>4583</v>
      </c>
      <c r="D490" s="389"/>
      <c r="E490" s="389"/>
      <c r="F490" s="2958">
        <v>8.6199999999999992</v>
      </c>
      <c r="G490" s="389"/>
      <c r="H490" s="384" t="s">
        <v>5008</v>
      </c>
      <c r="I490" s="2600" t="s">
        <v>4595</v>
      </c>
      <c r="J490" s="1094"/>
      <c r="K490" s="1095"/>
      <c r="L490" s="591" t="s">
        <v>4875</v>
      </c>
      <c r="M490" s="1305" t="s">
        <v>6085</v>
      </c>
      <c r="N490" s="389"/>
      <c r="O490" s="389"/>
      <c r="P490" s="2958">
        <v>5.5600000000000005</v>
      </c>
      <c r="Q490" s="389"/>
      <c r="R490" s="390" t="s">
        <v>5996</v>
      </c>
      <c r="S490" s="391" t="s">
        <v>4583</v>
      </c>
      <c r="T490" s="397" t="s">
        <v>6086</v>
      </c>
    </row>
    <row r="491" spans="1:20" s="358" customFormat="1" ht="17.25" customHeight="1" x14ac:dyDescent="0.25">
      <c r="A491" s="393" t="s">
        <v>6087</v>
      </c>
      <c r="B491" s="390" t="s">
        <v>5996</v>
      </c>
      <c r="C491" s="391" t="s">
        <v>4583</v>
      </c>
      <c r="D491" s="2958">
        <v>10.37</v>
      </c>
      <c r="E491" s="389"/>
      <c r="F491" s="389"/>
      <c r="G491" s="389"/>
      <c r="H491" s="384" t="s">
        <v>5008</v>
      </c>
      <c r="I491" s="560" t="s">
        <v>4652</v>
      </c>
      <c r="J491" s="1094"/>
      <c r="K491" s="1095"/>
      <c r="L491" s="580" t="s">
        <v>4601</v>
      </c>
      <c r="M491" s="384" t="s">
        <v>5008</v>
      </c>
      <c r="N491" s="2958">
        <v>10.83</v>
      </c>
      <c r="O491" s="389"/>
      <c r="P491" s="389"/>
      <c r="Q491" s="389"/>
      <c r="R491" s="390" t="s">
        <v>5996</v>
      </c>
      <c r="S491" s="391" t="s">
        <v>4583</v>
      </c>
      <c r="T491" s="397" t="s">
        <v>6088</v>
      </c>
    </row>
    <row r="492" spans="1:20" s="358" customFormat="1" ht="17.25" customHeight="1" x14ac:dyDescent="0.25">
      <c r="A492" s="393" t="s">
        <v>6089</v>
      </c>
      <c r="B492" s="390" t="s">
        <v>5996</v>
      </c>
      <c r="C492" s="391" t="s">
        <v>4583</v>
      </c>
      <c r="D492" s="389"/>
      <c r="E492" s="2951">
        <v>9.94</v>
      </c>
      <c r="F492" s="389"/>
      <c r="G492" s="389"/>
      <c r="H492" s="384" t="s">
        <v>5008</v>
      </c>
      <c r="I492" s="560" t="s">
        <v>4655</v>
      </c>
      <c r="J492" s="1094"/>
      <c r="K492" s="1095"/>
      <c r="L492" s="580" t="s">
        <v>4604</v>
      </c>
      <c r="M492" s="384" t="s">
        <v>5008</v>
      </c>
      <c r="N492" s="389"/>
      <c r="O492" s="2951">
        <v>8.24</v>
      </c>
      <c r="P492" s="389"/>
      <c r="Q492" s="389"/>
      <c r="R492" s="390" t="s">
        <v>5996</v>
      </c>
      <c r="S492" s="391" t="s">
        <v>4583</v>
      </c>
      <c r="T492" s="397" t="s">
        <v>6090</v>
      </c>
    </row>
    <row r="493" spans="1:20" s="358" customFormat="1" ht="17.25" customHeight="1" x14ac:dyDescent="0.25">
      <c r="A493" s="393" t="s">
        <v>6091</v>
      </c>
      <c r="B493" s="390" t="s">
        <v>5996</v>
      </c>
      <c r="C493" s="391" t="s">
        <v>4583</v>
      </c>
      <c r="D493" s="389"/>
      <c r="E493" s="389"/>
      <c r="F493" s="2958">
        <v>13.25</v>
      </c>
      <c r="G493" s="389"/>
      <c r="H493" s="384" t="s">
        <v>5008</v>
      </c>
      <c r="I493" s="560" t="s">
        <v>4660</v>
      </c>
      <c r="J493" s="1094"/>
      <c r="K493" s="1095"/>
      <c r="L493" s="580" t="s">
        <v>4607</v>
      </c>
      <c r="M493" s="1305" t="s">
        <v>6085</v>
      </c>
      <c r="N493" s="389"/>
      <c r="O493" s="389"/>
      <c r="P493" s="2958">
        <v>4.7</v>
      </c>
      <c r="Q493" s="389"/>
      <c r="R493" s="390" t="s">
        <v>5996</v>
      </c>
      <c r="S493" s="391" t="s">
        <v>4583</v>
      </c>
      <c r="T493" s="397" t="s">
        <v>6092</v>
      </c>
    </row>
    <row r="494" spans="1:20" s="358" customFormat="1" ht="17.25" customHeight="1" x14ac:dyDescent="0.25">
      <c r="A494" s="393" t="s">
        <v>6093</v>
      </c>
      <c r="B494" s="390" t="s">
        <v>5996</v>
      </c>
      <c r="C494" s="391" t="s">
        <v>4583</v>
      </c>
      <c r="D494" s="2958">
        <v>12.45</v>
      </c>
      <c r="E494" s="389"/>
      <c r="F494" s="389"/>
      <c r="G494" s="389"/>
      <c r="H494" s="384" t="s">
        <v>5008</v>
      </c>
      <c r="I494" s="560" t="s">
        <v>4664</v>
      </c>
      <c r="J494" s="1094"/>
      <c r="K494" s="1095"/>
      <c r="L494" s="580" t="s">
        <v>4609</v>
      </c>
      <c r="M494" s="1305" t="s">
        <v>6085</v>
      </c>
      <c r="N494" s="2958">
        <v>3.11</v>
      </c>
      <c r="O494" s="389"/>
      <c r="P494" s="389"/>
      <c r="Q494" s="389"/>
      <c r="R494" s="390" t="s">
        <v>5996</v>
      </c>
      <c r="S494" s="391" t="s">
        <v>4583</v>
      </c>
      <c r="T494" s="397" t="s">
        <v>6094</v>
      </c>
    </row>
    <row r="495" spans="1:20" s="358" customFormat="1" ht="17.25" customHeight="1" x14ac:dyDescent="0.25">
      <c r="A495" s="450" t="s">
        <v>6095</v>
      </c>
      <c r="B495" s="390" t="s">
        <v>5996</v>
      </c>
      <c r="C495" s="391" t="s">
        <v>4583</v>
      </c>
      <c r="D495" s="389"/>
      <c r="E495" s="2958">
        <v>10.73</v>
      </c>
      <c r="F495" s="389"/>
      <c r="G495" s="389"/>
      <c r="H495" s="1305" t="s">
        <v>6085</v>
      </c>
      <c r="I495" s="560" t="s">
        <v>4668</v>
      </c>
      <c r="J495" s="1094"/>
      <c r="K495" s="1095"/>
      <c r="L495" s="580" t="s">
        <v>4611</v>
      </c>
      <c r="M495" s="384" t="s">
        <v>5008</v>
      </c>
      <c r="N495" s="389"/>
      <c r="O495" s="2958">
        <v>14.87</v>
      </c>
      <c r="P495" s="389"/>
      <c r="Q495" s="389"/>
      <c r="R495" s="390" t="s">
        <v>5996</v>
      </c>
      <c r="S495" s="1303" t="s">
        <v>4730</v>
      </c>
      <c r="T495" s="397" t="s">
        <v>6096</v>
      </c>
    </row>
    <row r="496" spans="1:20" s="358" customFormat="1" ht="17.25" customHeight="1" x14ac:dyDescent="0.25">
      <c r="A496" s="450" t="s">
        <v>6097</v>
      </c>
      <c r="B496" s="390" t="s">
        <v>5996</v>
      </c>
      <c r="C496" s="391" t="s">
        <v>4583</v>
      </c>
      <c r="D496" s="389"/>
      <c r="E496" s="389"/>
      <c r="F496" s="2958">
        <v>6.06</v>
      </c>
      <c r="G496" s="389"/>
      <c r="H496" s="1306" t="s">
        <v>4584</v>
      </c>
      <c r="I496" s="560" t="s">
        <v>4672</v>
      </c>
      <c r="J496" s="1094"/>
      <c r="K496" s="1095"/>
      <c r="L496" s="580" t="s">
        <v>4613</v>
      </c>
      <c r="M496" s="384" t="s">
        <v>5008</v>
      </c>
      <c r="N496" s="389"/>
      <c r="O496" s="389"/>
      <c r="P496" s="2958">
        <v>11.12</v>
      </c>
      <c r="Q496" s="389"/>
      <c r="R496" s="390" t="s">
        <v>5996</v>
      </c>
      <c r="S496" s="1303" t="s">
        <v>4730</v>
      </c>
      <c r="T496" s="397" t="s">
        <v>6098</v>
      </c>
    </row>
    <row r="497" spans="1:20" s="358" customFormat="1" ht="17.25" customHeight="1" x14ac:dyDescent="0.25">
      <c r="A497" s="450" t="s">
        <v>6099</v>
      </c>
      <c r="B497" s="390" t="s">
        <v>5996</v>
      </c>
      <c r="C497" s="391" t="s">
        <v>4583</v>
      </c>
      <c r="D497" s="2958">
        <v>6.15</v>
      </c>
      <c r="E497" s="389"/>
      <c r="F497" s="389"/>
      <c r="G497" s="389"/>
      <c r="H497" s="1306" t="s">
        <v>4584</v>
      </c>
      <c r="I497" s="560" t="s">
        <v>4677</v>
      </c>
      <c r="J497" s="1094"/>
      <c r="K497" s="1095"/>
      <c r="L497" s="580" t="s">
        <v>4617</v>
      </c>
      <c r="M497" s="384" t="s">
        <v>5008</v>
      </c>
      <c r="N497" s="2958">
        <v>12.03</v>
      </c>
      <c r="O497" s="389"/>
      <c r="P497" s="389"/>
      <c r="Q497" s="389"/>
      <c r="R497" s="390" t="s">
        <v>5996</v>
      </c>
      <c r="S497" s="1303" t="s">
        <v>4730</v>
      </c>
      <c r="T497" s="397" t="s">
        <v>6100</v>
      </c>
    </row>
    <row r="498" spans="1:20" s="358" customFormat="1" ht="17.25" customHeight="1" x14ac:dyDescent="0.25">
      <c r="A498" s="450"/>
      <c r="B498" s="390" t="s">
        <v>569</v>
      </c>
      <c r="C498" s="1303" t="s">
        <v>4730</v>
      </c>
      <c r="D498" s="389"/>
      <c r="E498" s="2951">
        <v>10.29</v>
      </c>
      <c r="F498" s="389"/>
      <c r="G498" s="389"/>
      <c r="H498" s="384" t="s">
        <v>5008</v>
      </c>
      <c r="I498" s="2600" t="s">
        <v>6101</v>
      </c>
      <c r="J498" s="1094"/>
      <c r="K498" s="1095"/>
      <c r="L498" s="591" t="s">
        <v>6102</v>
      </c>
      <c r="M498" s="384" t="s">
        <v>5008</v>
      </c>
      <c r="N498" s="389"/>
      <c r="O498" s="2951">
        <v>10.5</v>
      </c>
      <c r="P498" s="389"/>
      <c r="Q498" s="389"/>
      <c r="R498" s="390" t="s">
        <v>5996</v>
      </c>
      <c r="S498" s="1303" t="s">
        <v>4730</v>
      </c>
      <c r="T498" s="397" t="s">
        <v>6103</v>
      </c>
    </row>
    <row r="499" spans="1:20" s="358" customFormat="1" ht="17.25" customHeight="1" thickBot="1" x14ac:dyDescent="0.3">
      <c r="A499" s="433"/>
      <c r="B499" s="438" t="s">
        <v>4598</v>
      </c>
      <c r="C499" s="434" t="s">
        <v>4649</v>
      </c>
      <c r="D499" s="435"/>
      <c r="E499" s="435"/>
      <c r="F499" s="2959">
        <v>11.63</v>
      </c>
      <c r="G499" s="435"/>
      <c r="H499" s="434" t="s">
        <v>5008</v>
      </c>
      <c r="I499" s="2601" t="s">
        <v>6104</v>
      </c>
      <c r="J499" s="1300"/>
      <c r="K499" s="1301"/>
      <c r="L499" s="1302" t="s">
        <v>6105</v>
      </c>
      <c r="M499" s="434" t="s">
        <v>5008</v>
      </c>
      <c r="N499" s="435"/>
      <c r="O499" s="435"/>
      <c r="P499" s="2959">
        <v>0</v>
      </c>
      <c r="Q499" s="435"/>
      <c r="R499" s="438" t="s">
        <v>4598</v>
      </c>
      <c r="S499" s="434" t="s">
        <v>4649</v>
      </c>
      <c r="T499" s="440"/>
    </row>
    <row r="500" spans="1:20" s="358" customFormat="1" ht="18.600000000000001" thickTop="1" thickBot="1" x14ac:dyDescent="0.3">
      <c r="L500" s="2593"/>
      <c r="M500" s="413" t="s">
        <v>5652</v>
      </c>
      <c r="N500" s="414">
        <f>SUM(D488:D499,N488:N499)</f>
        <v>72.94</v>
      </c>
      <c r="O500" s="414">
        <f>SUM(E488:E499,O488:O499)</f>
        <v>81.59</v>
      </c>
      <c r="P500" s="414">
        <f>SUM(F488:F499,P488:P499)</f>
        <v>60.94</v>
      </c>
    </row>
    <row r="501" spans="1:20" s="358" customFormat="1" ht="18.600000000000001" thickTop="1" thickBot="1" x14ac:dyDescent="0.3">
      <c r="A501" s="357" t="s">
        <v>6973</v>
      </c>
      <c r="C501" s="3546" t="s">
        <v>6106</v>
      </c>
      <c r="D501" s="3546"/>
      <c r="E501" s="3546"/>
      <c r="F501" s="3546"/>
      <c r="G501" s="359"/>
      <c r="H501" s="360"/>
      <c r="I501" s="360"/>
      <c r="J501" s="3554" t="s">
        <v>4722</v>
      </c>
      <c r="K501" s="3555"/>
      <c r="L501" s="2590"/>
      <c r="M501" s="360"/>
      <c r="N501" s="359"/>
      <c r="O501" s="359"/>
      <c r="P501" s="359"/>
      <c r="Q501" s="359"/>
      <c r="R501" s="359"/>
      <c r="S501" s="359"/>
    </row>
    <row r="502" spans="1:20" s="358" customFormat="1" ht="15" customHeight="1" thickTop="1" thickBot="1" x14ac:dyDescent="0.3">
      <c r="A502" s="3"/>
      <c r="B502"/>
      <c r="C502"/>
      <c r="D502" s="54"/>
      <c r="E502" s="54"/>
      <c r="F502" s="54"/>
      <c r="G502" s="54"/>
      <c r="H502" s="4"/>
      <c r="I502" s="4"/>
      <c r="J502"/>
      <c r="K502" s="56"/>
      <c r="L502" s="567"/>
      <c r="M502" s="1448" t="s">
        <v>4570</v>
      </c>
      <c r="N502" s="1445">
        <v>28.1</v>
      </c>
      <c r="O502" s="1446">
        <v>32.6</v>
      </c>
      <c r="P502" s="1447">
        <v>23.1</v>
      </c>
      <c r="Q502" s="510" t="s">
        <v>4571</v>
      </c>
      <c r="R502" s="133"/>
      <c r="S502" s="128"/>
      <c r="T502" s="365"/>
    </row>
    <row r="503" spans="1:20" s="358" customFormat="1" ht="18.600000000000001" thickTop="1" thickBot="1" x14ac:dyDescent="0.3">
      <c r="A503" s="366" t="s">
        <v>4572</v>
      </c>
      <c r="B503" s="367" t="s">
        <v>4573</v>
      </c>
      <c r="C503" s="368" t="s">
        <v>4574</v>
      </c>
      <c r="D503" s="367" t="s">
        <v>4575</v>
      </c>
      <c r="E503" s="367" t="s">
        <v>4576</v>
      </c>
      <c r="F503" s="367" t="s">
        <v>4577</v>
      </c>
      <c r="G503" s="367" t="s">
        <v>4578</v>
      </c>
      <c r="H503" s="369" t="s">
        <v>4579</v>
      </c>
      <c r="I503" s="559"/>
      <c r="J503" s="370" t="s">
        <v>4580</v>
      </c>
      <c r="K503" s="371" t="s">
        <v>4580</v>
      </c>
      <c r="L503" s="577"/>
      <c r="M503" s="369" t="s">
        <v>4579</v>
      </c>
      <c r="N503" s="367" t="s">
        <v>4575</v>
      </c>
      <c r="O503" s="367" t="s">
        <v>4576</v>
      </c>
      <c r="P503" s="367" t="s">
        <v>4577</v>
      </c>
      <c r="Q503" s="367" t="s">
        <v>4578</v>
      </c>
      <c r="R503" s="367" t="s">
        <v>4573</v>
      </c>
      <c r="S503" s="368" t="s">
        <v>4574</v>
      </c>
      <c r="T503" s="372" t="s">
        <v>4572</v>
      </c>
    </row>
    <row r="504" spans="1:20" s="358" customFormat="1" ht="18" thickTop="1" x14ac:dyDescent="0.25">
      <c r="A504" s="476" t="s">
        <v>6107</v>
      </c>
      <c r="B504" s="380" t="s">
        <v>5996</v>
      </c>
      <c r="C504" s="381" t="s">
        <v>4583</v>
      </c>
      <c r="D504" s="2957">
        <v>9.39</v>
      </c>
      <c r="E504" s="403"/>
      <c r="F504" s="403"/>
      <c r="G504" s="376"/>
      <c r="H504" s="2598" t="s">
        <v>4943</v>
      </c>
      <c r="I504" s="2599" t="s">
        <v>4585</v>
      </c>
      <c r="J504" s="1090"/>
      <c r="K504" s="1091"/>
      <c r="L504" s="589" t="s">
        <v>4870</v>
      </c>
      <c r="M504" s="374" t="s">
        <v>5008</v>
      </c>
      <c r="N504" s="2957">
        <v>9.5500000000000007</v>
      </c>
      <c r="O504" s="403"/>
      <c r="P504" s="403"/>
      <c r="Q504" s="376"/>
      <c r="R504" s="380" t="s">
        <v>5996</v>
      </c>
      <c r="S504" s="381" t="s">
        <v>4583</v>
      </c>
      <c r="T504" s="1304" t="s">
        <v>6108</v>
      </c>
    </row>
    <row r="505" spans="1:20" s="358" customFormat="1" ht="17.25" customHeight="1" x14ac:dyDescent="0.25">
      <c r="A505" s="393" t="s">
        <v>6109</v>
      </c>
      <c r="B505" s="390" t="s">
        <v>5996</v>
      </c>
      <c r="C505" s="391" t="s">
        <v>4583</v>
      </c>
      <c r="D505" s="389"/>
      <c r="E505" s="2951">
        <v>7.21</v>
      </c>
      <c r="F505" s="389"/>
      <c r="G505" s="385"/>
      <c r="H505" s="384" t="s">
        <v>5008</v>
      </c>
      <c r="I505" s="2600" t="s">
        <v>4590</v>
      </c>
      <c r="J505" s="1092"/>
      <c r="K505" s="1093"/>
      <c r="L505" s="590" t="s">
        <v>4872</v>
      </c>
      <c r="M505" s="384" t="s">
        <v>5008</v>
      </c>
      <c r="N505" s="389"/>
      <c r="O505" s="2951">
        <v>9.2200000000000006</v>
      </c>
      <c r="P505" s="389"/>
      <c r="Q505" s="389"/>
      <c r="R505" s="390" t="s">
        <v>5996</v>
      </c>
      <c r="S505" s="391" t="s">
        <v>4583</v>
      </c>
      <c r="T505" s="397" t="s">
        <v>6110</v>
      </c>
    </row>
    <row r="506" spans="1:20" s="358" customFormat="1" ht="17.25" customHeight="1" x14ac:dyDescent="0.25">
      <c r="A506" s="393" t="s">
        <v>6111</v>
      </c>
      <c r="B506" s="390" t="s">
        <v>5996</v>
      </c>
      <c r="C506" s="391" t="s">
        <v>4583</v>
      </c>
      <c r="D506" s="389"/>
      <c r="E506" s="389"/>
      <c r="F506" s="2958">
        <v>8.5299999999999994</v>
      </c>
      <c r="G506" s="389"/>
      <c r="H506" s="384" t="s">
        <v>5008</v>
      </c>
      <c r="I506" s="2600" t="s">
        <v>4595</v>
      </c>
      <c r="J506" s="1094"/>
      <c r="K506" s="1095"/>
      <c r="L506" s="591" t="s">
        <v>4875</v>
      </c>
      <c r="M506" s="1305" t="s">
        <v>6085</v>
      </c>
      <c r="N506" s="389"/>
      <c r="O506" s="389"/>
      <c r="P506" s="2958">
        <v>4.71</v>
      </c>
      <c r="Q506" s="389"/>
      <c r="R506" s="390" t="s">
        <v>5996</v>
      </c>
      <c r="S506" s="391" t="s">
        <v>4583</v>
      </c>
      <c r="T506" s="397" t="s">
        <v>6112</v>
      </c>
    </row>
    <row r="507" spans="1:20" s="358" customFormat="1" ht="17.25" customHeight="1" x14ac:dyDescent="0.25">
      <c r="A507" s="393" t="s">
        <v>6113</v>
      </c>
      <c r="B507" s="390" t="s">
        <v>5996</v>
      </c>
      <c r="C507" s="391" t="s">
        <v>4583</v>
      </c>
      <c r="D507" s="2958">
        <v>10.53</v>
      </c>
      <c r="E507" s="389"/>
      <c r="F507" s="389"/>
      <c r="G507" s="389"/>
      <c r="H507" s="384" t="s">
        <v>5008</v>
      </c>
      <c r="I507" s="560" t="s">
        <v>4652</v>
      </c>
      <c r="J507" s="1094"/>
      <c r="K507" s="1095"/>
      <c r="L507" s="580" t="s">
        <v>4601</v>
      </c>
      <c r="M507" s="384" t="s">
        <v>5008</v>
      </c>
      <c r="N507" s="2958">
        <v>11.41</v>
      </c>
      <c r="O507" s="389"/>
      <c r="P507" s="389"/>
      <c r="Q507" s="389"/>
      <c r="R507" s="390" t="s">
        <v>5996</v>
      </c>
      <c r="S507" s="391" t="s">
        <v>4583</v>
      </c>
      <c r="T507" s="397" t="s">
        <v>6114</v>
      </c>
    </row>
    <row r="508" spans="1:20" s="358" customFormat="1" ht="17.25" customHeight="1" x14ac:dyDescent="0.25">
      <c r="A508" s="393" t="s">
        <v>6115</v>
      </c>
      <c r="B508" s="390" t="s">
        <v>5996</v>
      </c>
      <c r="C508" s="391" t="s">
        <v>4583</v>
      </c>
      <c r="D508" s="389"/>
      <c r="E508" s="2951">
        <v>9.61</v>
      </c>
      <c r="F508" s="389"/>
      <c r="G508" s="389"/>
      <c r="H508" s="384" t="s">
        <v>5008</v>
      </c>
      <c r="I508" s="560" t="s">
        <v>4655</v>
      </c>
      <c r="J508" s="1094"/>
      <c r="K508" s="1095"/>
      <c r="L508" s="580" t="s">
        <v>4604</v>
      </c>
      <c r="M508" s="384" t="s">
        <v>5008</v>
      </c>
      <c r="N508" s="389"/>
      <c r="O508" s="2951">
        <v>8.4600000000000009</v>
      </c>
      <c r="P508" s="389"/>
      <c r="Q508" s="389"/>
      <c r="R508" s="390" t="s">
        <v>5996</v>
      </c>
      <c r="S508" s="391" t="s">
        <v>4583</v>
      </c>
      <c r="T508" s="397" t="s">
        <v>6116</v>
      </c>
    </row>
    <row r="509" spans="1:20" s="358" customFormat="1" ht="17.25" customHeight="1" x14ac:dyDescent="0.25">
      <c r="A509" s="393" t="s">
        <v>6117</v>
      </c>
      <c r="B509" s="390" t="s">
        <v>5996</v>
      </c>
      <c r="C509" s="391" t="s">
        <v>4583</v>
      </c>
      <c r="D509" s="389"/>
      <c r="E509" s="389"/>
      <c r="F509" s="2958">
        <v>12.9</v>
      </c>
      <c r="G509" s="389"/>
      <c r="H509" s="384" t="s">
        <v>5008</v>
      </c>
      <c r="I509" s="560" t="s">
        <v>4660</v>
      </c>
      <c r="J509" s="1094"/>
      <c r="K509" s="1095"/>
      <c r="L509" s="580" t="s">
        <v>4607</v>
      </c>
      <c r="M509" s="1305" t="s">
        <v>6085</v>
      </c>
      <c r="N509" s="389"/>
      <c r="O509" s="389"/>
      <c r="P509" s="2958">
        <v>4.6399999999999997</v>
      </c>
      <c r="Q509" s="389"/>
      <c r="R509" s="390" t="s">
        <v>5996</v>
      </c>
      <c r="S509" s="391" t="s">
        <v>4583</v>
      </c>
      <c r="T509" s="397" t="s">
        <v>6118</v>
      </c>
    </row>
    <row r="510" spans="1:20" s="358" customFormat="1" ht="17.25" customHeight="1" x14ac:dyDescent="0.25">
      <c r="A510" s="393" t="s">
        <v>6119</v>
      </c>
      <c r="B510" s="390" t="s">
        <v>5996</v>
      </c>
      <c r="C510" s="391" t="s">
        <v>4583</v>
      </c>
      <c r="D510" s="2958">
        <v>11.93</v>
      </c>
      <c r="E510" s="389"/>
      <c r="F510" s="389"/>
      <c r="G510" s="389"/>
      <c r="H510" s="384" t="s">
        <v>5008</v>
      </c>
      <c r="I510" s="560" t="s">
        <v>4664</v>
      </c>
      <c r="J510" s="1094"/>
      <c r="K510" s="1095"/>
      <c r="L510" s="580" t="s">
        <v>4609</v>
      </c>
      <c r="M510" s="1305" t="s">
        <v>6085</v>
      </c>
      <c r="N510" s="2958">
        <v>3.04</v>
      </c>
      <c r="O510" s="389"/>
      <c r="P510" s="389"/>
      <c r="Q510" s="389"/>
      <c r="R510" s="390" t="s">
        <v>5996</v>
      </c>
      <c r="S510" s="391" t="s">
        <v>4583</v>
      </c>
      <c r="T510" s="397" t="s">
        <v>6120</v>
      </c>
    </row>
    <row r="511" spans="1:20" s="358" customFormat="1" ht="17.25" customHeight="1" x14ac:dyDescent="0.25">
      <c r="A511" s="450" t="s">
        <v>6121</v>
      </c>
      <c r="B511" s="390" t="s">
        <v>5996</v>
      </c>
      <c r="C511" s="391" t="s">
        <v>4583</v>
      </c>
      <c r="D511" s="389"/>
      <c r="E511" s="2958">
        <v>11.38</v>
      </c>
      <c r="F511" s="389"/>
      <c r="G511" s="389"/>
      <c r="H511" s="1305" t="s">
        <v>6085</v>
      </c>
      <c r="I511" s="560" t="s">
        <v>4668</v>
      </c>
      <c r="J511" s="1094"/>
      <c r="K511" s="1095"/>
      <c r="L511" s="580" t="s">
        <v>4611</v>
      </c>
      <c r="M511" s="384" t="s">
        <v>5008</v>
      </c>
      <c r="N511" s="389"/>
      <c r="O511" s="2958">
        <v>15.05</v>
      </c>
      <c r="P511" s="389"/>
      <c r="Q511" s="389"/>
      <c r="R511" s="390" t="s">
        <v>5996</v>
      </c>
      <c r="S511" s="1303" t="s">
        <v>4730</v>
      </c>
      <c r="T511" s="397" t="s">
        <v>6122</v>
      </c>
    </row>
    <row r="512" spans="1:20" s="358" customFormat="1" ht="17.25" customHeight="1" x14ac:dyDescent="0.25">
      <c r="A512" s="450" t="s">
        <v>6123</v>
      </c>
      <c r="B512" s="390" t="s">
        <v>5996</v>
      </c>
      <c r="C512" s="391" t="s">
        <v>4583</v>
      </c>
      <c r="D512" s="389"/>
      <c r="E512" s="389"/>
      <c r="F512" s="2958">
        <v>5.93</v>
      </c>
      <c r="G512" s="389"/>
      <c r="H512" s="1306" t="s">
        <v>4584</v>
      </c>
      <c r="I512" s="560" t="s">
        <v>4672</v>
      </c>
      <c r="J512" s="1094"/>
      <c r="K512" s="1095"/>
      <c r="L512" s="580" t="s">
        <v>4613</v>
      </c>
      <c r="M512" s="384" t="s">
        <v>5008</v>
      </c>
      <c r="N512" s="389"/>
      <c r="O512" s="389"/>
      <c r="P512" s="2958">
        <v>10.57</v>
      </c>
      <c r="Q512" s="389"/>
      <c r="R512" s="390" t="s">
        <v>5996</v>
      </c>
      <c r="S512" s="1303" t="s">
        <v>4730</v>
      </c>
      <c r="T512" s="397" t="s">
        <v>6124</v>
      </c>
    </row>
    <row r="513" spans="1:20" s="358" customFormat="1" ht="17.25" customHeight="1" x14ac:dyDescent="0.25">
      <c r="A513" s="450" t="s">
        <v>6125</v>
      </c>
      <c r="B513" s="390" t="s">
        <v>5996</v>
      </c>
      <c r="C513" s="391" t="s">
        <v>4583</v>
      </c>
      <c r="D513" s="2958">
        <v>6.55</v>
      </c>
      <c r="E513" s="389"/>
      <c r="F513" s="389"/>
      <c r="G513" s="389"/>
      <c r="H513" s="1306" t="s">
        <v>4584</v>
      </c>
      <c r="I513" s="560" t="s">
        <v>4677</v>
      </c>
      <c r="J513" s="1094"/>
      <c r="K513" s="1095"/>
      <c r="L513" s="580" t="s">
        <v>4617</v>
      </c>
      <c r="M513" s="384" t="s">
        <v>5008</v>
      </c>
      <c r="N513" s="2958">
        <v>12.25</v>
      </c>
      <c r="O513" s="389"/>
      <c r="P513" s="389"/>
      <c r="Q513" s="389"/>
      <c r="R513" s="390" t="s">
        <v>5996</v>
      </c>
      <c r="S513" s="1303" t="s">
        <v>4730</v>
      </c>
      <c r="T513" s="397" t="s">
        <v>6126</v>
      </c>
    </row>
    <row r="514" spans="1:20" s="358" customFormat="1" ht="17.25" customHeight="1" x14ac:dyDescent="0.25">
      <c r="A514" s="450"/>
      <c r="B514" s="390" t="s">
        <v>569</v>
      </c>
      <c r="C514" s="1303" t="s">
        <v>4730</v>
      </c>
      <c r="D514" s="389"/>
      <c r="E514" s="2951">
        <v>9.9700000000000006</v>
      </c>
      <c r="F514" s="389"/>
      <c r="G514" s="389"/>
      <c r="H514" s="384" t="s">
        <v>5008</v>
      </c>
      <c r="I514" s="2600" t="s">
        <v>6101</v>
      </c>
      <c r="J514" s="1094"/>
      <c r="K514" s="1095"/>
      <c r="L514" s="591" t="s">
        <v>6102</v>
      </c>
      <c r="M514" s="384" t="s">
        <v>5008</v>
      </c>
      <c r="N514" s="389"/>
      <c r="O514" s="2951">
        <v>5.87</v>
      </c>
      <c r="P514" s="389"/>
      <c r="Q514" s="389"/>
      <c r="R514" s="390" t="s">
        <v>5996</v>
      </c>
      <c r="S514" s="1303" t="s">
        <v>4730</v>
      </c>
      <c r="T514" s="397" t="s">
        <v>6127</v>
      </c>
    </row>
    <row r="515" spans="1:20" s="358" customFormat="1" ht="17.25" customHeight="1" thickBot="1" x14ac:dyDescent="0.3">
      <c r="A515" s="433"/>
      <c r="B515" s="438" t="s">
        <v>4598</v>
      </c>
      <c r="C515" s="434" t="s">
        <v>4649</v>
      </c>
      <c r="D515" s="435"/>
      <c r="E515" s="435"/>
      <c r="F515" s="2959">
        <v>5.96</v>
      </c>
      <c r="G515" s="435"/>
      <c r="H515" s="434" t="s">
        <v>5008</v>
      </c>
      <c r="I515" s="2601" t="s">
        <v>6104</v>
      </c>
      <c r="J515" s="1300"/>
      <c r="K515" s="1301"/>
      <c r="L515" s="1302" t="s">
        <v>6105</v>
      </c>
      <c r="M515" s="434" t="s">
        <v>5008</v>
      </c>
      <c r="N515" s="435"/>
      <c r="O515" s="435"/>
      <c r="P515" s="2959">
        <v>0</v>
      </c>
      <c r="Q515" s="435"/>
      <c r="R515" s="438" t="s">
        <v>4598</v>
      </c>
      <c r="S515" s="434" t="s">
        <v>4649</v>
      </c>
      <c r="T515" s="440"/>
    </row>
    <row r="516" spans="1:20" s="358" customFormat="1" ht="18.600000000000001" thickTop="1" thickBot="1" x14ac:dyDescent="0.3">
      <c r="L516" s="2593"/>
      <c r="M516" s="413" t="s">
        <v>5652</v>
      </c>
      <c r="N516" s="414">
        <f>SUM(D504:D515,N504:N515)</f>
        <v>74.650000000000006</v>
      </c>
      <c r="O516" s="414">
        <f>SUM(E504:E515,O504:O515)</f>
        <v>76.77000000000001</v>
      </c>
      <c r="P516" s="414">
        <f>SUM(F504:F515,P504:P515)</f>
        <v>53.24</v>
      </c>
    </row>
    <row r="517" spans="1:20" s="358" customFormat="1" ht="18.600000000000001" thickTop="1" thickBot="1" x14ac:dyDescent="0.3">
      <c r="A517" s="357" t="s">
        <v>6974</v>
      </c>
      <c r="C517" s="3546" t="s">
        <v>6128</v>
      </c>
      <c r="D517" s="3546"/>
      <c r="E517" s="3546"/>
      <c r="F517" s="3546"/>
      <c r="G517" s="359"/>
      <c r="H517" s="360"/>
      <c r="I517" s="360"/>
      <c r="J517" s="3554" t="s">
        <v>4722</v>
      </c>
      <c r="K517" s="3555"/>
      <c r="L517" s="2590"/>
      <c r="M517" s="360"/>
      <c r="N517" s="359"/>
      <c r="O517" s="359"/>
      <c r="P517" s="359"/>
      <c r="Q517" s="359"/>
      <c r="R517" s="359"/>
      <c r="S517" s="359"/>
    </row>
    <row r="518" spans="1:20" s="358" customFormat="1" ht="15" customHeight="1" thickTop="1" thickBot="1" x14ac:dyDescent="0.3">
      <c r="A518" s="3"/>
      <c r="B518"/>
      <c r="C518"/>
      <c r="D518" s="54"/>
      <c r="E518" s="54"/>
      <c r="F518" s="54"/>
      <c r="G518" s="54"/>
      <c r="H518" s="4"/>
      <c r="I518" s="4"/>
      <c r="J518"/>
      <c r="K518" s="56"/>
      <c r="L518" s="567"/>
      <c r="M518" s="1448" t="s">
        <v>4570</v>
      </c>
      <c r="N518" s="1445">
        <v>41.9</v>
      </c>
      <c r="O518" s="1446">
        <v>33.6</v>
      </c>
      <c r="P518" s="1447">
        <v>29.3</v>
      </c>
      <c r="Q518" s="510" t="s">
        <v>4571</v>
      </c>
      <c r="R518" s="133"/>
      <c r="S518" s="128"/>
      <c r="T518" s="365"/>
    </row>
    <row r="519" spans="1:20" s="358" customFormat="1" ht="18.600000000000001" thickTop="1" thickBot="1" x14ac:dyDescent="0.3">
      <c r="A519" s="366" t="s">
        <v>4572</v>
      </c>
      <c r="B519" s="367" t="s">
        <v>4573</v>
      </c>
      <c r="C519" s="368" t="s">
        <v>4574</v>
      </c>
      <c r="D519" s="367" t="s">
        <v>4575</v>
      </c>
      <c r="E519" s="367" t="s">
        <v>4576</v>
      </c>
      <c r="F519" s="367" t="s">
        <v>4577</v>
      </c>
      <c r="G519" s="367" t="s">
        <v>4578</v>
      </c>
      <c r="H519" s="369" t="s">
        <v>4579</v>
      </c>
      <c r="I519" s="559"/>
      <c r="J519" s="370" t="s">
        <v>4580</v>
      </c>
      <c r="K519" s="371" t="s">
        <v>4580</v>
      </c>
      <c r="L519" s="577"/>
      <c r="M519" s="369" t="s">
        <v>4579</v>
      </c>
      <c r="N519" s="367" t="s">
        <v>4575</v>
      </c>
      <c r="O519" s="367" t="s">
        <v>4576</v>
      </c>
      <c r="P519" s="367" t="s">
        <v>4577</v>
      </c>
      <c r="Q519" s="367" t="s">
        <v>4578</v>
      </c>
      <c r="R519" s="367" t="s">
        <v>4573</v>
      </c>
      <c r="S519" s="368" t="s">
        <v>4574</v>
      </c>
      <c r="T519" s="372" t="s">
        <v>4572</v>
      </c>
    </row>
    <row r="520" spans="1:20" s="358" customFormat="1" ht="18" thickTop="1" x14ac:dyDescent="0.25">
      <c r="A520" s="476" t="s">
        <v>6129</v>
      </c>
      <c r="B520" s="380" t="s">
        <v>5996</v>
      </c>
      <c r="C520" s="381" t="s">
        <v>4583</v>
      </c>
      <c r="D520" s="2957">
        <v>10.18</v>
      </c>
      <c r="E520" s="403"/>
      <c r="F520" s="403"/>
      <c r="G520" s="376"/>
      <c r="H520" s="2598" t="s">
        <v>4943</v>
      </c>
      <c r="I520" s="2599" t="s">
        <v>4585</v>
      </c>
      <c r="J520" s="1090"/>
      <c r="K520" s="1091"/>
      <c r="L520" s="589" t="s">
        <v>4870</v>
      </c>
      <c r="M520" s="374" t="s">
        <v>5008</v>
      </c>
      <c r="N520" s="2957">
        <v>8.77</v>
      </c>
      <c r="O520" s="403"/>
      <c r="P520" s="403"/>
      <c r="Q520" s="376"/>
      <c r="R520" s="380" t="s">
        <v>5996</v>
      </c>
      <c r="S520" s="381" t="s">
        <v>4583</v>
      </c>
      <c r="T520" s="1304" t="s">
        <v>6130</v>
      </c>
    </row>
    <row r="521" spans="1:20" s="358" customFormat="1" ht="17.25" customHeight="1" x14ac:dyDescent="0.25">
      <c r="A521" s="393" t="s">
        <v>6131</v>
      </c>
      <c r="B521" s="390" t="s">
        <v>5996</v>
      </c>
      <c r="C521" s="391" t="s">
        <v>4583</v>
      </c>
      <c r="D521" s="389"/>
      <c r="E521" s="2951">
        <v>8.9</v>
      </c>
      <c r="F521" s="389"/>
      <c r="G521" s="385"/>
      <c r="H521" s="384" t="s">
        <v>5008</v>
      </c>
      <c r="I521" s="2600" t="s">
        <v>4590</v>
      </c>
      <c r="J521" s="1092"/>
      <c r="K521" s="1093"/>
      <c r="L521" s="590" t="s">
        <v>4872</v>
      </c>
      <c r="M521" s="384" t="s">
        <v>5008</v>
      </c>
      <c r="N521" s="389"/>
      <c r="O521" s="2951">
        <v>6.5600000000000005</v>
      </c>
      <c r="P521" s="389"/>
      <c r="Q521" s="389"/>
      <c r="R521" s="390" t="s">
        <v>5996</v>
      </c>
      <c r="S521" s="391" t="s">
        <v>4583</v>
      </c>
      <c r="T521" s="397" t="s">
        <v>6132</v>
      </c>
    </row>
    <row r="522" spans="1:20" s="358" customFormat="1" ht="17.25" customHeight="1" x14ac:dyDescent="0.25">
      <c r="A522" s="393" t="s">
        <v>6133</v>
      </c>
      <c r="B522" s="390" t="s">
        <v>5996</v>
      </c>
      <c r="C522" s="391" t="s">
        <v>4583</v>
      </c>
      <c r="D522" s="389"/>
      <c r="E522" s="389"/>
      <c r="F522" s="2958">
        <v>9.09</v>
      </c>
      <c r="G522" s="389"/>
      <c r="H522" s="384" t="s">
        <v>5008</v>
      </c>
      <c r="I522" s="2600" t="s">
        <v>4595</v>
      </c>
      <c r="J522" s="1094"/>
      <c r="K522" s="1095"/>
      <c r="L522" s="591" t="s">
        <v>4875</v>
      </c>
      <c r="M522" s="1305" t="s">
        <v>6085</v>
      </c>
      <c r="N522" s="389"/>
      <c r="O522" s="389"/>
      <c r="P522" s="2958">
        <v>8.58</v>
      </c>
      <c r="Q522" s="389"/>
      <c r="R522" s="390" t="s">
        <v>5996</v>
      </c>
      <c r="S522" s="391" t="s">
        <v>4583</v>
      </c>
      <c r="T522" s="397" t="s">
        <v>6134</v>
      </c>
    </row>
    <row r="523" spans="1:20" s="358" customFormat="1" ht="17.25" customHeight="1" x14ac:dyDescent="0.25">
      <c r="A523" s="393" t="s">
        <v>6135</v>
      </c>
      <c r="B523" s="390" t="s">
        <v>5996</v>
      </c>
      <c r="C523" s="391" t="s">
        <v>4583</v>
      </c>
      <c r="D523" s="2958">
        <v>10.69</v>
      </c>
      <c r="E523" s="389"/>
      <c r="F523" s="389"/>
      <c r="G523" s="389"/>
      <c r="H523" s="384" t="s">
        <v>5008</v>
      </c>
      <c r="I523" s="560" t="s">
        <v>4652</v>
      </c>
      <c r="J523" s="1094"/>
      <c r="K523" s="1095"/>
      <c r="L523" s="580" t="s">
        <v>4601</v>
      </c>
      <c r="M523" s="384" t="s">
        <v>5008</v>
      </c>
      <c r="N523" s="2958">
        <v>9.1199999999999992</v>
      </c>
      <c r="O523" s="389"/>
      <c r="P523" s="389"/>
      <c r="Q523" s="389"/>
      <c r="R523" s="390" t="s">
        <v>5996</v>
      </c>
      <c r="S523" s="391" t="s">
        <v>4583</v>
      </c>
      <c r="T523" s="397" t="s">
        <v>6136</v>
      </c>
    </row>
    <row r="524" spans="1:20" s="358" customFormat="1" ht="17.25" customHeight="1" x14ac:dyDescent="0.25">
      <c r="A524" s="393" t="s">
        <v>6137</v>
      </c>
      <c r="B524" s="390" t="s">
        <v>5996</v>
      </c>
      <c r="C524" s="391" t="s">
        <v>4583</v>
      </c>
      <c r="D524" s="389"/>
      <c r="E524" s="2951">
        <v>10.61</v>
      </c>
      <c r="F524" s="389"/>
      <c r="G524" s="389"/>
      <c r="H524" s="384" t="s">
        <v>5008</v>
      </c>
      <c r="I524" s="560" t="s">
        <v>4655</v>
      </c>
      <c r="J524" s="1094"/>
      <c r="K524" s="1095"/>
      <c r="L524" s="580" t="s">
        <v>4604</v>
      </c>
      <c r="M524" s="384" t="s">
        <v>5008</v>
      </c>
      <c r="N524" s="389"/>
      <c r="O524" s="2951">
        <v>11.74</v>
      </c>
      <c r="P524" s="389"/>
      <c r="Q524" s="389"/>
      <c r="R524" s="390" t="s">
        <v>5996</v>
      </c>
      <c r="S524" s="391" t="s">
        <v>4583</v>
      </c>
      <c r="T524" s="397" t="s">
        <v>6138</v>
      </c>
    </row>
    <row r="525" spans="1:20" s="358" customFormat="1" ht="17.25" customHeight="1" x14ac:dyDescent="0.25">
      <c r="A525" s="393" t="s">
        <v>6139</v>
      </c>
      <c r="B525" s="390" t="s">
        <v>5996</v>
      </c>
      <c r="C525" s="391" t="s">
        <v>4583</v>
      </c>
      <c r="D525" s="389"/>
      <c r="E525" s="389"/>
      <c r="F525" s="2958">
        <v>9.6300000000000008</v>
      </c>
      <c r="G525" s="389"/>
      <c r="H525" s="384" t="s">
        <v>5008</v>
      </c>
      <c r="I525" s="560" t="s">
        <v>4660</v>
      </c>
      <c r="J525" s="1094"/>
      <c r="K525" s="1095"/>
      <c r="L525" s="580" t="s">
        <v>4607</v>
      </c>
      <c r="M525" s="1305" t="s">
        <v>6085</v>
      </c>
      <c r="N525" s="389"/>
      <c r="O525" s="389"/>
      <c r="P525" s="2958">
        <v>2.9</v>
      </c>
      <c r="Q525" s="389"/>
      <c r="R525" s="390" t="s">
        <v>5996</v>
      </c>
      <c r="S525" s="391" t="s">
        <v>4583</v>
      </c>
      <c r="T525" s="397" t="s">
        <v>6140</v>
      </c>
    </row>
    <row r="526" spans="1:20" s="358" customFormat="1" ht="17.25" customHeight="1" x14ac:dyDescent="0.25">
      <c r="A526" s="393" t="s">
        <v>6141</v>
      </c>
      <c r="B526" s="390" t="s">
        <v>5996</v>
      </c>
      <c r="C526" s="391" t="s">
        <v>4583</v>
      </c>
      <c r="D526" s="2958">
        <v>12.81</v>
      </c>
      <c r="E526" s="389"/>
      <c r="F526" s="389"/>
      <c r="G526" s="389"/>
      <c r="H526" s="384" t="s">
        <v>5008</v>
      </c>
      <c r="I526" s="560" t="s">
        <v>4664</v>
      </c>
      <c r="J526" s="1094"/>
      <c r="K526" s="1095"/>
      <c r="L526" s="580" t="s">
        <v>4609</v>
      </c>
      <c r="M526" s="1305" t="s">
        <v>6085</v>
      </c>
      <c r="N526" s="2958">
        <v>3.4</v>
      </c>
      <c r="O526" s="389"/>
      <c r="P526" s="389"/>
      <c r="Q526" s="389"/>
      <c r="R526" s="390" t="s">
        <v>5996</v>
      </c>
      <c r="S526" s="391" t="s">
        <v>4583</v>
      </c>
      <c r="T526" s="397" t="s">
        <v>6142</v>
      </c>
    </row>
    <row r="527" spans="1:20" s="358" customFormat="1" ht="17.25" customHeight="1" x14ac:dyDescent="0.25">
      <c r="A527" s="450" t="s">
        <v>6143</v>
      </c>
      <c r="B527" s="390" t="s">
        <v>5996</v>
      </c>
      <c r="C527" s="391" t="s">
        <v>4583</v>
      </c>
      <c r="D527" s="389"/>
      <c r="E527" s="2958">
        <v>8.91</v>
      </c>
      <c r="F527" s="389"/>
      <c r="G527" s="389"/>
      <c r="H527" s="1305" t="s">
        <v>6085</v>
      </c>
      <c r="I527" s="560" t="s">
        <v>4668</v>
      </c>
      <c r="J527" s="1094"/>
      <c r="K527" s="1095"/>
      <c r="L527" s="580" t="s">
        <v>4611</v>
      </c>
      <c r="M527" s="384" t="s">
        <v>5008</v>
      </c>
      <c r="N527" s="389"/>
      <c r="O527" s="2958">
        <v>14.46</v>
      </c>
      <c r="P527" s="389"/>
      <c r="Q527" s="389"/>
      <c r="R527" s="390" t="s">
        <v>5996</v>
      </c>
      <c r="S527" s="1303" t="s">
        <v>4730</v>
      </c>
      <c r="T527" s="397" t="s">
        <v>6144</v>
      </c>
    </row>
    <row r="528" spans="1:20" s="358" customFormat="1" ht="17.25" customHeight="1" x14ac:dyDescent="0.25">
      <c r="A528" s="450" t="s">
        <v>6145</v>
      </c>
      <c r="B528" s="390" t="s">
        <v>5996</v>
      </c>
      <c r="C528" s="391" t="s">
        <v>4583</v>
      </c>
      <c r="D528" s="389"/>
      <c r="E528" s="389"/>
      <c r="F528" s="2958">
        <v>9.81</v>
      </c>
      <c r="G528" s="389"/>
      <c r="H528" s="1306" t="s">
        <v>4584</v>
      </c>
      <c r="I528" s="560" t="s">
        <v>4672</v>
      </c>
      <c r="J528" s="1094"/>
      <c r="K528" s="1095"/>
      <c r="L528" s="580" t="s">
        <v>4613</v>
      </c>
      <c r="M528" s="384" t="s">
        <v>5008</v>
      </c>
      <c r="N528" s="389"/>
      <c r="O528" s="389"/>
      <c r="P528" s="2958">
        <v>7.45</v>
      </c>
      <c r="Q528" s="389"/>
      <c r="R528" s="390" t="s">
        <v>5996</v>
      </c>
      <c r="S528" s="1303" t="s">
        <v>4730</v>
      </c>
      <c r="T528" s="397" t="s">
        <v>6146</v>
      </c>
    </row>
    <row r="529" spans="1:20" s="358" customFormat="1" ht="17.25" customHeight="1" x14ac:dyDescent="0.25">
      <c r="A529" s="450" t="s">
        <v>6147</v>
      </c>
      <c r="B529" s="390" t="s">
        <v>5996</v>
      </c>
      <c r="C529" s="391" t="s">
        <v>4583</v>
      </c>
      <c r="D529" s="2958">
        <v>5.14</v>
      </c>
      <c r="E529" s="389"/>
      <c r="F529" s="389"/>
      <c r="G529" s="389"/>
      <c r="H529" s="1306" t="s">
        <v>4584</v>
      </c>
      <c r="I529" s="560" t="s">
        <v>4677</v>
      </c>
      <c r="J529" s="1094"/>
      <c r="K529" s="1095"/>
      <c r="L529" s="580" t="s">
        <v>4617</v>
      </c>
      <c r="M529" s="384" t="s">
        <v>5008</v>
      </c>
      <c r="N529" s="2958">
        <v>11.51</v>
      </c>
      <c r="O529" s="389"/>
      <c r="P529" s="389"/>
      <c r="Q529" s="389"/>
      <c r="R529" s="390" t="s">
        <v>5996</v>
      </c>
      <c r="S529" s="1303" t="s">
        <v>4730</v>
      </c>
      <c r="T529" s="397" t="s">
        <v>6148</v>
      </c>
    </row>
    <row r="530" spans="1:20" s="358" customFormat="1" ht="17.25" customHeight="1" x14ac:dyDescent="0.25">
      <c r="A530" s="450"/>
      <c r="B530" s="390" t="s">
        <v>569</v>
      </c>
      <c r="C530" s="1303" t="s">
        <v>4730</v>
      </c>
      <c r="D530" s="389"/>
      <c r="E530" s="2951">
        <v>9.99</v>
      </c>
      <c r="F530" s="389"/>
      <c r="G530" s="389"/>
      <c r="H530" s="384" t="s">
        <v>5008</v>
      </c>
      <c r="I530" s="2600" t="s">
        <v>6101</v>
      </c>
      <c r="J530" s="1094"/>
      <c r="K530" s="1095"/>
      <c r="L530" s="591" t="s">
        <v>6102</v>
      </c>
      <c r="M530" s="384" t="s">
        <v>5008</v>
      </c>
      <c r="N530" s="389"/>
      <c r="O530" s="2951">
        <v>9.89</v>
      </c>
      <c r="P530" s="389"/>
      <c r="Q530" s="389"/>
      <c r="R530" s="390" t="s">
        <v>5996</v>
      </c>
      <c r="S530" s="1303" t="s">
        <v>4730</v>
      </c>
      <c r="T530" s="397" t="s">
        <v>6149</v>
      </c>
    </row>
    <row r="531" spans="1:20" s="358" customFormat="1" ht="17.25" customHeight="1" thickBot="1" x14ac:dyDescent="0.3">
      <c r="A531" s="433"/>
      <c r="B531" s="438" t="s">
        <v>4598</v>
      </c>
      <c r="C531" s="434" t="s">
        <v>4649</v>
      </c>
      <c r="D531" s="435"/>
      <c r="E531" s="435"/>
      <c r="F531" s="2959">
        <v>11.6</v>
      </c>
      <c r="G531" s="435"/>
      <c r="H531" s="434" t="s">
        <v>5008</v>
      </c>
      <c r="I531" s="2601" t="s">
        <v>6104</v>
      </c>
      <c r="J531" s="1300"/>
      <c r="K531" s="1301"/>
      <c r="L531" s="1302" t="s">
        <v>6105</v>
      </c>
      <c r="M531" s="434" t="s">
        <v>5008</v>
      </c>
      <c r="N531" s="435"/>
      <c r="O531" s="435"/>
      <c r="P531" s="2959">
        <v>0</v>
      </c>
      <c r="Q531" s="435"/>
      <c r="R531" s="438" t="s">
        <v>4598</v>
      </c>
      <c r="S531" s="434" t="s">
        <v>4649</v>
      </c>
      <c r="T531" s="440"/>
    </row>
    <row r="532" spans="1:20" s="358" customFormat="1" ht="18.600000000000001" thickTop="1" thickBot="1" x14ac:dyDescent="0.3">
      <c r="L532" s="2593"/>
      <c r="M532" s="413" t="s">
        <v>5652</v>
      </c>
      <c r="N532" s="414">
        <f>SUM(D520:D531,N520:N531)</f>
        <v>71.62</v>
      </c>
      <c r="O532" s="414">
        <f>SUM(E520:E531,O520:O531)</f>
        <v>81.06</v>
      </c>
      <c r="P532" s="414">
        <f>SUM(F520:F531,P520:P531)</f>
        <v>59.06</v>
      </c>
    </row>
    <row r="533" spans="1:20" s="358" customFormat="1" ht="18.600000000000001" thickTop="1" thickBot="1" x14ac:dyDescent="0.3">
      <c r="A533" s="357" t="s">
        <v>6976</v>
      </c>
      <c r="C533" s="3546" t="s">
        <v>6150</v>
      </c>
      <c r="D533" s="3546"/>
      <c r="E533" s="3546"/>
      <c r="F533" s="3546"/>
      <c r="G533" s="359"/>
      <c r="H533" s="360"/>
      <c r="I533" s="360"/>
      <c r="J533" s="3554" t="s">
        <v>4722</v>
      </c>
      <c r="K533" s="3555"/>
      <c r="L533" s="2590"/>
      <c r="M533" s="360"/>
      <c r="N533" s="359"/>
      <c r="O533" s="359"/>
      <c r="P533" s="359"/>
      <c r="Q533" s="359"/>
      <c r="R533" s="359"/>
      <c r="S533" s="359"/>
    </row>
    <row r="534" spans="1:20" s="358" customFormat="1" ht="15" customHeight="1" thickTop="1" thickBot="1" x14ac:dyDescent="0.3">
      <c r="A534" s="3"/>
      <c r="B534"/>
      <c r="C534"/>
      <c r="D534" s="54"/>
      <c r="E534" s="54"/>
      <c r="F534" s="54"/>
      <c r="G534" s="54"/>
      <c r="H534" s="4"/>
      <c r="I534" s="4"/>
      <c r="J534"/>
      <c r="K534" s="56"/>
      <c r="L534" s="567"/>
      <c r="M534" s="1448" t="s">
        <v>4570</v>
      </c>
      <c r="N534" s="1445">
        <v>37</v>
      </c>
      <c r="O534" s="1446">
        <v>27.7</v>
      </c>
      <c r="P534" s="1447">
        <v>24</v>
      </c>
      <c r="Q534" s="510" t="s">
        <v>4571</v>
      </c>
      <c r="R534" s="133"/>
      <c r="S534" s="128"/>
      <c r="T534" s="365"/>
    </row>
    <row r="535" spans="1:20" s="358" customFormat="1" ht="18.600000000000001" thickTop="1" thickBot="1" x14ac:dyDescent="0.3">
      <c r="A535" s="366" t="s">
        <v>4572</v>
      </c>
      <c r="B535" s="367" t="s">
        <v>4573</v>
      </c>
      <c r="C535" s="368" t="s">
        <v>4574</v>
      </c>
      <c r="D535" s="367" t="s">
        <v>4575</v>
      </c>
      <c r="E535" s="367" t="s">
        <v>4576</v>
      </c>
      <c r="F535" s="367" t="s">
        <v>4577</v>
      </c>
      <c r="G535" s="367" t="s">
        <v>4578</v>
      </c>
      <c r="H535" s="369" t="s">
        <v>4579</v>
      </c>
      <c r="I535" s="559"/>
      <c r="J535" s="370" t="s">
        <v>4580</v>
      </c>
      <c r="K535" s="371" t="s">
        <v>4580</v>
      </c>
      <c r="L535" s="577"/>
      <c r="M535" s="369" t="s">
        <v>4579</v>
      </c>
      <c r="N535" s="367" t="s">
        <v>4575</v>
      </c>
      <c r="O535" s="367" t="s">
        <v>4576</v>
      </c>
      <c r="P535" s="367" t="s">
        <v>4577</v>
      </c>
      <c r="Q535" s="367" t="s">
        <v>4578</v>
      </c>
      <c r="R535" s="367" t="s">
        <v>4573</v>
      </c>
      <c r="S535" s="368" t="s">
        <v>4574</v>
      </c>
      <c r="T535" s="372" t="s">
        <v>4572</v>
      </c>
    </row>
    <row r="536" spans="1:20" s="358" customFormat="1" ht="18" thickTop="1" x14ac:dyDescent="0.25">
      <c r="A536" s="476" t="s">
        <v>6151</v>
      </c>
      <c r="B536" s="380" t="s">
        <v>5996</v>
      </c>
      <c r="C536" s="381" t="s">
        <v>4583</v>
      </c>
      <c r="D536" s="2957">
        <v>10.5</v>
      </c>
      <c r="E536" s="403"/>
      <c r="F536" s="403"/>
      <c r="G536" s="376"/>
      <c r="H536" s="2598" t="s">
        <v>4943</v>
      </c>
      <c r="I536" s="2599" t="s">
        <v>4585</v>
      </c>
      <c r="J536" s="1090"/>
      <c r="K536" s="1091"/>
      <c r="L536" s="589" t="s">
        <v>4870</v>
      </c>
      <c r="M536" s="374" t="s">
        <v>5008</v>
      </c>
      <c r="N536" s="2957">
        <v>8.7100000000000009</v>
      </c>
      <c r="O536" s="403"/>
      <c r="P536" s="403"/>
      <c r="Q536" s="376"/>
      <c r="R536" s="380" t="s">
        <v>5996</v>
      </c>
      <c r="S536" s="381" t="s">
        <v>4583</v>
      </c>
      <c r="T536" s="1304" t="s">
        <v>6152</v>
      </c>
    </row>
    <row r="537" spans="1:20" s="358" customFormat="1" ht="17.25" customHeight="1" x14ac:dyDescent="0.25">
      <c r="A537" s="393" t="s">
        <v>6153</v>
      </c>
      <c r="B537" s="390" t="s">
        <v>5996</v>
      </c>
      <c r="C537" s="391" t="s">
        <v>4583</v>
      </c>
      <c r="D537" s="389"/>
      <c r="E537" s="2951">
        <v>8.6999999999999993</v>
      </c>
      <c r="F537" s="389"/>
      <c r="G537" s="385"/>
      <c r="H537" s="384" t="s">
        <v>5008</v>
      </c>
      <c r="I537" s="2600" t="s">
        <v>4590</v>
      </c>
      <c r="J537" s="1092"/>
      <c r="K537" s="1093"/>
      <c r="L537" s="590" t="s">
        <v>4872</v>
      </c>
      <c r="M537" s="384" t="s">
        <v>5008</v>
      </c>
      <c r="N537" s="389"/>
      <c r="O537" s="2951">
        <v>5.8</v>
      </c>
      <c r="P537" s="389"/>
      <c r="Q537" s="389"/>
      <c r="R537" s="390" t="s">
        <v>5996</v>
      </c>
      <c r="S537" s="391" t="s">
        <v>4583</v>
      </c>
      <c r="T537" s="397" t="s">
        <v>6154</v>
      </c>
    </row>
    <row r="538" spans="1:20" s="358" customFormat="1" ht="17.25" customHeight="1" x14ac:dyDescent="0.25">
      <c r="A538" s="393" t="s">
        <v>6155</v>
      </c>
      <c r="B538" s="390" t="s">
        <v>5996</v>
      </c>
      <c r="C538" s="391" t="s">
        <v>4583</v>
      </c>
      <c r="D538" s="389"/>
      <c r="E538" s="389"/>
      <c r="F538" s="2958">
        <v>8.58</v>
      </c>
      <c r="G538" s="389"/>
      <c r="H538" s="384" t="s">
        <v>5008</v>
      </c>
      <c r="I538" s="2600" t="s">
        <v>4595</v>
      </c>
      <c r="J538" s="1094"/>
      <c r="K538" s="1095"/>
      <c r="L538" s="591" t="s">
        <v>4875</v>
      </c>
      <c r="M538" s="1305" t="s">
        <v>6085</v>
      </c>
      <c r="N538" s="389"/>
      <c r="O538" s="389"/>
      <c r="P538" s="2958">
        <v>8.8699999999999992</v>
      </c>
      <c r="Q538" s="389"/>
      <c r="R538" s="390" t="s">
        <v>5996</v>
      </c>
      <c r="S538" s="391" t="s">
        <v>4583</v>
      </c>
      <c r="T538" s="397" t="s">
        <v>6156</v>
      </c>
    </row>
    <row r="539" spans="1:20" s="358" customFormat="1" ht="17.25" customHeight="1" x14ac:dyDescent="0.25">
      <c r="A539" s="393" t="s">
        <v>6157</v>
      </c>
      <c r="B539" s="390" t="s">
        <v>5996</v>
      </c>
      <c r="C539" s="391" t="s">
        <v>4583</v>
      </c>
      <c r="D539" s="2958">
        <v>10.210000000000001</v>
      </c>
      <c r="E539" s="389"/>
      <c r="F539" s="389"/>
      <c r="G539" s="389"/>
      <c r="H539" s="384" t="s">
        <v>5008</v>
      </c>
      <c r="I539" s="560" t="s">
        <v>4652</v>
      </c>
      <c r="J539" s="1094"/>
      <c r="K539" s="1095"/>
      <c r="L539" s="580" t="s">
        <v>4601</v>
      </c>
      <c r="M539" s="384" t="s">
        <v>5008</v>
      </c>
      <c r="N539" s="2958">
        <v>9.65</v>
      </c>
      <c r="O539" s="389"/>
      <c r="P539" s="389"/>
      <c r="Q539" s="389"/>
      <c r="R539" s="390" t="s">
        <v>5996</v>
      </c>
      <c r="S539" s="391" t="s">
        <v>4583</v>
      </c>
      <c r="T539" s="397" t="s">
        <v>6158</v>
      </c>
    </row>
    <row r="540" spans="1:20" s="358" customFormat="1" ht="17.25" customHeight="1" x14ac:dyDescent="0.25">
      <c r="A540" s="393" t="s">
        <v>6159</v>
      </c>
      <c r="B540" s="390" t="s">
        <v>5996</v>
      </c>
      <c r="C540" s="391" t="s">
        <v>4583</v>
      </c>
      <c r="D540" s="389"/>
      <c r="E540" s="2951">
        <v>10.56</v>
      </c>
      <c r="F540" s="389"/>
      <c r="G540" s="389"/>
      <c r="H540" s="384" t="s">
        <v>5008</v>
      </c>
      <c r="I540" s="560" t="s">
        <v>4655</v>
      </c>
      <c r="J540" s="1094"/>
      <c r="K540" s="1095"/>
      <c r="L540" s="580" t="s">
        <v>4604</v>
      </c>
      <c r="M540" s="384" t="s">
        <v>5008</v>
      </c>
      <c r="N540" s="389"/>
      <c r="O540" s="2951">
        <v>12.02</v>
      </c>
      <c r="P540" s="389"/>
      <c r="Q540" s="389"/>
      <c r="R540" s="390" t="s">
        <v>5996</v>
      </c>
      <c r="S540" s="391" t="s">
        <v>4583</v>
      </c>
      <c r="T540" s="397" t="s">
        <v>6160</v>
      </c>
    </row>
    <row r="541" spans="1:20" s="358" customFormat="1" ht="17.25" customHeight="1" x14ac:dyDescent="0.25">
      <c r="A541" s="393" t="s">
        <v>6161</v>
      </c>
      <c r="B541" s="390" t="s">
        <v>5996</v>
      </c>
      <c r="C541" s="391" t="s">
        <v>4583</v>
      </c>
      <c r="D541" s="389"/>
      <c r="E541" s="389"/>
      <c r="F541" s="2958">
        <v>10.01</v>
      </c>
      <c r="G541" s="389"/>
      <c r="H541" s="384" t="s">
        <v>5008</v>
      </c>
      <c r="I541" s="560" t="s">
        <v>4660</v>
      </c>
      <c r="J541" s="1094"/>
      <c r="K541" s="1095"/>
      <c r="L541" s="580" t="s">
        <v>4607</v>
      </c>
      <c r="M541" s="1305" t="s">
        <v>6085</v>
      </c>
      <c r="N541" s="389"/>
      <c r="O541" s="389"/>
      <c r="P541" s="2958">
        <v>2.98</v>
      </c>
      <c r="Q541" s="389"/>
      <c r="R541" s="390" t="s">
        <v>5996</v>
      </c>
      <c r="S541" s="391" t="s">
        <v>4583</v>
      </c>
      <c r="T541" s="397" t="s">
        <v>6162</v>
      </c>
    </row>
    <row r="542" spans="1:20" s="358" customFormat="1" ht="17.25" customHeight="1" x14ac:dyDescent="0.25">
      <c r="A542" s="393" t="s">
        <v>6163</v>
      </c>
      <c r="B542" s="390" t="s">
        <v>5996</v>
      </c>
      <c r="C542" s="391" t="s">
        <v>4583</v>
      </c>
      <c r="D542" s="2958">
        <v>13.02</v>
      </c>
      <c r="E542" s="389"/>
      <c r="F542" s="389"/>
      <c r="G542" s="389"/>
      <c r="H542" s="384" t="s">
        <v>5008</v>
      </c>
      <c r="I542" s="560" t="s">
        <v>4664</v>
      </c>
      <c r="J542" s="1094"/>
      <c r="K542" s="1095"/>
      <c r="L542" s="580" t="s">
        <v>4609</v>
      </c>
      <c r="M542" s="1305" t="s">
        <v>6085</v>
      </c>
      <c r="N542" s="2958">
        <v>3.02</v>
      </c>
      <c r="O542" s="389"/>
      <c r="P542" s="389"/>
      <c r="Q542" s="389"/>
      <c r="R542" s="390" t="s">
        <v>5996</v>
      </c>
      <c r="S542" s="391" t="s">
        <v>4583</v>
      </c>
      <c r="T542" s="397" t="s">
        <v>6164</v>
      </c>
    </row>
    <row r="543" spans="1:20" s="358" customFormat="1" ht="17.25" customHeight="1" x14ac:dyDescent="0.25">
      <c r="A543" s="450" t="s">
        <v>6165</v>
      </c>
      <c r="B543" s="390" t="s">
        <v>5996</v>
      </c>
      <c r="C543" s="391" t="s">
        <v>4583</v>
      </c>
      <c r="D543" s="389"/>
      <c r="E543" s="2958">
        <v>9.5</v>
      </c>
      <c r="F543" s="389"/>
      <c r="G543" s="389"/>
      <c r="H543" s="1305" t="s">
        <v>6085</v>
      </c>
      <c r="I543" s="560" t="s">
        <v>4668</v>
      </c>
      <c r="J543" s="1094"/>
      <c r="K543" s="1095"/>
      <c r="L543" s="580" t="s">
        <v>4611</v>
      </c>
      <c r="M543" s="384" t="s">
        <v>5008</v>
      </c>
      <c r="N543" s="389"/>
      <c r="O543" s="2958">
        <v>14.77</v>
      </c>
      <c r="P543" s="389"/>
      <c r="Q543" s="389"/>
      <c r="R543" s="390" t="s">
        <v>5996</v>
      </c>
      <c r="S543" s="1303" t="s">
        <v>4730</v>
      </c>
      <c r="T543" s="397" t="s">
        <v>6166</v>
      </c>
    </row>
    <row r="544" spans="1:20" s="358" customFormat="1" ht="17.25" customHeight="1" x14ac:dyDescent="0.25">
      <c r="A544" s="450" t="s">
        <v>6167</v>
      </c>
      <c r="B544" s="390" t="s">
        <v>5996</v>
      </c>
      <c r="C544" s="391" t="s">
        <v>4583</v>
      </c>
      <c r="D544" s="389"/>
      <c r="E544" s="389"/>
      <c r="F544" s="2958">
        <v>9.32</v>
      </c>
      <c r="G544" s="389"/>
      <c r="H544" s="1306" t="s">
        <v>4584</v>
      </c>
      <c r="I544" s="560" t="s">
        <v>4672</v>
      </c>
      <c r="J544" s="1094"/>
      <c r="K544" s="1095"/>
      <c r="L544" s="580" t="s">
        <v>4613</v>
      </c>
      <c r="M544" s="384" t="s">
        <v>5008</v>
      </c>
      <c r="N544" s="389"/>
      <c r="O544" s="389"/>
      <c r="P544" s="2958">
        <v>7.27</v>
      </c>
      <c r="Q544" s="389"/>
      <c r="R544" s="390" t="s">
        <v>5996</v>
      </c>
      <c r="S544" s="1303" t="s">
        <v>4730</v>
      </c>
      <c r="T544" s="397" t="s">
        <v>6168</v>
      </c>
    </row>
    <row r="545" spans="1:20" s="358" customFormat="1" ht="17.25" customHeight="1" x14ac:dyDescent="0.25">
      <c r="A545" s="450" t="s">
        <v>6169</v>
      </c>
      <c r="B545" s="390" t="s">
        <v>5996</v>
      </c>
      <c r="C545" s="391" t="s">
        <v>4583</v>
      </c>
      <c r="D545" s="2958">
        <v>5.75</v>
      </c>
      <c r="E545" s="389"/>
      <c r="F545" s="389"/>
      <c r="G545" s="389"/>
      <c r="H545" s="1306" t="s">
        <v>4584</v>
      </c>
      <c r="I545" s="560" t="s">
        <v>4677</v>
      </c>
      <c r="J545" s="1094"/>
      <c r="K545" s="1095"/>
      <c r="L545" s="580" t="s">
        <v>4617</v>
      </c>
      <c r="M545" s="384" t="s">
        <v>5008</v>
      </c>
      <c r="N545" s="2958">
        <v>11.85</v>
      </c>
      <c r="O545" s="389"/>
      <c r="P545" s="389"/>
      <c r="Q545" s="389"/>
      <c r="R545" s="390" t="s">
        <v>5996</v>
      </c>
      <c r="S545" s="1303" t="s">
        <v>4730</v>
      </c>
      <c r="T545" s="397" t="s">
        <v>6170</v>
      </c>
    </row>
    <row r="546" spans="1:20" s="358" customFormat="1" ht="17.25" customHeight="1" x14ac:dyDescent="0.25">
      <c r="A546" s="450"/>
      <c r="B546" s="390" t="s">
        <v>569</v>
      </c>
      <c r="C546" s="1303" t="s">
        <v>4730</v>
      </c>
      <c r="D546" s="389"/>
      <c r="E546" s="2951">
        <v>9.77</v>
      </c>
      <c r="F546" s="389"/>
      <c r="G546" s="389"/>
      <c r="H546" s="384" t="s">
        <v>5008</v>
      </c>
      <c r="I546" s="2600" t="s">
        <v>6101</v>
      </c>
      <c r="J546" s="1094"/>
      <c r="K546" s="1095"/>
      <c r="L546" s="591" t="s">
        <v>6102</v>
      </c>
      <c r="M546" s="384" t="s">
        <v>5008</v>
      </c>
      <c r="N546" s="389"/>
      <c r="O546" s="2951">
        <v>5.6899999999999995</v>
      </c>
      <c r="P546" s="389"/>
      <c r="Q546" s="389"/>
      <c r="R546" s="390" t="s">
        <v>5996</v>
      </c>
      <c r="S546" s="1303" t="s">
        <v>4730</v>
      </c>
      <c r="T546" s="397" t="s">
        <v>6171</v>
      </c>
    </row>
    <row r="547" spans="1:20" s="358" customFormat="1" ht="17.25" customHeight="1" thickBot="1" x14ac:dyDescent="0.3">
      <c r="A547" s="433"/>
      <c r="B547" s="438" t="s">
        <v>4598</v>
      </c>
      <c r="C547" s="434" t="s">
        <v>4649</v>
      </c>
      <c r="D547" s="435"/>
      <c r="E547" s="435"/>
      <c r="F547" s="2959">
        <v>8.8800000000000008</v>
      </c>
      <c r="G547" s="435"/>
      <c r="H547" s="434" t="s">
        <v>5008</v>
      </c>
      <c r="I547" s="2601" t="s">
        <v>6104</v>
      </c>
      <c r="J547" s="1300"/>
      <c r="K547" s="1301"/>
      <c r="L547" s="1302" t="s">
        <v>6105</v>
      </c>
      <c r="M547" s="434" t="s">
        <v>5008</v>
      </c>
      <c r="N547" s="435"/>
      <c r="O547" s="435"/>
      <c r="P547" s="2959">
        <v>0</v>
      </c>
      <c r="Q547" s="435"/>
      <c r="R547" s="438" t="s">
        <v>4598</v>
      </c>
      <c r="S547" s="434" t="s">
        <v>4649</v>
      </c>
      <c r="T547" s="440"/>
    </row>
    <row r="548" spans="1:20" s="358" customFormat="1" ht="18" thickTop="1" x14ac:dyDescent="0.25">
      <c r="L548" s="2593"/>
      <c r="M548" s="413" t="s">
        <v>5652</v>
      </c>
      <c r="N548" s="414">
        <f>SUM(D536:D547,N536:N547)</f>
        <v>72.710000000000008</v>
      </c>
      <c r="O548" s="414">
        <f>SUM(E536:E547,O536:O547)</f>
        <v>76.809999999999988</v>
      </c>
      <c r="P548" s="414">
        <f>SUM(F536:F547,P536:P547)</f>
        <v>55.91</v>
      </c>
    </row>
    <row r="549" spans="1:20" s="358" customFormat="1" ht="17.399999999999999" x14ac:dyDescent="0.25">
      <c r="A549" s="357" t="s">
        <v>6172</v>
      </c>
      <c r="B549" s="360"/>
      <c r="C549" s="453"/>
      <c r="D549" s="454"/>
      <c r="E549" s="454"/>
      <c r="F549" s="454"/>
      <c r="G549" s="454"/>
      <c r="H549" s="360"/>
      <c r="I549" s="360"/>
      <c r="J549" s="455"/>
      <c r="K549" s="455"/>
      <c r="L549" s="588"/>
      <c r="M549" s="413"/>
      <c r="N549" s="454"/>
      <c r="O549" s="454"/>
      <c r="P549" s="454"/>
      <c r="Q549" s="454"/>
      <c r="R549" s="456"/>
      <c r="S549" s="360"/>
      <c r="T549" s="363"/>
    </row>
    <row r="550" spans="1:20" s="358" customFormat="1" ht="18" thickBot="1" x14ac:dyDescent="0.3">
      <c r="L550" s="2593"/>
      <c r="M550" s="413"/>
      <c r="N550" s="414"/>
      <c r="O550" s="414"/>
      <c r="P550" s="414"/>
    </row>
    <row r="551" spans="1:20" s="358" customFormat="1" ht="18.600000000000001" thickTop="1" thickBot="1" x14ac:dyDescent="0.3">
      <c r="A551" s="366" t="s">
        <v>4572</v>
      </c>
      <c r="B551" s="367" t="s">
        <v>4573</v>
      </c>
      <c r="C551" s="368" t="s">
        <v>4574</v>
      </c>
      <c r="D551" s="367" t="s">
        <v>4575</v>
      </c>
      <c r="E551" s="367" t="s">
        <v>4576</v>
      </c>
      <c r="F551" s="367" t="s">
        <v>4577</v>
      </c>
      <c r="G551" s="367" t="s">
        <v>4578</v>
      </c>
      <c r="H551" s="369" t="s">
        <v>4579</v>
      </c>
      <c r="I551" s="559"/>
      <c r="J551" s="370" t="s">
        <v>4580</v>
      </c>
      <c r="K551" s="371" t="s">
        <v>4580</v>
      </c>
      <c r="L551" s="577"/>
      <c r="M551" s="369" t="s">
        <v>4579</v>
      </c>
      <c r="N551" s="367" t="s">
        <v>4575</v>
      </c>
      <c r="O551" s="367" t="s">
        <v>4576</v>
      </c>
      <c r="P551" s="367" t="s">
        <v>4577</v>
      </c>
      <c r="Q551" s="367" t="s">
        <v>4578</v>
      </c>
      <c r="R551" s="367" t="s">
        <v>4573</v>
      </c>
      <c r="S551" s="368" t="s">
        <v>4574</v>
      </c>
      <c r="T551" s="372" t="s">
        <v>4572</v>
      </c>
    </row>
    <row r="552" spans="1:20" s="358" customFormat="1" ht="18" thickTop="1" x14ac:dyDescent="0.25">
      <c r="A552" s="1396" t="s">
        <v>6173</v>
      </c>
      <c r="B552" s="374" t="s">
        <v>4642</v>
      </c>
      <c r="C552" s="391" t="s">
        <v>4583</v>
      </c>
      <c r="D552" s="379">
        <v>5.6</v>
      </c>
      <c r="E552" s="379">
        <v>7.2</v>
      </c>
      <c r="F552" s="379">
        <v>2.2999999999999998</v>
      </c>
      <c r="G552" s="379">
        <v>3.8</v>
      </c>
      <c r="H552" s="2602" t="s">
        <v>6174</v>
      </c>
      <c r="I552" s="2603" t="s">
        <v>6175</v>
      </c>
      <c r="J552" s="377" t="s">
        <v>6176</v>
      </c>
      <c r="K552" s="378" t="s">
        <v>4317</v>
      </c>
      <c r="L552" s="589" t="s">
        <v>4878</v>
      </c>
      <c r="M552" s="2598" t="s">
        <v>6174</v>
      </c>
      <c r="N552" s="379">
        <v>4.5999999999999996</v>
      </c>
      <c r="O552" s="379">
        <v>5</v>
      </c>
      <c r="P552" s="379">
        <v>1.5</v>
      </c>
      <c r="Q552" s="379">
        <v>2.7</v>
      </c>
      <c r="R552" s="380" t="s">
        <v>4642</v>
      </c>
      <c r="S552" s="391" t="s">
        <v>4583</v>
      </c>
      <c r="T552" s="2604" t="s">
        <v>6177</v>
      </c>
    </row>
    <row r="553" spans="1:20" s="358" customFormat="1" ht="17.399999999999999" x14ac:dyDescent="0.25">
      <c r="A553" s="393" t="s">
        <v>6178</v>
      </c>
      <c r="B553" s="384" t="s">
        <v>4638</v>
      </c>
      <c r="C553" s="391" t="s">
        <v>4583</v>
      </c>
      <c r="D553" s="388">
        <v>8.4</v>
      </c>
      <c r="E553" s="388">
        <v>19.2</v>
      </c>
      <c r="F553" s="388">
        <v>9.1999999999999993</v>
      </c>
      <c r="G553" s="388">
        <v>10.7</v>
      </c>
      <c r="H553" s="384" t="s">
        <v>5797</v>
      </c>
      <c r="I553" s="2600" t="s">
        <v>6179</v>
      </c>
      <c r="J553" s="386" t="s">
        <v>6180</v>
      </c>
      <c r="K553" s="387" t="s">
        <v>6181</v>
      </c>
      <c r="L553" s="590" t="s">
        <v>6182</v>
      </c>
      <c r="M553" s="384" t="s">
        <v>5793</v>
      </c>
      <c r="N553" s="388">
        <v>8.6</v>
      </c>
      <c r="O553" s="388">
        <v>8.4</v>
      </c>
      <c r="P553" s="388">
        <v>9</v>
      </c>
      <c r="Q553" s="388">
        <v>2.1</v>
      </c>
      <c r="R553" s="390" t="s">
        <v>4642</v>
      </c>
      <c r="S553" s="391" t="s">
        <v>4583</v>
      </c>
      <c r="T553" s="392" t="s">
        <v>6183</v>
      </c>
    </row>
    <row r="554" spans="1:20" s="358" customFormat="1" ht="18" thickBot="1" x14ac:dyDescent="0.3">
      <c r="A554" s="433" t="s">
        <v>6184</v>
      </c>
      <c r="B554" s="434" t="s">
        <v>4642</v>
      </c>
      <c r="C554" s="439" t="s">
        <v>4583</v>
      </c>
      <c r="D554" s="437">
        <v>11.2</v>
      </c>
      <c r="E554" s="437">
        <v>8</v>
      </c>
      <c r="F554" s="437">
        <v>11.6</v>
      </c>
      <c r="G554" s="437">
        <v>4</v>
      </c>
      <c r="H554" s="434" t="s">
        <v>5793</v>
      </c>
      <c r="I554" s="2601" t="s">
        <v>6185</v>
      </c>
      <c r="J554" s="451" t="s">
        <v>6181</v>
      </c>
      <c r="K554" s="443" t="s">
        <v>6181</v>
      </c>
      <c r="L554" s="1302" t="s">
        <v>6186</v>
      </c>
      <c r="M554" s="434" t="s">
        <v>5793</v>
      </c>
      <c r="N554" s="437">
        <v>11.7</v>
      </c>
      <c r="O554" s="437">
        <v>11.5</v>
      </c>
      <c r="P554" s="437">
        <v>11.5</v>
      </c>
      <c r="Q554" s="437">
        <v>1.8</v>
      </c>
      <c r="R554" s="438" t="s">
        <v>4642</v>
      </c>
      <c r="S554" s="439" t="s">
        <v>4583</v>
      </c>
      <c r="T554" s="440" t="s">
        <v>6187</v>
      </c>
    </row>
    <row r="555" spans="1:20" s="358" customFormat="1" ht="18" thickTop="1" x14ac:dyDescent="0.25">
      <c r="L555" s="2593"/>
    </row>
    <row r="556" spans="1:20" s="358" customFormat="1" ht="17.399999999999999" x14ac:dyDescent="0.25">
      <c r="D556" s="358" t="s">
        <v>4976</v>
      </c>
      <c r="E556" s="358" t="s">
        <v>6188</v>
      </c>
      <c r="L556" s="2593"/>
    </row>
    <row r="557" spans="1:20" s="358" customFormat="1" ht="17.399999999999999" x14ac:dyDescent="0.25">
      <c r="B557" s="358" t="s">
        <v>6189</v>
      </c>
      <c r="D557" s="414">
        <f>SUM(D395:F410,N395:P410,D375:F390,N375:P390,D418:F420,N418:P421,N424:P425,N428:P428,D359:F361,N361:P362,N369:P369,N359:P359,D336:F351,N336:P351,D316:F331,N316:P331,D271:F288,N271:P288,D226:F243,N226:P243,D195:F221,N195:P221,D164:F190,N164:P190,D117:F142,N117:P142,D87:F112,N87:P112,D57:F82,N57:P82,D27:F52,N27:P52)</f>
        <v>785.20999999999992</v>
      </c>
      <c r="E557" s="457">
        <f t="shared" ref="E557:E564" si="0">D557/$D$564</f>
        <v>0.41818094670018319</v>
      </c>
      <c r="L557" s="2593"/>
      <c r="M557" s="358" t="s">
        <v>6895</v>
      </c>
      <c r="N557" s="414">
        <f>N53</f>
        <v>39.42</v>
      </c>
      <c r="O557" s="414">
        <f t="shared" ref="O557:P557" si="1">O53</f>
        <v>43.260000000000005</v>
      </c>
      <c r="P557" s="414">
        <f t="shared" si="1"/>
        <v>31.73</v>
      </c>
    </row>
    <row r="558" spans="1:20" s="358" customFormat="1" ht="17.399999999999999" x14ac:dyDescent="0.25">
      <c r="A558" s="458"/>
      <c r="B558" s="2605" t="s">
        <v>3879</v>
      </c>
      <c r="D558" s="414">
        <f>SUM(N356:P356,N415:P415,D356:F356,D415:F415,D425:F425)</f>
        <v>51.610000000000007</v>
      </c>
      <c r="E558" s="457">
        <f t="shared" si="0"/>
        <v>2.7486046610711096E-2</v>
      </c>
      <c r="L558" s="2593"/>
      <c r="M558" s="358" t="s">
        <v>6896</v>
      </c>
      <c r="N558" s="414">
        <f>N83</f>
        <v>38.630000000000003</v>
      </c>
      <c r="O558" s="414">
        <f t="shared" ref="O558:P558" si="2">O83</f>
        <v>40.330000000000005</v>
      </c>
      <c r="P558" s="414">
        <f t="shared" si="2"/>
        <v>30.189999999999998</v>
      </c>
    </row>
    <row r="559" spans="1:20" s="358" customFormat="1" ht="17.399999999999999" x14ac:dyDescent="0.25">
      <c r="A559" s="458"/>
      <c r="B559" s="2605" t="s">
        <v>6190</v>
      </c>
      <c r="D559" s="414">
        <f>SUM(D553:F554,N553:P554)</f>
        <v>128.30000000000001</v>
      </c>
      <c r="E559" s="457">
        <f t="shared" si="0"/>
        <v>6.8329001746836537E-2</v>
      </c>
      <c r="L559" s="2593"/>
      <c r="M559" s="358" t="s">
        <v>6897</v>
      </c>
      <c r="N559" s="414">
        <f>N113</f>
        <v>34.31</v>
      </c>
      <c r="O559" s="414">
        <f t="shared" ref="O559:P559" si="3">O113</f>
        <v>22.77</v>
      </c>
      <c r="P559" s="414">
        <f t="shared" si="3"/>
        <v>21.080000000000002</v>
      </c>
    </row>
    <row r="560" spans="1:20" s="358" customFormat="1" ht="17.399999999999999" x14ac:dyDescent="0.25">
      <c r="A560" s="458"/>
      <c r="B560" s="2605" t="s">
        <v>6191</v>
      </c>
      <c r="D560" s="1058">
        <f>SUM(N463:P463)</f>
        <v>29.85</v>
      </c>
      <c r="E560" s="1059">
        <f t="shared" si="0"/>
        <v>1.5897277491372333E-2</v>
      </c>
      <c r="L560" s="2593"/>
      <c r="M560" s="358" t="s">
        <v>6898</v>
      </c>
      <c r="N560" s="414">
        <f>N143</f>
        <v>32.11</v>
      </c>
      <c r="O560" s="414">
        <f t="shared" ref="O560:P560" si="4">O143</f>
        <v>20.77</v>
      </c>
      <c r="P560" s="414">
        <f t="shared" si="4"/>
        <v>20.58</v>
      </c>
    </row>
    <row r="561" spans="1:17" s="358" customFormat="1" ht="17.399999999999999" x14ac:dyDescent="0.25">
      <c r="A561" s="458"/>
      <c r="B561" s="2605" t="s">
        <v>6192</v>
      </c>
      <c r="D561" s="1058">
        <f>SUM(N484:P484)</f>
        <v>22.37</v>
      </c>
      <c r="E561" s="1059">
        <f t="shared" si="0"/>
        <v>1.1913638106599634E-2</v>
      </c>
      <c r="F561" s="2606" t="s">
        <v>6193</v>
      </c>
      <c r="G561" s="1060">
        <f>SUM(E560:E561)</f>
        <v>2.7810915597971969E-2</v>
      </c>
      <c r="H561" s="414"/>
      <c r="L561" s="2593"/>
      <c r="M561" s="358" t="s">
        <v>6899</v>
      </c>
      <c r="N561" s="414">
        <f>N191</f>
        <v>0</v>
      </c>
      <c r="O561" s="414">
        <f t="shared" ref="O561:P561" si="5">O191</f>
        <v>0</v>
      </c>
      <c r="P561" s="414">
        <f t="shared" si="5"/>
        <v>0</v>
      </c>
    </row>
    <row r="562" spans="1:17" s="358" customFormat="1" ht="17.399999999999999" x14ac:dyDescent="0.25">
      <c r="A562" s="458"/>
      <c r="B562" s="2605" t="s">
        <v>6194</v>
      </c>
      <c r="D562" s="1058">
        <f>SUM(D362:F362,D367:F367,D370:F370,D421:F424,D426:F429,N426:P426,N429:P429)</f>
        <v>23.04</v>
      </c>
      <c r="E562" s="1059">
        <f t="shared" si="0"/>
        <v>1.2270461420476332E-2</v>
      </c>
      <c r="F562" s="2606"/>
      <c r="G562" s="1060"/>
      <c r="L562" s="2593"/>
      <c r="M562" s="358" t="s">
        <v>6900</v>
      </c>
      <c r="N562" s="414">
        <f>N222</f>
        <v>10.37</v>
      </c>
      <c r="O562" s="414">
        <f t="shared" ref="O562:P562" si="6">O222</f>
        <v>10.64</v>
      </c>
      <c r="P562" s="414">
        <f t="shared" si="6"/>
        <v>18.23</v>
      </c>
    </row>
    <row r="563" spans="1:17" s="358" customFormat="1" ht="17.399999999999999" x14ac:dyDescent="0.25">
      <c r="A563" s="458"/>
      <c r="B563" s="1307" t="s">
        <v>6195</v>
      </c>
      <c r="C563" s="1308"/>
      <c r="D563" s="1309">
        <f>SUM(N500:P500,N516:P516,N532:P532,N548:P548)</f>
        <v>837.29999999999984</v>
      </c>
      <c r="E563" s="1310">
        <f t="shared" si="0"/>
        <v>0.44592262792382081</v>
      </c>
      <c r="F563" s="2593"/>
      <c r="L563" s="2593"/>
      <c r="M563" s="358" t="s">
        <v>6901</v>
      </c>
      <c r="N563" s="414">
        <f>N244</f>
        <v>10.32</v>
      </c>
      <c r="O563" s="414">
        <f t="shared" ref="O563:P563" si="7">O244</f>
        <v>1.88</v>
      </c>
      <c r="P563" s="414">
        <f t="shared" si="7"/>
        <v>0.8</v>
      </c>
    </row>
    <row r="564" spans="1:17" s="358" customFormat="1" ht="17.399999999999999" x14ac:dyDescent="0.25">
      <c r="A564" s="358" t="s">
        <v>6196</v>
      </c>
      <c r="B564" s="358" t="s">
        <v>6189</v>
      </c>
      <c r="D564" s="414">
        <f>SUM(D557:D563)</f>
        <v>1877.6799999999998</v>
      </c>
      <c r="E564" s="459">
        <f t="shared" si="0"/>
        <v>1</v>
      </c>
      <c r="J564" s="414"/>
      <c r="L564" s="2593"/>
      <c r="M564" s="358" t="s">
        <v>6902</v>
      </c>
      <c r="N564" s="414">
        <f>N289</f>
        <v>8.2800000000000011</v>
      </c>
      <c r="O564" s="414">
        <f t="shared" ref="O564:P564" si="8">O289</f>
        <v>8.43</v>
      </c>
      <c r="P564" s="414">
        <f t="shared" si="8"/>
        <v>1.3900000000000001</v>
      </c>
    </row>
    <row r="565" spans="1:17" s="358" customFormat="1" ht="17.399999999999999" x14ac:dyDescent="0.25">
      <c r="D565" s="414"/>
      <c r="E565" s="414"/>
      <c r="L565" s="2593"/>
      <c r="M565" s="358" t="s">
        <v>6903</v>
      </c>
      <c r="N565" s="414">
        <f>N267</f>
        <v>0</v>
      </c>
      <c r="O565" s="414">
        <f t="shared" ref="O565:P565" si="9">O267</f>
        <v>0</v>
      </c>
      <c r="P565" s="414">
        <f t="shared" si="9"/>
        <v>0</v>
      </c>
    </row>
    <row r="566" spans="1:17" s="358" customFormat="1" ht="17.399999999999999" x14ac:dyDescent="0.25">
      <c r="L566" s="2593"/>
      <c r="M566" s="358" t="s">
        <v>6904</v>
      </c>
      <c r="N566" s="414">
        <f>N312</f>
        <v>0</v>
      </c>
      <c r="O566" s="414">
        <f t="shared" ref="O566:P566" si="10">O312</f>
        <v>0</v>
      </c>
      <c r="P566" s="414">
        <f t="shared" si="10"/>
        <v>0</v>
      </c>
    </row>
    <row r="567" spans="1:17" s="358" customFormat="1" ht="17.399999999999999" x14ac:dyDescent="0.25">
      <c r="L567" s="2593"/>
      <c r="M567" s="358" t="s">
        <v>6905</v>
      </c>
      <c r="N567" s="414">
        <f>N332</f>
        <v>16.28</v>
      </c>
      <c r="O567" s="414">
        <f t="shared" ref="O567:P567" si="11">O332</f>
        <v>36.24</v>
      </c>
      <c r="P567" s="414">
        <f t="shared" si="11"/>
        <v>21.27</v>
      </c>
    </row>
    <row r="568" spans="1:17" s="358" customFormat="1" ht="18" thickBot="1" x14ac:dyDescent="0.3">
      <c r="L568" s="2593"/>
      <c r="M568" s="358" t="s">
        <v>6906</v>
      </c>
      <c r="N568" s="414">
        <f>N391</f>
        <v>26.05</v>
      </c>
      <c r="O568" s="414">
        <f t="shared" ref="O568:P568" si="12">O391</f>
        <v>30.35</v>
      </c>
      <c r="P568" s="414">
        <f t="shared" si="12"/>
        <v>25.330000000000002</v>
      </c>
    </row>
    <row r="569" spans="1:17" s="358" customFormat="1" ht="17.399999999999999" x14ac:dyDescent="0.25">
      <c r="B569" s="460"/>
      <c r="C569" s="461"/>
      <c r="D569" s="462"/>
      <c r="E569" s="462"/>
      <c r="F569" s="462"/>
      <c r="G569" s="462"/>
      <c r="H569" s="462"/>
      <c r="I569" s="462"/>
      <c r="J569" s="461"/>
      <c r="L569" s="2593"/>
      <c r="M569" s="358" t="s">
        <v>6907</v>
      </c>
      <c r="N569" s="414">
        <f>N352</f>
        <v>19.7</v>
      </c>
      <c r="O569" s="414">
        <f t="shared" ref="O569:P569" si="13">O352</f>
        <v>39.82</v>
      </c>
      <c r="P569" s="414">
        <f t="shared" si="13"/>
        <v>23.43</v>
      </c>
    </row>
    <row r="570" spans="1:17" s="358" customFormat="1" ht="17.399999999999999" x14ac:dyDescent="0.25">
      <c r="B570" s="3556" t="s">
        <v>6180</v>
      </c>
      <c r="C570" s="3557"/>
      <c r="J570" s="463"/>
      <c r="L570" s="2593"/>
      <c r="M570" s="358" t="s">
        <v>6398</v>
      </c>
      <c r="N570" s="414">
        <f>N411</f>
        <v>24.03</v>
      </c>
      <c r="O570" s="414">
        <f t="shared" ref="O570:P570" si="14">O411</f>
        <v>28.59</v>
      </c>
      <c r="P570" s="414">
        <f t="shared" si="14"/>
        <v>11.3</v>
      </c>
    </row>
    <row r="571" spans="1:17" s="358" customFormat="1" ht="18" thickBot="1" x14ac:dyDescent="0.3">
      <c r="B571" s="464"/>
      <c r="C571" s="465"/>
      <c r="J571" s="463"/>
      <c r="L571" s="2593"/>
      <c r="M571" s="358" t="s">
        <v>6400</v>
      </c>
      <c r="N571" s="414">
        <f>N371</f>
        <v>32.11</v>
      </c>
      <c r="O571" s="414">
        <f t="shared" ref="O571:P571" si="15">O371</f>
        <v>28.349999999999998</v>
      </c>
      <c r="P571" s="414">
        <f t="shared" si="15"/>
        <v>20.27</v>
      </c>
    </row>
    <row r="572" spans="1:17" s="358" customFormat="1" ht="17.399999999999999" x14ac:dyDescent="0.25">
      <c r="B572" s="466"/>
      <c r="J572" s="463"/>
      <c r="L572" s="2593"/>
      <c r="M572" s="358" t="s">
        <v>6402</v>
      </c>
      <c r="N572" s="414">
        <f>N430</f>
        <v>27.849999999999998</v>
      </c>
      <c r="O572" s="414">
        <f t="shared" ref="O572:P572" si="16">O430</f>
        <v>28.34</v>
      </c>
      <c r="P572" s="414">
        <f t="shared" si="16"/>
        <v>17.48</v>
      </c>
    </row>
    <row r="573" spans="1:17" s="358" customFormat="1" ht="17.399999999999999" x14ac:dyDescent="0.25">
      <c r="B573" s="466"/>
      <c r="E573" s="467"/>
      <c r="J573" s="463"/>
      <c r="L573" s="2593"/>
      <c r="M573" s="358" t="s">
        <v>6908</v>
      </c>
      <c r="N573" s="414">
        <f>N463</f>
        <v>7.7399999999999993</v>
      </c>
      <c r="O573" s="414">
        <f t="shared" ref="O573:P573" si="17">O463</f>
        <v>9.76</v>
      </c>
      <c r="P573" s="414">
        <f t="shared" si="17"/>
        <v>12.350000000000001</v>
      </c>
      <c r="Q573" s="414">
        <f>SUM(N573:P573)</f>
        <v>29.85</v>
      </c>
    </row>
    <row r="574" spans="1:17" s="358" customFormat="1" ht="17.399999999999999" x14ac:dyDescent="0.25">
      <c r="B574" s="466"/>
      <c r="E574" s="468"/>
      <c r="J574" s="463"/>
      <c r="L574" s="2593"/>
      <c r="M574" s="358" t="s">
        <v>6909</v>
      </c>
      <c r="N574" s="414">
        <f>N484</f>
        <v>6.24</v>
      </c>
      <c r="O574" s="414">
        <f t="shared" ref="O574:P574" si="18">O484</f>
        <v>7.34</v>
      </c>
      <c r="P574" s="414">
        <f t="shared" si="18"/>
        <v>8.7900000000000009</v>
      </c>
      <c r="Q574" s="414">
        <f>SUM(N574:P574)</f>
        <v>22.37</v>
      </c>
    </row>
    <row r="575" spans="1:17" s="358" customFormat="1" ht="17.399999999999999" x14ac:dyDescent="0.25">
      <c r="B575" s="466"/>
      <c r="E575" s="468"/>
      <c r="J575" s="463"/>
      <c r="L575" s="2593"/>
      <c r="M575" s="358" t="s">
        <v>6910</v>
      </c>
      <c r="N575" s="414">
        <f>N500</f>
        <v>72.94</v>
      </c>
      <c r="O575" s="414">
        <f t="shared" ref="O575:P575" si="19">O500</f>
        <v>81.59</v>
      </c>
      <c r="P575" s="414">
        <f t="shared" si="19"/>
        <v>60.94</v>
      </c>
    </row>
    <row r="576" spans="1:17" s="358" customFormat="1" ht="17.399999999999999" x14ac:dyDescent="0.25">
      <c r="B576" s="466"/>
      <c r="E576" s="469" t="s">
        <v>6197</v>
      </c>
      <c r="J576" s="463"/>
      <c r="L576" s="2593"/>
      <c r="M576" s="358" t="s">
        <v>6911</v>
      </c>
      <c r="N576" s="414">
        <f>N516</f>
        <v>74.650000000000006</v>
      </c>
      <c r="O576" s="414">
        <f t="shared" ref="O576:P576" si="20">O516</f>
        <v>76.77000000000001</v>
      </c>
      <c r="P576" s="414">
        <f t="shared" si="20"/>
        <v>53.24</v>
      </c>
    </row>
    <row r="577" spans="2:18" s="358" customFormat="1" ht="17.399999999999999" x14ac:dyDescent="0.25">
      <c r="B577" s="466"/>
      <c r="E577" s="468"/>
      <c r="J577" s="463"/>
      <c r="L577" s="2593"/>
      <c r="M577" s="358" t="s">
        <v>6912</v>
      </c>
      <c r="N577" s="414">
        <f>N532</f>
        <v>71.62</v>
      </c>
      <c r="O577" s="414">
        <f t="shared" ref="O577:P577" si="21">O532</f>
        <v>81.06</v>
      </c>
      <c r="P577" s="414">
        <f t="shared" si="21"/>
        <v>59.06</v>
      </c>
    </row>
    <row r="578" spans="2:18" s="358" customFormat="1" ht="17.399999999999999" x14ac:dyDescent="0.25">
      <c r="B578" s="466"/>
      <c r="E578" s="468"/>
      <c r="J578" s="463"/>
      <c r="L578" s="2593"/>
      <c r="M578" s="358" t="s">
        <v>6913</v>
      </c>
      <c r="N578" s="414">
        <f>N548</f>
        <v>72.710000000000008</v>
      </c>
      <c r="O578" s="414">
        <f t="shared" ref="O578:P578" si="22">O548</f>
        <v>76.809999999999988</v>
      </c>
      <c r="P578" s="414">
        <f t="shared" si="22"/>
        <v>55.91</v>
      </c>
      <c r="R578" s="414">
        <f>SUM(N575:P578)</f>
        <v>837.29999999999984</v>
      </c>
    </row>
    <row r="579" spans="2:18" s="358" customFormat="1" ht="18" thickBot="1" x14ac:dyDescent="0.3">
      <c r="B579" s="466"/>
      <c r="E579" s="470" t="s">
        <v>6198</v>
      </c>
      <c r="J579" s="463"/>
      <c r="L579" s="2593"/>
      <c r="N579" s="414">
        <f>SUM(N557:N578)</f>
        <v>625.36000000000013</v>
      </c>
      <c r="O579" s="414">
        <f t="shared" ref="O579:P579" si="23">SUM(O557:O578)</f>
        <v>673.09999999999991</v>
      </c>
      <c r="P579" s="414">
        <f t="shared" si="23"/>
        <v>493.37</v>
      </c>
      <c r="Q579" s="414">
        <f>SUM(N579:P579)</f>
        <v>1791.83</v>
      </c>
    </row>
    <row r="580" spans="2:18" s="358" customFormat="1" ht="17.399999999999999" x14ac:dyDescent="0.25">
      <c r="B580" s="466"/>
      <c r="J580" s="463"/>
      <c r="L580" s="2593"/>
      <c r="Q580" s="414">
        <f>SUM(D553:F554)+SUM(N553:P554)</f>
        <v>128.30000000000001</v>
      </c>
    </row>
    <row r="581" spans="2:18" s="358" customFormat="1" ht="18" thickBot="1" x14ac:dyDescent="0.3">
      <c r="B581" s="466"/>
      <c r="J581" s="463"/>
      <c r="L581" s="2593"/>
      <c r="Q581" s="414">
        <f>SUM(Q579:Q580)</f>
        <v>1920.1299999999999</v>
      </c>
    </row>
    <row r="582" spans="2:18" s="358" customFormat="1" ht="17.399999999999999" x14ac:dyDescent="0.25">
      <c r="B582" s="466"/>
      <c r="F582" s="460"/>
      <c r="G582" s="461"/>
      <c r="H582" s="471"/>
      <c r="I582" s="471"/>
      <c r="J582" s="471"/>
      <c r="L582" s="2593"/>
    </row>
    <row r="583" spans="2:18" s="358" customFormat="1" ht="17.399999999999999" x14ac:dyDescent="0.25">
      <c r="B583" s="466"/>
      <c r="F583" s="3556" t="s">
        <v>6199</v>
      </c>
      <c r="G583" s="3557"/>
      <c r="H583" s="472" t="s">
        <v>6200</v>
      </c>
      <c r="I583" s="472"/>
      <c r="J583" s="472" t="s">
        <v>6201</v>
      </c>
      <c r="L583" s="2593"/>
    </row>
    <row r="584" spans="2:18" s="358" customFormat="1" ht="17.399999999999999" x14ac:dyDescent="0.25">
      <c r="B584" s="466"/>
      <c r="F584" s="466"/>
      <c r="G584" s="463"/>
      <c r="H584" s="473"/>
      <c r="I584" s="473"/>
      <c r="J584" s="473"/>
      <c r="L584" s="2593"/>
    </row>
    <row r="585" spans="2:18" s="358" customFormat="1" ht="18" thickBot="1" x14ac:dyDescent="0.3">
      <c r="B585" s="464"/>
      <c r="C585" s="474"/>
      <c r="D585" s="474"/>
      <c r="E585" s="474"/>
      <c r="F585" s="464"/>
      <c r="G585" s="465"/>
      <c r="H585" s="475"/>
      <c r="I585" s="475"/>
      <c r="J585" s="475"/>
      <c r="L585" s="2593"/>
    </row>
    <row r="586" spans="2:18" s="358" customFormat="1" ht="17.399999999999999" x14ac:dyDescent="0.25">
      <c r="L586" s="2593"/>
    </row>
  </sheetData>
  <mergeCells count="51">
    <mergeCell ref="B570:C570"/>
    <mergeCell ref="F583:G583"/>
    <mergeCell ref="C501:F501"/>
    <mergeCell ref="J501:K501"/>
    <mergeCell ref="C517:F517"/>
    <mergeCell ref="J517:K517"/>
    <mergeCell ref="C533:F533"/>
    <mergeCell ref="J533:K533"/>
    <mergeCell ref="C485:F485"/>
    <mergeCell ref="J485:K485"/>
    <mergeCell ref="C372:F372"/>
    <mergeCell ref="J372:K372"/>
    <mergeCell ref="C392:F392"/>
    <mergeCell ref="J392:K392"/>
    <mergeCell ref="C412:F412"/>
    <mergeCell ref="J412:K412"/>
    <mergeCell ref="J431:K431"/>
    <mergeCell ref="C443:F443"/>
    <mergeCell ref="J443:K443"/>
    <mergeCell ref="C464:F464"/>
    <mergeCell ref="J464:K464"/>
    <mergeCell ref="C313:F313"/>
    <mergeCell ref="J313:K313"/>
    <mergeCell ref="C333:F333"/>
    <mergeCell ref="J333:K333"/>
    <mergeCell ref="C353:F353"/>
    <mergeCell ref="J353:K353"/>
    <mergeCell ref="C245:F245"/>
    <mergeCell ref="J245:K245"/>
    <mergeCell ref="C268:F268"/>
    <mergeCell ref="J268:K268"/>
    <mergeCell ref="C290:F290"/>
    <mergeCell ref="J290:K290"/>
    <mergeCell ref="C161:F161"/>
    <mergeCell ref="J161:K161"/>
    <mergeCell ref="C192:F192"/>
    <mergeCell ref="J192:K192"/>
    <mergeCell ref="C223:F223"/>
    <mergeCell ref="J223:K223"/>
    <mergeCell ref="C84:F84"/>
    <mergeCell ref="J84:K84"/>
    <mergeCell ref="C114:F114"/>
    <mergeCell ref="J114:K114"/>
    <mergeCell ref="C144:E144"/>
    <mergeCell ref="J144:K144"/>
    <mergeCell ref="J3:K3"/>
    <mergeCell ref="J16:K16"/>
    <mergeCell ref="C24:F24"/>
    <mergeCell ref="J24:K24"/>
    <mergeCell ref="C54:F54"/>
    <mergeCell ref="J54:K54"/>
  </mergeCells>
  <phoneticPr fontId="10" type="noConversion"/>
  <pageMargins left="0.15748031496062992" right="0.15748031496062992" top="0.31496062992125984" bottom="0.27559055118110237" header="0.31496062992125984" footer="0.31496062992125984"/>
  <pageSetup paperSize="9" scale="43" fitToHeight="0" orientation="portrait" r:id="rId1"/>
  <headerFooter>
    <oddFooter>&amp;L&amp;A&amp;C&amp;P/&amp;N</oddFooter>
  </headerFooter>
  <rowBreaks count="5" manualBreakCount="5">
    <brk id="83" max="19" man="1"/>
    <brk id="191" max="16383" man="1"/>
    <brk id="289" max="16383" man="1"/>
    <brk id="391" max="16383" man="1"/>
    <brk id="500" max="19" man="1"/>
  </rowBreak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BAD-9046-4E20-92AA-DBE8D297C0BF}">
  <sheetPr>
    <tabColor rgb="FFFFFF00"/>
    <pageSetUpPr fitToPage="1"/>
  </sheetPr>
  <dimension ref="A1:V586"/>
  <sheetViews>
    <sheetView view="pageBreakPreview" topLeftCell="A107" zoomScale="85" zoomScaleNormal="70" zoomScaleSheetLayoutView="85" workbookViewId="0"/>
  </sheetViews>
  <sheetFormatPr defaultRowHeight="14.4" x14ac:dyDescent="0.25"/>
  <cols>
    <col min="1" max="1" width="27.296875" customWidth="1"/>
    <col min="2" max="3" width="7.296875" customWidth="1"/>
    <col min="4" max="7" width="8.09765625" customWidth="1"/>
    <col min="8" max="8" width="10.296875" customWidth="1"/>
    <col min="9" max="9" width="4.69921875" bestFit="1" customWidth="1"/>
    <col min="10" max="11" width="10.3984375" customWidth="1"/>
    <col min="12" max="12" width="4.69921875" bestFit="1" customWidth="1"/>
    <col min="13" max="13" width="10.296875" customWidth="1"/>
    <col min="14" max="15" width="9.19921875" bestFit="1" customWidth="1"/>
    <col min="16" max="17" width="8.09765625" customWidth="1"/>
    <col min="18" max="19" width="7.296875" customWidth="1"/>
    <col min="20" max="20" width="28.09765625" customWidth="1"/>
    <col min="21" max="21" width="1.8984375" customWidth="1"/>
  </cols>
  <sheetData>
    <row r="1" spans="1:22" x14ac:dyDescent="0.25">
      <c r="A1" s="2974" t="s">
        <v>9279</v>
      </c>
    </row>
    <row r="2" spans="1:22" ht="18" customHeight="1" thickBot="1" x14ac:dyDescent="0.3">
      <c r="V2" s="2253"/>
    </row>
    <row r="3" spans="1:22" ht="18" customHeight="1" thickTop="1" thickBot="1" x14ac:dyDescent="0.3">
      <c r="A3" s="2624" t="s">
        <v>6952</v>
      </c>
      <c r="D3" s="53"/>
      <c r="E3" s="53"/>
      <c r="F3" s="53"/>
      <c r="G3" s="53"/>
      <c r="H3" s="124"/>
      <c r="I3" s="124"/>
      <c r="J3" s="3547" t="s">
        <v>4996</v>
      </c>
      <c r="K3" s="3553"/>
      <c r="L3" s="124"/>
      <c r="M3" s="124"/>
      <c r="N3" s="53"/>
      <c r="O3" s="53"/>
      <c r="P3" s="53"/>
      <c r="Q3" s="53"/>
      <c r="R3" s="53"/>
      <c r="S3" s="53"/>
    </row>
    <row r="4" spans="1:22" ht="18" customHeight="1" thickTop="1" thickBot="1" x14ac:dyDescent="0.3">
      <c r="A4" s="3"/>
      <c r="D4" s="54"/>
      <c r="E4" s="54"/>
      <c r="F4" s="54"/>
      <c r="G4" s="54"/>
      <c r="H4" s="4"/>
      <c r="I4" s="4"/>
      <c r="K4" s="56"/>
      <c r="L4" s="567"/>
      <c r="M4" s="1448" t="s">
        <v>4570</v>
      </c>
      <c r="N4" s="1445">
        <v>62.2</v>
      </c>
      <c r="O4" s="1446">
        <v>67</v>
      </c>
      <c r="P4" s="1447">
        <v>61.8</v>
      </c>
      <c r="Q4" s="510" t="s">
        <v>4571</v>
      </c>
      <c r="R4" s="133"/>
      <c r="S4" s="128"/>
      <c r="T4" s="530">
        <v>-1</v>
      </c>
    </row>
    <row r="5" spans="1:22" ht="18" customHeight="1" thickTop="1" thickBot="1" x14ac:dyDescent="0.3">
      <c r="A5" s="5" t="s">
        <v>4572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100" t="s">
        <v>4579</v>
      </c>
      <c r="I5" s="556"/>
      <c r="J5" s="58" t="s">
        <v>4580</v>
      </c>
      <c r="K5" s="59" t="s">
        <v>4580</v>
      </c>
      <c r="L5" s="568"/>
      <c r="M5" s="8" t="s">
        <v>4579</v>
      </c>
      <c r="N5" s="6" t="s">
        <v>4575</v>
      </c>
      <c r="O5" s="6" t="s">
        <v>4576</v>
      </c>
      <c r="P5" s="6" t="s">
        <v>4577</v>
      </c>
      <c r="Q5" s="6" t="s">
        <v>4578</v>
      </c>
      <c r="R5" s="6" t="s">
        <v>4573</v>
      </c>
      <c r="S5" s="7" t="s">
        <v>4574</v>
      </c>
      <c r="T5" s="60" t="s">
        <v>4572</v>
      </c>
    </row>
    <row r="6" spans="1:22" ht="27" thickTop="1" x14ac:dyDescent="0.25">
      <c r="A6" s="2689" t="s">
        <v>6992</v>
      </c>
      <c r="B6" s="11" t="s">
        <v>4642</v>
      </c>
      <c r="C6" s="18" t="s">
        <v>4583</v>
      </c>
      <c r="D6" s="2949">
        <v>0</v>
      </c>
      <c r="E6" s="2949">
        <v>0</v>
      </c>
      <c r="F6" s="2949">
        <v>0</v>
      </c>
      <c r="G6" s="21"/>
      <c r="H6" s="11" t="s">
        <v>5003</v>
      </c>
      <c r="I6" s="550" t="s">
        <v>4640</v>
      </c>
      <c r="J6" s="61" t="s">
        <v>5650</v>
      </c>
      <c r="K6" s="62" t="s">
        <v>5650</v>
      </c>
      <c r="L6" s="550" t="s">
        <v>4586</v>
      </c>
      <c r="M6" s="11" t="s">
        <v>5003</v>
      </c>
      <c r="N6" s="2948">
        <v>0</v>
      </c>
      <c r="O6" s="2948">
        <v>0</v>
      </c>
      <c r="P6" s="2948">
        <v>0</v>
      </c>
      <c r="Q6" s="21"/>
      <c r="R6" s="13" t="s">
        <v>4642</v>
      </c>
      <c r="S6" s="97" t="s">
        <v>4583</v>
      </c>
      <c r="T6" s="101" t="s">
        <v>7005</v>
      </c>
    </row>
    <row r="7" spans="1:22" ht="24.75" customHeight="1" x14ac:dyDescent="0.25">
      <c r="A7" s="22" t="s">
        <v>6993</v>
      </c>
      <c r="B7" s="17" t="s">
        <v>4642</v>
      </c>
      <c r="C7" s="18" t="s">
        <v>4583</v>
      </c>
      <c r="D7" s="2949">
        <v>5.2631944444444471E-3</v>
      </c>
      <c r="E7" s="2949">
        <v>5.3074074074074083E-3</v>
      </c>
      <c r="F7" s="2949">
        <v>5.240740740740742E-3</v>
      </c>
      <c r="G7" s="352"/>
      <c r="H7" s="17" t="s">
        <v>5003</v>
      </c>
      <c r="I7" s="551" t="s">
        <v>4645</v>
      </c>
      <c r="J7" s="65" t="s">
        <v>5650</v>
      </c>
      <c r="K7" s="66" t="s">
        <v>5650</v>
      </c>
      <c r="L7" s="551" t="s">
        <v>4591</v>
      </c>
      <c r="M7" s="17" t="s">
        <v>5003</v>
      </c>
      <c r="N7" s="2949">
        <v>18.152304442878556</v>
      </c>
      <c r="O7" s="2949">
        <v>18.256911004976228</v>
      </c>
      <c r="P7" s="2949">
        <v>17.931887396626927</v>
      </c>
      <c r="Q7" s="351"/>
      <c r="R7" s="17" t="s">
        <v>4642</v>
      </c>
      <c r="S7" s="18" t="s">
        <v>4583</v>
      </c>
      <c r="T7" s="70" t="s">
        <v>6998</v>
      </c>
    </row>
    <row r="8" spans="1:22" ht="24.75" customHeight="1" x14ac:dyDescent="0.25">
      <c r="A8" s="22" t="s">
        <v>6994</v>
      </c>
      <c r="B8" s="17" t="s">
        <v>4642</v>
      </c>
      <c r="C8" s="323" t="s">
        <v>4583</v>
      </c>
      <c r="D8" s="2951">
        <v>4.9939814814814829E-3</v>
      </c>
      <c r="E8" s="2951">
        <v>5.0571759259259259E-3</v>
      </c>
      <c r="F8" s="2951">
        <v>4.9509259259259246E-3</v>
      </c>
      <c r="G8" s="352"/>
      <c r="H8" s="17" t="s">
        <v>5003</v>
      </c>
      <c r="I8" s="551" t="s">
        <v>4648</v>
      </c>
      <c r="J8" s="65" t="s">
        <v>5650</v>
      </c>
      <c r="K8" s="66" t="s">
        <v>5650</v>
      </c>
      <c r="L8" s="552" t="s">
        <v>4596</v>
      </c>
      <c r="M8" s="72" t="s">
        <v>5003</v>
      </c>
      <c r="N8" s="2951">
        <v>15.83238360694995</v>
      </c>
      <c r="O8" s="2951">
        <v>15.504980994907999</v>
      </c>
      <c r="P8" s="2951">
        <v>15.765734454187491</v>
      </c>
      <c r="Q8" s="352"/>
      <c r="R8" s="17" t="s">
        <v>4642</v>
      </c>
      <c r="S8" s="18" t="s">
        <v>4583</v>
      </c>
      <c r="T8" s="70" t="s">
        <v>6999</v>
      </c>
    </row>
    <row r="9" spans="1:22" ht="24.75" customHeight="1" x14ac:dyDescent="0.25">
      <c r="A9" s="22" t="s">
        <v>6995</v>
      </c>
      <c r="B9" s="17" t="s">
        <v>4642</v>
      </c>
      <c r="C9" s="18" t="s">
        <v>4583</v>
      </c>
      <c r="D9" s="2951">
        <v>14.923737281689718</v>
      </c>
      <c r="E9" s="2951">
        <v>14.913178796047207</v>
      </c>
      <c r="F9" s="2951">
        <v>14.665902683997837</v>
      </c>
      <c r="G9" s="352"/>
      <c r="H9" s="17" t="s">
        <v>5003</v>
      </c>
      <c r="I9" s="551" t="s">
        <v>4652</v>
      </c>
      <c r="J9" s="65" t="s">
        <v>5650</v>
      </c>
      <c r="K9" s="66" t="s">
        <v>5650</v>
      </c>
      <c r="L9" s="551" t="s">
        <v>4601</v>
      </c>
      <c r="M9" s="17" t="s">
        <v>5003</v>
      </c>
      <c r="N9" s="2951">
        <v>11.690780006113663</v>
      </c>
      <c r="O9" s="2951">
        <v>11.795756119337428</v>
      </c>
      <c r="P9" s="2951">
        <v>11.683922917426246</v>
      </c>
      <c r="Q9" s="352"/>
      <c r="R9" s="17" t="s">
        <v>4642</v>
      </c>
      <c r="S9" s="18" t="s">
        <v>4583</v>
      </c>
      <c r="T9" s="70" t="s">
        <v>7000</v>
      </c>
    </row>
    <row r="10" spans="1:22" ht="24.75" customHeight="1" x14ac:dyDescent="0.25">
      <c r="A10" s="22" t="s">
        <v>6996</v>
      </c>
      <c r="B10" s="17" t="s">
        <v>4642</v>
      </c>
      <c r="C10" s="18" t="s">
        <v>4583</v>
      </c>
      <c r="D10" s="2951">
        <v>5.5631313131313132E-3</v>
      </c>
      <c r="E10" s="2951">
        <v>5.6496212121212117E-3</v>
      </c>
      <c r="F10" s="2951">
        <v>5.5145202020202002E-3</v>
      </c>
      <c r="G10" s="352"/>
      <c r="H10" s="17" t="s">
        <v>5003</v>
      </c>
      <c r="I10" s="551" t="s">
        <v>4655</v>
      </c>
      <c r="J10" s="65" t="s">
        <v>5650</v>
      </c>
      <c r="K10" s="66" t="s">
        <v>5650</v>
      </c>
      <c r="L10" s="552" t="s">
        <v>4604</v>
      </c>
      <c r="M10" s="72" t="s">
        <v>5003</v>
      </c>
      <c r="N10" s="2951">
        <v>4.4516203703703705E-3</v>
      </c>
      <c r="O10" s="2951">
        <v>4.553703703703703E-3</v>
      </c>
      <c r="P10" s="2951">
        <v>4.4537037037037045E-3</v>
      </c>
      <c r="Q10" s="352"/>
      <c r="R10" s="17" t="s">
        <v>4642</v>
      </c>
      <c r="S10" s="18" t="s">
        <v>4583</v>
      </c>
      <c r="T10" s="70" t="s">
        <v>7001</v>
      </c>
    </row>
    <row r="11" spans="1:22" ht="24.75" customHeight="1" thickBot="1" x14ac:dyDescent="0.3">
      <c r="A11" s="22" t="s">
        <v>6997</v>
      </c>
      <c r="B11" s="17" t="s">
        <v>4642</v>
      </c>
      <c r="C11" s="18" t="s">
        <v>4583</v>
      </c>
      <c r="D11" s="2952">
        <v>4.3341560707659221</v>
      </c>
      <c r="E11" s="2952">
        <v>4.3616825148745324</v>
      </c>
      <c r="F11" s="2952">
        <v>4.3055858135559451</v>
      </c>
      <c r="G11" s="349"/>
      <c r="H11" s="23" t="s">
        <v>5003</v>
      </c>
      <c r="I11" s="557" t="s">
        <v>4660</v>
      </c>
      <c r="J11" s="102" t="s">
        <v>5650</v>
      </c>
      <c r="K11" s="103" t="s">
        <v>5650</v>
      </c>
      <c r="L11" s="557" t="s">
        <v>4607</v>
      </c>
      <c r="M11" s="23" t="s">
        <v>5003</v>
      </c>
      <c r="N11" s="2952">
        <v>4.4992771916192815</v>
      </c>
      <c r="O11" s="2952">
        <v>4.4127705702388536</v>
      </c>
      <c r="P11" s="2952">
        <v>4.5063872124847313</v>
      </c>
      <c r="Q11" s="349"/>
      <c r="R11" s="17" t="s">
        <v>4642</v>
      </c>
      <c r="S11" s="18" t="s">
        <v>4583</v>
      </c>
      <c r="T11" s="70" t="s">
        <v>7002</v>
      </c>
    </row>
    <row r="12" spans="1:22" ht="24.75" customHeight="1" thickTop="1" x14ac:dyDescent="0.25">
      <c r="A12" s="10" t="s">
        <v>5005</v>
      </c>
      <c r="B12" s="11" t="s">
        <v>4598</v>
      </c>
      <c r="C12" s="11" t="s">
        <v>4649</v>
      </c>
      <c r="D12" s="2969">
        <v>5.7655992720187168</v>
      </c>
      <c r="E12" s="105"/>
      <c r="F12" s="105"/>
      <c r="G12" s="105"/>
      <c r="H12" s="11" t="s">
        <v>4584</v>
      </c>
      <c r="I12" s="550" t="s">
        <v>4664</v>
      </c>
      <c r="J12" s="61" t="s">
        <v>4968</v>
      </c>
      <c r="K12" s="62" t="s">
        <v>4968</v>
      </c>
      <c r="L12" s="550" t="s">
        <v>4609</v>
      </c>
      <c r="M12" s="11" t="s">
        <v>4584</v>
      </c>
      <c r="N12" s="2969">
        <v>0</v>
      </c>
      <c r="O12" s="105"/>
      <c r="P12" s="105"/>
      <c r="Q12" s="105"/>
      <c r="R12" s="106" t="s">
        <v>4598</v>
      </c>
      <c r="S12" s="11" t="s">
        <v>4649</v>
      </c>
      <c r="T12" s="101" t="s">
        <v>5005</v>
      </c>
    </row>
    <row r="13" spans="1:22" ht="24.75" customHeight="1" x14ac:dyDescent="0.25">
      <c r="A13" s="322" t="s">
        <v>5005</v>
      </c>
      <c r="B13" s="17" t="s">
        <v>4598</v>
      </c>
      <c r="C13" s="17" t="s">
        <v>4649</v>
      </c>
      <c r="D13" s="21"/>
      <c r="E13" s="2951">
        <v>0</v>
      </c>
      <c r="F13" s="21"/>
      <c r="G13" s="21"/>
      <c r="H13" s="17" t="s">
        <v>5651</v>
      </c>
      <c r="I13" s="551" t="s">
        <v>4668</v>
      </c>
      <c r="J13" s="65" t="s">
        <v>4968</v>
      </c>
      <c r="K13" s="66" t="s">
        <v>4968</v>
      </c>
      <c r="L13" s="551" t="s">
        <v>4611</v>
      </c>
      <c r="M13" s="143" t="s">
        <v>5008</v>
      </c>
      <c r="N13" s="157"/>
      <c r="O13" s="2923">
        <v>10.297015464954919</v>
      </c>
      <c r="P13" s="157"/>
      <c r="Q13" s="157"/>
      <c r="R13" s="157" t="s">
        <v>4642</v>
      </c>
      <c r="S13" s="310" t="s">
        <v>4583</v>
      </c>
      <c r="T13" s="70" t="s">
        <v>7003</v>
      </c>
    </row>
    <row r="14" spans="1:22" ht="24.75" customHeight="1" thickBot="1" x14ac:dyDescent="0.3">
      <c r="A14" s="38" t="s">
        <v>5005</v>
      </c>
      <c r="B14" s="35" t="s">
        <v>4598</v>
      </c>
      <c r="C14" s="35" t="s">
        <v>4649</v>
      </c>
      <c r="D14" s="36"/>
      <c r="E14" s="36"/>
      <c r="F14" s="2950">
        <v>2.873005994911296</v>
      </c>
      <c r="G14" s="36"/>
      <c r="H14" s="35" t="s">
        <v>5651</v>
      </c>
      <c r="I14" s="553" t="s">
        <v>4672</v>
      </c>
      <c r="J14" s="76" t="s">
        <v>4968</v>
      </c>
      <c r="K14" s="77" t="s">
        <v>4968</v>
      </c>
      <c r="L14" s="553" t="s">
        <v>4613</v>
      </c>
      <c r="M14" s="166" t="s">
        <v>5008</v>
      </c>
      <c r="N14" s="167"/>
      <c r="O14" s="167"/>
      <c r="P14" s="2926">
        <v>9.8506645298242255</v>
      </c>
      <c r="Q14" s="167"/>
      <c r="R14" s="166" t="s">
        <v>4587</v>
      </c>
      <c r="S14" s="289" t="s">
        <v>4583</v>
      </c>
      <c r="T14" s="79" t="s">
        <v>7004</v>
      </c>
    </row>
    <row r="15" spans="1:22" ht="18" customHeight="1" thickTop="1" thickBot="1" x14ac:dyDescent="0.3">
      <c r="M15" s="80" t="s">
        <v>5652</v>
      </c>
      <c r="N15" s="33">
        <f>SUM(D6:D14,N6:N14)</f>
        <v>75.218509799645247</v>
      </c>
      <c r="O15" s="33">
        <f>SUM(E6:E14,O6:O14)</f>
        <v>79.562863373586325</v>
      </c>
      <c r="P15" s="33">
        <f>SUM(F6:F14,P6:P14)</f>
        <v>81.603250893587088</v>
      </c>
    </row>
    <row r="16" spans="1:22" ht="18" customHeight="1" thickTop="1" thickBot="1" x14ac:dyDescent="0.3">
      <c r="A16" s="2" t="s">
        <v>6953</v>
      </c>
      <c r="D16" s="53"/>
      <c r="E16" s="53"/>
      <c r="F16" s="53"/>
      <c r="G16" s="53"/>
      <c r="H16" s="124"/>
      <c r="I16" s="124"/>
      <c r="J16" s="3547" t="s">
        <v>5653</v>
      </c>
      <c r="K16" s="3553"/>
      <c r="L16" s="124"/>
      <c r="M16" s="124"/>
      <c r="N16" s="53"/>
      <c r="O16" s="53"/>
      <c r="P16" s="53"/>
      <c r="Q16" s="53"/>
      <c r="R16" s="53"/>
      <c r="S16" s="53"/>
    </row>
    <row r="17" spans="1:20" ht="18" customHeight="1" thickTop="1" thickBot="1" x14ac:dyDescent="0.3">
      <c r="A17" s="3"/>
      <c r="D17" s="513"/>
      <c r="E17" s="513"/>
      <c r="F17" s="513"/>
      <c r="G17" s="513"/>
      <c r="H17" s="1377"/>
      <c r="I17" s="4"/>
      <c r="K17" s="56"/>
      <c r="L17" s="567"/>
      <c r="M17" s="1448" t="s">
        <v>4570</v>
      </c>
      <c r="N17" s="1445">
        <v>0.7</v>
      </c>
      <c r="O17" s="1446">
        <v>0</v>
      </c>
      <c r="P17" s="1447">
        <v>0.7</v>
      </c>
      <c r="Q17" s="510" t="s">
        <v>4571</v>
      </c>
      <c r="R17" s="133"/>
      <c r="S17" s="128"/>
      <c r="T17" s="530"/>
    </row>
    <row r="18" spans="1:20" ht="18" customHeight="1" thickTop="1" thickBot="1" x14ac:dyDescent="0.3">
      <c r="A18" s="1367"/>
      <c r="B18" s="1368"/>
      <c r="C18" s="497"/>
      <c r="D18" s="1368"/>
      <c r="E18" s="1368"/>
      <c r="F18" s="1368"/>
      <c r="G18" s="1368"/>
      <c r="H18" s="1367"/>
      <c r="I18" s="1367"/>
      <c r="J18" s="1376"/>
      <c r="K18" s="5" t="s">
        <v>4580</v>
      </c>
      <c r="L18" s="568"/>
      <c r="M18" s="8" t="s">
        <v>4579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6" t="s">
        <v>4573</v>
      </c>
      <c r="S18" s="7" t="s">
        <v>4574</v>
      </c>
      <c r="T18" s="60" t="s">
        <v>4572</v>
      </c>
    </row>
    <row r="19" spans="1:20" ht="18" customHeight="1" thickTop="1" x14ac:dyDescent="0.25">
      <c r="A19" s="497"/>
      <c r="B19" s="124"/>
      <c r="C19" s="1369"/>
      <c r="D19" s="1370"/>
      <c r="E19" s="1370"/>
      <c r="F19" s="1370"/>
      <c r="G19" s="1371"/>
      <c r="H19" s="124"/>
      <c r="I19" s="124"/>
      <c r="J19" s="1376"/>
      <c r="K19" s="1373" t="s">
        <v>5650</v>
      </c>
      <c r="L19" s="550" t="s">
        <v>4585</v>
      </c>
      <c r="M19" s="11" t="s">
        <v>5654</v>
      </c>
      <c r="N19" s="2948">
        <v>0.24227657743627906</v>
      </c>
      <c r="O19" s="2948">
        <v>1.9248880654624061E-3</v>
      </c>
      <c r="P19" s="2948">
        <v>0.24644243752186071</v>
      </c>
      <c r="Q19" s="352"/>
      <c r="R19" s="13" t="s">
        <v>4642</v>
      </c>
      <c r="S19" s="97" t="s">
        <v>4583</v>
      </c>
      <c r="T19" s="101" t="s">
        <v>5655</v>
      </c>
    </row>
    <row r="20" spans="1:20" ht="18" customHeight="1" x14ac:dyDescent="0.25">
      <c r="A20" s="497"/>
      <c r="B20" s="124"/>
      <c r="C20" s="1369"/>
      <c r="D20" s="1370"/>
      <c r="E20" s="1370"/>
      <c r="F20" s="1370"/>
      <c r="G20" s="1371"/>
      <c r="H20" s="124"/>
      <c r="I20" s="124"/>
      <c r="J20" s="1376"/>
      <c r="K20" s="1374" t="s">
        <v>5650</v>
      </c>
      <c r="L20" s="551" t="s">
        <v>4870</v>
      </c>
      <c r="M20" s="17" t="s">
        <v>5654</v>
      </c>
      <c r="N20" s="2949">
        <v>0.24257080416082519</v>
      </c>
      <c r="O20" s="2949">
        <v>2.0013123359580052E-3</v>
      </c>
      <c r="P20" s="2949">
        <v>0.24743766067117934</v>
      </c>
      <c r="Q20" s="351"/>
      <c r="R20" s="17" t="s">
        <v>4642</v>
      </c>
      <c r="S20" s="18" t="s">
        <v>4583</v>
      </c>
      <c r="T20" s="70" t="s">
        <v>5656</v>
      </c>
    </row>
    <row r="21" spans="1:20" ht="18" customHeight="1" x14ac:dyDescent="0.25">
      <c r="A21" s="497"/>
      <c r="B21" s="124"/>
      <c r="C21" s="1372"/>
      <c r="D21" s="1371"/>
      <c r="E21" s="1371"/>
      <c r="F21" s="1371"/>
      <c r="G21" s="1371"/>
      <c r="H21" s="124"/>
      <c r="I21" s="124"/>
      <c r="J21" s="1376"/>
      <c r="K21" s="1374" t="s">
        <v>5650</v>
      </c>
      <c r="L21" s="552" t="s">
        <v>4590</v>
      </c>
      <c r="M21" s="72" t="s">
        <v>5654</v>
      </c>
      <c r="N21" s="2951">
        <v>0.24339598146336275</v>
      </c>
      <c r="O21" s="2951">
        <v>2.1268334105295659E-3</v>
      </c>
      <c r="P21" s="2951">
        <v>0.23458723803620174</v>
      </c>
      <c r="Q21" s="352"/>
      <c r="R21" s="17" t="s">
        <v>4642</v>
      </c>
      <c r="S21" s="18" t="s">
        <v>4583</v>
      </c>
      <c r="T21" s="70" t="s">
        <v>5657</v>
      </c>
    </row>
    <row r="22" spans="1:20" ht="18" customHeight="1" thickBot="1" x14ac:dyDescent="0.3">
      <c r="A22" s="497"/>
      <c r="B22" s="124"/>
      <c r="C22" s="1369"/>
      <c r="D22" s="1371"/>
      <c r="E22" s="1371"/>
      <c r="F22" s="1371"/>
      <c r="G22" s="1371"/>
      <c r="H22" s="124"/>
      <c r="I22" s="124"/>
      <c r="J22" s="1376"/>
      <c r="K22" s="1375" t="s">
        <v>5650</v>
      </c>
      <c r="L22" s="553" t="s">
        <v>4872</v>
      </c>
      <c r="M22" s="35" t="s">
        <v>5654</v>
      </c>
      <c r="N22" s="2950">
        <v>0</v>
      </c>
      <c r="O22" s="2950">
        <v>0</v>
      </c>
      <c r="P22" s="2950">
        <v>0</v>
      </c>
      <c r="Q22" s="36"/>
      <c r="R22" s="78" t="s">
        <v>4598</v>
      </c>
      <c r="S22" s="35" t="s">
        <v>4649</v>
      </c>
      <c r="T22" s="79" t="s">
        <v>5005</v>
      </c>
    </row>
    <row r="23" spans="1:20" ht="18" customHeight="1" thickTop="1" thickBot="1" x14ac:dyDescent="0.3">
      <c r="M23" s="80" t="s">
        <v>5652</v>
      </c>
      <c r="N23" s="33">
        <f>SUM(D19:D22,N19:N22)</f>
        <v>0.728243363060467</v>
      </c>
      <c r="O23" s="33">
        <f>SUM(E19:E22,O19:O22)</f>
        <v>6.0530338119499771E-3</v>
      </c>
      <c r="P23" s="33">
        <f>SUM(F19:F22,P19:P22)</f>
        <v>0.72846733622924176</v>
      </c>
    </row>
    <row r="24" spans="1:20" ht="18" customHeight="1" thickTop="1" thickBot="1" x14ac:dyDescent="0.3">
      <c r="A24" s="2" t="s">
        <v>6954</v>
      </c>
      <c r="C24" s="3546" t="s">
        <v>5659</v>
      </c>
      <c r="D24" s="3546"/>
      <c r="E24" s="3546"/>
      <c r="F24" s="3546"/>
      <c r="G24" s="53"/>
      <c r="H24" s="124"/>
      <c r="I24" s="124"/>
      <c r="J24" s="3547" t="s">
        <v>5660</v>
      </c>
      <c r="K24" s="3553"/>
      <c r="L24" s="124"/>
      <c r="M24" s="124"/>
      <c r="N24" s="53"/>
      <c r="O24" s="53"/>
      <c r="P24" s="53"/>
      <c r="Q24" s="53"/>
      <c r="R24" s="53"/>
      <c r="S24" s="53"/>
    </row>
    <row r="25" spans="1:20" ht="18" customHeight="1" thickTop="1" thickBot="1" x14ac:dyDescent="0.3">
      <c r="A25" s="3"/>
      <c r="D25" s="54"/>
      <c r="E25" s="54"/>
      <c r="F25" s="54"/>
      <c r="G25" s="54"/>
      <c r="H25" s="4"/>
      <c r="I25" s="4"/>
      <c r="K25" s="56"/>
      <c r="L25" s="567"/>
      <c r="M25" s="1448" t="s">
        <v>4570</v>
      </c>
      <c r="N25" s="1445">
        <v>34.6</v>
      </c>
      <c r="O25" s="1446">
        <v>37.799999999999997</v>
      </c>
      <c r="P25" s="1447">
        <v>27.4</v>
      </c>
      <c r="Q25" s="510" t="s">
        <v>4571</v>
      </c>
      <c r="R25" s="133"/>
      <c r="S25" s="128"/>
      <c r="T25" s="530"/>
    </row>
    <row r="26" spans="1:20" ht="18" customHeight="1" thickTop="1" thickBot="1" x14ac:dyDescent="0.3">
      <c r="A26" s="5" t="s">
        <v>4636</v>
      </c>
      <c r="B26" s="6" t="s">
        <v>4573</v>
      </c>
      <c r="C26" s="7" t="s">
        <v>4574</v>
      </c>
      <c r="D26" s="6" t="s">
        <v>4575</v>
      </c>
      <c r="E26" s="6" t="s">
        <v>4576</v>
      </c>
      <c r="F26" s="6" t="s">
        <v>4577</v>
      </c>
      <c r="G26" s="6" t="s">
        <v>4578</v>
      </c>
      <c r="H26" s="8" t="s">
        <v>4579</v>
      </c>
      <c r="I26" s="549"/>
      <c r="J26" s="58" t="s">
        <v>4580</v>
      </c>
      <c r="K26" s="59" t="s">
        <v>4580</v>
      </c>
      <c r="L26" s="568"/>
      <c r="M26" s="8" t="s">
        <v>4579</v>
      </c>
      <c r="N26" s="6" t="s">
        <v>4575</v>
      </c>
      <c r="O26" s="6" t="s">
        <v>4576</v>
      </c>
      <c r="P26" s="6" t="s">
        <v>4577</v>
      </c>
      <c r="Q26" s="6" t="s">
        <v>4578</v>
      </c>
      <c r="R26" s="6" t="s">
        <v>4573</v>
      </c>
      <c r="S26" s="7" t="s">
        <v>4574</v>
      </c>
      <c r="T26" s="60" t="s">
        <v>4636</v>
      </c>
    </row>
    <row r="27" spans="1:20" ht="18" customHeight="1" thickTop="1" x14ac:dyDescent="0.25">
      <c r="A27" s="10"/>
      <c r="B27" s="11" t="s">
        <v>4598</v>
      </c>
      <c r="C27" s="13" t="s">
        <v>4730</v>
      </c>
      <c r="D27" s="2948">
        <v>0</v>
      </c>
      <c r="E27" s="2948">
        <v>0</v>
      </c>
      <c r="F27" s="2948">
        <v>0</v>
      </c>
      <c r="G27" s="15"/>
      <c r="H27" s="11" t="s">
        <v>5661</v>
      </c>
      <c r="I27" s="1549" t="s">
        <v>5662</v>
      </c>
      <c r="J27" s="61"/>
      <c r="K27" s="62"/>
      <c r="L27" s="569" t="s">
        <v>5663</v>
      </c>
      <c r="M27" s="11" t="s">
        <v>5661</v>
      </c>
      <c r="N27" s="2948">
        <v>0</v>
      </c>
      <c r="O27" s="2948">
        <v>0.58996022439043605</v>
      </c>
      <c r="P27" s="2948">
        <v>0.74370542387842609</v>
      </c>
      <c r="Q27" s="350"/>
      <c r="R27" s="63" t="s">
        <v>4638</v>
      </c>
      <c r="S27" s="12" t="s">
        <v>4583</v>
      </c>
      <c r="T27" s="98" t="s">
        <v>5664</v>
      </c>
    </row>
    <row r="28" spans="1:20" ht="18" customHeight="1" x14ac:dyDescent="0.25">
      <c r="A28" s="16" t="s">
        <v>6894</v>
      </c>
      <c r="B28" s="17" t="s">
        <v>4638</v>
      </c>
      <c r="C28" s="18" t="s">
        <v>4583</v>
      </c>
      <c r="D28" s="2951">
        <v>0</v>
      </c>
      <c r="E28" s="19"/>
      <c r="F28" s="19"/>
      <c r="G28" s="19"/>
      <c r="H28" s="17" t="s">
        <v>4584</v>
      </c>
      <c r="I28" s="551" t="s">
        <v>4640</v>
      </c>
      <c r="J28" s="65" t="s">
        <v>5665</v>
      </c>
      <c r="K28" s="66"/>
      <c r="L28" s="551" t="s">
        <v>4586</v>
      </c>
      <c r="M28" s="17" t="s">
        <v>4584</v>
      </c>
      <c r="N28" s="2951">
        <v>0</v>
      </c>
      <c r="O28" s="19"/>
      <c r="P28" s="19"/>
      <c r="Q28" s="19"/>
      <c r="R28" s="67" t="s">
        <v>4638</v>
      </c>
      <c r="S28" s="17" t="s">
        <v>4649</v>
      </c>
      <c r="T28" s="605" t="s">
        <v>5666</v>
      </c>
    </row>
    <row r="29" spans="1:20" ht="18" customHeight="1" x14ac:dyDescent="0.25">
      <c r="A29" s="322" t="s">
        <v>2833</v>
      </c>
      <c r="B29" s="17" t="s">
        <v>4638</v>
      </c>
      <c r="C29" s="2218" t="s">
        <v>5667</v>
      </c>
      <c r="D29" s="21"/>
      <c r="E29" s="2951">
        <v>0</v>
      </c>
      <c r="F29" s="21"/>
      <c r="G29" s="21"/>
      <c r="H29" s="17" t="s">
        <v>4584</v>
      </c>
      <c r="I29" s="551" t="s">
        <v>4645</v>
      </c>
      <c r="J29" s="65" t="s">
        <v>5668</v>
      </c>
      <c r="K29" s="640" t="s">
        <v>5669</v>
      </c>
      <c r="L29" s="551" t="s">
        <v>4591</v>
      </c>
      <c r="M29" s="17" t="s">
        <v>4584</v>
      </c>
      <c r="N29" s="21"/>
      <c r="O29" s="2951">
        <v>0</v>
      </c>
      <c r="P29" s="21"/>
      <c r="Q29" s="21"/>
      <c r="R29" s="69" t="s">
        <v>4638</v>
      </c>
      <c r="S29" s="599" t="s">
        <v>4583</v>
      </c>
      <c r="T29" s="605" t="s">
        <v>3656</v>
      </c>
    </row>
    <row r="30" spans="1:20" ht="18" customHeight="1" x14ac:dyDescent="0.25">
      <c r="A30" s="71" t="s">
        <v>2839</v>
      </c>
      <c r="B30" s="17" t="s">
        <v>4638</v>
      </c>
      <c r="C30" s="2218" t="s">
        <v>5667</v>
      </c>
      <c r="D30" s="21"/>
      <c r="E30" s="21"/>
      <c r="F30" s="2951">
        <v>0</v>
      </c>
      <c r="G30" s="21"/>
      <c r="H30" s="17" t="s">
        <v>4584</v>
      </c>
      <c r="I30" s="551" t="s">
        <v>4648</v>
      </c>
      <c r="J30" s="65" t="s">
        <v>5668</v>
      </c>
      <c r="K30" s="640" t="s">
        <v>5670</v>
      </c>
      <c r="L30" s="551" t="s">
        <v>4596</v>
      </c>
      <c r="M30" s="17" t="s">
        <v>4584</v>
      </c>
      <c r="N30" s="21"/>
      <c r="O30" s="21"/>
      <c r="P30" s="2951">
        <v>1.5294429921063941</v>
      </c>
      <c r="Q30" s="21"/>
      <c r="R30" s="69" t="s">
        <v>4638</v>
      </c>
      <c r="S30" s="599" t="s">
        <v>4583</v>
      </c>
      <c r="T30" s="605" t="s">
        <v>3663</v>
      </c>
    </row>
    <row r="31" spans="1:20" ht="18" customHeight="1" x14ac:dyDescent="0.25">
      <c r="A31" s="322" t="s">
        <v>2848</v>
      </c>
      <c r="B31" s="17" t="s">
        <v>4638</v>
      </c>
      <c r="C31" s="2218" t="s">
        <v>5667</v>
      </c>
      <c r="D31" s="2951">
        <v>0</v>
      </c>
      <c r="E31" s="19"/>
      <c r="F31" s="19"/>
      <c r="G31" s="21"/>
      <c r="H31" s="17" t="s">
        <v>4584</v>
      </c>
      <c r="I31" s="551" t="s">
        <v>4652</v>
      </c>
      <c r="J31" s="65" t="s">
        <v>5668</v>
      </c>
      <c r="K31" s="66"/>
      <c r="L31" s="551" t="s">
        <v>4601</v>
      </c>
      <c r="M31" s="17" t="s">
        <v>4605</v>
      </c>
      <c r="N31" s="2951">
        <v>0</v>
      </c>
      <c r="O31" s="19"/>
      <c r="P31" s="19"/>
      <c r="Q31" s="21"/>
      <c r="R31" s="69" t="s">
        <v>4638</v>
      </c>
      <c r="S31" s="17" t="s">
        <v>4649</v>
      </c>
      <c r="T31" s="605" t="s">
        <v>5671</v>
      </c>
    </row>
    <row r="32" spans="1:20" ht="18" customHeight="1" x14ac:dyDescent="0.25">
      <c r="A32" s="2216" t="s">
        <v>5672</v>
      </c>
      <c r="B32" s="17" t="s">
        <v>4638</v>
      </c>
      <c r="C32" s="18" t="s">
        <v>4583</v>
      </c>
      <c r="D32" s="21"/>
      <c r="E32" s="2951">
        <v>13.89762255167221</v>
      </c>
      <c r="F32" s="21"/>
      <c r="G32" s="21"/>
      <c r="H32" s="17" t="s">
        <v>4584</v>
      </c>
      <c r="I32" s="551" t="s">
        <v>4655</v>
      </c>
      <c r="J32" s="592" t="s">
        <v>5673</v>
      </c>
      <c r="K32" s="641" t="s">
        <v>5674</v>
      </c>
      <c r="L32" s="551" t="s">
        <v>4604</v>
      </c>
      <c r="M32" s="17" t="s">
        <v>4605</v>
      </c>
      <c r="N32" s="21"/>
      <c r="O32" s="2951">
        <v>0</v>
      </c>
      <c r="P32" s="21"/>
      <c r="Q32" s="21"/>
      <c r="R32" s="69" t="s">
        <v>4638</v>
      </c>
      <c r="S32" s="599" t="s">
        <v>4583</v>
      </c>
      <c r="T32" s="605" t="s">
        <v>3669</v>
      </c>
    </row>
    <row r="33" spans="1:20" ht="18" customHeight="1" x14ac:dyDescent="0.25">
      <c r="A33" s="2217" t="s">
        <v>5675</v>
      </c>
      <c r="B33" s="17" t="s">
        <v>4638</v>
      </c>
      <c r="C33" s="18" t="s">
        <v>4583</v>
      </c>
      <c r="D33" s="21"/>
      <c r="E33" s="21"/>
      <c r="F33" s="2951">
        <v>11.314896565673099</v>
      </c>
      <c r="G33" s="21"/>
      <c r="H33" s="17" t="s">
        <v>4605</v>
      </c>
      <c r="I33" s="551" t="s">
        <v>4660</v>
      </c>
      <c r="J33" s="592" t="s">
        <v>5673</v>
      </c>
      <c r="K33" s="596" t="s">
        <v>5676</v>
      </c>
      <c r="L33" s="551" t="s">
        <v>4607</v>
      </c>
      <c r="M33" s="17" t="s">
        <v>4605</v>
      </c>
      <c r="N33" s="21"/>
      <c r="O33" s="21"/>
      <c r="P33" s="2951">
        <v>0</v>
      </c>
      <c r="Q33" s="21"/>
      <c r="R33" s="69" t="s">
        <v>4638</v>
      </c>
      <c r="S33" s="17" t="s">
        <v>4649</v>
      </c>
      <c r="T33" s="606" t="s">
        <v>5677</v>
      </c>
    </row>
    <row r="34" spans="1:20" ht="18" customHeight="1" x14ac:dyDescent="0.25">
      <c r="A34" s="2216" t="s">
        <v>5678</v>
      </c>
      <c r="B34" s="17" t="s">
        <v>4638</v>
      </c>
      <c r="C34" s="18" t="s">
        <v>4583</v>
      </c>
      <c r="D34" s="2951">
        <v>13.768634480551226</v>
      </c>
      <c r="E34" s="19"/>
      <c r="F34" s="19"/>
      <c r="G34" s="21"/>
      <c r="H34" s="17" t="s">
        <v>4605</v>
      </c>
      <c r="I34" s="551" t="s">
        <v>4664</v>
      </c>
      <c r="J34" s="592" t="s">
        <v>5673</v>
      </c>
      <c r="K34" s="596" t="s">
        <v>5676</v>
      </c>
      <c r="L34" s="551" t="s">
        <v>4609</v>
      </c>
      <c r="M34" s="17" t="s">
        <v>4605</v>
      </c>
      <c r="N34" s="2951">
        <v>0</v>
      </c>
      <c r="O34" s="19"/>
      <c r="P34" s="19"/>
      <c r="Q34" s="21"/>
      <c r="R34" s="69" t="s">
        <v>4638</v>
      </c>
      <c r="S34" s="17" t="s">
        <v>4649</v>
      </c>
      <c r="T34" s="606" t="s">
        <v>3744</v>
      </c>
    </row>
    <row r="35" spans="1:20" ht="18" customHeight="1" x14ac:dyDescent="0.25">
      <c r="A35" s="2217" t="s">
        <v>5679</v>
      </c>
      <c r="B35" s="17" t="s">
        <v>4638</v>
      </c>
      <c r="C35" s="18" t="s">
        <v>4583</v>
      </c>
      <c r="D35" s="21"/>
      <c r="E35" s="2951">
        <v>0</v>
      </c>
      <c r="F35" s="21"/>
      <c r="G35" s="21"/>
      <c r="H35" s="17" t="s">
        <v>4605</v>
      </c>
      <c r="I35" s="551" t="s">
        <v>4668</v>
      </c>
      <c r="J35" s="592" t="s">
        <v>5673</v>
      </c>
      <c r="K35" s="596" t="s">
        <v>5676</v>
      </c>
      <c r="L35" s="551" t="s">
        <v>4611</v>
      </c>
      <c r="M35" s="17" t="s">
        <v>4605</v>
      </c>
      <c r="N35" s="21"/>
      <c r="O35" s="2951">
        <v>0</v>
      </c>
      <c r="P35" s="21"/>
      <c r="Q35" s="21"/>
      <c r="R35" s="69" t="s">
        <v>4638</v>
      </c>
      <c r="S35" s="17" t="s">
        <v>4649</v>
      </c>
      <c r="T35" s="606" t="s">
        <v>3749</v>
      </c>
    </row>
    <row r="36" spans="1:20" ht="18" customHeight="1" x14ac:dyDescent="0.25">
      <c r="A36" s="2217" t="s">
        <v>5680</v>
      </c>
      <c r="B36" s="17" t="s">
        <v>4638</v>
      </c>
      <c r="C36" s="18" t="s">
        <v>4583</v>
      </c>
      <c r="D36" s="21"/>
      <c r="E36" s="21"/>
      <c r="F36" s="2951">
        <v>0</v>
      </c>
      <c r="G36" s="21"/>
      <c r="H36" s="17" t="s">
        <v>4605</v>
      </c>
      <c r="I36" s="551" t="s">
        <v>4672</v>
      </c>
      <c r="J36" s="592" t="s">
        <v>5673</v>
      </c>
      <c r="K36" s="596" t="s">
        <v>5676</v>
      </c>
      <c r="L36" s="551" t="s">
        <v>4613</v>
      </c>
      <c r="M36" s="17" t="s">
        <v>4605</v>
      </c>
      <c r="N36" s="21"/>
      <c r="O36" s="21"/>
      <c r="P36" s="2951">
        <v>0</v>
      </c>
      <c r="Q36" s="21"/>
      <c r="R36" s="69" t="s">
        <v>4638</v>
      </c>
      <c r="S36" s="17" t="s">
        <v>4649</v>
      </c>
      <c r="T36" s="606" t="s">
        <v>3754</v>
      </c>
    </row>
    <row r="37" spans="1:20" ht="18" customHeight="1" x14ac:dyDescent="0.25">
      <c r="A37" s="322" t="s">
        <v>3624</v>
      </c>
      <c r="B37" s="17" t="s">
        <v>4638</v>
      </c>
      <c r="C37" s="18" t="s">
        <v>4583</v>
      </c>
      <c r="D37" s="2951">
        <v>1.0404592106780213</v>
      </c>
      <c r="E37" s="21"/>
      <c r="F37" s="21"/>
      <c r="G37" s="21"/>
      <c r="H37" s="17" t="s">
        <v>4605</v>
      </c>
      <c r="I37" s="551" t="s">
        <v>4677</v>
      </c>
      <c r="J37" s="639" t="s">
        <v>5681</v>
      </c>
      <c r="K37" s="596" t="s">
        <v>5676</v>
      </c>
      <c r="L37" s="551" t="s">
        <v>4617</v>
      </c>
      <c r="M37" s="17" t="s">
        <v>4605</v>
      </c>
      <c r="N37" s="2951">
        <v>0</v>
      </c>
      <c r="O37" s="21"/>
      <c r="P37" s="21"/>
      <c r="Q37" s="21"/>
      <c r="R37" s="69" t="s">
        <v>4638</v>
      </c>
      <c r="S37" s="17" t="s">
        <v>4649</v>
      </c>
      <c r="T37" s="606" t="s">
        <v>3759</v>
      </c>
    </row>
    <row r="38" spans="1:20" ht="18" customHeight="1" x14ac:dyDescent="0.25">
      <c r="A38" s="322" t="s">
        <v>3630</v>
      </c>
      <c r="B38" s="17" t="s">
        <v>4638</v>
      </c>
      <c r="C38" s="18" t="s">
        <v>4583</v>
      </c>
      <c r="D38" s="21"/>
      <c r="E38" s="2951">
        <v>1.4766390512409004</v>
      </c>
      <c r="F38" s="21"/>
      <c r="G38" s="21"/>
      <c r="H38" s="17" t="s">
        <v>4605</v>
      </c>
      <c r="I38" s="551" t="s">
        <v>4681</v>
      </c>
      <c r="J38" s="639" t="s">
        <v>5682</v>
      </c>
      <c r="K38" s="596" t="s">
        <v>5676</v>
      </c>
      <c r="L38" s="551" t="s">
        <v>4621</v>
      </c>
      <c r="M38" s="17" t="s">
        <v>4605</v>
      </c>
      <c r="N38" s="21"/>
      <c r="O38" s="2951">
        <v>0</v>
      </c>
      <c r="P38" s="21"/>
      <c r="Q38" s="21"/>
      <c r="R38" s="69" t="s">
        <v>4638</v>
      </c>
      <c r="S38" s="17" t="s">
        <v>4649</v>
      </c>
      <c r="T38" s="606" t="s">
        <v>3764</v>
      </c>
    </row>
    <row r="39" spans="1:20" ht="18" customHeight="1" x14ac:dyDescent="0.25">
      <c r="A39" s="322" t="s">
        <v>3636</v>
      </c>
      <c r="B39" s="17" t="s">
        <v>4638</v>
      </c>
      <c r="C39" s="18" t="s">
        <v>4583</v>
      </c>
      <c r="D39" s="21"/>
      <c r="E39" s="21"/>
      <c r="F39" s="2951">
        <v>1.5397821950671495</v>
      </c>
      <c r="G39" s="21"/>
      <c r="H39" s="17" t="s">
        <v>4605</v>
      </c>
      <c r="I39" s="551" t="s">
        <v>4685</v>
      </c>
      <c r="J39" s="639" t="s">
        <v>5683</v>
      </c>
      <c r="K39" s="596" t="s">
        <v>5676</v>
      </c>
      <c r="L39" s="551" t="s">
        <v>4687</v>
      </c>
      <c r="M39" s="17" t="s">
        <v>4605</v>
      </c>
      <c r="N39" s="21"/>
      <c r="O39" s="21"/>
      <c r="P39" s="2951">
        <v>0</v>
      </c>
      <c r="Q39" s="21"/>
      <c r="R39" s="69" t="s">
        <v>4638</v>
      </c>
      <c r="S39" s="17" t="s">
        <v>4649</v>
      </c>
      <c r="T39" s="606" t="s">
        <v>5684</v>
      </c>
    </row>
    <row r="40" spans="1:20" ht="18" customHeight="1" x14ac:dyDescent="0.25">
      <c r="A40" s="322" t="s">
        <v>3642</v>
      </c>
      <c r="B40" s="17" t="s">
        <v>4638</v>
      </c>
      <c r="C40" s="18" t="s">
        <v>4583</v>
      </c>
      <c r="D40" s="2951">
        <v>0</v>
      </c>
      <c r="E40" s="19"/>
      <c r="F40" s="19"/>
      <c r="G40" s="21"/>
      <c r="H40" s="17" t="s">
        <v>4605</v>
      </c>
      <c r="I40" s="551" t="s">
        <v>4690</v>
      </c>
      <c r="J40" s="639" t="s">
        <v>5685</v>
      </c>
      <c r="K40" s="596" t="s">
        <v>5676</v>
      </c>
      <c r="L40" s="551" t="s">
        <v>4692</v>
      </c>
      <c r="M40" s="17" t="s">
        <v>4605</v>
      </c>
      <c r="N40" s="2951">
        <v>0</v>
      </c>
      <c r="O40" s="19"/>
      <c r="P40" s="19"/>
      <c r="Q40" s="21"/>
      <c r="R40" s="69" t="s">
        <v>4638</v>
      </c>
      <c r="S40" s="17" t="s">
        <v>4649</v>
      </c>
      <c r="T40" s="606" t="s">
        <v>3774</v>
      </c>
    </row>
    <row r="41" spans="1:20" ht="18" customHeight="1" x14ac:dyDescent="0.25">
      <c r="A41" s="322" t="s">
        <v>3827</v>
      </c>
      <c r="B41" s="72" t="s">
        <v>4638</v>
      </c>
      <c r="C41" s="17" t="s">
        <v>4649</v>
      </c>
      <c r="D41" s="21"/>
      <c r="E41" s="2951">
        <v>0</v>
      </c>
      <c r="F41" s="21"/>
      <c r="G41" s="74"/>
      <c r="H41" s="72" t="s">
        <v>4605</v>
      </c>
      <c r="I41" s="552" t="s">
        <v>4695</v>
      </c>
      <c r="J41" s="65"/>
      <c r="K41" s="596" t="s">
        <v>5676</v>
      </c>
      <c r="L41" s="552" t="s">
        <v>4696</v>
      </c>
      <c r="M41" s="72" t="s">
        <v>4605</v>
      </c>
      <c r="N41" s="21"/>
      <c r="O41" s="2951">
        <v>0</v>
      </c>
      <c r="P41" s="21"/>
      <c r="Q41" s="74"/>
      <c r="R41" s="75" t="s">
        <v>4638</v>
      </c>
      <c r="S41" s="17" t="s">
        <v>4649</v>
      </c>
      <c r="T41" s="607" t="s">
        <v>3779</v>
      </c>
    </row>
    <row r="42" spans="1:20" ht="18" customHeight="1" x14ac:dyDescent="0.25">
      <c r="A42" s="322" t="s">
        <v>3831</v>
      </c>
      <c r="B42" s="17" t="s">
        <v>4638</v>
      </c>
      <c r="C42" s="17" t="s">
        <v>4649</v>
      </c>
      <c r="D42" s="21"/>
      <c r="E42" s="21"/>
      <c r="F42" s="2951">
        <v>0</v>
      </c>
      <c r="G42" s="21"/>
      <c r="H42" s="17" t="s">
        <v>4605</v>
      </c>
      <c r="I42" s="551" t="s">
        <v>4698</v>
      </c>
      <c r="J42" s="65"/>
      <c r="K42" s="66"/>
      <c r="L42" s="551" t="s">
        <v>4699</v>
      </c>
      <c r="M42" s="17" t="s">
        <v>4605</v>
      </c>
      <c r="N42" s="21"/>
      <c r="O42" s="21"/>
      <c r="P42" s="2951">
        <v>0</v>
      </c>
      <c r="Q42" s="21"/>
      <c r="R42" s="69" t="s">
        <v>4638</v>
      </c>
      <c r="S42" s="17" t="s">
        <v>4649</v>
      </c>
      <c r="T42" s="608" t="s">
        <v>5686</v>
      </c>
    </row>
    <row r="43" spans="1:20" ht="18" customHeight="1" x14ac:dyDescent="0.25">
      <c r="A43" s="2217" t="s">
        <v>5687</v>
      </c>
      <c r="B43" s="17" t="s">
        <v>4638</v>
      </c>
      <c r="C43" s="18" t="s">
        <v>4583</v>
      </c>
      <c r="D43" s="2951">
        <v>11.099794491504518</v>
      </c>
      <c r="E43" s="19"/>
      <c r="F43" s="19"/>
      <c r="G43" s="21"/>
      <c r="H43" s="17" t="s">
        <v>4605</v>
      </c>
      <c r="I43" s="551" t="s">
        <v>4700</v>
      </c>
      <c r="J43" s="592" t="s">
        <v>5673</v>
      </c>
      <c r="K43" s="66"/>
      <c r="L43" s="551" t="s">
        <v>4701</v>
      </c>
      <c r="M43" s="17" t="s">
        <v>4605</v>
      </c>
      <c r="N43" s="2951">
        <v>0</v>
      </c>
      <c r="O43" s="19"/>
      <c r="P43" s="19"/>
      <c r="Q43" s="21"/>
      <c r="R43" s="69" t="s">
        <v>4638</v>
      </c>
      <c r="S43" s="17" t="s">
        <v>4649</v>
      </c>
      <c r="T43" s="608" t="s">
        <v>5688</v>
      </c>
    </row>
    <row r="44" spans="1:20" ht="18" customHeight="1" x14ac:dyDescent="0.25">
      <c r="A44" s="2217" t="s">
        <v>5689</v>
      </c>
      <c r="B44" s="17" t="s">
        <v>4638</v>
      </c>
      <c r="C44" s="18" t="s">
        <v>4583</v>
      </c>
      <c r="D44" s="21"/>
      <c r="E44" s="2951">
        <v>9.9454533625178705</v>
      </c>
      <c r="F44" s="21"/>
      <c r="G44" s="21"/>
      <c r="H44" s="17" t="s">
        <v>4605</v>
      </c>
      <c r="I44" s="551" t="s">
        <v>4704</v>
      </c>
      <c r="J44" s="592" t="s">
        <v>5690</v>
      </c>
      <c r="K44" s="66"/>
      <c r="L44" s="551" t="s">
        <v>4705</v>
      </c>
      <c r="M44" s="17" t="s">
        <v>4605</v>
      </c>
      <c r="N44" s="21"/>
      <c r="O44" s="2951">
        <v>0</v>
      </c>
      <c r="P44" s="21"/>
      <c r="Q44" s="21"/>
      <c r="R44" s="69" t="s">
        <v>4638</v>
      </c>
      <c r="S44" s="17" t="s">
        <v>4649</v>
      </c>
      <c r="T44" s="608" t="s">
        <v>5691</v>
      </c>
    </row>
    <row r="45" spans="1:20" ht="18" customHeight="1" x14ac:dyDescent="0.25">
      <c r="A45" s="2217" t="s">
        <v>5692</v>
      </c>
      <c r="B45" s="17" t="s">
        <v>4638</v>
      </c>
      <c r="C45" s="18" t="s">
        <v>4583</v>
      </c>
      <c r="D45" s="21"/>
      <c r="E45" s="19"/>
      <c r="F45" s="2949">
        <v>11.698172648853305</v>
      </c>
      <c r="G45" s="21"/>
      <c r="H45" s="17" t="s">
        <v>4605</v>
      </c>
      <c r="I45" s="551" t="s">
        <v>4708</v>
      </c>
      <c r="J45" s="592" t="s">
        <v>5690</v>
      </c>
      <c r="K45" s="66"/>
      <c r="L45" s="551" t="s">
        <v>4710</v>
      </c>
      <c r="M45" s="17" t="s">
        <v>4605</v>
      </c>
      <c r="N45" s="21"/>
      <c r="O45" s="19"/>
      <c r="P45" s="2949">
        <v>0</v>
      </c>
      <c r="Q45" s="21"/>
      <c r="R45" s="69" t="s">
        <v>4638</v>
      </c>
      <c r="S45" s="17" t="s">
        <v>4649</v>
      </c>
      <c r="T45" s="608" t="s">
        <v>5693</v>
      </c>
    </row>
    <row r="46" spans="1:20" ht="18" customHeight="1" x14ac:dyDescent="0.25">
      <c r="A46" s="2217" t="s">
        <v>5694</v>
      </c>
      <c r="B46" s="17" t="s">
        <v>4638</v>
      </c>
      <c r="C46" s="18" t="s">
        <v>4583</v>
      </c>
      <c r="D46" s="2951">
        <v>9.505542768936456</v>
      </c>
      <c r="E46" s="19"/>
      <c r="F46" s="19"/>
      <c r="G46" s="21"/>
      <c r="H46" s="17" t="s">
        <v>4605</v>
      </c>
      <c r="I46" s="551" t="s">
        <v>4713</v>
      </c>
      <c r="J46" s="592" t="s">
        <v>5690</v>
      </c>
      <c r="K46" s="66"/>
      <c r="L46" s="551" t="s">
        <v>4714</v>
      </c>
      <c r="M46" s="17" t="s">
        <v>4605</v>
      </c>
      <c r="N46" s="2951">
        <v>0</v>
      </c>
      <c r="O46" s="19"/>
      <c r="P46" s="19"/>
      <c r="Q46" s="21"/>
      <c r="R46" s="69" t="s">
        <v>4638</v>
      </c>
      <c r="S46" s="17" t="s">
        <v>4649</v>
      </c>
      <c r="T46" s="608" t="s">
        <v>5695</v>
      </c>
    </row>
    <row r="47" spans="1:20" ht="18" customHeight="1" x14ac:dyDescent="0.25">
      <c r="A47" s="2217" t="s">
        <v>5696</v>
      </c>
      <c r="B47" s="17" t="s">
        <v>4638</v>
      </c>
      <c r="C47" s="18" t="s">
        <v>4583</v>
      </c>
      <c r="D47" s="21"/>
      <c r="E47" s="2951">
        <v>11.831716838274795</v>
      </c>
      <c r="F47" s="19"/>
      <c r="G47" s="21"/>
      <c r="H47" s="17" t="s">
        <v>4605</v>
      </c>
      <c r="I47" s="551" t="s">
        <v>4717</v>
      </c>
      <c r="J47" s="592" t="s">
        <v>5690</v>
      </c>
      <c r="K47" s="596" t="s">
        <v>4644</v>
      </c>
      <c r="L47" s="1550" t="s">
        <v>4718</v>
      </c>
      <c r="M47" s="17" t="s">
        <v>4605</v>
      </c>
      <c r="N47" s="21"/>
      <c r="O47" s="2951">
        <v>0</v>
      </c>
      <c r="P47" s="19"/>
      <c r="Q47" s="21"/>
      <c r="R47" s="1551" t="s">
        <v>569</v>
      </c>
      <c r="S47" s="17" t="s">
        <v>4649</v>
      </c>
      <c r="T47" s="606"/>
    </row>
    <row r="48" spans="1:20" ht="18" customHeight="1" x14ac:dyDescent="0.25">
      <c r="A48" s="322" t="s">
        <v>3603</v>
      </c>
      <c r="B48" s="17" t="s">
        <v>4638</v>
      </c>
      <c r="C48" s="2218" t="s">
        <v>3389</v>
      </c>
      <c r="D48" s="21"/>
      <c r="E48" s="19"/>
      <c r="F48" s="2951">
        <v>0</v>
      </c>
      <c r="G48" s="21"/>
      <c r="H48" s="17" t="s">
        <v>4605</v>
      </c>
      <c r="I48" s="551" t="s">
        <v>5062</v>
      </c>
      <c r="J48" s="65" t="s">
        <v>5668</v>
      </c>
      <c r="K48" s="597" t="s">
        <v>5697</v>
      </c>
      <c r="L48" s="551" t="s">
        <v>4850</v>
      </c>
      <c r="M48" s="17" t="s">
        <v>4605</v>
      </c>
      <c r="N48" s="21"/>
      <c r="O48" s="19"/>
      <c r="P48" s="2951">
        <v>0</v>
      </c>
      <c r="Q48" s="21"/>
      <c r="R48" s="69" t="s">
        <v>4638</v>
      </c>
      <c r="S48" s="17" t="s">
        <v>4649</v>
      </c>
      <c r="T48" s="606" t="s">
        <v>5698</v>
      </c>
    </row>
    <row r="49" spans="1:20" ht="18" customHeight="1" x14ac:dyDescent="0.25">
      <c r="A49" s="322" t="s">
        <v>3608</v>
      </c>
      <c r="B49" s="17" t="s">
        <v>4638</v>
      </c>
      <c r="C49" s="2218" t="s">
        <v>3389</v>
      </c>
      <c r="D49" s="2951">
        <v>0</v>
      </c>
      <c r="E49" s="19"/>
      <c r="F49" s="19"/>
      <c r="G49" s="21"/>
      <c r="H49" s="17" t="s">
        <v>4605</v>
      </c>
      <c r="I49" s="551" t="s">
        <v>4852</v>
      </c>
      <c r="J49" s="65" t="s">
        <v>5668</v>
      </c>
      <c r="K49" s="597" t="s">
        <v>5697</v>
      </c>
      <c r="L49" s="551" t="s">
        <v>4853</v>
      </c>
      <c r="M49" s="17" t="s">
        <v>4605</v>
      </c>
      <c r="N49" s="2951">
        <v>0</v>
      </c>
      <c r="O49" s="19"/>
      <c r="P49" s="19"/>
      <c r="Q49" s="21"/>
      <c r="R49" s="69" t="s">
        <v>4638</v>
      </c>
      <c r="S49" s="17" t="s">
        <v>4649</v>
      </c>
      <c r="T49" s="606" t="s">
        <v>3650</v>
      </c>
    </row>
    <row r="50" spans="1:20" ht="18" customHeight="1" x14ac:dyDescent="0.25">
      <c r="A50" s="322" t="s">
        <v>3613</v>
      </c>
      <c r="B50" s="17" t="s">
        <v>4638</v>
      </c>
      <c r="C50" s="2218" t="s">
        <v>3389</v>
      </c>
      <c r="D50" s="21"/>
      <c r="E50" s="2951">
        <v>0</v>
      </c>
      <c r="F50" s="21"/>
      <c r="G50" s="21"/>
      <c r="H50" s="17" t="s">
        <v>4605</v>
      </c>
      <c r="I50" s="551" t="s">
        <v>4854</v>
      </c>
      <c r="J50" s="65" t="s">
        <v>5668</v>
      </c>
      <c r="K50" s="597" t="s">
        <v>5697</v>
      </c>
      <c r="L50" s="1550" t="s">
        <v>4855</v>
      </c>
      <c r="M50" s="17" t="s">
        <v>4605</v>
      </c>
      <c r="N50" s="21"/>
      <c r="O50" s="2951">
        <v>0.61537020654075225</v>
      </c>
      <c r="P50" s="21"/>
      <c r="Q50" s="21"/>
      <c r="R50" s="69" t="s">
        <v>4638</v>
      </c>
      <c r="S50" s="599" t="s">
        <v>4583</v>
      </c>
      <c r="T50" s="606" t="s">
        <v>3185</v>
      </c>
    </row>
    <row r="51" spans="1:20" ht="18" customHeight="1" x14ac:dyDescent="0.25">
      <c r="A51" s="322" t="s">
        <v>3618</v>
      </c>
      <c r="B51" s="17" t="s">
        <v>4638</v>
      </c>
      <c r="C51" s="2218" t="s">
        <v>3389</v>
      </c>
      <c r="D51" s="21"/>
      <c r="E51" s="21"/>
      <c r="F51" s="2951">
        <v>0</v>
      </c>
      <c r="G51" s="21"/>
      <c r="H51" s="17" t="s">
        <v>4605</v>
      </c>
      <c r="I51" s="551" t="s">
        <v>4856</v>
      </c>
      <c r="J51" s="65" t="s">
        <v>5668</v>
      </c>
      <c r="K51" s="598" t="s">
        <v>5699</v>
      </c>
      <c r="L51" s="551" t="s">
        <v>4857</v>
      </c>
      <c r="M51" s="17" t="s">
        <v>4605</v>
      </c>
      <c r="N51" s="21"/>
      <c r="O51" s="21"/>
      <c r="P51" s="2951">
        <v>1.7392292515843579</v>
      </c>
      <c r="Q51" s="21"/>
      <c r="R51" s="69" t="s">
        <v>4638</v>
      </c>
      <c r="S51" s="599" t="s">
        <v>4583</v>
      </c>
      <c r="T51" s="70" t="s">
        <v>5700</v>
      </c>
    </row>
    <row r="52" spans="1:20" ht="18" customHeight="1" thickBot="1" x14ac:dyDescent="0.3">
      <c r="A52" s="602" t="s">
        <v>5701</v>
      </c>
      <c r="B52" s="35" t="s">
        <v>4638</v>
      </c>
      <c r="C52" s="35" t="s">
        <v>4649</v>
      </c>
      <c r="D52" s="2950">
        <v>0</v>
      </c>
      <c r="E52" s="36"/>
      <c r="F52" s="36"/>
      <c r="G52" s="36"/>
      <c r="H52" s="35" t="s">
        <v>4605</v>
      </c>
      <c r="I52" s="553" t="s">
        <v>4858</v>
      </c>
      <c r="J52" s="76"/>
      <c r="K52" s="77" t="s">
        <v>5702</v>
      </c>
      <c r="L52" s="553" t="s">
        <v>4859</v>
      </c>
      <c r="M52" s="35" t="s">
        <v>4605</v>
      </c>
      <c r="N52" s="2950">
        <v>0</v>
      </c>
      <c r="O52" s="36"/>
      <c r="P52" s="36"/>
      <c r="Q52" s="36"/>
      <c r="R52" s="78" t="s">
        <v>4638</v>
      </c>
      <c r="S52" s="600" t="s">
        <v>4583</v>
      </c>
      <c r="T52" s="79" t="s">
        <v>5703</v>
      </c>
    </row>
    <row r="53" spans="1:20" ht="18" customHeight="1" thickTop="1" thickBot="1" x14ac:dyDescent="0.3">
      <c r="M53" s="80" t="s">
        <v>5652</v>
      </c>
      <c r="N53" s="33">
        <f>SUM(D27:D52,N27:N52)</f>
        <v>35.414430951670219</v>
      </c>
      <c r="O53" s="33">
        <f>SUM(E27:E52,O27:O52)</f>
        <v>38.356762234636967</v>
      </c>
      <c r="P53" s="33">
        <f>SUM(F27:F52,P27:P52)</f>
        <v>28.56522907716273</v>
      </c>
    </row>
    <row r="54" spans="1:20" ht="18" customHeight="1" thickTop="1" thickBot="1" x14ac:dyDescent="0.3">
      <c r="A54" s="2" t="s">
        <v>6955</v>
      </c>
      <c r="C54" s="3546" t="s">
        <v>5704</v>
      </c>
      <c r="D54" s="3546"/>
      <c r="E54" s="3546"/>
      <c r="F54" s="3546"/>
      <c r="G54" s="53"/>
      <c r="H54" s="124"/>
      <c r="I54" s="124"/>
      <c r="J54" s="3547" t="s">
        <v>5660</v>
      </c>
      <c r="K54" s="3553"/>
      <c r="L54" s="124"/>
      <c r="M54" s="124"/>
      <c r="N54" s="53"/>
      <c r="O54" s="53"/>
      <c r="P54" s="53"/>
      <c r="Q54" s="53"/>
      <c r="R54" s="53"/>
      <c r="S54" s="53"/>
    </row>
    <row r="55" spans="1:20" ht="18" customHeight="1" thickTop="1" thickBot="1" x14ac:dyDescent="0.3">
      <c r="A55" s="3"/>
      <c r="D55" s="54"/>
      <c r="E55" s="54"/>
      <c r="F55" s="54"/>
      <c r="G55" s="54"/>
      <c r="H55" s="4"/>
      <c r="I55" s="4"/>
      <c r="K55" s="56"/>
      <c r="L55" s="567"/>
      <c r="M55" s="1448" t="s">
        <v>4570</v>
      </c>
      <c r="N55" s="1445">
        <v>34.6</v>
      </c>
      <c r="O55" s="1446">
        <v>35.200000000000003</v>
      </c>
      <c r="P55" s="1447">
        <v>26.3</v>
      </c>
      <c r="Q55" s="510" t="s">
        <v>4571</v>
      </c>
      <c r="R55" s="133"/>
      <c r="S55" s="128"/>
      <c r="T55" s="530"/>
    </row>
    <row r="56" spans="1:20" ht="18" customHeight="1" thickTop="1" thickBot="1" x14ac:dyDescent="0.3">
      <c r="A56" s="5" t="s">
        <v>4572</v>
      </c>
      <c r="B56" s="6" t="s">
        <v>4573</v>
      </c>
      <c r="C56" s="7" t="s">
        <v>4574</v>
      </c>
      <c r="D56" s="6" t="s">
        <v>4575</v>
      </c>
      <c r="E56" s="6" t="s">
        <v>4576</v>
      </c>
      <c r="F56" s="6" t="s">
        <v>4577</v>
      </c>
      <c r="G56" s="6" t="s">
        <v>4578</v>
      </c>
      <c r="H56" s="8" t="s">
        <v>4579</v>
      </c>
      <c r="I56" s="549"/>
      <c r="J56" s="58" t="s">
        <v>4580</v>
      </c>
      <c r="K56" s="59" t="s">
        <v>4580</v>
      </c>
      <c r="L56" s="568"/>
      <c r="M56" s="8" t="s">
        <v>4579</v>
      </c>
      <c r="N56" s="6" t="s">
        <v>4575</v>
      </c>
      <c r="O56" s="6" t="s">
        <v>4576</v>
      </c>
      <c r="P56" s="6" t="s">
        <v>4577</v>
      </c>
      <c r="Q56" s="6" t="s">
        <v>4578</v>
      </c>
      <c r="R56" s="6" t="s">
        <v>4573</v>
      </c>
      <c r="S56" s="7" t="s">
        <v>4574</v>
      </c>
      <c r="T56" s="60" t="s">
        <v>4572</v>
      </c>
    </row>
    <row r="57" spans="1:20" ht="18" customHeight="1" thickTop="1" x14ac:dyDescent="0.25">
      <c r="A57" s="10"/>
      <c r="B57" s="11" t="s">
        <v>4598</v>
      </c>
      <c r="C57" s="13" t="s">
        <v>4730</v>
      </c>
      <c r="D57" s="2948">
        <v>0</v>
      </c>
      <c r="E57" s="2948">
        <v>0</v>
      </c>
      <c r="F57" s="2948">
        <v>0</v>
      </c>
      <c r="G57" s="15"/>
      <c r="H57" s="11" t="s">
        <v>5661</v>
      </c>
      <c r="I57" s="1549" t="s">
        <v>5662</v>
      </c>
      <c r="J57" s="61"/>
      <c r="K57" s="62"/>
      <c r="L57" s="569" t="s">
        <v>5663</v>
      </c>
      <c r="M57" s="11" t="s">
        <v>5661</v>
      </c>
      <c r="N57" s="2948">
        <v>0</v>
      </c>
      <c r="O57" s="2948">
        <v>0.66515718844074212</v>
      </c>
      <c r="P57" s="2948">
        <v>0.74062429043514255</v>
      </c>
      <c r="Q57" s="350"/>
      <c r="R57" s="63" t="s">
        <v>4638</v>
      </c>
      <c r="S57" s="12" t="s">
        <v>4583</v>
      </c>
      <c r="T57" s="98" t="s">
        <v>5705</v>
      </c>
    </row>
    <row r="58" spans="1:20" ht="18" customHeight="1" x14ac:dyDescent="0.25">
      <c r="A58" s="16" t="s">
        <v>3530</v>
      </c>
      <c r="B58" s="17" t="s">
        <v>4638</v>
      </c>
      <c r="C58" s="2218" t="s">
        <v>3389</v>
      </c>
      <c r="D58" s="2951">
        <v>0</v>
      </c>
      <c r="E58" s="19"/>
      <c r="F58" s="19"/>
      <c r="G58" s="19"/>
      <c r="H58" s="17" t="s">
        <v>4584</v>
      </c>
      <c r="I58" s="551" t="s">
        <v>4640</v>
      </c>
      <c r="J58" s="65" t="s">
        <v>5668</v>
      </c>
      <c r="K58" s="66"/>
      <c r="L58" s="551" t="s">
        <v>4586</v>
      </c>
      <c r="M58" s="17" t="s">
        <v>4584</v>
      </c>
      <c r="N58" s="2951">
        <v>0</v>
      </c>
      <c r="O58" s="19"/>
      <c r="P58" s="19"/>
      <c r="Q58" s="19"/>
      <c r="R58" s="67" t="s">
        <v>4638</v>
      </c>
      <c r="S58" s="17" t="s">
        <v>4649</v>
      </c>
      <c r="T58" s="605" t="s">
        <v>5706</v>
      </c>
    </row>
    <row r="59" spans="1:20" ht="18" customHeight="1" x14ac:dyDescent="0.25">
      <c r="A59" s="322" t="s">
        <v>2834</v>
      </c>
      <c r="B59" s="17" t="s">
        <v>4638</v>
      </c>
      <c r="C59" s="2218" t="s">
        <v>3389</v>
      </c>
      <c r="D59" s="21"/>
      <c r="E59" s="2951">
        <v>0</v>
      </c>
      <c r="F59" s="21"/>
      <c r="G59" s="21"/>
      <c r="H59" s="17" t="s">
        <v>4584</v>
      </c>
      <c r="I59" s="551" t="s">
        <v>4645</v>
      </c>
      <c r="J59" s="65" t="s">
        <v>5668</v>
      </c>
      <c r="K59" s="640" t="s">
        <v>5669</v>
      </c>
      <c r="L59" s="551" t="s">
        <v>4591</v>
      </c>
      <c r="M59" s="17" t="s">
        <v>4584</v>
      </c>
      <c r="N59" s="21"/>
      <c r="O59" s="2951">
        <v>0</v>
      </c>
      <c r="P59" s="21"/>
      <c r="Q59" s="21"/>
      <c r="R59" s="69" t="s">
        <v>4638</v>
      </c>
      <c r="S59" s="599" t="s">
        <v>4583</v>
      </c>
      <c r="T59" s="605" t="s">
        <v>3657</v>
      </c>
    </row>
    <row r="60" spans="1:20" ht="18" customHeight="1" x14ac:dyDescent="0.25">
      <c r="A60" s="71" t="s">
        <v>2840</v>
      </c>
      <c r="B60" s="17" t="s">
        <v>4638</v>
      </c>
      <c r="C60" s="2218" t="s">
        <v>3389</v>
      </c>
      <c r="D60" s="21"/>
      <c r="E60" s="21"/>
      <c r="F60" s="2951">
        <v>0</v>
      </c>
      <c r="G60" s="21"/>
      <c r="H60" s="17" t="s">
        <v>4584</v>
      </c>
      <c r="I60" s="551" t="s">
        <v>4648</v>
      </c>
      <c r="J60" s="65" t="s">
        <v>5668</v>
      </c>
      <c r="K60" s="640" t="s">
        <v>5670</v>
      </c>
      <c r="L60" s="551" t="s">
        <v>4596</v>
      </c>
      <c r="M60" s="17" t="s">
        <v>4584</v>
      </c>
      <c r="N60" s="21"/>
      <c r="O60" s="21"/>
      <c r="P60" s="2951">
        <v>1.2520298467496198</v>
      </c>
      <c r="Q60" s="21"/>
      <c r="R60" s="69" t="s">
        <v>4638</v>
      </c>
      <c r="S60" s="599" t="s">
        <v>4583</v>
      </c>
      <c r="T60" s="605" t="s">
        <v>3664</v>
      </c>
    </row>
    <row r="61" spans="1:20" ht="18" customHeight="1" x14ac:dyDescent="0.25">
      <c r="A61" s="322" t="s">
        <v>2849</v>
      </c>
      <c r="B61" s="17" t="s">
        <v>4638</v>
      </c>
      <c r="C61" s="2218" t="s">
        <v>3389</v>
      </c>
      <c r="D61" s="2951">
        <v>0</v>
      </c>
      <c r="E61" s="19"/>
      <c r="F61" s="19"/>
      <c r="G61" s="21"/>
      <c r="H61" s="17" t="s">
        <v>4584</v>
      </c>
      <c r="I61" s="551" t="s">
        <v>4652</v>
      </c>
      <c r="J61" s="65" t="s">
        <v>5668</v>
      </c>
      <c r="K61" s="66"/>
      <c r="L61" s="551" t="s">
        <v>4601</v>
      </c>
      <c r="M61" s="17" t="s">
        <v>4605</v>
      </c>
      <c r="N61" s="2951">
        <v>0</v>
      </c>
      <c r="O61" s="19"/>
      <c r="P61" s="19"/>
      <c r="Q61" s="21"/>
      <c r="R61" s="69" t="s">
        <v>4638</v>
      </c>
      <c r="S61" s="17" t="s">
        <v>4649</v>
      </c>
      <c r="T61" s="605" t="s">
        <v>5707</v>
      </c>
    </row>
    <row r="62" spans="1:20" ht="18" customHeight="1" x14ac:dyDescent="0.25">
      <c r="A62" s="2216" t="s">
        <v>5708</v>
      </c>
      <c r="B62" s="17" t="s">
        <v>4638</v>
      </c>
      <c r="C62" s="18" t="s">
        <v>4583</v>
      </c>
      <c r="D62" s="21"/>
      <c r="E62" s="2951">
        <v>11.658936882355096</v>
      </c>
      <c r="F62" s="21"/>
      <c r="G62" s="21"/>
      <c r="H62" s="17" t="s">
        <v>4584</v>
      </c>
      <c r="I62" s="551" t="s">
        <v>4655</v>
      </c>
      <c r="J62" s="592" t="s">
        <v>5673</v>
      </c>
      <c r="K62" s="642" t="s">
        <v>5709</v>
      </c>
      <c r="L62" s="551" t="s">
        <v>4604</v>
      </c>
      <c r="M62" s="17" t="s">
        <v>4605</v>
      </c>
      <c r="N62" s="21"/>
      <c r="O62" s="2951">
        <v>0</v>
      </c>
      <c r="P62" s="21"/>
      <c r="Q62" s="21"/>
      <c r="R62" s="69" t="s">
        <v>4638</v>
      </c>
      <c r="S62" s="599" t="s">
        <v>4583</v>
      </c>
      <c r="T62" s="605" t="s">
        <v>3672</v>
      </c>
    </row>
    <row r="63" spans="1:20" ht="18" customHeight="1" x14ac:dyDescent="0.25">
      <c r="A63" s="2217" t="s">
        <v>5710</v>
      </c>
      <c r="B63" s="17" t="s">
        <v>4638</v>
      </c>
      <c r="C63" s="18" t="s">
        <v>4583</v>
      </c>
      <c r="D63" s="21"/>
      <c r="E63" s="21"/>
      <c r="F63" s="2951">
        <v>12.873675877430891</v>
      </c>
      <c r="G63" s="21"/>
      <c r="H63" s="17" t="s">
        <v>4605</v>
      </c>
      <c r="I63" s="551" t="s">
        <v>4660</v>
      </c>
      <c r="J63" s="592" t="s">
        <v>5673</v>
      </c>
      <c r="K63" s="596"/>
      <c r="L63" s="551" t="s">
        <v>4607</v>
      </c>
      <c r="M63" s="17" t="s">
        <v>4605</v>
      </c>
      <c r="N63" s="21"/>
      <c r="O63" s="21"/>
      <c r="P63" s="2951">
        <v>0</v>
      </c>
      <c r="Q63" s="21"/>
      <c r="R63" s="69" t="s">
        <v>4638</v>
      </c>
      <c r="S63" s="17" t="s">
        <v>4649</v>
      </c>
      <c r="T63" s="606" t="s">
        <v>5711</v>
      </c>
    </row>
    <row r="64" spans="1:20" ht="18" customHeight="1" x14ac:dyDescent="0.25">
      <c r="A64" s="2216" t="s">
        <v>5712</v>
      </c>
      <c r="B64" s="17" t="s">
        <v>4638</v>
      </c>
      <c r="C64" s="18" t="s">
        <v>4583</v>
      </c>
      <c r="D64" s="2951">
        <v>11.448344923623207</v>
      </c>
      <c r="E64" s="19"/>
      <c r="F64" s="19"/>
      <c r="G64" s="21"/>
      <c r="H64" s="17" t="s">
        <v>4605</v>
      </c>
      <c r="I64" s="551" t="s">
        <v>4664</v>
      </c>
      <c r="J64" s="592" t="s">
        <v>5673</v>
      </c>
      <c r="K64" s="596"/>
      <c r="L64" s="551" t="s">
        <v>4609</v>
      </c>
      <c r="M64" s="17" t="s">
        <v>4605</v>
      </c>
      <c r="N64" s="2951">
        <v>0</v>
      </c>
      <c r="O64" s="19"/>
      <c r="P64" s="19"/>
      <c r="Q64" s="21"/>
      <c r="R64" s="69" t="s">
        <v>4638</v>
      </c>
      <c r="S64" s="599" t="s">
        <v>4583</v>
      </c>
      <c r="T64" s="606" t="s">
        <v>3745</v>
      </c>
    </row>
    <row r="65" spans="1:20" ht="18" customHeight="1" x14ac:dyDescent="0.25">
      <c r="A65" s="2217" t="s">
        <v>5713</v>
      </c>
      <c r="B65" s="17" t="s">
        <v>4638</v>
      </c>
      <c r="C65" s="18" t="s">
        <v>4583</v>
      </c>
      <c r="D65" s="21"/>
      <c r="E65" s="2951">
        <v>0</v>
      </c>
      <c r="F65" s="21"/>
      <c r="G65" s="21"/>
      <c r="H65" s="17" t="s">
        <v>4605</v>
      </c>
      <c r="I65" s="551" t="s">
        <v>4668</v>
      </c>
      <c r="J65" s="592" t="s">
        <v>5673</v>
      </c>
      <c r="K65" s="596"/>
      <c r="L65" s="551" t="s">
        <v>4611</v>
      </c>
      <c r="M65" s="17" t="s">
        <v>4605</v>
      </c>
      <c r="N65" s="21"/>
      <c r="O65" s="2951">
        <v>0</v>
      </c>
      <c r="P65" s="21"/>
      <c r="Q65" s="21"/>
      <c r="R65" s="69" t="s">
        <v>4638</v>
      </c>
      <c r="S65" s="599" t="s">
        <v>4583</v>
      </c>
      <c r="T65" s="606" t="s">
        <v>3750</v>
      </c>
    </row>
    <row r="66" spans="1:20" ht="18" customHeight="1" x14ac:dyDescent="0.25">
      <c r="A66" s="2217" t="s">
        <v>5714</v>
      </c>
      <c r="B66" s="17" t="s">
        <v>4638</v>
      </c>
      <c r="C66" s="18" t="s">
        <v>4583</v>
      </c>
      <c r="D66" s="21"/>
      <c r="E66" s="21"/>
      <c r="F66" s="2951">
        <v>0</v>
      </c>
      <c r="G66" s="21"/>
      <c r="H66" s="17" t="s">
        <v>4605</v>
      </c>
      <c r="I66" s="551" t="s">
        <v>4672</v>
      </c>
      <c r="J66" s="592" t="s">
        <v>5673</v>
      </c>
      <c r="K66" s="596"/>
      <c r="L66" s="551" t="s">
        <v>4613</v>
      </c>
      <c r="M66" s="17" t="s">
        <v>4605</v>
      </c>
      <c r="N66" s="21"/>
      <c r="O66" s="21"/>
      <c r="P66" s="2951">
        <v>0</v>
      </c>
      <c r="Q66" s="21"/>
      <c r="R66" s="69" t="s">
        <v>4638</v>
      </c>
      <c r="S66" s="599" t="s">
        <v>4583</v>
      </c>
      <c r="T66" s="606" t="s">
        <v>3755</v>
      </c>
    </row>
    <row r="67" spans="1:20" ht="18" customHeight="1" x14ac:dyDescent="0.25">
      <c r="A67" s="322" t="s">
        <v>3625</v>
      </c>
      <c r="B67" s="17" t="s">
        <v>4638</v>
      </c>
      <c r="C67" s="18" t="s">
        <v>4583</v>
      </c>
      <c r="D67" s="2951">
        <v>0</v>
      </c>
      <c r="E67" s="21"/>
      <c r="F67" s="21"/>
      <c r="G67" s="21"/>
      <c r="H67" s="17" t="s">
        <v>4605</v>
      </c>
      <c r="I67" s="551" t="s">
        <v>4677</v>
      </c>
      <c r="J67" s="639" t="s">
        <v>5681</v>
      </c>
      <c r="K67" s="596"/>
      <c r="L67" s="551" t="s">
        <v>4617</v>
      </c>
      <c r="M67" s="17" t="s">
        <v>4605</v>
      </c>
      <c r="N67" s="2951">
        <v>0</v>
      </c>
      <c r="O67" s="21"/>
      <c r="P67" s="21"/>
      <c r="Q67" s="21"/>
      <c r="R67" s="69" t="s">
        <v>4638</v>
      </c>
      <c r="S67" s="599" t="s">
        <v>4583</v>
      </c>
      <c r="T67" s="606" t="s">
        <v>3760</v>
      </c>
    </row>
    <row r="68" spans="1:20" ht="18" customHeight="1" x14ac:dyDescent="0.25">
      <c r="A68" s="322" t="s">
        <v>3631</v>
      </c>
      <c r="B68" s="17" t="s">
        <v>4638</v>
      </c>
      <c r="C68" s="18" t="s">
        <v>4583</v>
      </c>
      <c r="D68" s="21"/>
      <c r="E68" s="2951">
        <v>1.6313262212672612</v>
      </c>
      <c r="F68" s="21"/>
      <c r="G68" s="21"/>
      <c r="H68" s="17" t="s">
        <v>4605</v>
      </c>
      <c r="I68" s="551" t="s">
        <v>4681</v>
      </c>
      <c r="J68" s="639" t="s">
        <v>5682</v>
      </c>
      <c r="K68" s="596"/>
      <c r="L68" s="551" t="s">
        <v>4621</v>
      </c>
      <c r="M68" s="17" t="s">
        <v>4605</v>
      </c>
      <c r="N68" s="21"/>
      <c r="O68" s="2951">
        <v>0</v>
      </c>
      <c r="P68" s="21"/>
      <c r="Q68" s="21"/>
      <c r="R68" s="69" t="s">
        <v>4638</v>
      </c>
      <c r="S68" s="599" t="s">
        <v>4583</v>
      </c>
      <c r="T68" s="606" t="s">
        <v>3765</v>
      </c>
    </row>
    <row r="69" spans="1:20" ht="18" customHeight="1" x14ac:dyDescent="0.25">
      <c r="A69" s="322" t="s">
        <v>3637</v>
      </c>
      <c r="B69" s="17" t="s">
        <v>4638</v>
      </c>
      <c r="C69" s="18" t="s">
        <v>4583</v>
      </c>
      <c r="D69" s="21"/>
      <c r="E69" s="21"/>
      <c r="F69" s="2951">
        <v>1.3209485905405873</v>
      </c>
      <c r="G69" s="21"/>
      <c r="H69" s="17" t="s">
        <v>4605</v>
      </c>
      <c r="I69" s="551" t="s">
        <v>4685</v>
      </c>
      <c r="J69" s="639" t="s">
        <v>5683</v>
      </c>
      <c r="K69" s="596"/>
      <c r="L69" s="551" t="s">
        <v>4687</v>
      </c>
      <c r="M69" s="17" t="s">
        <v>4605</v>
      </c>
      <c r="N69" s="21"/>
      <c r="O69" s="21"/>
      <c r="P69" s="2951">
        <v>0</v>
      </c>
      <c r="Q69" s="21"/>
      <c r="R69" s="69" t="s">
        <v>4638</v>
      </c>
      <c r="S69" s="599" t="s">
        <v>4583</v>
      </c>
      <c r="T69" s="606" t="s">
        <v>5715</v>
      </c>
    </row>
    <row r="70" spans="1:20" ht="18" customHeight="1" x14ac:dyDescent="0.25">
      <c r="A70" s="322" t="s">
        <v>3643</v>
      </c>
      <c r="B70" s="17" t="s">
        <v>4638</v>
      </c>
      <c r="C70" s="18" t="s">
        <v>4583</v>
      </c>
      <c r="D70" s="2951">
        <v>0</v>
      </c>
      <c r="E70" s="19"/>
      <c r="F70" s="19"/>
      <c r="G70" s="21"/>
      <c r="H70" s="17" t="s">
        <v>4605</v>
      </c>
      <c r="I70" s="551" t="s">
        <v>4690</v>
      </c>
      <c r="J70" s="639" t="s">
        <v>5685</v>
      </c>
      <c r="K70" s="596"/>
      <c r="L70" s="551" t="s">
        <v>4692</v>
      </c>
      <c r="M70" s="17" t="s">
        <v>4605</v>
      </c>
      <c r="N70" s="2951">
        <v>0</v>
      </c>
      <c r="O70" s="19"/>
      <c r="P70" s="19"/>
      <c r="Q70" s="21"/>
      <c r="R70" s="69" t="s">
        <v>4638</v>
      </c>
      <c r="S70" s="599" t="s">
        <v>4583</v>
      </c>
      <c r="T70" s="606" t="s">
        <v>3775</v>
      </c>
    </row>
    <row r="71" spans="1:20" ht="18" customHeight="1" x14ac:dyDescent="0.25">
      <c r="A71" s="322" t="s">
        <v>3828</v>
      </c>
      <c r="B71" s="72" t="s">
        <v>4638</v>
      </c>
      <c r="C71" s="17" t="s">
        <v>4649</v>
      </c>
      <c r="D71" s="21"/>
      <c r="E71" s="2951">
        <v>0</v>
      </c>
      <c r="F71" s="21"/>
      <c r="G71" s="74"/>
      <c r="H71" s="72" t="s">
        <v>4605</v>
      </c>
      <c r="I71" s="552" t="s">
        <v>4695</v>
      </c>
      <c r="J71" s="65"/>
      <c r="K71" s="596"/>
      <c r="L71" s="552" t="s">
        <v>4696</v>
      </c>
      <c r="M71" s="72" t="s">
        <v>4605</v>
      </c>
      <c r="N71" s="21"/>
      <c r="O71" s="2951">
        <v>0</v>
      </c>
      <c r="P71" s="21"/>
      <c r="Q71" s="74"/>
      <c r="R71" s="75" t="s">
        <v>4638</v>
      </c>
      <c r="S71" s="599" t="s">
        <v>4583</v>
      </c>
      <c r="T71" s="607" t="s">
        <v>3780</v>
      </c>
    </row>
    <row r="72" spans="1:20" ht="18" customHeight="1" x14ac:dyDescent="0.25">
      <c r="A72" s="322" t="s">
        <v>3832</v>
      </c>
      <c r="B72" s="17" t="s">
        <v>4638</v>
      </c>
      <c r="C72" s="17" t="s">
        <v>4649</v>
      </c>
      <c r="D72" s="21"/>
      <c r="E72" s="21"/>
      <c r="F72" s="2951">
        <v>0</v>
      </c>
      <c r="G72" s="21"/>
      <c r="H72" s="17" t="s">
        <v>4605</v>
      </c>
      <c r="I72" s="551" t="s">
        <v>4698</v>
      </c>
      <c r="J72" s="65"/>
      <c r="K72" s="66"/>
      <c r="L72" s="551" t="s">
        <v>4699</v>
      </c>
      <c r="M72" s="17" t="s">
        <v>4605</v>
      </c>
      <c r="N72" s="21"/>
      <c r="O72" s="21"/>
      <c r="P72" s="2951">
        <v>0</v>
      </c>
      <c r="Q72" s="21"/>
      <c r="R72" s="69" t="s">
        <v>4638</v>
      </c>
      <c r="S72" s="599" t="s">
        <v>4583</v>
      </c>
      <c r="T72" s="608" t="s">
        <v>5716</v>
      </c>
    </row>
    <row r="73" spans="1:20" ht="18" customHeight="1" x14ac:dyDescent="0.25">
      <c r="A73" s="2217" t="s">
        <v>5687</v>
      </c>
      <c r="B73" s="17" t="s">
        <v>4638</v>
      </c>
      <c r="C73" s="18" t="s">
        <v>4583</v>
      </c>
      <c r="D73" s="2951">
        <v>11.464220573325287</v>
      </c>
      <c r="E73" s="19"/>
      <c r="F73" s="19"/>
      <c r="G73" s="21"/>
      <c r="H73" s="17" t="s">
        <v>4605</v>
      </c>
      <c r="I73" s="551" t="s">
        <v>4700</v>
      </c>
      <c r="J73" s="592" t="s">
        <v>5673</v>
      </c>
      <c r="K73" s="66"/>
      <c r="L73" s="551" t="s">
        <v>4701</v>
      </c>
      <c r="M73" s="17" t="s">
        <v>4605</v>
      </c>
      <c r="N73" s="2951">
        <v>0</v>
      </c>
      <c r="O73" s="19"/>
      <c r="P73" s="19"/>
      <c r="Q73" s="21"/>
      <c r="R73" s="69" t="s">
        <v>4638</v>
      </c>
      <c r="S73" s="599" t="s">
        <v>4583</v>
      </c>
      <c r="T73" s="608" t="s">
        <v>5717</v>
      </c>
    </row>
    <row r="74" spans="1:20" ht="18" customHeight="1" x14ac:dyDescent="0.25">
      <c r="A74" s="2217" t="s">
        <v>5718</v>
      </c>
      <c r="B74" s="17" t="s">
        <v>4638</v>
      </c>
      <c r="C74" s="18" t="s">
        <v>4583</v>
      </c>
      <c r="D74" s="21"/>
      <c r="E74" s="2951">
        <v>11.570942756767701</v>
      </c>
      <c r="F74" s="21"/>
      <c r="G74" s="21"/>
      <c r="H74" s="17" t="s">
        <v>4605</v>
      </c>
      <c r="I74" s="551" t="s">
        <v>4704</v>
      </c>
      <c r="J74" s="592" t="s">
        <v>5673</v>
      </c>
      <c r="K74" s="66"/>
      <c r="L74" s="551" t="s">
        <v>4705</v>
      </c>
      <c r="M74" s="17" t="s">
        <v>4605</v>
      </c>
      <c r="N74" s="21"/>
      <c r="O74" s="2951">
        <v>0</v>
      </c>
      <c r="P74" s="21"/>
      <c r="Q74" s="21"/>
      <c r="R74" s="69" t="s">
        <v>4638</v>
      </c>
      <c r="S74" s="599" t="s">
        <v>4583</v>
      </c>
      <c r="T74" s="608" t="s">
        <v>5719</v>
      </c>
    </row>
    <row r="75" spans="1:20" ht="18" customHeight="1" x14ac:dyDescent="0.25">
      <c r="A75" s="2217" t="s">
        <v>5720</v>
      </c>
      <c r="B75" s="17" t="s">
        <v>4638</v>
      </c>
      <c r="C75" s="18" t="s">
        <v>4583</v>
      </c>
      <c r="D75" s="21"/>
      <c r="E75" s="19"/>
      <c r="F75" s="2949">
        <v>9.7301267958920654</v>
      </c>
      <c r="G75" s="21"/>
      <c r="H75" s="17" t="s">
        <v>4605</v>
      </c>
      <c r="I75" s="551" t="s">
        <v>4708</v>
      </c>
      <c r="J75" s="592" t="s">
        <v>5673</v>
      </c>
      <c r="K75" s="66"/>
      <c r="L75" s="551" t="s">
        <v>4710</v>
      </c>
      <c r="M75" s="17" t="s">
        <v>4605</v>
      </c>
      <c r="N75" s="21"/>
      <c r="O75" s="19"/>
      <c r="P75" s="2949">
        <v>0</v>
      </c>
      <c r="Q75" s="21"/>
      <c r="R75" s="69" t="s">
        <v>4638</v>
      </c>
      <c r="S75" s="599" t="s">
        <v>4583</v>
      </c>
      <c r="T75" s="608" t="s">
        <v>5721</v>
      </c>
    </row>
    <row r="76" spans="1:20" ht="18" customHeight="1" x14ac:dyDescent="0.25">
      <c r="A76" s="2217" t="s">
        <v>5722</v>
      </c>
      <c r="B76" s="17" t="s">
        <v>4638</v>
      </c>
      <c r="C76" s="18" t="s">
        <v>4583</v>
      </c>
      <c r="D76" s="2951">
        <v>11.347981538483833</v>
      </c>
      <c r="E76" s="19"/>
      <c r="F76" s="19"/>
      <c r="G76" s="21"/>
      <c r="H76" s="17" t="s">
        <v>4605</v>
      </c>
      <c r="I76" s="551" t="s">
        <v>4713</v>
      </c>
      <c r="J76" s="592" t="s">
        <v>5673</v>
      </c>
      <c r="K76" s="66"/>
      <c r="L76" s="551" t="s">
        <v>4714</v>
      </c>
      <c r="M76" s="17" t="s">
        <v>4605</v>
      </c>
      <c r="N76" s="2951">
        <v>0</v>
      </c>
      <c r="O76" s="19"/>
      <c r="P76" s="19"/>
      <c r="Q76" s="21"/>
      <c r="R76" s="69" t="s">
        <v>4638</v>
      </c>
      <c r="S76" s="599" t="s">
        <v>4583</v>
      </c>
      <c r="T76" s="608" t="s">
        <v>5723</v>
      </c>
    </row>
    <row r="77" spans="1:20" ht="18" customHeight="1" x14ac:dyDescent="0.25">
      <c r="A77" s="2217" t="s">
        <v>5724</v>
      </c>
      <c r="B77" s="17" t="s">
        <v>4638</v>
      </c>
      <c r="C77" s="18" t="s">
        <v>4583</v>
      </c>
      <c r="D77" s="21"/>
      <c r="E77" s="2951">
        <v>9.5154908476568103</v>
      </c>
      <c r="F77" s="19"/>
      <c r="G77" s="21"/>
      <c r="H77" s="17" t="s">
        <v>4605</v>
      </c>
      <c r="I77" s="551" t="s">
        <v>4717</v>
      </c>
      <c r="J77" s="592" t="s">
        <v>5673</v>
      </c>
      <c r="K77" s="66"/>
      <c r="L77" s="551" t="s">
        <v>4718</v>
      </c>
      <c r="M77" s="17" t="s">
        <v>4605</v>
      </c>
      <c r="N77" s="21"/>
      <c r="O77" s="2951">
        <v>0</v>
      </c>
      <c r="P77" s="19"/>
      <c r="Q77" s="21"/>
      <c r="R77" s="69" t="s">
        <v>4638</v>
      </c>
      <c r="S77" s="17" t="s">
        <v>4649</v>
      </c>
      <c r="T77" s="608" t="s">
        <v>5725</v>
      </c>
    </row>
    <row r="78" spans="1:20" ht="18" customHeight="1" x14ac:dyDescent="0.25">
      <c r="A78" s="322" t="s">
        <v>3604</v>
      </c>
      <c r="B78" s="17" t="s">
        <v>4638</v>
      </c>
      <c r="C78" s="2218" t="s">
        <v>3389</v>
      </c>
      <c r="D78" s="21"/>
      <c r="E78" s="19"/>
      <c r="F78" s="2951">
        <v>0</v>
      </c>
      <c r="G78" s="21"/>
      <c r="H78" s="17" t="s">
        <v>4605</v>
      </c>
      <c r="I78" s="551" t="s">
        <v>5062</v>
      </c>
      <c r="J78" s="65" t="s">
        <v>5668</v>
      </c>
      <c r="K78" s="596" t="s">
        <v>4644</v>
      </c>
      <c r="L78" s="551" t="s">
        <v>4850</v>
      </c>
      <c r="M78" s="17" t="s">
        <v>4605</v>
      </c>
      <c r="N78" s="21"/>
      <c r="O78" s="19"/>
      <c r="P78" s="2951">
        <v>0</v>
      </c>
      <c r="Q78" s="21"/>
      <c r="R78" s="69" t="s">
        <v>4638</v>
      </c>
      <c r="S78" s="17" t="s">
        <v>4649</v>
      </c>
      <c r="T78" s="606" t="s">
        <v>5726</v>
      </c>
    </row>
    <row r="79" spans="1:20" ht="18" customHeight="1" x14ac:dyDescent="0.25">
      <c r="A79" s="322" t="s">
        <v>3609</v>
      </c>
      <c r="B79" s="17" t="s">
        <v>4638</v>
      </c>
      <c r="C79" s="2218" t="s">
        <v>3389</v>
      </c>
      <c r="D79" s="2951">
        <v>0</v>
      </c>
      <c r="E79" s="19"/>
      <c r="F79" s="19"/>
      <c r="G79" s="21"/>
      <c r="H79" s="17" t="s">
        <v>4605</v>
      </c>
      <c r="I79" s="551" t="s">
        <v>4852</v>
      </c>
      <c r="J79" s="65" t="s">
        <v>5668</v>
      </c>
      <c r="K79" s="596"/>
      <c r="L79" s="551" t="s">
        <v>4853</v>
      </c>
      <c r="M79" s="17" t="s">
        <v>4605</v>
      </c>
      <c r="N79" s="2951">
        <v>0</v>
      </c>
      <c r="O79" s="19"/>
      <c r="P79" s="19"/>
      <c r="Q79" s="21"/>
      <c r="R79" s="69" t="s">
        <v>4638</v>
      </c>
      <c r="S79" s="17" t="s">
        <v>4649</v>
      </c>
      <c r="T79" s="606" t="s">
        <v>3651</v>
      </c>
    </row>
    <row r="80" spans="1:20" ht="18" customHeight="1" x14ac:dyDescent="0.25">
      <c r="A80" s="322" t="s">
        <v>3614</v>
      </c>
      <c r="B80" s="17" t="s">
        <v>4638</v>
      </c>
      <c r="C80" s="2218" t="s">
        <v>3389</v>
      </c>
      <c r="D80" s="21"/>
      <c r="E80" s="2951">
        <v>0</v>
      </c>
      <c r="F80" s="21"/>
      <c r="G80" s="21"/>
      <c r="H80" s="17" t="s">
        <v>4605</v>
      </c>
      <c r="I80" s="551" t="s">
        <v>4854</v>
      </c>
      <c r="J80" s="65" t="s">
        <v>5668</v>
      </c>
      <c r="K80" s="597" t="s">
        <v>5697</v>
      </c>
      <c r="L80" s="551" t="s">
        <v>4855</v>
      </c>
      <c r="M80" s="17" t="s">
        <v>4605</v>
      </c>
      <c r="N80" s="21"/>
      <c r="O80" s="2951">
        <v>0.65748068471523857</v>
      </c>
      <c r="P80" s="21"/>
      <c r="Q80" s="21"/>
      <c r="R80" s="69" t="s">
        <v>4638</v>
      </c>
      <c r="S80" s="599" t="s">
        <v>4583</v>
      </c>
      <c r="T80" s="606" t="s">
        <v>3186</v>
      </c>
    </row>
    <row r="81" spans="1:20" ht="18" customHeight="1" x14ac:dyDescent="0.25">
      <c r="A81" s="322" t="s">
        <v>3619</v>
      </c>
      <c r="B81" s="17" t="s">
        <v>4638</v>
      </c>
      <c r="C81" s="2218" t="s">
        <v>3389</v>
      </c>
      <c r="D81" s="21"/>
      <c r="E81" s="21"/>
      <c r="F81" s="2951">
        <v>0</v>
      </c>
      <c r="G81" s="21"/>
      <c r="H81" s="17" t="s">
        <v>4605</v>
      </c>
      <c r="I81" s="551" t="s">
        <v>4856</v>
      </c>
      <c r="J81" s="65" t="s">
        <v>5668</v>
      </c>
      <c r="K81" s="598" t="s">
        <v>5699</v>
      </c>
      <c r="L81" s="551" t="s">
        <v>4857</v>
      </c>
      <c r="M81" s="17" t="s">
        <v>4605</v>
      </c>
      <c r="N81" s="21"/>
      <c r="O81" s="21"/>
      <c r="P81" s="2951">
        <v>1.1049281432531535</v>
      </c>
      <c r="Q81" s="21"/>
      <c r="R81" s="69" t="s">
        <v>4638</v>
      </c>
      <c r="S81" s="599" t="s">
        <v>4583</v>
      </c>
      <c r="T81" s="70" t="s">
        <v>5727</v>
      </c>
    </row>
    <row r="82" spans="1:20" ht="18" customHeight="1" thickBot="1" x14ac:dyDescent="0.3">
      <c r="A82" s="602" t="s">
        <v>5701</v>
      </c>
      <c r="B82" s="35" t="s">
        <v>4638</v>
      </c>
      <c r="C82" s="35" t="s">
        <v>4649</v>
      </c>
      <c r="D82" s="2950">
        <v>0</v>
      </c>
      <c r="E82" s="36"/>
      <c r="F82" s="36"/>
      <c r="G82" s="36"/>
      <c r="H82" s="35" t="s">
        <v>4605</v>
      </c>
      <c r="I82" s="553" t="s">
        <v>4858</v>
      </c>
      <c r="J82" s="76"/>
      <c r="K82" s="77" t="s">
        <v>5702</v>
      </c>
      <c r="L82" s="553" t="s">
        <v>4859</v>
      </c>
      <c r="M82" s="35" t="s">
        <v>4605</v>
      </c>
      <c r="N82" s="2950">
        <v>0</v>
      </c>
      <c r="O82" s="36"/>
      <c r="P82" s="36"/>
      <c r="Q82" s="36"/>
      <c r="R82" s="78" t="s">
        <v>4638</v>
      </c>
      <c r="S82" s="600" t="s">
        <v>4583</v>
      </c>
      <c r="T82" s="79" t="s">
        <v>5728</v>
      </c>
    </row>
    <row r="83" spans="1:20" ht="18" customHeight="1" thickTop="1" thickBot="1" x14ac:dyDescent="0.3">
      <c r="M83" s="80" t="s">
        <v>5652</v>
      </c>
      <c r="N83" s="33">
        <f>SUM(D57:D82,N57:N82)</f>
        <v>34.260547035432324</v>
      </c>
      <c r="O83" s="33">
        <f>SUM(E57:E82,O57:O82)</f>
        <v>35.699334581202848</v>
      </c>
      <c r="P83" s="33">
        <f>SUM(F57:F82,P57:P82)</f>
        <v>27.022333544301457</v>
      </c>
    </row>
    <row r="84" spans="1:20" ht="18" customHeight="1" thickTop="1" thickBot="1" x14ac:dyDescent="0.3">
      <c r="A84" s="2" t="s">
        <v>6956</v>
      </c>
      <c r="C84" s="3546" t="s">
        <v>5729</v>
      </c>
      <c r="D84" s="3546"/>
      <c r="E84" s="3546"/>
      <c r="F84" s="3546"/>
      <c r="G84" s="53"/>
      <c r="H84" s="124"/>
      <c r="I84" s="124"/>
      <c r="J84" s="3547" t="s">
        <v>5660</v>
      </c>
      <c r="K84" s="3553"/>
      <c r="L84" s="124"/>
      <c r="M84" s="124"/>
      <c r="N84" s="53"/>
      <c r="O84" s="53"/>
      <c r="P84" s="53"/>
      <c r="Q84" s="53"/>
      <c r="R84" s="53"/>
      <c r="S84" s="53"/>
    </row>
    <row r="85" spans="1:20" ht="18" customHeight="1" thickTop="1" thickBot="1" x14ac:dyDescent="0.3">
      <c r="A85" s="3"/>
      <c r="D85" s="54"/>
      <c r="E85" s="54"/>
      <c r="F85" s="54"/>
      <c r="G85" s="54"/>
      <c r="H85" s="4"/>
      <c r="I85" s="4"/>
      <c r="K85" s="56"/>
      <c r="L85" s="567"/>
      <c r="M85" s="1448" t="s">
        <v>4570</v>
      </c>
      <c r="N85" s="1445">
        <v>26.8</v>
      </c>
      <c r="O85" s="1446">
        <v>15.9</v>
      </c>
      <c r="P85" s="1447">
        <v>18</v>
      </c>
      <c r="Q85" s="510" t="s">
        <v>4571</v>
      </c>
      <c r="R85" s="133"/>
      <c r="S85" s="128"/>
      <c r="T85" s="530"/>
    </row>
    <row r="86" spans="1:20" ht="18" customHeight="1" thickTop="1" thickBot="1" x14ac:dyDescent="0.3">
      <c r="A86" s="5" t="s">
        <v>4572</v>
      </c>
      <c r="B86" s="6" t="s">
        <v>4573</v>
      </c>
      <c r="C86" s="7" t="s">
        <v>4574</v>
      </c>
      <c r="D86" s="6" t="s">
        <v>4575</v>
      </c>
      <c r="E86" s="6" t="s">
        <v>4576</v>
      </c>
      <c r="F86" s="6" t="s">
        <v>4577</v>
      </c>
      <c r="G86" s="6" t="s">
        <v>4578</v>
      </c>
      <c r="H86" s="8" t="s">
        <v>4579</v>
      </c>
      <c r="I86" s="549"/>
      <c r="J86" s="58" t="s">
        <v>4580</v>
      </c>
      <c r="K86" s="59" t="s">
        <v>4580</v>
      </c>
      <c r="L86" s="568"/>
      <c r="M86" s="8" t="s">
        <v>4579</v>
      </c>
      <c r="N86" s="6" t="s">
        <v>4575</v>
      </c>
      <c r="O86" s="6" t="s">
        <v>4576</v>
      </c>
      <c r="P86" s="6" t="s">
        <v>4577</v>
      </c>
      <c r="Q86" s="6" t="s">
        <v>4578</v>
      </c>
      <c r="R86" s="6" t="s">
        <v>4573</v>
      </c>
      <c r="S86" s="7" t="s">
        <v>4574</v>
      </c>
      <c r="T86" s="60" t="s">
        <v>4572</v>
      </c>
    </row>
    <row r="87" spans="1:20" ht="18" customHeight="1" thickTop="1" x14ac:dyDescent="0.25">
      <c r="A87" s="10"/>
      <c r="B87" s="11" t="s">
        <v>4598</v>
      </c>
      <c r="C87" s="13" t="s">
        <v>4730</v>
      </c>
      <c r="D87" s="2948">
        <v>0</v>
      </c>
      <c r="E87" s="2948">
        <v>0</v>
      </c>
      <c r="F87" s="2948">
        <v>0</v>
      </c>
      <c r="G87" s="15"/>
      <c r="H87" s="11" t="s">
        <v>5661</v>
      </c>
      <c r="I87" s="566" t="s">
        <v>5662</v>
      </c>
      <c r="J87" s="61"/>
      <c r="K87" s="62"/>
      <c r="L87" s="569" t="s">
        <v>5663</v>
      </c>
      <c r="M87" s="11" t="s">
        <v>5661</v>
      </c>
      <c r="N87" s="2948">
        <v>0</v>
      </c>
      <c r="O87" s="2948">
        <v>0</v>
      </c>
      <c r="P87" s="2948">
        <v>0</v>
      </c>
      <c r="Q87" s="15"/>
      <c r="R87" s="63" t="s">
        <v>4947</v>
      </c>
      <c r="S87" s="11" t="s">
        <v>4592</v>
      </c>
      <c r="T87" s="64"/>
    </row>
    <row r="88" spans="1:20" ht="18" customHeight="1" x14ac:dyDescent="0.25">
      <c r="A88" s="603" t="s">
        <v>5730</v>
      </c>
      <c r="B88" s="17" t="s">
        <v>4638</v>
      </c>
      <c r="C88" s="18" t="s">
        <v>4583</v>
      </c>
      <c r="D88" s="2951">
        <v>0</v>
      </c>
      <c r="E88" s="19"/>
      <c r="F88" s="19"/>
      <c r="G88" s="19"/>
      <c r="H88" s="17" t="s">
        <v>4584</v>
      </c>
      <c r="I88" s="551" t="s">
        <v>4640</v>
      </c>
      <c r="J88" s="594"/>
      <c r="K88" s="2364" t="s">
        <v>3195</v>
      </c>
      <c r="L88" s="551" t="s">
        <v>4586</v>
      </c>
      <c r="M88" s="17" t="s">
        <v>4584</v>
      </c>
      <c r="N88" s="2951">
        <v>0</v>
      </c>
      <c r="O88" s="19"/>
      <c r="P88" s="19"/>
      <c r="Q88" s="19"/>
      <c r="R88" s="17" t="s">
        <v>4587</v>
      </c>
      <c r="S88" s="17" t="s">
        <v>4730</v>
      </c>
      <c r="T88" s="608" t="s">
        <v>5731</v>
      </c>
    </row>
    <row r="89" spans="1:20" ht="18" customHeight="1" x14ac:dyDescent="0.25">
      <c r="A89" s="603" t="s">
        <v>5732</v>
      </c>
      <c r="B89" s="17" t="s">
        <v>4638</v>
      </c>
      <c r="C89" s="18" t="s">
        <v>4583</v>
      </c>
      <c r="D89" s="21"/>
      <c r="E89" s="2951">
        <v>0</v>
      </c>
      <c r="F89" s="21"/>
      <c r="G89" s="21"/>
      <c r="H89" s="17" t="s">
        <v>4584</v>
      </c>
      <c r="I89" s="551" t="s">
        <v>4645</v>
      </c>
      <c r="J89" s="594"/>
      <c r="K89" s="2364" t="s">
        <v>3195</v>
      </c>
      <c r="L89" s="551" t="s">
        <v>4591</v>
      </c>
      <c r="M89" s="17" t="s">
        <v>4584</v>
      </c>
      <c r="N89" s="21"/>
      <c r="O89" s="2951">
        <v>0</v>
      </c>
      <c r="P89" s="21"/>
      <c r="Q89" s="21"/>
      <c r="R89" s="17" t="s">
        <v>4587</v>
      </c>
      <c r="S89" s="17" t="s">
        <v>4730</v>
      </c>
      <c r="T89" s="608" t="s">
        <v>5733</v>
      </c>
    </row>
    <row r="90" spans="1:20" ht="18" customHeight="1" x14ac:dyDescent="0.25">
      <c r="A90" s="603" t="s">
        <v>5734</v>
      </c>
      <c r="B90" s="17" t="s">
        <v>4638</v>
      </c>
      <c r="C90" s="18" t="s">
        <v>4583</v>
      </c>
      <c r="D90" s="21"/>
      <c r="E90" s="21"/>
      <c r="F90" s="2951">
        <v>0</v>
      </c>
      <c r="G90" s="21"/>
      <c r="H90" s="17" t="s">
        <v>4584</v>
      </c>
      <c r="I90" s="551" t="s">
        <v>4648</v>
      </c>
      <c r="J90" s="594"/>
      <c r="K90" s="2364" t="s">
        <v>3195</v>
      </c>
      <c r="L90" s="551" t="s">
        <v>4596</v>
      </c>
      <c r="M90" s="17" t="s">
        <v>4584</v>
      </c>
      <c r="N90" s="21"/>
      <c r="O90" s="21"/>
      <c r="P90" s="2951">
        <v>0.56815099101201449</v>
      </c>
      <c r="Q90" s="21"/>
      <c r="R90" s="17" t="s">
        <v>4587</v>
      </c>
      <c r="S90" s="18" t="s">
        <v>4583</v>
      </c>
      <c r="T90" s="608" t="s">
        <v>5735</v>
      </c>
    </row>
    <row r="91" spans="1:20" ht="18" customHeight="1" x14ac:dyDescent="0.25">
      <c r="A91" s="603" t="s">
        <v>5736</v>
      </c>
      <c r="B91" s="17" t="s">
        <v>4638</v>
      </c>
      <c r="C91" s="18" t="s">
        <v>4583</v>
      </c>
      <c r="D91" s="2951">
        <v>0</v>
      </c>
      <c r="E91" s="19"/>
      <c r="F91" s="19"/>
      <c r="G91" s="21"/>
      <c r="H91" s="17" t="s">
        <v>4584</v>
      </c>
      <c r="I91" s="551" t="s">
        <v>4652</v>
      </c>
      <c r="J91" s="594"/>
      <c r="K91" s="2364" t="s">
        <v>3195</v>
      </c>
      <c r="L91" s="551" t="s">
        <v>4601</v>
      </c>
      <c r="M91" s="17" t="s">
        <v>4605</v>
      </c>
      <c r="N91" s="2951">
        <v>1.4132966497392698</v>
      </c>
      <c r="O91" s="19"/>
      <c r="P91" s="19"/>
      <c r="Q91" s="21"/>
      <c r="R91" s="17" t="s">
        <v>4587</v>
      </c>
      <c r="S91" s="18" t="s">
        <v>4583</v>
      </c>
      <c r="T91" s="608" t="s">
        <v>5737</v>
      </c>
    </row>
    <row r="92" spans="1:20" ht="18" customHeight="1" x14ac:dyDescent="0.25">
      <c r="A92" s="603" t="s">
        <v>5738</v>
      </c>
      <c r="B92" s="17" t="s">
        <v>4638</v>
      </c>
      <c r="C92" s="18" t="s">
        <v>4583</v>
      </c>
      <c r="D92" s="21"/>
      <c r="E92" s="2951">
        <v>0</v>
      </c>
      <c r="F92" s="21"/>
      <c r="G92" s="21"/>
      <c r="H92" s="17" t="s">
        <v>4584</v>
      </c>
      <c r="I92" s="551" t="s">
        <v>4655</v>
      </c>
      <c r="J92" s="594"/>
      <c r="K92" s="2364" t="s">
        <v>3195</v>
      </c>
      <c r="L92" s="551" t="s">
        <v>4604</v>
      </c>
      <c r="M92" s="17" t="s">
        <v>4605</v>
      </c>
      <c r="N92" s="21"/>
      <c r="O92" s="2951">
        <v>3.5687242681814562</v>
      </c>
      <c r="P92" s="21"/>
      <c r="Q92" s="21"/>
      <c r="R92" s="17" t="s">
        <v>4587</v>
      </c>
      <c r="S92" s="18" t="s">
        <v>4583</v>
      </c>
      <c r="T92" s="608" t="s">
        <v>5739</v>
      </c>
    </row>
    <row r="93" spans="1:20" ht="18" customHeight="1" x14ac:dyDescent="0.25">
      <c r="A93" s="603" t="s">
        <v>5740</v>
      </c>
      <c r="B93" s="17" t="s">
        <v>4638</v>
      </c>
      <c r="C93" s="18" t="s">
        <v>4583</v>
      </c>
      <c r="D93" s="21"/>
      <c r="E93" s="21"/>
      <c r="F93" s="2951">
        <v>0</v>
      </c>
      <c r="G93" s="21"/>
      <c r="H93" s="17" t="s">
        <v>4605</v>
      </c>
      <c r="I93" s="551" t="s">
        <v>4660</v>
      </c>
      <c r="J93" s="594"/>
      <c r="K93" s="2364" t="s">
        <v>3195</v>
      </c>
      <c r="L93" s="551" t="s">
        <v>4607</v>
      </c>
      <c r="M93" s="17" t="s">
        <v>4605</v>
      </c>
      <c r="N93" s="21"/>
      <c r="O93" s="21"/>
      <c r="P93" s="2951">
        <v>1.7761627061846361</v>
      </c>
      <c r="Q93" s="21"/>
      <c r="R93" s="17" t="s">
        <v>4587</v>
      </c>
      <c r="S93" s="18" t="s">
        <v>4583</v>
      </c>
      <c r="T93" s="608" t="s">
        <v>5741</v>
      </c>
    </row>
    <row r="94" spans="1:20" ht="18" customHeight="1" x14ac:dyDescent="0.25">
      <c r="A94" s="603" t="s">
        <v>5742</v>
      </c>
      <c r="B94" s="17" t="s">
        <v>4638</v>
      </c>
      <c r="C94" s="18" t="s">
        <v>4583</v>
      </c>
      <c r="D94" s="2951">
        <v>0</v>
      </c>
      <c r="E94" s="19"/>
      <c r="F94" s="19"/>
      <c r="G94" s="21"/>
      <c r="H94" s="17" t="s">
        <v>4605</v>
      </c>
      <c r="I94" s="551" t="s">
        <v>4664</v>
      </c>
      <c r="J94" s="594"/>
      <c r="K94" s="2364" t="s">
        <v>3195</v>
      </c>
      <c r="L94" s="551" t="s">
        <v>4609</v>
      </c>
      <c r="M94" s="17" t="s">
        <v>4605</v>
      </c>
      <c r="N94" s="2951">
        <v>0.35629444439874774</v>
      </c>
      <c r="O94" s="19"/>
      <c r="P94" s="19"/>
      <c r="Q94" s="21"/>
      <c r="R94" s="17" t="s">
        <v>4587</v>
      </c>
      <c r="S94" s="18" t="s">
        <v>4583</v>
      </c>
      <c r="T94" s="608" t="s">
        <v>5743</v>
      </c>
    </row>
    <row r="95" spans="1:20" ht="18" customHeight="1" x14ac:dyDescent="0.25">
      <c r="A95" s="603" t="s">
        <v>5744</v>
      </c>
      <c r="B95" s="17" t="s">
        <v>4638</v>
      </c>
      <c r="C95" s="18" t="s">
        <v>4583</v>
      </c>
      <c r="D95" s="21"/>
      <c r="E95" s="2951">
        <v>0</v>
      </c>
      <c r="F95" s="21"/>
      <c r="G95" s="21"/>
      <c r="H95" s="17" t="s">
        <v>4605</v>
      </c>
      <c r="I95" s="551" t="s">
        <v>4668</v>
      </c>
      <c r="J95" s="594"/>
      <c r="K95" s="2364" t="s">
        <v>3195</v>
      </c>
      <c r="L95" s="551" t="s">
        <v>4611</v>
      </c>
      <c r="M95" s="17" t="s">
        <v>4605</v>
      </c>
      <c r="N95" s="21"/>
      <c r="O95" s="2951">
        <v>3.8992714795506718</v>
      </c>
      <c r="P95" s="21"/>
      <c r="Q95" s="21"/>
      <c r="R95" s="17" t="s">
        <v>4587</v>
      </c>
      <c r="S95" s="18" t="s">
        <v>4583</v>
      </c>
      <c r="T95" s="608" t="s">
        <v>5745</v>
      </c>
    </row>
    <row r="96" spans="1:20" ht="18" customHeight="1" x14ac:dyDescent="0.25">
      <c r="A96" s="603" t="s">
        <v>5746</v>
      </c>
      <c r="B96" s="17" t="s">
        <v>4638</v>
      </c>
      <c r="C96" s="18" t="s">
        <v>4659</v>
      </c>
      <c r="D96" s="21"/>
      <c r="E96" s="21"/>
      <c r="F96" s="2951">
        <v>0</v>
      </c>
      <c r="G96" s="21"/>
      <c r="H96" s="17" t="s">
        <v>4605</v>
      </c>
      <c r="I96" s="551" t="s">
        <v>4672</v>
      </c>
      <c r="J96" s="594"/>
      <c r="K96" s="2364" t="s">
        <v>3195</v>
      </c>
      <c r="L96" s="551" t="s">
        <v>4613</v>
      </c>
      <c r="M96" s="17" t="s">
        <v>4605</v>
      </c>
      <c r="N96" s="21"/>
      <c r="O96" s="21"/>
      <c r="P96" s="2951">
        <v>4.6474161361434829</v>
      </c>
      <c r="Q96" s="21"/>
      <c r="R96" s="17" t="s">
        <v>4587</v>
      </c>
      <c r="S96" s="18" t="s">
        <v>4583</v>
      </c>
      <c r="T96" s="608" t="s">
        <v>5747</v>
      </c>
    </row>
    <row r="97" spans="1:20" ht="18" customHeight="1" x14ac:dyDescent="0.25">
      <c r="A97" s="604" t="s">
        <v>5748</v>
      </c>
      <c r="B97" s="17" t="s">
        <v>569</v>
      </c>
      <c r="C97" s="17" t="s">
        <v>4730</v>
      </c>
      <c r="D97" s="2951">
        <v>0</v>
      </c>
      <c r="E97" s="21"/>
      <c r="F97" s="21"/>
      <c r="G97" s="21"/>
      <c r="H97" s="17" t="s">
        <v>4605</v>
      </c>
      <c r="I97" s="551" t="s">
        <v>4677</v>
      </c>
      <c r="J97" s="593" t="s">
        <v>4644</v>
      </c>
      <c r="K97" s="2364" t="s">
        <v>3195</v>
      </c>
      <c r="L97" s="551" t="s">
        <v>4617</v>
      </c>
      <c r="M97" s="17" t="s">
        <v>4605</v>
      </c>
      <c r="N97" s="2951">
        <v>2.8040721877035906</v>
      </c>
      <c r="O97" s="21"/>
      <c r="P97" s="21"/>
      <c r="Q97" s="21"/>
      <c r="R97" s="17" t="s">
        <v>4587</v>
      </c>
      <c r="S97" s="18" t="s">
        <v>4583</v>
      </c>
      <c r="T97" s="608" t="s">
        <v>5749</v>
      </c>
    </row>
    <row r="98" spans="1:20" ht="18" customHeight="1" x14ac:dyDescent="0.25">
      <c r="A98" s="322" t="s">
        <v>5750</v>
      </c>
      <c r="B98" s="17" t="s">
        <v>4638</v>
      </c>
      <c r="C98" s="17" t="s">
        <v>4730</v>
      </c>
      <c r="D98" s="21"/>
      <c r="E98" s="2951">
        <v>0</v>
      </c>
      <c r="F98" s="21"/>
      <c r="G98" s="21"/>
      <c r="H98" s="17" t="s">
        <v>4605</v>
      </c>
      <c r="I98" s="551" t="s">
        <v>4681</v>
      </c>
      <c r="J98" s="595" t="s">
        <v>5751</v>
      </c>
      <c r="K98" s="2364" t="s">
        <v>3195</v>
      </c>
      <c r="L98" s="551" t="s">
        <v>4621</v>
      </c>
      <c r="M98" s="17" t="s">
        <v>4605</v>
      </c>
      <c r="N98" s="21"/>
      <c r="O98" s="2951">
        <v>3.3988581577840096</v>
      </c>
      <c r="P98" s="21"/>
      <c r="Q98" s="21"/>
      <c r="R98" s="17" t="s">
        <v>4587</v>
      </c>
      <c r="S98" s="18" t="s">
        <v>4583</v>
      </c>
      <c r="T98" s="608" t="s">
        <v>5752</v>
      </c>
    </row>
    <row r="99" spans="1:20" ht="18" customHeight="1" x14ac:dyDescent="0.25">
      <c r="A99" s="322" t="s">
        <v>3700</v>
      </c>
      <c r="B99" s="17" t="s">
        <v>4638</v>
      </c>
      <c r="C99" s="18" t="s">
        <v>4583</v>
      </c>
      <c r="D99" s="21"/>
      <c r="E99" s="21"/>
      <c r="F99" s="2951">
        <v>0</v>
      </c>
      <c r="G99" s="21"/>
      <c r="H99" s="17" t="s">
        <v>4605</v>
      </c>
      <c r="I99" s="551" t="s">
        <v>4685</v>
      </c>
      <c r="J99" s="595" t="s">
        <v>5751</v>
      </c>
      <c r="K99" s="2364" t="s">
        <v>3195</v>
      </c>
      <c r="L99" s="551" t="s">
        <v>4687</v>
      </c>
      <c r="M99" s="17" t="s">
        <v>4605</v>
      </c>
      <c r="N99" s="21"/>
      <c r="O99" s="21"/>
      <c r="P99" s="2951">
        <v>0</v>
      </c>
      <c r="Q99" s="21"/>
      <c r="R99" s="17" t="s">
        <v>5753</v>
      </c>
      <c r="S99" s="17" t="s">
        <v>4730</v>
      </c>
      <c r="T99" s="608" t="s">
        <v>5754</v>
      </c>
    </row>
    <row r="100" spans="1:20" ht="18" customHeight="1" x14ac:dyDescent="0.25">
      <c r="A100" s="322" t="s">
        <v>3705</v>
      </c>
      <c r="B100" s="17" t="s">
        <v>4638</v>
      </c>
      <c r="C100" s="18" t="s">
        <v>4583</v>
      </c>
      <c r="D100" s="2951">
        <v>0</v>
      </c>
      <c r="E100" s="19"/>
      <c r="F100" s="19"/>
      <c r="G100" s="21"/>
      <c r="H100" s="17" t="s">
        <v>4605</v>
      </c>
      <c r="I100" s="551" t="s">
        <v>4690</v>
      </c>
      <c r="J100" s="595" t="s">
        <v>5751</v>
      </c>
      <c r="K100" s="2364" t="s">
        <v>3195</v>
      </c>
      <c r="L100" s="551" t="s">
        <v>4692</v>
      </c>
      <c r="M100" s="17" t="s">
        <v>4605</v>
      </c>
      <c r="N100" s="2951">
        <v>0</v>
      </c>
      <c r="O100" s="19"/>
      <c r="P100" s="19"/>
      <c r="Q100" s="21"/>
      <c r="R100" s="17" t="s">
        <v>5753</v>
      </c>
      <c r="S100" s="17" t="s">
        <v>4730</v>
      </c>
      <c r="T100" s="608" t="s">
        <v>5755</v>
      </c>
    </row>
    <row r="101" spans="1:20" ht="18" customHeight="1" x14ac:dyDescent="0.25">
      <c r="A101" s="71" t="s">
        <v>3710</v>
      </c>
      <c r="B101" s="72" t="s">
        <v>4638</v>
      </c>
      <c r="C101" s="73" t="s">
        <v>4583</v>
      </c>
      <c r="D101" s="21"/>
      <c r="E101" s="2951">
        <v>0</v>
      </c>
      <c r="F101" s="21"/>
      <c r="G101" s="74"/>
      <c r="H101" s="72" t="s">
        <v>4605</v>
      </c>
      <c r="I101" s="552" t="s">
        <v>4695</v>
      </c>
      <c r="J101" s="595" t="s">
        <v>5751</v>
      </c>
      <c r="K101" s="2364" t="s">
        <v>3195</v>
      </c>
      <c r="L101" s="552" t="s">
        <v>4696</v>
      </c>
      <c r="M101" s="72" t="s">
        <v>4605</v>
      </c>
      <c r="N101" s="21"/>
      <c r="O101" s="2951">
        <v>0</v>
      </c>
      <c r="P101" s="21"/>
      <c r="Q101" s="74"/>
      <c r="R101" s="17" t="s">
        <v>5753</v>
      </c>
      <c r="S101" s="17" t="s">
        <v>4730</v>
      </c>
      <c r="T101" s="608" t="s">
        <v>5756</v>
      </c>
    </row>
    <row r="102" spans="1:20" ht="18" customHeight="1" x14ac:dyDescent="0.25">
      <c r="A102" s="604" t="s">
        <v>3715</v>
      </c>
      <c r="B102" s="17" t="s">
        <v>4638</v>
      </c>
      <c r="C102" s="18" t="s">
        <v>4583</v>
      </c>
      <c r="D102" s="21"/>
      <c r="E102" s="21"/>
      <c r="F102" s="2951">
        <v>0</v>
      </c>
      <c r="G102" s="21"/>
      <c r="H102" s="17" t="s">
        <v>4605</v>
      </c>
      <c r="I102" s="551" t="s">
        <v>4698</v>
      </c>
      <c r="J102" s="593"/>
      <c r="K102" s="2364" t="s">
        <v>3195</v>
      </c>
      <c r="L102" s="551" t="s">
        <v>4699</v>
      </c>
      <c r="M102" s="17" t="s">
        <v>4605</v>
      </c>
      <c r="N102" s="21"/>
      <c r="O102" s="21"/>
      <c r="P102" s="2951">
        <v>0</v>
      </c>
      <c r="Q102" s="21"/>
      <c r="R102" s="17" t="s">
        <v>5753</v>
      </c>
      <c r="S102" s="17" t="s">
        <v>4730</v>
      </c>
      <c r="T102" s="608" t="s">
        <v>5757</v>
      </c>
    </row>
    <row r="103" spans="1:20" ht="18" customHeight="1" x14ac:dyDescent="0.25">
      <c r="A103" s="603" t="s">
        <v>5758</v>
      </c>
      <c r="B103" s="17" t="s">
        <v>569</v>
      </c>
      <c r="C103" s="17" t="s">
        <v>4730</v>
      </c>
      <c r="D103" s="2951">
        <v>0</v>
      </c>
      <c r="E103" s="19"/>
      <c r="F103" s="19"/>
      <c r="G103" s="21"/>
      <c r="H103" s="17" t="s">
        <v>4605</v>
      </c>
      <c r="I103" s="551" t="s">
        <v>4700</v>
      </c>
      <c r="J103" s="593"/>
      <c r="K103" s="2364" t="s">
        <v>3195</v>
      </c>
      <c r="L103" s="551" t="s">
        <v>4701</v>
      </c>
      <c r="M103" s="17" t="s">
        <v>4605</v>
      </c>
      <c r="N103" s="2951">
        <v>2.4898223824973562</v>
      </c>
      <c r="O103" s="19"/>
      <c r="P103" s="19"/>
      <c r="Q103" s="21"/>
      <c r="R103" s="17" t="s">
        <v>5753</v>
      </c>
      <c r="S103" s="18" t="s">
        <v>4583</v>
      </c>
      <c r="T103" s="608" t="s">
        <v>5759</v>
      </c>
    </row>
    <row r="104" spans="1:20" ht="18" customHeight="1" x14ac:dyDescent="0.25">
      <c r="A104" s="603" t="s">
        <v>5760</v>
      </c>
      <c r="B104" s="17" t="s">
        <v>569</v>
      </c>
      <c r="C104" s="17" t="s">
        <v>4730</v>
      </c>
      <c r="D104" s="21"/>
      <c r="E104" s="2951">
        <v>0</v>
      </c>
      <c r="F104" s="21"/>
      <c r="G104" s="21"/>
      <c r="H104" s="17" t="s">
        <v>4605</v>
      </c>
      <c r="I104" s="551" t="s">
        <v>4704</v>
      </c>
      <c r="J104" s="593"/>
      <c r="K104" s="2364" t="s">
        <v>3195</v>
      </c>
      <c r="L104" s="551" t="s">
        <v>4705</v>
      </c>
      <c r="M104" s="17" t="s">
        <v>4605</v>
      </c>
      <c r="N104" s="21"/>
      <c r="O104" s="2951">
        <v>2.1696284212916779</v>
      </c>
      <c r="P104" s="21"/>
      <c r="Q104" s="21"/>
      <c r="R104" s="17" t="s">
        <v>5753</v>
      </c>
      <c r="S104" s="18" t="s">
        <v>4583</v>
      </c>
      <c r="T104" s="608" t="s">
        <v>5761</v>
      </c>
    </row>
    <row r="105" spans="1:20" ht="18" customHeight="1" x14ac:dyDescent="0.25">
      <c r="A105" s="603" t="s">
        <v>5762</v>
      </c>
      <c r="B105" s="17" t="s">
        <v>569</v>
      </c>
      <c r="C105" s="17" t="s">
        <v>4730</v>
      </c>
      <c r="D105" s="21"/>
      <c r="E105" s="19"/>
      <c r="F105" s="2949">
        <v>0</v>
      </c>
      <c r="G105" s="21"/>
      <c r="H105" s="17" t="s">
        <v>4605</v>
      </c>
      <c r="I105" s="551" t="s">
        <v>4708</v>
      </c>
      <c r="J105" s="594"/>
      <c r="K105" s="2364" t="s">
        <v>3195</v>
      </c>
      <c r="L105" s="551" t="s">
        <v>4710</v>
      </c>
      <c r="M105" s="17" t="s">
        <v>4605</v>
      </c>
      <c r="N105" s="21"/>
      <c r="O105" s="19"/>
      <c r="P105" s="2949">
        <v>2.1700023080067807</v>
      </c>
      <c r="Q105" s="21"/>
      <c r="R105" s="17" t="s">
        <v>5753</v>
      </c>
      <c r="S105" s="18" t="s">
        <v>4583</v>
      </c>
      <c r="T105" s="608" t="s">
        <v>5763</v>
      </c>
    </row>
    <row r="106" spans="1:20" ht="18" customHeight="1" x14ac:dyDescent="0.25">
      <c r="A106" s="603" t="s">
        <v>5764</v>
      </c>
      <c r="B106" s="72" t="s">
        <v>4638</v>
      </c>
      <c r="C106" s="73" t="s">
        <v>4583</v>
      </c>
      <c r="D106" s="2951">
        <v>3.3377469843580996</v>
      </c>
      <c r="E106" s="19"/>
      <c r="F106" s="19"/>
      <c r="G106" s="21"/>
      <c r="H106" s="17" t="s">
        <v>4605</v>
      </c>
      <c r="I106" s="551" t="s">
        <v>4713</v>
      </c>
      <c r="J106" s="2362" t="s">
        <v>3198</v>
      </c>
      <c r="K106" s="2364" t="s">
        <v>3195</v>
      </c>
      <c r="L106" s="551" t="s">
        <v>4714</v>
      </c>
      <c r="M106" s="17" t="s">
        <v>4605</v>
      </c>
      <c r="N106" s="2951">
        <v>2.4349858424120545</v>
      </c>
      <c r="O106" s="19"/>
      <c r="P106" s="19"/>
      <c r="Q106" s="21"/>
      <c r="R106" s="17" t="s">
        <v>5753</v>
      </c>
      <c r="S106" s="18" t="s">
        <v>4583</v>
      </c>
      <c r="T106" s="608" t="s">
        <v>5765</v>
      </c>
    </row>
    <row r="107" spans="1:20" ht="18" customHeight="1" x14ac:dyDescent="0.25">
      <c r="A107" s="603" t="s">
        <v>5766</v>
      </c>
      <c r="B107" s="17" t="s">
        <v>4638</v>
      </c>
      <c r="C107" s="18" t="s">
        <v>4583</v>
      </c>
      <c r="D107" s="21"/>
      <c r="E107" s="2951">
        <v>0.13726554167858737</v>
      </c>
      <c r="F107" s="19"/>
      <c r="G107" s="21"/>
      <c r="H107" s="17" t="s">
        <v>4605</v>
      </c>
      <c r="I107" s="551" t="s">
        <v>4717</v>
      </c>
      <c r="J107" s="2362" t="s">
        <v>3198</v>
      </c>
      <c r="K107" s="2364" t="s">
        <v>3195</v>
      </c>
      <c r="L107" s="551" t="s">
        <v>4718</v>
      </c>
      <c r="M107" s="17" t="s">
        <v>4605</v>
      </c>
      <c r="N107" s="21"/>
      <c r="O107" s="2951">
        <v>1.3682892382983567</v>
      </c>
      <c r="P107" s="19"/>
      <c r="Q107" s="21"/>
      <c r="R107" s="17" t="s">
        <v>5753</v>
      </c>
      <c r="S107" s="18" t="s">
        <v>4583</v>
      </c>
      <c r="T107" s="608" t="s">
        <v>5767</v>
      </c>
    </row>
    <row r="108" spans="1:20" ht="18" customHeight="1" x14ac:dyDescent="0.25">
      <c r="A108" s="2305" t="s">
        <v>5768</v>
      </c>
      <c r="B108" s="17" t="s">
        <v>5769</v>
      </c>
      <c r="C108" s="17" t="s">
        <v>4730</v>
      </c>
      <c r="D108" s="21"/>
      <c r="E108" s="19"/>
      <c r="F108" s="2951">
        <v>0</v>
      </c>
      <c r="G108" s="21"/>
      <c r="H108" s="17" t="s">
        <v>4605</v>
      </c>
      <c r="I108" s="551" t="s">
        <v>5062</v>
      </c>
      <c r="J108" s="2362" t="s">
        <v>3198</v>
      </c>
      <c r="K108" s="2364" t="s">
        <v>3195</v>
      </c>
      <c r="L108" s="551" t="s">
        <v>4850</v>
      </c>
      <c r="M108" s="17" t="s">
        <v>4605</v>
      </c>
      <c r="N108" s="21"/>
      <c r="O108" s="19"/>
      <c r="P108" s="2951">
        <v>1.789243954323277</v>
      </c>
      <c r="Q108" s="21"/>
      <c r="R108" s="17" t="s">
        <v>5753</v>
      </c>
      <c r="S108" s="18" t="s">
        <v>4583</v>
      </c>
      <c r="T108" s="608" t="s">
        <v>5770</v>
      </c>
    </row>
    <row r="109" spans="1:20" ht="18" customHeight="1" x14ac:dyDescent="0.25">
      <c r="A109" s="2305" t="s">
        <v>5771</v>
      </c>
      <c r="B109" s="72" t="s">
        <v>4638</v>
      </c>
      <c r="C109" s="73" t="s">
        <v>4583</v>
      </c>
      <c r="D109" s="2951">
        <v>2.4187484624557674</v>
      </c>
      <c r="E109" s="19"/>
      <c r="F109" s="19"/>
      <c r="G109" s="21"/>
      <c r="H109" s="17" t="s">
        <v>4605</v>
      </c>
      <c r="I109" s="551" t="s">
        <v>4852</v>
      </c>
      <c r="J109" s="2362" t="s">
        <v>3198</v>
      </c>
      <c r="K109" s="2364" t="s">
        <v>3195</v>
      </c>
      <c r="L109" s="551" t="s">
        <v>4853</v>
      </c>
      <c r="M109" s="17" t="s">
        <v>4605</v>
      </c>
      <c r="N109" s="2951">
        <v>2.9436225786088239</v>
      </c>
      <c r="O109" s="19"/>
      <c r="P109" s="19"/>
      <c r="Q109" s="21"/>
      <c r="R109" s="17" t="s">
        <v>5753</v>
      </c>
      <c r="S109" s="18" t="s">
        <v>4583</v>
      </c>
      <c r="T109" s="608" t="s">
        <v>5772</v>
      </c>
    </row>
    <row r="110" spans="1:20" ht="18" customHeight="1" x14ac:dyDescent="0.25">
      <c r="A110" s="2305" t="s">
        <v>5773</v>
      </c>
      <c r="B110" s="17" t="s">
        <v>4638</v>
      </c>
      <c r="C110" s="18" t="s">
        <v>4583</v>
      </c>
      <c r="D110" s="21"/>
      <c r="E110" s="2951">
        <v>0</v>
      </c>
      <c r="F110" s="21"/>
      <c r="G110" s="21"/>
      <c r="H110" s="17" t="s">
        <v>4605</v>
      </c>
      <c r="I110" s="551" t="s">
        <v>4854</v>
      </c>
      <c r="J110" s="2362" t="s">
        <v>3198</v>
      </c>
      <c r="K110" s="2364" t="s">
        <v>3195</v>
      </c>
      <c r="L110" s="551" t="s">
        <v>4855</v>
      </c>
      <c r="M110" s="17" t="s">
        <v>4605</v>
      </c>
      <c r="N110" s="21"/>
      <c r="O110" s="2951">
        <v>2.9119698279604025</v>
      </c>
      <c r="P110" s="21"/>
      <c r="Q110" s="21"/>
      <c r="R110" s="17" t="s">
        <v>5753</v>
      </c>
      <c r="S110" s="18" t="s">
        <v>4583</v>
      </c>
      <c r="T110" s="608" t="s">
        <v>5774</v>
      </c>
    </row>
    <row r="111" spans="1:20" ht="18" customHeight="1" x14ac:dyDescent="0.25">
      <c r="A111" s="603" t="s">
        <v>5775</v>
      </c>
      <c r="B111" s="17" t="s">
        <v>5769</v>
      </c>
      <c r="C111" s="18" t="s">
        <v>4583</v>
      </c>
      <c r="D111" s="21"/>
      <c r="E111" s="21"/>
      <c r="F111" s="2951">
        <v>4.0462433783372065</v>
      </c>
      <c r="G111" s="21"/>
      <c r="H111" s="17" t="s">
        <v>4605</v>
      </c>
      <c r="I111" s="551" t="s">
        <v>4856</v>
      </c>
      <c r="J111" s="2362" t="s">
        <v>3198</v>
      </c>
      <c r="K111" s="2364" t="s">
        <v>3195</v>
      </c>
      <c r="L111" s="551" t="s">
        <v>4857</v>
      </c>
      <c r="M111" s="17" t="s">
        <v>4605</v>
      </c>
      <c r="N111" s="21"/>
      <c r="O111" s="21"/>
      <c r="P111" s="2951">
        <v>3.7190885390374828</v>
      </c>
      <c r="Q111" s="21"/>
      <c r="R111" s="17" t="s">
        <v>5753</v>
      </c>
      <c r="S111" s="18" t="s">
        <v>4583</v>
      </c>
      <c r="T111" s="608" t="s">
        <v>5776</v>
      </c>
    </row>
    <row r="112" spans="1:20" ht="18" customHeight="1" thickBot="1" x14ac:dyDescent="0.3">
      <c r="A112" s="602" t="s">
        <v>5777</v>
      </c>
      <c r="B112" s="35" t="s">
        <v>5769</v>
      </c>
      <c r="C112" s="39" t="s">
        <v>4583</v>
      </c>
      <c r="D112" s="2950">
        <v>5.699049943791124</v>
      </c>
      <c r="E112" s="36"/>
      <c r="F112" s="36"/>
      <c r="G112" s="36"/>
      <c r="H112" s="35" t="s">
        <v>4605</v>
      </c>
      <c r="I112" s="553" t="s">
        <v>4858</v>
      </c>
      <c r="J112" s="2363" t="s">
        <v>3198</v>
      </c>
      <c r="K112" s="2365" t="s">
        <v>3195</v>
      </c>
      <c r="L112" s="553" t="s">
        <v>4859</v>
      </c>
      <c r="M112" s="35" t="s">
        <v>4605</v>
      </c>
      <c r="N112" s="2950">
        <v>4.1030681644885076</v>
      </c>
      <c r="O112" s="36"/>
      <c r="P112" s="36"/>
      <c r="Q112" s="36"/>
      <c r="R112" s="35" t="s">
        <v>5753</v>
      </c>
      <c r="S112" s="39" t="s">
        <v>4583</v>
      </c>
      <c r="T112" s="2366" t="s">
        <v>5778</v>
      </c>
    </row>
    <row r="113" spans="1:20" ht="18" customHeight="1" thickTop="1" thickBot="1" x14ac:dyDescent="0.3">
      <c r="M113" s="80" t="s">
        <v>5652</v>
      </c>
      <c r="N113" s="33">
        <f>SUM(D87:D112,N87:N112)</f>
        <v>28.000707640453339</v>
      </c>
      <c r="O113" s="33">
        <f>SUM(E87:E112,O87:O112)</f>
        <v>17.454006934745163</v>
      </c>
      <c r="P113" s="33">
        <f>SUM(F87:F112,P87:P112)</f>
        <v>18.71630801304488</v>
      </c>
    </row>
    <row r="114" spans="1:20" ht="18" customHeight="1" thickTop="1" thickBot="1" x14ac:dyDescent="0.3">
      <c r="A114" s="2" t="s">
        <v>6957</v>
      </c>
      <c r="C114" s="3546" t="s">
        <v>5779</v>
      </c>
      <c r="D114" s="3546"/>
      <c r="E114" s="3546"/>
      <c r="F114" s="3546"/>
      <c r="G114" s="53"/>
      <c r="H114" s="124"/>
      <c r="I114" s="124"/>
      <c r="J114" s="3547" t="s">
        <v>5660</v>
      </c>
      <c r="K114" s="3553"/>
      <c r="L114" s="124"/>
      <c r="M114" s="124"/>
      <c r="N114" s="53"/>
      <c r="O114" s="53"/>
      <c r="P114" s="53"/>
      <c r="Q114" s="53"/>
      <c r="R114" s="53"/>
      <c r="S114" s="53"/>
    </row>
    <row r="115" spans="1:20" ht="18" customHeight="1" thickTop="1" thickBot="1" x14ac:dyDescent="0.3">
      <c r="A115" s="3"/>
      <c r="D115" s="54"/>
      <c r="E115" s="54"/>
      <c r="F115" s="54"/>
      <c r="G115" s="54"/>
      <c r="H115" s="4"/>
      <c r="I115" s="4"/>
      <c r="K115" s="56"/>
      <c r="L115" s="567"/>
      <c r="M115" s="1448" t="s">
        <v>4570</v>
      </c>
      <c r="N115" s="1445">
        <v>25.1</v>
      </c>
      <c r="O115" s="1446">
        <v>15.5</v>
      </c>
      <c r="P115" s="1447">
        <v>18.2</v>
      </c>
      <c r="Q115" s="510" t="s">
        <v>4571</v>
      </c>
      <c r="R115" s="133"/>
      <c r="S115" s="128"/>
      <c r="T115" s="530"/>
    </row>
    <row r="116" spans="1:20" ht="18" customHeight="1" thickTop="1" thickBot="1" x14ac:dyDescent="0.3">
      <c r="A116" s="5" t="s">
        <v>4572</v>
      </c>
      <c r="B116" s="6" t="s">
        <v>4573</v>
      </c>
      <c r="C116" s="7" t="s">
        <v>4574</v>
      </c>
      <c r="D116" s="6" t="s">
        <v>4575</v>
      </c>
      <c r="E116" s="6" t="s">
        <v>4576</v>
      </c>
      <c r="F116" s="6" t="s">
        <v>4577</v>
      </c>
      <c r="G116" s="6" t="s">
        <v>4578</v>
      </c>
      <c r="H116" s="8" t="s">
        <v>4579</v>
      </c>
      <c r="I116" s="549"/>
      <c r="J116" s="58" t="s">
        <v>4580</v>
      </c>
      <c r="K116" s="59" t="s">
        <v>4580</v>
      </c>
      <c r="L116" s="568"/>
      <c r="M116" s="8" t="s">
        <v>4579</v>
      </c>
      <c r="N116" s="6" t="s">
        <v>4575</v>
      </c>
      <c r="O116" s="6" t="s">
        <v>4576</v>
      </c>
      <c r="P116" s="6" t="s">
        <v>4577</v>
      </c>
      <c r="Q116" s="6" t="s">
        <v>4578</v>
      </c>
      <c r="R116" s="6" t="s">
        <v>4573</v>
      </c>
      <c r="S116" s="7" t="s">
        <v>4574</v>
      </c>
      <c r="T116" s="60" t="s">
        <v>4572</v>
      </c>
    </row>
    <row r="117" spans="1:20" ht="18" customHeight="1" thickTop="1" x14ac:dyDescent="0.25">
      <c r="A117" s="10"/>
      <c r="B117" s="11" t="s">
        <v>4638</v>
      </c>
      <c r="C117" s="17" t="s">
        <v>4649</v>
      </c>
      <c r="D117" s="2948">
        <v>0</v>
      </c>
      <c r="E117" s="2948">
        <v>0</v>
      </c>
      <c r="F117" s="2948">
        <v>0</v>
      </c>
      <c r="G117" s="15"/>
      <c r="H117" s="11" t="s">
        <v>5661</v>
      </c>
      <c r="I117" s="1549" t="s">
        <v>5662</v>
      </c>
      <c r="J117" s="61"/>
      <c r="K117" s="62"/>
      <c r="L117" s="1552" t="s">
        <v>5663</v>
      </c>
      <c r="M117" s="11" t="s">
        <v>5661</v>
      </c>
      <c r="N117" s="2948">
        <v>0</v>
      </c>
      <c r="O117" s="2948">
        <v>0</v>
      </c>
      <c r="P117" s="2948">
        <v>0</v>
      </c>
      <c r="Q117" s="15"/>
      <c r="R117" s="63" t="s">
        <v>4587</v>
      </c>
      <c r="S117" s="17" t="s">
        <v>4592</v>
      </c>
      <c r="T117" s="64"/>
    </row>
    <row r="118" spans="1:20" ht="18" customHeight="1" x14ac:dyDescent="0.25">
      <c r="A118" s="603" t="s">
        <v>5780</v>
      </c>
      <c r="B118" s="17" t="s">
        <v>4638</v>
      </c>
      <c r="C118" s="18" t="s">
        <v>4659</v>
      </c>
      <c r="D118" s="2951">
        <v>0</v>
      </c>
      <c r="E118" s="19"/>
      <c r="F118" s="19"/>
      <c r="G118" s="19"/>
      <c r="H118" s="17" t="s">
        <v>4584</v>
      </c>
      <c r="I118" s="551" t="s">
        <v>4640</v>
      </c>
      <c r="J118" s="594" t="s">
        <v>5781</v>
      </c>
      <c r="K118" s="2364" t="s">
        <v>3195</v>
      </c>
      <c r="L118" s="551" t="s">
        <v>4586</v>
      </c>
      <c r="M118" s="17" t="s">
        <v>4584</v>
      </c>
      <c r="N118" s="2951">
        <v>0</v>
      </c>
      <c r="O118" s="19"/>
      <c r="P118" s="19"/>
      <c r="Q118" s="19"/>
      <c r="R118" s="17" t="s">
        <v>4587</v>
      </c>
      <c r="S118" s="17" t="s">
        <v>4592</v>
      </c>
      <c r="T118" s="608" t="s">
        <v>5731</v>
      </c>
    </row>
    <row r="119" spans="1:20" ht="18" customHeight="1" x14ac:dyDescent="0.25">
      <c r="A119" s="603" t="s">
        <v>5782</v>
      </c>
      <c r="B119" s="17" t="s">
        <v>4638</v>
      </c>
      <c r="C119" s="18" t="s">
        <v>4583</v>
      </c>
      <c r="D119" s="21"/>
      <c r="E119" s="2951">
        <v>0</v>
      </c>
      <c r="F119" s="21"/>
      <c r="G119" s="21"/>
      <c r="H119" s="17" t="s">
        <v>4584</v>
      </c>
      <c r="I119" s="551" t="s">
        <v>4645</v>
      </c>
      <c r="J119" s="594" t="s">
        <v>5781</v>
      </c>
      <c r="K119" s="2364" t="s">
        <v>3195</v>
      </c>
      <c r="L119" s="551" t="s">
        <v>4591</v>
      </c>
      <c r="M119" s="17" t="s">
        <v>4584</v>
      </c>
      <c r="N119" s="21"/>
      <c r="O119" s="2951">
        <v>0</v>
      </c>
      <c r="P119" s="21"/>
      <c r="Q119" s="21"/>
      <c r="R119" s="17" t="s">
        <v>4587</v>
      </c>
      <c r="S119" s="17" t="s">
        <v>4592</v>
      </c>
      <c r="T119" s="608" t="s">
        <v>5733</v>
      </c>
    </row>
    <row r="120" spans="1:20" ht="18" customHeight="1" x14ac:dyDescent="0.25">
      <c r="A120" s="603" t="s">
        <v>5734</v>
      </c>
      <c r="B120" s="17" t="s">
        <v>4638</v>
      </c>
      <c r="C120" s="18" t="s">
        <v>4583</v>
      </c>
      <c r="D120" s="21"/>
      <c r="E120" s="21"/>
      <c r="F120" s="2951">
        <v>0</v>
      </c>
      <c r="G120" s="21"/>
      <c r="H120" s="17" t="s">
        <v>4584</v>
      </c>
      <c r="I120" s="551" t="s">
        <v>4648</v>
      </c>
      <c r="J120" s="594" t="s">
        <v>5781</v>
      </c>
      <c r="K120" s="2364" t="s">
        <v>3195</v>
      </c>
      <c r="L120" s="551" t="s">
        <v>4596</v>
      </c>
      <c r="M120" s="17" t="s">
        <v>4584</v>
      </c>
      <c r="N120" s="21"/>
      <c r="O120" s="21"/>
      <c r="P120" s="2951">
        <v>0.56830651141155797</v>
      </c>
      <c r="Q120" s="21"/>
      <c r="R120" s="17" t="s">
        <v>4587</v>
      </c>
      <c r="S120" s="18" t="s">
        <v>4583</v>
      </c>
      <c r="T120" s="608" t="s">
        <v>5735</v>
      </c>
    </row>
    <row r="121" spans="1:20" ht="18" customHeight="1" x14ac:dyDescent="0.25">
      <c r="A121" s="603" t="s">
        <v>5736</v>
      </c>
      <c r="B121" s="17" t="s">
        <v>4638</v>
      </c>
      <c r="C121" s="18" t="s">
        <v>4583</v>
      </c>
      <c r="D121" s="2951">
        <v>0</v>
      </c>
      <c r="E121" s="19"/>
      <c r="F121" s="19"/>
      <c r="G121" s="21"/>
      <c r="H121" s="17" t="s">
        <v>4584</v>
      </c>
      <c r="I121" s="551" t="s">
        <v>4652</v>
      </c>
      <c r="J121" s="594" t="s">
        <v>5781</v>
      </c>
      <c r="K121" s="2364" t="s">
        <v>3195</v>
      </c>
      <c r="L121" s="551" t="s">
        <v>4601</v>
      </c>
      <c r="M121" s="17" t="s">
        <v>4605</v>
      </c>
      <c r="N121" s="2951">
        <v>1.7195059115964118</v>
      </c>
      <c r="O121" s="19"/>
      <c r="P121" s="19"/>
      <c r="Q121" s="21"/>
      <c r="R121" s="17" t="s">
        <v>4587</v>
      </c>
      <c r="S121" s="18" t="s">
        <v>4583</v>
      </c>
      <c r="T121" s="608" t="s">
        <v>5737</v>
      </c>
    </row>
    <row r="122" spans="1:20" ht="18" customHeight="1" x14ac:dyDescent="0.25">
      <c r="A122" s="603" t="s">
        <v>5738</v>
      </c>
      <c r="B122" s="17" t="s">
        <v>4638</v>
      </c>
      <c r="C122" s="18" t="s">
        <v>4583</v>
      </c>
      <c r="D122" s="21"/>
      <c r="E122" s="2951">
        <v>0</v>
      </c>
      <c r="F122" s="21"/>
      <c r="G122" s="21"/>
      <c r="H122" s="17" t="s">
        <v>4584</v>
      </c>
      <c r="I122" s="551" t="s">
        <v>4655</v>
      </c>
      <c r="J122" s="594" t="s">
        <v>5781</v>
      </c>
      <c r="K122" s="2364" t="s">
        <v>3195</v>
      </c>
      <c r="L122" s="551" t="s">
        <v>4604</v>
      </c>
      <c r="M122" s="17" t="s">
        <v>4605</v>
      </c>
      <c r="N122" s="21"/>
      <c r="O122" s="2951">
        <v>3.5461935433272642</v>
      </c>
      <c r="P122" s="21"/>
      <c r="Q122" s="21"/>
      <c r="R122" s="17" t="s">
        <v>4587</v>
      </c>
      <c r="S122" s="18" t="s">
        <v>4583</v>
      </c>
      <c r="T122" s="608" t="s">
        <v>5739</v>
      </c>
    </row>
    <row r="123" spans="1:20" ht="18" customHeight="1" x14ac:dyDescent="0.25">
      <c r="A123" s="603" t="s">
        <v>5740</v>
      </c>
      <c r="B123" s="17" t="s">
        <v>4638</v>
      </c>
      <c r="C123" s="18" t="s">
        <v>4583</v>
      </c>
      <c r="D123" s="21"/>
      <c r="E123" s="21"/>
      <c r="F123" s="2951">
        <v>0</v>
      </c>
      <c r="G123" s="21"/>
      <c r="H123" s="17" t="s">
        <v>4605</v>
      </c>
      <c r="I123" s="551" t="s">
        <v>4660</v>
      </c>
      <c r="J123" s="594" t="s">
        <v>5781</v>
      </c>
      <c r="K123" s="2364" t="s">
        <v>3195</v>
      </c>
      <c r="L123" s="551" t="s">
        <v>4607</v>
      </c>
      <c r="M123" s="17" t="s">
        <v>4605</v>
      </c>
      <c r="N123" s="21"/>
      <c r="O123" s="21"/>
      <c r="P123" s="2951">
        <v>1.8161798629610264</v>
      </c>
      <c r="Q123" s="21"/>
      <c r="R123" s="17" t="s">
        <v>4587</v>
      </c>
      <c r="S123" s="18" t="s">
        <v>4583</v>
      </c>
      <c r="T123" s="608" t="s">
        <v>5741</v>
      </c>
    </row>
    <row r="124" spans="1:20" ht="18" customHeight="1" x14ac:dyDescent="0.25">
      <c r="A124" s="603" t="s">
        <v>5742</v>
      </c>
      <c r="B124" s="17" t="s">
        <v>4638</v>
      </c>
      <c r="C124" s="18" t="s">
        <v>4583</v>
      </c>
      <c r="D124" s="2951">
        <v>0</v>
      </c>
      <c r="E124" s="19"/>
      <c r="F124" s="19"/>
      <c r="G124" s="21"/>
      <c r="H124" s="17" t="s">
        <v>4605</v>
      </c>
      <c r="I124" s="551" t="s">
        <v>4664</v>
      </c>
      <c r="J124" s="594" t="s">
        <v>5781</v>
      </c>
      <c r="K124" s="2364" t="s">
        <v>3195</v>
      </c>
      <c r="L124" s="551" t="s">
        <v>4609</v>
      </c>
      <c r="M124" s="17" t="s">
        <v>4605</v>
      </c>
      <c r="N124" s="2951">
        <v>0.64036135216480761</v>
      </c>
      <c r="O124" s="19"/>
      <c r="P124" s="19"/>
      <c r="Q124" s="21"/>
      <c r="R124" s="17" t="s">
        <v>4587</v>
      </c>
      <c r="S124" s="18" t="s">
        <v>4583</v>
      </c>
      <c r="T124" s="608" t="s">
        <v>5743</v>
      </c>
    </row>
    <row r="125" spans="1:20" ht="18" customHeight="1" x14ac:dyDescent="0.25">
      <c r="A125" s="603" t="s">
        <v>5744</v>
      </c>
      <c r="B125" s="17" t="s">
        <v>4638</v>
      </c>
      <c r="C125" s="18" t="s">
        <v>4583</v>
      </c>
      <c r="D125" s="21"/>
      <c r="E125" s="2951">
        <v>0</v>
      </c>
      <c r="F125" s="21"/>
      <c r="G125" s="21"/>
      <c r="H125" s="17" t="s">
        <v>4605</v>
      </c>
      <c r="I125" s="551" t="s">
        <v>4668</v>
      </c>
      <c r="J125" s="594" t="s">
        <v>5781</v>
      </c>
      <c r="K125" s="2364" t="s">
        <v>3195</v>
      </c>
      <c r="L125" s="551" t="s">
        <v>4611</v>
      </c>
      <c r="M125" s="17" t="s">
        <v>4605</v>
      </c>
      <c r="N125" s="21"/>
      <c r="O125" s="2951">
        <v>3.8896422462041707</v>
      </c>
      <c r="P125" s="21"/>
      <c r="Q125" s="21"/>
      <c r="R125" s="17" t="s">
        <v>4587</v>
      </c>
      <c r="S125" s="18" t="s">
        <v>4583</v>
      </c>
      <c r="T125" s="608" t="s">
        <v>5745</v>
      </c>
    </row>
    <row r="126" spans="1:20" ht="18" customHeight="1" x14ac:dyDescent="0.25">
      <c r="A126" s="603" t="s">
        <v>5746</v>
      </c>
      <c r="B126" s="17" t="s">
        <v>4638</v>
      </c>
      <c r="C126" s="18" t="s">
        <v>4583</v>
      </c>
      <c r="D126" s="21"/>
      <c r="E126" s="21"/>
      <c r="F126" s="2951">
        <v>0</v>
      </c>
      <c r="G126" s="21"/>
      <c r="H126" s="17" t="s">
        <v>4605</v>
      </c>
      <c r="I126" s="551" t="s">
        <v>4672</v>
      </c>
      <c r="J126" s="594" t="s">
        <v>5781</v>
      </c>
      <c r="K126" s="2364" t="s">
        <v>3195</v>
      </c>
      <c r="L126" s="551" t="s">
        <v>4613</v>
      </c>
      <c r="M126" s="17" t="s">
        <v>4605</v>
      </c>
      <c r="N126" s="21"/>
      <c r="O126" s="21"/>
      <c r="P126" s="2951">
        <v>4.4965565375292158</v>
      </c>
      <c r="Q126" s="21"/>
      <c r="R126" s="17" t="s">
        <v>4587</v>
      </c>
      <c r="S126" s="18" t="s">
        <v>4583</v>
      </c>
      <c r="T126" s="608" t="s">
        <v>5747</v>
      </c>
    </row>
    <row r="127" spans="1:20" ht="18" customHeight="1" x14ac:dyDescent="0.25">
      <c r="A127" s="604" t="s">
        <v>5783</v>
      </c>
      <c r="B127" s="17" t="s">
        <v>4638</v>
      </c>
      <c r="C127" s="17" t="s">
        <v>4730</v>
      </c>
      <c r="D127" s="2951">
        <v>0</v>
      </c>
      <c r="E127" s="21"/>
      <c r="F127" s="21"/>
      <c r="G127" s="21"/>
      <c r="H127" s="17" t="s">
        <v>4605</v>
      </c>
      <c r="I127" s="1550" t="s">
        <v>4677</v>
      </c>
      <c r="J127" s="593" t="s">
        <v>4644</v>
      </c>
      <c r="K127" s="2364" t="s">
        <v>3195</v>
      </c>
      <c r="L127" s="551" t="s">
        <v>4617</v>
      </c>
      <c r="M127" s="17" t="s">
        <v>4605</v>
      </c>
      <c r="N127" s="2951">
        <v>1.8441317197728599</v>
      </c>
      <c r="O127" s="21"/>
      <c r="P127" s="21"/>
      <c r="Q127" s="21"/>
      <c r="R127" s="17" t="s">
        <v>4587</v>
      </c>
      <c r="S127" s="18" t="s">
        <v>4583</v>
      </c>
      <c r="T127" s="608" t="s">
        <v>5749</v>
      </c>
    </row>
    <row r="128" spans="1:20" ht="18" customHeight="1" x14ac:dyDescent="0.25">
      <c r="A128" s="322" t="s">
        <v>5784</v>
      </c>
      <c r="B128" s="17" t="s">
        <v>4638</v>
      </c>
      <c r="C128" s="17" t="s">
        <v>4730</v>
      </c>
      <c r="D128" s="21"/>
      <c r="E128" s="2951">
        <v>0</v>
      </c>
      <c r="F128" s="21"/>
      <c r="G128" s="21"/>
      <c r="H128" s="17" t="s">
        <v>4605</v>
      </c>
      <c r="I128" s="551" t="s">
        <v>4681</v>
      </c>
      <c r="J128" s="595" t="s">
        <v>5751</v>
      </c>
      <c r="K128" s="2364" t="s">
        <v>3195</v>
      </c>
      <c r="L128" s="551" t="s">
        <v>4621</v>
      </c>
      <c r="M128" s="17" t="s">
        <v>4605</v>
      </c>
      <c r="N128" s="21"/>
      <c r="O128" s="2951">
        <v>4.7165906482028985</v>
      </c>
      <c r="P128" s="21"/>
      <c r="Q128" s="21"/>
      <c r="R128" s="17" t="s">
        <v>4587</v>
      </c>
      <c r="S128" s="18" t="s">
        <v>4583</v>
      </c>
      <c r="T128" s="608" t="s">
        <v>5752</v>
      </c>
    </row>
    <row r="129" spans="1:20" ht="18" customHeight="1" x14ac:dyDescent="0.25">
      <c r="A129" s="322" t="s">
        <v>3701</v>
      </c>
      <c r="B129" s="17" t="s">
        <v>4638</v>
      </c>
      <c r="C129" s="18" t="s">
        <v>4583</v>
      </c>
      <c r="D129" s="21"/>
      <c r="E129" s="21"/>
      <c r="F129" s="2951">
        <v>0</v>
      </c>
      <c r="G129" s="21"/>
      <c r="H129" s="17" t="s">
        <v>4605</v>
      </c>
      <c r="I129" s="551" t="s">
        <v>4685</v>
      </c>
      <c r="J129" s="595" t="s">
        <v>5751</v>
      </c>
      <c r="K129" s="2364" t="s">
        <v>3195</v>
      </c>
      <c r="L129" s="551" t="s">
        <v>4687</v>
      </c>
      <c r="M129" s="17" t="s">
        <v>4605</v>
      </c>
      <c r="N129" s="21"/>
      <c r="O129" s="21"/>
      <c r="P129" s="2951">
        <v>0</v>
      </c>
      <c r="Q129" s="21"/>
      <c r="R129" s="17" t="s">
        <v>5753</v>
      </c>
      <c r="S129" s="17" t="s">
        <v>4649</v>
      </c>
      <c r="T129" s="608" t="s">
        <v>5754</v>
      </c>
    </row>
    <row r="130" spans="1:20" ht="18" customHeight="1" x14ac:dyDescent="0.25">
      <c r="A130" s="322" t="s">
        <v>3706</v>
      </c>
      <c r="B130" s="17" t="s">
        <v>4638</v>
      </c>
      <c r="C130" s="18" t="s">
        <v>4583</v>
      </c>
      <c r="D130" s="2951">
        <v>0</v>
      </c>
      <c r="E130" s="19"/>
      <c r="F130" s="19"/>
      <c r="G130" s="21"/>
      <c r="H130" s="17" t="s">
        <v>4605</v>
      </c>
      <c r="I130" s="551" t="s">
        <v>4690</v>
      </c>
      <c r="J130" s="595" t="s">
        <v>5751</v>
      </c>
      <c r="K130" s="2364" t="s">
        <v>3195</v>
      </c>
      <c r="L130" s="551" t="s">
        <v>4692</v>
      </c>
      <c r="M130" s="17" t="s">
        <v>4605</v>
      </c>
      <c r="N130" s="2951">
        <v>0</v>
      </c>
      <c r="O130" s="19"/>
      <c r="P130" s="19"/>
      <c r="Q130" s="21"/>
      <c r="R130" s="17" t="s">
        <v>5753</v>
      </c>
      <c r="S130" s="17" t="s">
        <v>4649</v>
      </c>
      <c r="T130" s="608" t="s">
        <v>5755</v>
      </c>
    </row>
    <row r="131" spans="1:20" ht="18" customHeight="1" x14ac:dyDescent="0.25">
      <c r="A131" s="71" t="s">
        <v>3711</v>
      </c>
      <c r="B131" s="72" t="s">
        <v>4638</v>
      </c>
      <c r="C131" s="73" t="s">
        <v>4583</v>
      </c>
      <c r="D131" s="21"/>
      <c r="E131" s="2951">
        <v>0</v>
      </c>
      <c r="F131" s="21"/>
      <c r="G131" s="74"/>
      <c r="H131" s="72" t="s">
        <v>4605</v>
      </c>
      <c r="I131" s="552" t="s">
        <v>4695</v>
      </c>
      <c r="J131" s="595" t="s">
        <v>5751</v>
      </c>
      <c r="K131" s="2364" t="s">
        <v>3195</v>
      </c>
      <c r="L131" s="552" t="s">
        <v>4696</v>
      </c>
      <c r="M131" s="72" t="s">
        <v>4605</v>
      </c>
      <c r="N131" s="21"/>
      <c r="O131" s="2951">
        <v>0</v>
      </c>
      <c r="P131" s="21"/>
      <c r="Q131" s="74"/>
      <c r="R131" s="17" t="s">
        <v>5753</v>
      </c>
      <c r="S131" s="17" t="s">
        <v>4649</v>
      </c>
      <c r="T131" s="608" t="s">
        <v>5756</v>
      </c>
    </row>
    <row r="132" spans="1:20" ht="18" customHeight="1" x14ac:dyDescent="0.25">
      <c r="A132" s="604" t="s">
        <v>3716</v>
      </c>
      <c r="B132" s="17" t="s">
        <v>4638</v>
      </c>
      <c r="C132" s="18" t="s">
        <v>4583</v>
      </c>
      <c r="D132" s="21"/>
      <c r="E132" s="21"/>
      <c r="F132" s="2951">
        <v>0</v>
      </c>
      <c r="G132" s="21"/>
      <c r="H132" s="17" t="s">
        <v>4605</v>
      </c>
      <c r="I132" s="551" t="s">
        <v>4698</v>
      </c>
      <c r="J132" s="593" t="s">
        <v>5785</v>
      </c>
      <c r="K132" s="2364" t="s">
        <v>3195</v>
      </c>
      <c r="L132" s="551" t="s">
        <v>4699</v>
      </c>
      <c r="M132" s="17" t="s">
        <v>4605</v>
      </c>
      <c r="N132" s="21"/>
      <c r="O132" s="21"/>
      <c r="P132" s="2951">
        <v>0</v>
      </c>
      <c r="Q132" s="21"/>
      <c r="R132" s="17" t="s">
        <v>5753</v>
      </c>
      <c r="S132" s="17" t="s">
        <v>4649</v>
      </c>
      <c r="T132" s="608" t="s">
        <v>5757</v>
      </c>
    </row>
    <row r="133" spans="1:20" ht="18" customHeight="1" x14ac:dyDescent="0.25">
      <c r="A133" s="2305"/>
      <c r="B133" s="1554" t="s">
        <v>4598</v>
      </c>
      <c r="C133" s="17" t="s">
        <v>4730</v>
      </c>
      <c r="D133" s="2951">
        <v>0</v>
      </c>
      <c r="E133" s="19"/>
      <c r="F133" s="19"/>
      <c r="G133" s="21"/>
      <c r="H133" s="17" t="s">
        <v>4605</v>
      </c>
      <c r="I133" s="551" t="s">
        <v>4700</v>
      </c>
      <c r="J133" s="593" t="s">
        <v>5785</v>
      </c>
      <c r="K133" s="2364" t="s">
        <v>3195</v>
      </c>
      <c r="L133" s="1550" t="s">
        <v>4701</v>
      </c>
      <c r="M133" s="17" t="s">
        <v>4605</v>
      </c>
      <c r="N133" s="2951">
        <v>0.27074072738988858</v>
      </c>
      <c r="O133" s="19"/>
      <c r="P133" s="19"/>
      <c r="Q133" s="21"/>
      <c r="R133" s="17" t="s">
        <v>5753</v>
      </c>
      <c r="S133" s="18" t="s">
        <v>4583</v>
      </c>
      <c r="T133" s="608" t="s">
        <v>5759</v>
      </c>
    </row>
    <row r="134" spans="1:20" ht="18" customHeight="1" x14ac:dyDescent="0.25">
      <c r="A134" s="2305"/>
      <c r="B134" s="1554" t="s">
        <v>4598</v>
      </c>
      <c r="C134" s="17" t="s">
        <v>4730</v>
      </c>
      <c r="D134" s="21"/>
      <c r="E134" s="2951">
        <v>0</v>
      </c>
      <c r="F134" s="21"/>
      <c r="G134" s="21"/>
      <c r="H134" s="17" t="s">
        <v>4605</v>
      </c>
      <c r="I134" s="551" t="s">
        <v>4704</v>
      </c>
      <c r="J134" s="593" t="s">
        <v>5785</v>
      </c>
      <c r="K134" s="2364" t="s">
        <v>3195</v>
      </c>
      <c r="L134" s="1550" t="s">
        <v>4705</v>
      </c>
      <c r="M134" s="17" t="s">
        <v>4605</v>
      </c>
      <c r="N134" s="21"/>
      <c r="O134" s="2951">
        <v>0.28990548612016398</v>
      </c>
      <c r="P134" s="21"/>
      <c r="Q134" s="21"/>
      <c r="R134" s="17" t="s">
        <v>5753</v>
      </c>
      <c r="S134" s="18" t="s">
        <v>4583</v>
      </c>
      <c r="T134" s="608" t="s">
        <v>5761</v>
      </c>
    </row>
    <row r="135" spans="1:20" ht="18" customHeight="1" x14ac:dyDescent="0.25">
      <c r="A135" s="2305"/>
      <c r="B135" s="1554" t="s">
        <v>4598</v>
      </c>
      <c r="C135" s="17" t="s">
        <v>4730</v>
      </c>
      <c r="D135" s="21"/>
      <c r="E135" s="19"/>
      <c r="F135" s="2949">
        <v>0</v>
      </c>
      <c r="G135" s="21"/>
      <c r="H135" s="17" t="s">
        <v>4605</v>
      </c>
      <c r="I135" s="551" t="s">
        <v>4708</v>
      </c>
      <c r="J135" s="594" t="s">
        <v>5786</v>
      </c>
      <c r="K135" s="2364" t="s">
        <v>3195</v>
      </c>
      <c r="L135" s="1550" t="s">
        <v>4710</v>
      </c>
      <c r="M135" s="17" t="s">
        <v>4605</v>
      </c>
      <c r="N135" s="21"/>
      <c r="O135" s="19"/>
      <c r="P135" s="2949">
        <v>2.2938781804023103</v>
      </c>
      <c r="Q135" s="21"/>
      <c r="R135" s="17" t="s">
        <v>5753</v>
      </c>
      <c r="S135" s="18" t="s">
        <v>4583</v>
      </c>
      <c r="T135" s="608" t="s">
        <v>5763</v>
      </c>
    </row>
    <row r="136" spans="1:20" ht="18" customHeight="1" x14ac:dyDescent="0.25">
      <c r="A136" s="603" t="s">
        <v>5764</v>
      </c>
      <c r="B136" s="72" t="s">
        <v>4638</v>
      </c>
      <c r="C136" s="73" t="s">
        <v>4583</v>
      </c>
      <c r="D136" s="2951">
        <v>3.8600145692115353</v>
      </c>
      <c r="E136" s="19"/>
      <c r="F136" s="19"/>
      <c r="G136" s="21"/>
      <c r="H136" s="17" t="s">
        <v>4605</v>
      </c>
      <c r="I136" s="551" t="s">
        <v>4713</v>
      </c>
      <c r="J136" s="2362" t="s">
        <v>3198</v>
      </c>
      <c r="K136" s="2364" t="s">
        <v>3195</v>
      </c>
      <c r="L136" s="1550" t="s">
        <v>4714</v>
      </c>
      <c r="M136" s="17" t="s">
        <v>4605</v>
      </c>
      <c r="N136" s="2951">
        <v>2.5977847360827813</v>
      </c>
      <c r="O136" s="19"/>
      <c r="P136" s="19"/>
      <c r="Q136" s="21"/>
      <c r="R136" s="17" t="s">
        <v>5753</v>
      </c>
      <c r="S136" s="18" t="s">
        <v>4583</v>
      </c>
      <c r="T136" s="608" t="s">
        <v>5765</v>
      </c>
    </row>
    <row r="137" spans="1:20" ht="18" customHeight="1" x14ac:dyDescent="0.25">
      <c r="A137" s="603" t="s">
        <v>5766</v>
      </c>
      <c r="B137" s="17" t="s">
        <v>4638</v>
      </c>
      <c r="C137" s="18" t="s">
        <v>4583</v>
      </c>
      <c r="D137" s="21"/>
      <c r="E137" s="2951">
        <v>9.1328802025107278E-2</v>
      </c>
      <c r="F137" s="19"/>
      <c r="G137" s="21"/>
      <c r="H137" s="17" t="s">
        <v>4605</v>
      </c>
      <c r="I137" s="551" t="s">
        <v>4717</v>
      </c>
      <c r="J137" s="2362" t="s">
        <v>3198</v>
      </c>
      <c r="K137" s="2364" t="s">
        <v>3195</v>
      </c>
      <c r="L137" s="1550" t="s">
        <v>4718</v>
      </c>
      <c r="M137" s="17" t="s">
        <v>4605</v>
      </c>
      <c r="N137" s="21"/>
      <c r="O137" s="2951">
        <v>1.4562298837033556</v>
      </c>
      <c r="P137" s="19"/>
      <c r="Q137" s="21"/>
      <c r="R137" s="17" t="s">
        <v>5753</v>
      </c>
      <c r="S137" s="18" t="s">
        <v>4583</v>
      </c>
      <c r="T137" s="608" t="s">
        <v>5767</v>
      </c>
    </row>
    <row r="138" spans="1:20" ht="18" customHeight="1" x14ac:dyDescent="0.25">
      <c r="A138" s="2305" t="s">
        <v>5768</v>
      </c>
      <c r="B138" s="17" t="s">
        <v>5769</v>
      </c>
      <c r="C138" s="17" t="s">
        <v>4730</v>
      </c>
      <c r="D138" s="21"/>
      <c r="E138" s="19"/>
      <c r="F138" s="2951">
        <v>0</v>
      </c>
      <c r="G138" s="21"/>
      <c r="H138" s="17" t="s">
        <v>4605</v>
      </c>
      <c r="I138" s="551" t="s">
        <v>5062</v>
      </c>
      <c r="J138" s="2362" t="s">
        <v>3198</v>
      </c>
      <c r="K138" s="2364" t="s">
        <v>3195</v>
      </c>
      <c r="L138" s="1550" t="s">
        <v>4850</v>
      </c>
      <c r="M138" s="17" t="s">
        <v>4605</v>
      </c>
      <c r="N138" s="21"/>
      <c r="O138" s="19"/>
      <c r="P138" s="2951">
        <v>1.5857251799437317</v>
      </c>
      <c r="Q138" s="21"/>
      <c r="R138" s="17" t="s">
        <v>5753</v>
      </c>
      <c r="S138" s="18" t="s">
        <v>4583</v>
      </c>
      <c r="T138" s="608" t="s">
        <v>5770</v>
      </c>
    </row>
    <row r="139" spans="1:20" ht="18" customHeight="1" x14ac:dyDescent="0.25">
      <c r="A139" s="2305" t="s">
        <v>5771</v>
      </c>
      <c r="B139" s="72" t="s">
        <v>4638</v>
      </c>
      <c r="C139" s="73" t="s">
        <v>4583</v>
      </c>
      <c r="D139" s="2951">
        <v>2.494019109883697</v>
      </c>
      <c r="E139" s="19"/>
      <c r="F139" s="19"/>
      <c r="G139" s="21"/>
      <c r="H139" s="17" t="s">
        <v>4605</v>
      </c>
      <c r="I139" s="551" t="s">
        <v>4852</v>
      </c>
      <c r="J139" s="2362" t="s">
        <v>3198</v>
      </c>
      <c r="K139" s="2364" t="s">
        <v>3195</v>
      </c>
      <c r="L139" s="1550" t="s">
        <v>4853</v>
      </c>
      <c r="M139" s="17" t="s">
        <v>4605</v>
      </c>
      <c r="N139" s="2951">
        <v>2.3214535104764522</v>
      </c>
      <c r="O139" s="19"/>
      <c r="P139" s="19"/>
      <c r="Q139" s="21"/>
      <c r="R139" s="17" t="s">
        <v>5753</v>
      </c>
      <c r="S139" s="18" t="s">
        <v>4583</v>
      </c>
      <c r="T139" s="608" t="s">
        <v>5772</v>
      </c>
    </row>
    <row r="140" spans="1:20" ht="18" customHeight="1" x14ac:dyDescent="0.25">
      <c r="A140" s="2305" t="s">
        <v>5773</v>
      </c>
      <c r="B140" s="17" t="s">
        <v>4638</v>
      </c>
      <c r="C140" s="18" t="s">
        <v>4583</v>
      </c>
      <c r="D140" s="21"/>
      <c r="E140" s="2951">
        <v>0</v>
      </c>
      <c r="F140" s="21"/>
      <c r="G140" s="21"/>
      <c r="H140" s="17" t="s">
        <v>4605</v>
      </c>
      <c r="I140" s="551" t="s">
        <v>4854</v>
      </c>
      <c r="J140" s="2362" t="s">
        <v>3198</v>
      </c>
      <c r="K140" s="2364" t="s">
        <v>3195</v>
      </c>
      <c r="L140" s="1550" t="s">
        <v>4855</v>
      </c>
      <c r="M140" s="17" t="s">
        <v>4605</v>
      </c>
      <c r="N140" s="21"/>
      <c r="O140" s="2951">
        <v>2.3525020227136992</v>
      </c>
      <c r="P140" s="21"/>
      <c r="Q140" s="21"/>
      <c r="R140" s="17" t="s">
        <v>5753</v>
      </c>
      <c r="S140" s="18" t="s">
        <v>4583</v>
      </c>
      <c r="T140" s="608" t="s">
        <v>5774</v>
      </c>
    </row>
    <row r="141" spans="1:20" ht="18" customHeight="1" x14ac:dyDescent="0.25">
      <c r="A141" s="2305" t="s">
        <v>5787</v>
      </c>
      <c r="B141" s="17" t="s">
        <v>5769</v>
      </c>
      <c r="C141" s="18" t="s">
        <v>4583</v>
      </c>
      <c r="D141" s="21"/>
      <c r="E141" s="21"/>
      <c r="F141" s="2951">
        <v>4.3953103233470108</v>
      </c>
      <c r="G141" s="21"/>
      <c r="H141" s="17" t="s">
        <v>4605</v>
      </c>
      <c r="I141" s="551" t="s">
        <v>4856</v>
      </c>
      <c r="J141" s="2362" t="s">
        <v>3198</v>
      </c>
      <c r="K141" s="2364" t="s">
        <v>3195</v>
      </c>
      <c r="L141" s="1550" t="s">
        <v>4857</v>
      </c>
      <c r="M141" s="17" t="s">
        <v>4605</v>
      </c>
      <c r="N141" s="21"/>
      <c r="O141" s="21"/>
      <c r="P141" s="2951">
        <v>3.1822759124454292</v>
      </c>
      <c r="Q141" s="21"/>
      <c r="R141" s="17" t="s">
        <v>5753</v>
      </c>
      <c r="S141" s="18" t="s">
        <v>4583</v>
      </c>
      <c r="T141" s="608" t="s">
        <v>5776</v>
      </c>
    </row>
    <row r="142" spans="1:20" ht="18" customHeight="1" thickBot="1" x14ac:dyDescent="0.3">
      <c r="A142" s="2306" t="s">
        <v>5788</v>
      </c>
      <c r="B142" s="35" t="s">
        <v>5769</v>
      </c>
      <c r="C142" s="39" t="s">
        <v>4583</v>
      </c>
      <c r="D142" s="2950">
        <v>5.4286947565920558</v>
      </c>
      <c r="E142" s="36"/>
      <c r="F142" s="36"/>
      <c r="G142" s="36"/>
      <c r="H142" s="35" t="s">
        <v>4605</v>
      </c>
      <c r="I142" s="1553" t="s">
        <v>4858</v>
      </c>
      <c r="J142" s="2363" t="s">
        <v>3198</v>
      </c>
      <c r="K142" s="2365" t="s">
        <v>3195</v>
      </c>
      <c r="L142" s="1553" t="s">
        <v>4859</v>
      </c>
      <c r="M142" s="35" t="s">
        <v>4605</v>
      </c>
      <c r="N142" s="2950">
        <v>3.9494071069674357</v>
      </c>
      <c r="O142" s="36"/>
      <c r="P142" s="36"/>
      <c r="Q142" s="36"/>
      <c r="R142" s="35" t="s">
        <v>5753</v>
      </c>
      <c r="S142" s="39" t="s">
        <v>4583</v>
      </c>
      <c r="T142" s="2366" t="s">
        <v>5778</v>
      </c>
    </row>
    <row r="143" spans="1:20" ht="18" customHeight="1" thickTop="1" thickBot="1" x14ac:dyDescent="0.3">
      <c r="M143" s="80" t="s">
        <v>5652</v>
      </c>
      <c r="N143" s="33">
        <f>SUM(D117:D142,N117:N142)</f>
        <v>25.126113500137926</v>
      </c>
      <c r="O143" s="33">
        <f>SUM(E117:E142,O117:O142)</f>
        <v>16.342392632296662</v>
      </c>
      <c r="P143" s="33">
        <f>SUM(F117:F142,P117:P142)</f>
        <v>18.338232508040281</v>
      </c>
    </row>
    <row r="144" spans="1:20" ht="18" customHeight="1" thickTop="1" thickBot="1" x14ac:dyDescent="0.3">
      <c r="A144" s="2" t="s">
        <v>5789</v>
      </c>
      <c r="C144" s="3546" t="s">
        <v>5790</v>
      </c>
      <c r="D144" s="3546"/>
      <c r="E144" s="3546"/>
      <c r="F144" s="53"/>
      <c r="G144" s="53"/>
      <c r="H144" s="124"/>
      <c r="I144" s="124"/>
      <c r="J144" s="3547" t="s">
        <v>5791</v>
      </c>
      <c r="K144" s="3553"/>
      <c r="L144" s="124"/>
      <c r="M144" s="86" t="s">
        <v>5792</v>
      </c>
      <c r="N144" s="53"/>
      <c r="O144" s="53"/>
      <c r="P144" s="53"/>
      <c r="Q144" s="53"/>
      <c r="R144" s="53"/>
      <c r="S144" s="53"/>
    </row>
    <row r="145" spans="1:20" ht="18" customHeight="1" thickTop="1" thickBot="1" x14ac:dyDescent="0.3">
      <c r="A145" s="3"/>
      <c r="D145" s="54"/>
      <c r="E145" s="54"/>
      <c r="F145" s="54"/>
      <c r="G145" s="54"/>
      <c r="H145" s="4"/>
      <c r="I145" s="4"/>
      <c r="K145" s="56"/>
      <c r="L145" s="567"/>
      <c r="M145" s="1448" t="s">
        <v>4570</v>
      </c>
      <c r="N145" s="1445"/>
      <c r="O145" s="1446"/>
      <c r="P145" s="1447"/>
      <c r="Q145" s="510" t="s">
        <v>4571</v>
      </c>
      <c r="R145" s="133"/>
      <c r="S145" s="128"/>
      <c r="T145" s="530"/>
    </row>
    <row r="146" spans="1:20" ht="18" customHeight="1" thickTop="1" thickBot="1" x14ac:dyDescent="0.3">
      <c r="A146" s="5" t="s">
        <v>4572</v>
      </c>
      <c r="B146" s="6" t="s">
        <v>4573</v>
      </c>
      <c r="C146" s="7" t="s">
        <v>4574</v>
      </c>
      <c r="D146" s="6" t="s">
        <v>4575</v>
      </c>
      <c r="E146" s="6" t="s">
        <v>4576</v>
      </c>
      <c r="F146" s="6" t="s">
        <v>4577</v>
      </c>
      <c r="G146" s="6" t="s">
        <v>4578</v>
      </c>
      <c r="H146" s="8" t="s">
        <v>4579</v>
      </c>
      <c r="I146" s="549"/>
      <c r="J146" s="58" t="s">
        <v>4580</v>
      </c>
      <c r="K146" s="59" t="s">
        <v>4580</v>
      </c>
      <c r="L146" s="568"/>
      <c r="M146" s="8" t="s">
        <v>4579</v>
      </c>
      <c r="N146" s="6" t="s">
        <v>4575</v>
      </c>
      <c r="O146" s="6" t="s">
        <v>4576</v>
      </c>
      <c r="P146" s="6" t="s">
        <v>4577</v>
      </c>
      <c r="Q146" s="6" t="s">
        <v>4578</v>
      </c>
      <c r="R146" s="6" t="s">
        <v>4573</v>
      </c>
      <c r="S146" s="7" t="s">
        <v>4574</v>
      </c>
      <c r="T146" s="60" t="s">
        <v>4572</v>
      </c>
    </row>
    <row r="147" spans="1:20" ht="18" customHeight="1" thickTop="1" x14ac:dyDescent="0.25">
      <c r="A147" s="10"/>
      <c r="B147" s="11" t="s">
        <v>4598</v>
      </c>
      <c r="C147" s="13" t="s">
        <v>4730</v>
      </c>
      <c r="D147" s="15"/>
      <c r="E147" s="15"/>
      <c r="F147" s="15"/>
      <c r="G147" s="15"/>
      <c r="H147" s="13" t="s">
        <v>5793</v>
      </c>
      <c r="I147" s="1243" t="s">
        <v>5794</v>
      </c>
      <c r="J147" s="61"/>
      <c r="K147" s="62"/>
      <c r="L147" s="569" t="s">
        <v>5795</v>
      </c>
      <c r="M147" s="11" t="s">
        <v>5793</v>
      </c>
      <c r="N147" s="15"/>
      <c r="O147" s="15"/>
      <c r="P147" s="15"/>
      <c r="Q147" s="15"/>
      <c r="R147" s="63" t="s">
        <v>4598</v>
      </c>
      <c r="S147" s="11" t="s">
        <v>4649</v>
      </c>
      <c r="T147" s="64"/>
    </row>
    <row r="148" spans="1:20" ht="18" customHeight="1" x14ac:dyDescent="0.25">
      <c r="A148" s="16" t="s">
        <v>5796</v>
      </c>
      <c r="B148" s="17" t="s">
        <v>4638</v>
      </c>
      <c r="C148" s="2625" t="s">
        <v>4730</v>
      </c>
      <c r="D148" s="19"/>
      <c r="E148" s="19"/>
      <c r="F148" s="19"/>
      <c r="G148" s="19"/>
      <c r="H148" s="17" t="s">
        <v>5797</v>
      </c>
      <c r="I148" s="551" t="s">
        <v>4645</v>
      </c>
      <c r="J148" s="65" t="s">
        <v>5668</v>
      </c>
      <c r="K148" s="66" t="s">
        <v>4968</v>
      </c>
      <c r="L148" s="551" t="s">
        <v>4591</v>
      </c>
      <c r="M148" s="17" t="s">
        <v>5793</v>
      </c>
      <c r="N148" s="19"/>
      <c r="O148" s="19"/>
      <c r="P148" s="19"/>
      <c r="Q148" s="19"/>
      <c r="R148" s="67" t="s">
        <v>4638</v>
      </c>
      <c r="S148" s="2626" t="s">
        <v>4730</v>
      </c>
      <c r="T148" s="68" t="s">
        <v>5798</v>
      </c>
    </row>
    <row r="149" spans="1:20" ht="18" customHeight="1" x14ac:dyDescent="0.25">
      <c r="A149" s="322" t="s">
        <v>5799</v>
      </c>
      <c r="B149" s="17" t="s">
        <v>4638</v>
      </c>
      <c r="C149" s="2625" t="s">
        <v>4730</v>
      </c>
      <c r="D149" s="21"/>
      <c r="E149" s="21"/>
      <c r="F149" s="21"/>
      <c r="G149" s="21"/>
      <c r="H149" s="17" t="s">
        <v>5793</v>
      </c>
      <c r="I149" s="551" t="s">
        <v>4648</v>
      </c>
      <c r="J149" s="65" t="s">
        <v>5668</v>
      </c>
      <c r="K149" s="66" t="s">
        <v>4968</v>
      </c>
      <c r="L149" s="551" t="s">
        <v>4596</v>
      </c>
      <c r="M149" s="17" t="s">
        <v>5793</v>
      </c>
      <c r="N149" s="21"/>
      <c r="O149" s="21"/>
      <c r="P149" s="21"/>
      <c r="Q149" s="21"/>
      <c r="R149" s="69" t="s">
        <v>4638</v>
      </c>
      <c r="S149" s="2626" t="s">
        <v>4730</v>
      </c>
      <c r="T149" s="70" t="s">
        <v>5800</v>
      </c>
    </row>
    <row r="150" spans="1:20" ht="18" customHeight="1" x14ac:dyDescent="0.25">
      <c r="A150" s="16" t="s">
        <v>5801</v>
      </c>
      <c r="B150" s="17" t="s">
        <v>4638</v>
      </c>
      <c r="C150" s="2626" t="s">
        <v>4730</v>
      </c>
      <c r="D150" s="21"/>
      <c r="E150" s="21"/>
      <c r="F150" s="21"/>
      <c r="G150" s="21"/>
      <c r="H150" s="17" t="s">
        <v>5802</v>
      </c>
      <c r="I150" s="551" t="s">
        <v>4652</v>
      </c>
      <c r="J150" s="65" t="s">
        <v>4968</v>
      </c>
      <c r="K150" s="66" t="s">
        <v>4968</v>
      </c>
      <c r="L150" s="551" t="s">
        <v>4601</v>
      </c>
      <c r="M150" s="17" t="s">
        <v>5802</v>
      </c>
      <c r="N150" s="21"/>
      <c r="O150" s="21"/>
      <c r="P150" s="21"/>
      <c r="Q150" s="21"/>
      <c r="R150" s="69" t="s">
        <v>4638</v>
      </c>
      <c r="S150" s="2626" t="s">
        <v>4730</v>
      </c>
      <c r="T150" s="68" t="s">
        <v>5803</v>
      </c>
    </row>
    <row r="151" spans="1:20" ht="18" customHeight="1" x14ac:dyDescent="0.25">
      <c r="A151" s="322" t="s">
        <v>5804</v>
      </c>
      <c r="B151" s="17" t="s">
        <v>4638</v>
      </c>
      <c r="C151" s="2626" t="s">
        <v>4730</v>
      </c>
      <c r="D151" s="21"/>
      <c r="E151" s="21"/>
      <c r="F151" s="21"/>
      <c r="G151" s="21"/>
      <c r="H151" s="17" t="s">
        <v>5802</v>
      </c>
      <c r="I151" s="551" t="s">
        <v>4655</v>
      </c>
      <c r="J151" s="65" t="s">
        <v>5805</v>
      </c>
      <c r="K151" s="66" t="s">
        <v>4968</v>
      </c>
      <c r="L151" s="551" t="s">
        <v>4604</v>
      </c>
      <c r="M151" s="17" t="s">
        <v>5802</v>
      </c>
      <c r="N151" s="21"/>
      <c r="O151" s="21"/>
      <c r="P151" s="21"/>
      <c r="Q151" s="21"/>
      <c r="R151" s="69" t="s">
        <v>4638</v>
      </c>
      <c r="S151" s="2626" t="s">
        <v>4730</v>
      </c>
      <c r="T151" s="70" t="s">
        <v>5806</v>
      </c>
    </row>
    <row r="152" spans="1:20" ht="18" customHeight="1" thickBot="1" x14ac:dyDescent="0.3">
      <c r="A152" s="87" t="s">
        <v>5807</v>
      </c>
      <c r="B152" s="88" t="s">
        <v>4638</v>
      </c>
      <c r="C152" s="2627" t="s">
        <v>4730</v>
      </c>
      <c r="D152" s="90"/>
      <c r="E152" s="90"/>
      <c r="F152" s="90"/>
      <c r="G152" s="90"/>
      <c r="H152" s="88" t="s">
        <v>5802</v>
      </c>
      <c r="I152" s="555" t="s">
        <v>4660</v>
      </c>
      <c r="J152" s="91" t="s">
        <v>5668</v>
      </c>
      <c r="K152" s="92" t="s">
        <v>4968</v>
      </c>
      <c r="L152" s="555" t="s">
        <v>4607</v>
      </c>
      <c r="M152" s="88" t="s">
        <v>5808</v>
      </c>
      <c r="N152" s="90"/>
      <c r="O152" s="90"/>
      <c r="P152" s="90"/>
      <c r="Q152" s="90"/>
      <c r="R152" s="93" t="s">
        <v>4638</v>
      </c>
      <c r="S152" s="2630" t="s">
        <v>4730</v>
      </c>
      <c r="T152" s="94" t="s">
        <v>5809</v>
      </c>
    </row>
    <row r="153" spans="1:20" ht="18" customHeight="1" thickTop="1" x14ac:dyDescent="0.25">
      <c r="A153" s="71" t="s">
        <v>5810</v>
      </c>
      <c r="B153" s="72" t="s">
        <v>4638</v>
      </c>
      <c r="C153" s="2628" t="s">
        <v>4730</v>
      </c>
      <c r="D153" s="74"/>
      <c r="E153" s="74"/>
      <c r="F153" s="74"/>
      <c r="G153" s="74"/>
      <c r="H153" s="72" t="s">
        <v>5808</v>
      </c>
      <c r="I153" s="552" t="s">
        <v>4664</v>
      </c>
      <c r="J153" s="95" t="s">
        <v>4968</v>
      </c>
      <c r="K153" s="96" t="s">
        <v>4968</v>
      </c>
      <c r="L153" s="552" t="s">
        <v>4609</v>
      </c>
      <c r="M153" s="72" t="s">
        <v>5808</v>
      </c>
      <c r="N153" s="74"/>
      <c r="O153" s="74"/>
      <c r="P153" s="74"/>
      <c r="Q153" s="74"/>
      <c r="R153" s="75" t="s">
        <v>4638</v>
      </c>
      <c r="S153" s="2628" t="s">
        <v>4730</v>
      </c>
      <c r="T153" s="68" t="s">
        <v>5811</v>
      </c>
    </row>
    <row r="154" spans="1:20" ht="18" customHeight="1" x14ac:dyDescent="0.25">
      <c r="A154" s="16" t="s">
        <v>5812</v>
      </c>
      <c r="B154" s="17" t="s">
        <v>4638</v>
      </c>
      <c r="C154" s="2626" t="s">
        <v>4730</v>
      </c>
      <c r="D154" s="21"/>
      <c r="E154" s="21"/>
      <c r="F154" s="21"/>
      <c r="G154" s="21"/>
      <c r="H154" s="17" t="s">
        <v>5808</v>
      </c>
      <c r="I154" s="551" t="s">
        <v>4668</v>
      </c>
      <c r="J154" s="65" t="s">
        <v>4968</v>
      </c>
      <c r="K154" s="66" t="s">
        <v>4968</v>
      </c>
      <c r="L154" s="551" t="s">
        <v>4611</v>
      </c>
      <c r="M154" s="17" t="s">
        <v>5808</v>
      </c>
      <c r="N154" s="21"/>
      <c r="O154" s="21"/>
      <c r="P154" s="21"/>
      <c r="Q154" s="21"/>
      <c r="R154" s="69" t="s">
        <v>4638</v>
      </c>
      <c r="S154" s="2626" t="s">
        <v>4730</v>
      </c>
      <c r="T154" s="70" t="s">
        <v>5813</v>
      </c>
    </row>
    <row r="155" spans="1:20" ht="18" customHeight="1" x14ac:dyDescent="0.25">
      <c r="A155" s="322" t="s">
        <v>5814</v>
      </c>
      <c r="B155" s="17" t="s">
        <v>4638</v>
      </c>
      <c r="C155" s="2626" t="s">
        <v>4730</v>
      </c>
      <c r="D155" s="21"/>
      <c r="E155" s="21"/>
      <c r="F155" s="21"/>
      <c r="G155" s="21"/>
      <c r="H155" s="17" t="s">
        <v>5808</v>
      </c>
      <c r="I155" s="551" t="s">
        <v>4672</v>
      </c>
      <c r="J155" s="65" t="s">
        <v>5815</v>
      </c>
      <c r="K155" s="66" t="s">
        <v>4968</v>
      </c>
      <c r="L155" s="551" t="s">
        <v>4613</v>
      </c>
      <c r="M155" s="17" t="s">
        <v>5808</v>
      </c>
      <c r="N155" s="21"/>
      <c r="O155" s="21"/>
      <c r="P155" s="21"/>
      <c r="Q155" s="21"/>
      <c r="R155" s="69" t="s">
        <v>4638</v>
      </c>
      <c r="S155" s="2626" t="s">
        <v>4730</v>
      </c>
      <c r="T155" s="70" t="s">
        <v>5816</v>
      </c>
    </row>
    <row r="156" spans="1:20" ht="18" customHeight="1" x14ac:dyDescent="0.25">
      <c r="A156" s="16" t="s">
        <v>5817</v>
      </c>
      <c r="B156" s="17" t="s">
        <v>4638</v>
      </c>
      <c r="C156" s="2626" t="s">
        <v>4730</v>
      </c>
      <c r="D156" s="21"/>
      <c r="E156" s="21"/>
      <c r="F156" s="21"/>
      <c r="G156" s="21"/>
      <c r="H156" s="17" t="s">
        <v>5818</v>
      </c>
      <c r="I156" s="551" t="s">
        <v>4677</v>
      </c>
      <c r="J156" s="65" t="s">
        <v>4968</v>
      </c>
      <c r="K156" s="66" t="s">
        <v>4968</v>
      </c>
      <c r="L156" s="551" t="s">
        <v>4617</v>
      </c>
      <c r="M156" s="17" t="s">
        <v>5818</v>
      </c>
      <c r="N156" s="21"/>
      <c r="O156" s="21"/>
      <c r="P156" s="21"/>
      <c r="Q156" s="21"/>
      <c r="R156" s="69" t="s">
        <v>4638</v>
      </c>
      <c r="S156" s="2626" t="s">
        <v>4730</v>
      </c>
      <c r="T156" s="70" t="s">
        <v>5819</v>
      </c>
    </row>
    <row r="157" spans="1:20" ht="18" customHeight="1" x14ac:dyDescent="0.25">
      <c r="A157" s="322" t="s">
        <v>5820</v>
      </c>
      <c r="B157" s="17" t="s">
        <v>4638</v>
      </c>
      <c r="C157" s="2626" t="s">
        <v>4730</v>
      </c>
      <c r="D157" s="21"/>
      <c r="E157" s="21"/>
      <c r="F157" s="21"/>
      <c r="G157" s="21"/>
      <c r="H157" s="17" t="s">
        <v>5818</v>
      </c>
      <c r="I157" s="551" t="s">
        <v>4681</v>
      </c>
      <c r="J157" s="65" t="s">
        <v>4968</v>
      </c>
      <c r="K157" s="66" t="s">
        <v>4968</v>
      </c>
      <c r="L157" s="551" t="s">
        <v>4621</v>
      </c>
      <c r="M157" s="17" t="s">
        <v>5818</v>
      </c>
      <c r="N157" s="21"/>
      <c r="O157" s="21"/>
      <c r="P157" s="21"/>
      <c r="Q157" s="21"/>
      <c r="R157" s="69" t="s">
        <v>4638</v>
      </c>
      <c r="S157" s="2626" t="s">
        <v>4730</v>
      </c>
      <c r="T157" s="82" t="s">
        <v>5821</v>
      </c>
    </row>
    <row r="158" spans="1:20" ht="18" customHeight="1" x14ac:dyDescent="0.25">
      <c r="A158" s="322" t="s">
        <v>5822</v>
      </c>
      <c r="B158" s="17" t="s">
        <v>4638</v>
      </c>
      <c r="C158" s="2626" t="s">
        <v>4730</v>
      </c>
      <c r="D158" s="21"/>
      <c r="E158" s="21"/>
      <c r="F158" s="21"/>
      <c r="G158" s="21"/>
      <c r="H158" s="17" t="s">
        <v>5818</v>
      </c>
      <c r="I158" s="551" t="s">
        <v>4685</v>
      </c>
      <c r="J158" s="65" t="s">
        <v>4968</v>
      </c>
      <c r="K158" s="66" t="s">
        <v>4968</v>
      </c>
      <c r="L158" s="551" t="s">
        <v>4687</v>
      </c>
      <c r="M158" s="17" t="s">
        <v>5818</v>
      </c>
      <c r="N158" s="21"/>
      <c r="O158" s="21"/>
      <c r="P158" s="21"/>
      <c r="Q158" s="21"/>
      <c r="R158" s="69" t="s">
        <v>4598</v>
      </c>
      <c r="S158" s="17" t="s">
        <v>4649</v>
      </c>
      <c r="T158" s="70"/>
    </row>
    <row r="159" spans="1:20" ht="18" customHeight="1" thickBot="1" x14ac:dyDescent="0.3">
      <c r="A159" s="38" t="s">
        <v>5823</v>
      </c>
      <c r="B159" s="35" t="s">
        <v>4638</v>
      </c>
      <c r="C159" s="2629" t="s">
        <v>4730</v>
      </c>
      <c r="D159" s="36"/>
      <c r="E159" s="36"/>
      <c r="F159" s="36"/>
      <c r="G159" s="36"/>
      <c r="H159" s="35" t="s">
        <v>5818</v>
      </c>
      <c r="I159" s="553" t="s">
        <v>4690</v>
      </c>
      <c r="J159" s="76" t="s">
        <v>4968</v>
      </c>
      <c r="K159" s="77" t="s">
        <v>4968</v>
      </c>
      <c r="L159" s="553" t="s">
        <v>4692</v>
      </c>
      <c r="M159" s="35" t="s">
        <v>5818</v>
      </c>
      <c r="N159" s="36"/>
      <c r="O159" s="36"/>
      <c r="P159" s="36"/>
      <c r="Q159" s="36"/>
      <c r="R159" s="78" t="s">
        <v>4598</v>
      </c>
      <c r="S159" s="35" t="s">
        <v>4649</v>
      </c>
      <c r="T159" s="79"/>
    </row>
    <row r="160" spans="1:20" ht="18" customHeight="1" thickTop="1" thickBot="1" x14ac:dyDescent="0.3">
      <c r="M160" s="80" t="s">
        <v>5652</v>
      </c>
      <c r="N160" s="33">
        <f>SUM(D147:D159,N147:N159)</f>
        <v>0</v>
      </c>
      <c r="O160" s="33">
        <f>SUM(E147:E159,O147:O159)</f>
        <v>0</v>
      </c>
      <c r="P160" s="33">
        <f>SUM(F147:F159,P147:P159)</f>
        <v>0</v>
      </c>
    </row>
    <row r="161" spans="1:20" ht="18" customHeight="1" thickTop="1" thickBot="1" x14ac:dyDescent="0.3">
      <c r="A161" s="2" t="s">
        <v>6958</v>
      </c>
      <c r="C161" s="3546" t="s">
        <v>5824</v>
      </c>
      <c r="D161" s="3546"/>
      <c r="E161" s="3546"/>
      <c r="F161" s="3546"/>
      <c r="G161" s="53"/>
      <c r="H161" s="124"/>
      <c r="I161" s="124"/>
      <c r="J161" s="3547" t="s">
        <v>5660</v>
      </c>
      <c r="K161" s="3553"/>
      <c r="L161" s="124"/>
      <c r="M161" s="124"/>
      <c r="N161" s="53"/>
      <c r="O161" s="53"/>
      <c r="P161" s="53"/>
      <c r="Q161" s="53"/>
      <c r="R161" s="53"/>
      <c r="S161" s="53"/>
    </row>
    <row r="162" spans="1:20" ht="18" customHeight="1" thickTop="1" thickBot="1" x14ac:dyDescent="0.3">
      <c r="A162" s="3"/>
      <c r="D162" s="54"/>
      <c r="E162" s="54"/>
      <c r="F162" s="54"/>
      <c r="G162" s="54"/>
      <c r="H162" s="4"/>
      <c r="I162" s="4"/>
      <c r="K162" s="56"/>
      <c r="L162" s="567"/>
      <c r="M162" s="1448" t="s">
        <v>4570</v>
      </c>
      <c r="N162" s="1445"/>
      <c r="O162" s="1446"/>
      <c r="P162" s="1447"/>
      <c r="Q162" s="510" t="s">
        <v>4571</v>
      </c>
      <c r="R162" s="133"/>
      <c r="S162" s="128"/>
      <c r="T162" s="530"/>
    </row>
    <row r="163" spans="1:20" ht="18" customHeight="1" thickTop="1" thickBot="1" x14ac:dyDescent="0.3">
      <c r="A163" s="5" t="s">
        <v>4572</v>
      </c>
      <c r="B163" s="6" t="s">
        <v>4573</v>
      </c>
      <c r="C163" s="7" t="s">
        <v>4574</v>
      </c>
      <c r="D163" s="6" t="s">
        <v>4575</v>
      </c>
      <c r="E163" s="6" t="s">
        <v>4576</v>
      </c>
      <c r="F163" s="6" t="s">
        <v>4577</v>
      </c>
      <c r="G163" s="6" t="s">
        <v>4578</v>
      </c>
      <c r="H163" s="8" t="s">
        <v>4579</v>
      </c>
      <c r="I163" s="549"/>
      <c r="J163" s="58" t="s">
        <v>4580</v>
      </c>
      <c r="K163" s="59" t="s">
        <v>4580</v>
      </c>
      <c r="L163" s="568"/>
      <c r="M163" s="8" t="s">
        <v>4579</v>
      </c>
      <c r="N163" s="6" t="s">
        <v>4575</v>
      </c>
      <c r="O163" s="6" t="s">
        <v>4576</v>
      </c>
      <c r="P163" s="6" t="s">
        <v>4577</v>
      </c>
      <c r="Q163" s="6" t="s">
        <v>4578</v>
      </c>
      <c r="R163" s="6" t="s">
        <v>4573</v>
      </c>
      <c r="S163" s="7" t="s">
        <v>4574</v>
      </c>
      <c r="T163" s="60" t="s">
        <v>4572</v>
      </c>
    </row>
    <row r="164" spans="1:20" ht="18" customHeight="1" thickTop="1" x14ac:dyDescent="0.25">
      <c r="A164" s="10"/>
      <c r="B164" s="11" t="s">
        <v>569</v>
      </c>
      <c r="C164" s="13" t="s">
        <v>4730</v>
      </c>
      <c r="D164" s="15"/>
      <c r="E164" s="15"/>
      <c r="F164" s="2948">
        <v>0</v>
      </c>
      <c r="G164" s="15"/>
      <c r="H164" s="11" t="s">
        <v>4584</v>
      </c>
      <c r="I164" s="550" t="s">
        <v>4640</v>
      </c>
      <c r="J164" s="303"/>
      <c r="K164" s="62"/>
      <c r="L164" s="550" t="s">
        <v>4586</v>
      </c>
      <c r="M164" s="11" t="s">
        <v>4584</v>
      </c>
      <c r="N164" s="15"/>
      <c r="O164" s="15"/>
      <c r="P164" s="2948">
        <v>0</v>
      </c>
      <c r="Q164" s="15"/>
      <c r="R164" s="69" t="s">
        <v>4598</v>
      </c>
      <c r="S164" s="17" t="s">
        <v>4649</v>
      </c>
      <c r="T164" s="98"/>
    </row>
    <row r="165" spans="1:20" ht="18" customHeight="1" x14ac:dyDescent="0.25">
      <c r="A165" s="16"/>
      <c r="B165" s="17" t="s">
        <v>569</v>
      </c>
      <c r="C165" s="17" t="s">
        <v>4730</v>
      </c>
      <c r="D165" s="2951">
        <v>0</v>
      </c>
      <c r="E165" s="19"/>
      <c r="F165" s="19"/>
      <c r="G165" s="19"/>
      <c r="H165" s="17" t="s">
        <v>4584</v>
      </c>
      <c r="I165" s="551" t="s">
        <v>4645</v>
      </c>
      <c r="J165" s="304"/>
      <c r="K165" s="66"/>
      <c r="L165" s="551" t="s">
        <v>4591</v>
      </c>
      <c r="M165" s="17" t="s">
        <v>4584</v>
      </c>
      <c r="N165" s="2951">
        <v>0</v>
      </c>
      <c r="O165" s="19"/>
      <c r="P165" s="19"/>
      <c r="Q165" s="19"/>
      <c r="R165" s="69" t="s">
        <v>4598</v>
      </c>
      <c r="S165" s="17" t="s">
        <v>4649</v>
      </c>
      <c r="T165" s="68"/>
    </row>
    <row r="166" spans="1:20" ht="18" customHeight="1" x14ac:dyDescent="0.25">
      <c r="A166" s="322"/>
      <c r="B166" s="17" t="s">
        <v>569</v>
      </c>
      <c r="C166" s="17" t="s">
        <v>4730</v>
      </c>
      <c r="D166" s="21"/>
      <c r="E166" s="2951">
        <v>0</v>
      </c>
      <c r="F166" s="21"/>
      <c r="G166" s="21"/>
      <c r="H166" s="17" t="s">
        <v>4584</v>
      </c>
      <c r="I166" s="551" t="s">
        <v>4648</v>
      </c>
      <c r="J166" s="304"/>
      <c r="K166" s="66"/>
      <c r="L166" s="551" t="s">
        <v>4596</v>
      </c>
      <c r="M166" s="17" t="s">
        <v>4584</v>
      </c>
      <c r="N166" s="21"/>
      <c r="O166" s="2951">
        <v>0</v>
      </c>
      <c r="P166" s="21"/>
      <c r="Q166" s="21"/>
      <c r="R166" s="69" t="s">
        <v>4598</v>
      </c>
      <c r="S166" s="17" t="s">
        <v>4649</v>
      </c>
      <c r="T166" s="70"/>
    </row>
    <row r="167" spans="1:20" ht="18" customHeight="1" x14ac:dyDescent="0.25">
      <c r="A167" s="16"/>
      <c r="B167" s="17" t="s">
        <v>569</v>
      </c>
      <c r="C167" s="17" t="s">
        <v>4730</v>
      </c>
      <c r="D167" s="21"/>
      <c r="E167" s="21"/>
      <c r="F167" s="2951">
        <v>0</v>
      </c>
      <c r="G167" s="21"/>
      <c r="H167" s="17" t="s">
        <v>4584</v>
      </c>
      <c r="I167" s="551" t="s">
        <v>4652</v>
      </c>
      <c r="J167" s="304"/>
      <c r="K167" s="66"/>
      <c r="L167" s="551" t="s">
        <v>4601</v>
      </c>
      <c r="M167" s="17" t="s">
        <v>4584</v>
      </c>
      <c r="N167" s="21"/>
      <c r="O167" s="21"/>
      <c r="P167" s="2951">
        <v>0</v>
      </c>
      <c r="Q167" s="21"/>
      <c r="R167" s="69" t="s">
        <v>4598</v>
      </c>
      <c r="S167" s="17" t="s">
        <v>4649</v>
      </c>
      <c r="T167" s="68"/>
    </row>
    <row r="168" spans="1:20" ht="18" customHeight="1" x14ac:dyDescent="0.25">
      <c r="A168" s="16"/>
      <c r="B168" s="17" t="s">
        <v>569</v>
      </c>
      <c r="C168" s="17" t="s">
        <v>4730</v>
      </c>
      <c r="D168" s="2951">
        <v>0</v>
      </c>
      <c r="E168" s="21"/>
      <c r="F168" s="21"/>
      <c r="G168" s="21"/>
      <c r="H168" s="17" t="s">
        <v>4584</v>
      </c>
      <c r="I168" s="551" t="s">
        <v>4655</v>
      </c>
      <c r="J168" s="304"/>
      <c r="K168" s="66"/>
      <c r="L168" s="551" t="s">
        <v>4604</v>
      </c>
      <c r="M168" s="17" t="s">
        <v>4605</v>
      </c>
      <c r="N168" s="2951">
        <v>0</v>
      </c>
      <c r="O168" s="21"/>
      <c r="P168" s="21"/>
      <c r="Q168" s="21"/>
      <c r="R168" s="69" t="s">
        <v>4598</v>
      </c>
      <c r="S168" s="17" t="s">
        <v>4649</v>
      </c>
      <c r="T168" s="70"/>
    </row>
    <row r="169" spans="1:20" ht="18" customHeight="1" x14ac:dyDescent="0.25">
      <c r="A169" s="322"/>
      <c r="B169" s="17" t="s">
        <v>569</v>
      </c>
      <c r="C169" s="17" t="s">
        <v>4730</v>
      </c>
      <c r="D169" s="21"/>
      <c r="E169" s="2951">
        <v>0</v>
      </c>
      <c r="F169" s="21"/>
      <c r="G169" s="21"/>
      <c r="H169" s="17" t="s">
        <v>4584</v>
      </c>
      <c r="I169" s="551" t="s">
        <v>4660</v>
      </c>
      <c r="J169" s="304"/>
      <c r="K169" s="66"/>
      <c r="L169" s="551" t="s">
        <v>4607</v>
      </c>
      <c r="M169" s="17" t="s">
        <v>4605</v>
      </c>
      <c r="N169" s="21"/>
      <c r="O169" s="2951">
        <v>0</v>
      </c>
      <c r="P169" s="21"/>
      <c r="Q169" s="21"/>
      <c r="R169" s="69" t="s">
        <v>4598</v>
      </c>
      <c r="S169" s="17" t="s">
        <v>4649</v>
      </c>
      <c r="T169" s="68"/>
    </row>
    <row r="170" spans="1:20" ht="18" customHeight="1" x14ac:dyDescent="0.25">
      <c r="A170" s="16"/>
      <c r="B170" s="17" t="s">
        <v>4598</v>
      </c>
      <c r="C170" s="17" t="s">
        <v>4649</v>
      </c>
      <c r="D170" s="21"/>
      <c r="E170" s="21"/>
      <c r="F170" s="2951">
        <v>0</v>
      </c>
      <c r="G170" s="21"/>
      <c r="H170" s="17" t="s">
        <v>4605</v>
      </c>
      <c r="I170" s="551" t="s">
        <v>4664</v>
      </c>
      <c r="J170" s="304"/>
      <c r="K170" s="66"/>
      <c r="L170" s="551" t="s">
        <v>4609</v>
      </c>
      <c r="M170" s="17" t="s">
        <v>4605</v>
      </c>
      <c r="N170" s="21"/>
      <c r="O170" s="21"/>
      <c r="P170" s="2951">
        <v>0</v>
      </c>
      <c r="Q170" s="21"/>
      <c r="R170" s="69" t="s">
        <v>4598</v>
      </c>
      <c r="S170" s="17" t="s">
        <v>4649</v>
      </c>
      <c r="T170" s="70"/>
    </row>
    <row r="171" spans="1:20" ht="18" customHeight="1" x14ac:dyDescent="0.25">
      <c r="A171" s="322"/>
      <c r="B171" s="17" t="s">
        <v>569</v>
      </c>
      <c r="C171" s="17" t="s">
        <v>4730</v>
      </c>
      <c r="D171" s="2951">
        <v>0</v>
      </c>
      <c r="E171" s="19"/>
      <c r="F171" s="19"/>
      <c r="G171" s="21"/>
      <c r="H171" s="17" t="s">
        <v>4605</v>
      </c>
      <c r="I171" s="551" t="s">
        <v>4668</v>
      </c>
      <c r="J171" s="304"/>
      <c r="K171" s="66"/>
      <c r="L171" s="551" t="s">
        <v>4611</v>
      </c>
      <c r="M171" s="17" t="s">
        <v>4605</v>
      </c>
      <c r="N171" s="2951">
        <v>0</v>
      </c>
      <c r="O171" s="19"/>
      <c r="P171" s="19"/>
      <c r="Q171" s="21"/>
      <c r="R171" s="69" t="s">
        <v>4598</v>
      </c>
      <c r="S171" s="17" t="s">
        <v>4649</v>
      </c>
      <c r="T171" s="68"/>
    </row>
    <row r="172" spans="1:20" ht="18" customHeight="1" x14ac:dyDescent="0.25">
      <c r="A172" s="16"/>
      <c r="B172" s="17" t="s">
        <v>569</v>
      </c>
      <c r="C172" s="17" t="s">
        <v>4730</v>
      </c>
      <c r="D172" s="21"/>
      <c r="E172" s="2951">
        <v>0</v>
      </c>
      <c r="F172" s="21"/>
      <c r="G172" s="21"/>
      <c r="H172" s="17" t="s">
        <v>4605</v>
      </c>
      <c r="I172" s="551" t="s">
        <v>4672</v>
      </c>
      <c r="J172" s="304"/>
      <c r="K172" s="66"/>
      <c r="L172" s="551" t="s">
        <v>4613</v>
      </c>
      <c r="M172" s="17" t="s">
        <v>4605</v>
      </c>
      <c r="N172" s="21"/>
      <c r="O172" s="2951">
        <v>0</v>
      </c>
      <c r="P172" s="21"/>
      <c r="Q172" s="21"/>
      <c r="R172" s="69" t="s">
        <v>4598</v>
      </c>
      <c r="S172" s="17" t="s">
        <v>4649</v>
      </c>
      <c r="T172" s="70"/>
    </row>
    <row r="173" spans="1:20" ht="18" customHeight="1" x14ac:dyDescent="0.25">
      <c r="A173" s="322"/>
      <c r="B173" s="17" t="s">
        <v>569</v>
      </c>
      <c r="C173" s="17" t="s">
        <v>4730</v>
      </c>
      <c r="D173" s="21"/>
      <c r="E173" s="21"/>
      <c r="F173" s="2951">
        <v>0</v>
      </c>
      <c r="G173" s="21"/>
      <c r="H173" s="17" t="s">
        <v>4605</v>
      </c>
      <c r="I173" s="551" t="s">
        <v>4677</v>
      </c>
      <c r="J173" s="304"/>
      <c r="K173" s="66"/>
      <c r="L173" s="551" t="s">
        <v>4617</v>
      </c>
      <c r="M173" s="17" t="s">
        <v>4605</v>
      </c>
      <c r="N173" s="21"/>
      <c r="O173" s="21"/>
      <c r="P173" s="2951">
        <v>0</v>
      </c>
      <c r="Q173" s="21"/>
      <c r="R173" s="69" t="s">
        <v>4598</v>
      </c>
      <c r="S173" s="17" t="s">
        <v>4649</v>
      </c>
      <c r="T173" s="70"/>
    </row>
    <row r="174" spans="1:20" ht="18" customHeight="1" x14ac:dyDescent="0.25">
      <c r="A174" s="16"/>
      <c r="B174" s="17" t="s">
        <v>569</v>
      </c>
      <c r="C174" s="17" t="s">
        <v>4730</v>
      </c>
      <c r="D174" s="2951">
        <v>0</v>
      </c>
      <c r="E174" s="19"/>
      <c r="F174" s="19"/>
      <c r="G174" s="21"/>
      <c r="H174" s="17" t="s">
        <v>4605</v>
      </c>
      <c r="I174" s="551" t="s">
        <v>4681</v>
      </c>
      <c r="J174" s="304"/>
      <c r="K174" s="66"/>
      <c r="L174" s="551" t="s">
        <v>4621</v>
      </c>
      <c r="M174" s="17" t="s">
        <v>4605</v>
      </c>
      <c r="N174" s="2951">
        <v>0</v>
      </c>
      <c r="O174" s="19"/>
      <c r="P174" s="19"/>
      <c r="Q174" s="21"/>
      <c r="R174" s="69" t="s">
        <v>4638</v>
      </c>
      <c r="S174" s="17" t="s">
        <v>4649</v>
      </c>
      <c r="T174" s="70" t="s">
        <v>5825</v>
      </c>
    </row>
    <row r="175" spans="1:20" ht="18" customHeight="1" x14ac:dyDescent="0.25">
      <c r="A175" s="322"/>
      <c r="B175" s="17" t="s">
        <v>569</v>
      </c>
      <c r="C175" s="17" t="s">
        <v>4730</v>
      </c>
      <c r="D175" s="21"/>
      <c r="E175" s="2951">
        <v>0</v>
      </c>
      <c r="F175" s="21"/>
      <c r="G175" s="21"/>
      <c r="H175" s="17" t="s">
        <v>4605</v>
      </c>
      <c r="I175" s="551" t="s">
        <v>4685</v>
      </c>
      <c r="J175" s="304"/>
      <c r="K175" s="66"/>
      <c r="L175" s="551" t="s">
        <v>4687</v>
      </c>
      <c r="M175" s="17" t="s">
        <v>4605</v>
      </c>
      <c r="N175" s="21"/>
      <c r="O175" s="2951">
        <v>0</v>
      </c>
      <c r="P175" s="21"/>
      <c r="Q175" s="21"/>
      <c r="R175" s="69" t="s">
        <v>4638</v>
      </c>
      <c r="S175" s="17" t="s">
        <v>4649</v>
      </c>
      <c r="T175" s="70" t="s">
        <v>5826</v>
      </c>
    </row>
    <row r="176" spans="1:20" ht="18" customHeight="1" x14ac:dyDescent="0.25">
      <c r="A176" s="322"/>
      <c r="B176" s="17" t="s">
        <v>569</v>
      </c>
      <c r="C176" s="17" t="s">
        <v>4730</v>
      </c>
      <c r="D176" s="21"/>
      <c r="E176" s="21"/>
      <c r="F176" s="2951">
        <v>0</v>
      </c>
      <c r="G176" s="21"/>
      <c r="H176" s="17" t="s">
        <v>4605</v>
      </c>
      <c r="I176" s="551" t="s">
        <v>4690</v>
      </c>
      <c r="J176" s="304"/>
      <c r="K176" s="66"/>
      <c r="L176" s="551" t="s">
        <v>4692</v>
      </c>
      <c r="M176" s="17" t="s">
        <v>4605</v>
      </c>
      <c r="N176" s="21"/>
      <c r="O176" s="21"/>
      <c r="P176" s="2951">
        <v>0</v>
      </c>
      <c r="Q176" s="21"/>
      <c r="R176" s="69" t="s">
        <v>4638</v>
      </c>
      <c r="S176" s="17" t="s">
        <v>4649</v>
      </c>
      <c r="T176" s="70" t="s">
        <v>5827</v>
      </c>
    </row>
    <row r="177" spans="1:20" ht="18" customHeight="1" x14ac:dyDescent="0.25">
      <c r="A177" s="16"/>
      <c r="B177" s="17" t="s">
        <v>569</v>
      </c>
      <c r="C177" s="17" t="s">
        <v>4730</v>
      </c>
      <c r="D177" s="2951">
        <v>0</v>
      </c>
      <c r="E177" s="19"/>
      <c r="F177" s="19"/>
      <c r="G177" s="21"/>
      <c r="H177" s="17" t="s">
        <v>4605</v>
      </c>
      <c r="I177" s="551" t="s">
        <v>4695</v>
      </c>
      <c r="J177" s="304"/>
      <c r="K177" s="66"/>
      <c r="L177" s="551" t="s">
        <v>4696</v>
      </c>
      <c r="M177" s="17" t="s">
        <v>4605</v>
      </c>
      <c r="N177" s="2951">
        <v>0</v>
      </c>
      <c r="O177" s="19"/>
      <c r="P177" s="19"/>
      <c r="Q177" s="21"/>
      <c r="R177" s="69" t="s">
        <v>4638</v>
      </c>
      <c r="S177" s="17" t="s">
        <v>4649</v>
      </c>
      <c r="T177" s="70" t="s">
        <v>5828</v>
      </c>
    </row>
    <row r="178" spans="1:20" ht="18" customHeight="1" x14ac:dyDescent="0.25">
      <c r="A178" s="322"/>
      <c r="B178" s="72" t="s">
        <v>569</v>
      </c>
      <c r="C178" s="72" t="s">
        <v>4730</v>
      </c>
      <c r="D178" s="21"/>
      <c r="E178" s="2951">
        <v>0</v>
      </c>
      <c r="F178" s="21"/>
      <c r="G178" s="74"/>
      <c r="H178" s="72" t="s">
        <v>4605</v>
      </c>
      <c r="I178" s="552" t="s">
        <v>4698</v>
      </c>
      <c r="J178" s="304"/>
      <c r="K178" s="96"/>
      <c r="L178" s="552" t="s">
        <v>4699</v>
      </c>
      <c r="M178" s="72" t="s">
        <v>4605</v>
      </c>
      <c r="N178" s="21"/>
      <c r="O178" s="2951">
        <v>0</v>
      </c>
      <c r="P178" s="21"/>
      <c r="Q178" s="74"/>
      <c r="R178" s="75" t="s">
        <v>4638</v>
      </c>
      <c r="S178" s="17" t="s">
        <v>4649</v>
      </c>
      <c r="T178" s="70" t="s">
        <v>5829</v>
      </c>
    </row>
    <row r="179" spans="1:20" ht="18" customHeight="1" x14ac:dyDescent="0.25">
      <c r="A179" s="16"/>
      <c r="B179" s="17" t="s">
        <v>569</v>
      </c>
      <c r="C179" s="17" t="s">
        <v>4730</v>
      </c>
      <c r="D179" s="21"/>
      <c r="E179" s="21"/>
      <c r="F179" s="2951">
        <v>0</v>
      </c>
      <c r="G179" s="21"/>
      <c r="H179" s="17" t="s">
        <v>4605</v>
      </c>
      <c r="I179" s="551" t="s">
        <v>4700</v>
      </c>
      <c r="J179" s="304"/>
      <c r="K179" s="66"/>
      <c r="L179" s="551" t="s">
        <v>4701</v>
      </c>
      <c r="M179" s="17" t="s">
        <v>4605</v>
      </c>
      <c r="N179" s="21"/>
      <c r="O179" s="21"/>
      <c r="P179" s="2951">
        <v>0</v>
      </c>
      <c r="Q179" s="21"/>
      <c r="R179" s="75" t="s">
        <v>4638</v>
      </c>
      <c r="S179" s="17" t="s">
        <v>4649</v>
      </c>
      <c r="T179" s="70" t="s">
        <v>5830</v>
      </c>
    </row>
    <row r="180" spans="1:20" ht="18" customHeight="1" x14ac:dyDescent="0.25">
      <c r="A180" s="322"/>
      <c r="B180" s="17" t="s">
        <v>569</v>
      </c>
      <c r="C180" s="17" t="s">
        <v>4730</v>
      </c>
      <c r="D180" s="2951">
        <v>0</v>
      </c>
      <c r="E180" s="19"/>
      <c r="F180" s="19"/>
      <c r="G180" s="21"/>
      <c r="H180" s="17" t="s">
        <v>4605</v>
      </c>
      <c r="I180" s="551" t="s">
        <v>4704</v>
      </c>
      <c r="J180" s="304"/>
      <c r="K180" s="66"/>
      <c r="L180" s="551" t="s">
        <v>4705</v>
      </c>
      <c r="M180" s="17" t="s">
        <v>4605</v>
      </c>
      <c r="N180" s="2951">
        <v>0</v>
      </c>
      <c r="O180" s="19"/>
      <c r="P180" s="19"/>
      <c r="Q180" s="21"/>
      <c r="R180" s="75" t="s">
        <v>4638</v>
      </c>
      <c r="S180" s="17" t="s">
        <v>4649</v>
      </c>
      <c r="T180" s="70" t="s">
        <v>3517</v>
      </c>
    </row>
    <row r="181" spans="1:20" ht="18" customHeight="1" x14ac:dyDescent="0.25">
      <c r="A181" s="16"/>
      <c r="B181" s="17" t="s">
        <v>569</v>
      </c>
      <c r="C181" s="17" t="s">
        <v>4730</v>
      </c>
      <c r="D181" s="21"/>
      <c r="E181" s="2951">
        <v>0</v>
      </c>
      <c r="F181" s="21"/>
      <c r="G181" s="21"/>
      <c r="H181" s="72" t="s">
        <v>4605</v>
      </c>
      <c r="I181" s="552" t="s">
        <v>4708</v>
      </c>
      <c r="J181" s="304"/>
      <c r="K181" s="66"/>
      <c r="L181" s="552" t="s">
        <v>4710</v>
      </c>
      <c r="M181" s="72" t="s">
        <v>4605</v>
      </c>
      <c r="N181" s="21"/>
      <c r="O181" s="2951">
        <v>0</v>
      </c>
      <c r="P181" s="21"/>
      <c r="Q181" s="21"/>
      <c r="R181" s="75" t="s">
        <v>4638</v>
      </c>
      <c r="S181" s="17" t="s">
        <v>4649</v>
      </c>
      <c r="T181" s="70" t="s">
        <v>3523</v>
      </c>
    </row>
    <row r="182" spans="1:20" ht="18" customHeight="1" x14ac:dyDescent="0.25">
      <c r="A182" s="322"/>
      <c r="B182" s="17" t="s">
        <v>569</v>
      </c>
      <c r="C182" s="17" t="s">
        <v>4730</v>
      </c>
      <c r="D182" s="21"/>
      <c r="E182" s="21"/>
      <c r="F182" s="2951">
        <v>0</v>
      </c>
      <c r="G182" s="21"/>
      <c r="H182" s="17" t="s">
        <v>4605</v>
      </c>
      <c r="I182" s="551" t="s">
        <v>4713</v>
      </c>
      <c r="J182" s="65"/>
      <c r="K182" s="66"/>
      <c r="L182" s="551" t="s">
        <v>4714</v>
      </c>
      <c r="M182" s="17" t="s">
        <v>4605</v>
      </c>
      <c r="N182" s="21"/>
      <c r="O182" s="21"/>
      <c r="P182" s="2951">
        <v>0</v>
      </c>
      <c r="Q182" s="21"/>
      <c r="R182" s="69" t="s">
        <v>4598</v>
      </c>
      <c r="S182" s="17" t="s">
        <v>4649</v>
      </c>
      <c r="T182" s="70"/>
    </row>
    <row r="183" spans="1:20" ht="18" customHeight="1" x14ac:dyDescent="0.25">
      <c r="A183" s="322"/>
      <c r="B183" s="17" t="s">
        <v>569</v>
      </c>
      <c r="C183" s="17" t="s">
        <v>4730</v>
      </c>
      <c r="D183" s="2951">
        <v>0</v>
      </c>
      <c r="E183" s="19"/>
      <c r="F183" s="19"/>
      <c r="G183" s="21"/>
      <c r="H183" s="17" t="s">
        <v>4605</v>
      </c>
      <c r="I183" s="551" t="s">
        <v>4717</v>
      </c>
      <c r="J183" s="65"/>
      <c r="K183" s="66"/>
      <c r="L183" s="551" t="s">
        <v>4718</v>
      </c>
      <c r="M183" s="17" t="s">
        <v>4605</v>
      </c>
      <c r="N183" s="2951">
        <v>0</v>
      </c>
      <c r="O183" s="19"/>
      <c r="P183" s="19"/>
      <c r="Q183" s="21"/>
      <c r="R183" s="69" t="s">
        <v>4598</v>
      </c>
      <c r="S183" s="17" t="s">
        <v>4649</v>
      </c>
      <c r="T183" s="70"/>
    </row>
    <row r="184" spans="1:20" ht="18" customHeight="1" x14ac:dyDescent="0.25">
      <c r="A184" s="322"/>
      <c r="B184" s="17" t="s">
        <v>569</v>
      </c>
      <c r="C184" s="17" t="s">
        <v>4730</v>
      </c>
      <c r="D184" s="21"/>
      <c r="E184" s="2951">
        <v>0</v>
      </c>
      <c r="F184" s="21"/>
      <c r="G184" s="21"/>
      <c r="H184" s="17" t="s">
        <v>4605</v>
      </c>
      <c r="I184" s="551" t="s">
        <v>5062</v>
      </c>
      <c r="J184" s="65"/>
      <c r="K184" s="66"/>
      <c r="L184" s="551" t="s">
        <v>4850</v>
      </c>
      <c r="M184" s="17" t="s">
        <v>4605</v>
      </c>
      <c r="N184" s="21"/>
      <c r="O184" s="2951">
        <v>0</v>
      </c>
      <c r="P184" s="21"/>
      <c r="Q184" s="21"/>
      <c r="R184" s="69" t="s">
        <v>4598</v>
      </c>
      <c r="S184" s="17" t="s">
        <v>4649</v>
      </c>
      <c r="T184" s="70"/>
    </row>
    <row r="185" spans="1:20" ht="18" customHeight="1" x14ac:dyDescent="0.25">
      <c r="A185" s="99"/>
      <c r="B185" s="17" t="s">
        <v>569</v>
      </c>
      <c r="C185" s="17" t="s">
        <v>4730</v>
      </c>
      <c r="D185" s="21"/>
      <c r="E185" s="21"/>
      <c r="F185" s="2951">
        <v>0</v>
      </c>
      <c r="G185" s="21"/>
      <c r="H185" s="17" t="s">
        <v>4605</v>
      </c>
      <c r="I185" s="551" t="s">
        <v>4852</v>
      </c>
      <c r="J185" s="65"/>
      <c r="K185" s="66"/>
      <c r="L185" s="551" t="s">
        <v>4853</v>
      </c>
      <c r="M185" s="17" t="s">
        <v>4605</v>
      </c>
      <c r="N185" s="21"/>
      <c r="O185" s="21"/>
      <c r="P185" s="2951">
        <v>0</v>
      </c>
      <c r="Q185" s="21"/>
      <c r="R185" s="69" t="s">
        <v>4598</v>
      </c>
      <c r="S185" s="17" t="s">
        <v>4649</v>
      </c>
      <c r="T185" s="70"/>
    </row>
    <row r="186" spans="1:20" ht="18" customHeight="1" x14ac:dyDescent="0.25">
      <c r="A186" s="322"/>
      <c r="B186" s="17" t="s">
        <v>569</v>
      </c>
      <c r="C186" s="17" t="s">
        <v>4730</v>
      </c>
      <c r="D186" s="2951">
        <v>0</v>
      </c>
      <c r="E186" s="19"/>
      <c r="F186" s="19"/>
      <c r="G186" s="21"/>
      <c r="H186" s="17" t="s">
        <v>4605</v>
      </c>
      <c r="I186" s="551" t="s">
        <v>4854</v>
      </c>
      <c r="J186" s="65"/>
      <c r="K186" s="66"/>
      <c r="L186" s="551" t="s">
        <v>4855</v>
      </c>
      <c r="M186" s="17" t="s">
        <v>4605</v>
      </c>
      <c r="N186" s="2951">
        <v>0</v>
      </c>
      <c r="O186" s="19"/>
      <c r="P186" s="19"/>
      <c r="Q186" s="21"/>
      <c r="R186" s="69" t="s">
        <v>4598</v>
      </c>
      <c r="S186" s="17" t="s">
        <v>4649</v>
      </c>
      <c r="T186" s="70"/>
    </row>
    <row r="187" spans="1:20" ht="18" customHeight="1" x14ac:dyDescent="0.25">
      <c r="A187" s="322"/>
      <c r="B187" s="17" t="s">
        <v>569</v>
      </c>
      <c r="C187" s="17" t="s">
        <v>4730</v>
      </c>
      <c r="D187" s="21"/>
      <c r="E187" s="2951">
        <v>0</v>
      </c>
      <c r="F187" s="21"/>
      <c r="G187" s="21"/>
      <c r="H187" s="17" t="s">
        <v>4605</v>
      </c>
      <c r="I187" s="551" t="s">
        <v>4856</v>
      </c>
      <c r="J187" s="65"/>
      <c r="K187" s="66"/>
      <c r="L187" s="551" t="s">
        <v>4857</v>
      </c>
      <c r="M187" s="17" t="s">
        <v>4605</v>
      </c>
      <c r="N187" s="21"/>
      <c r="O187" s="2951">
        <v>0</v>
      </c>
      <c r="P187" s="21"/>
      <c r="Q187" s="21"/>
      <c r="R187" s="69" t="s">
        <v>4598</v>
      </c>
      <c r="S187" s="17" t="s">
        <v>4649</v>
      </c>
      <c r="T187" s="70"/>
    </row>
    <row r="188" spans="1:20" ht="18" customHeight="1" x14ac:dyDescent="0.25">
      <c r="A188" s="322"/>
      <c r="B188" s="23" t="s">
        <v>569</v>
      </c>
      <c r="C188" s="17" t="s">
        <v>4730</v>
      </c>
      <c r="D188" s="21"/>
      <c r="E188" s="21"/>
      <c r="F188" s="2951">
        <v>0</v>
      </c>
      <c r="G188" s="21"/>
      <c r="H188" s="17" t="s">
        <v>4605</v>
      </c>
      <c r="I188" s="551" t="s">
        <v>4858</v>
      </c>
      <c r="J188" s="65"/>
      <c r="K188" s="66"/>
      <c r="L188" s="551" t="s">
        <v>4859</v>
      </c>
      <c r="M188" s="17" t="s">
        <v>4605</v>
      </c>
      <c r="N188" s="21"/>
      <c r="O188" s="21"/>
      <c r="P188" s="2951">
        <v>0</v>
      </c>
      <c r="Q188" s="21"/>
      <c r="R188" s="69" t="s">
        <v>4598</v>
      </c>
      <c r="S188" s="17" t="s">
        <v>4649</v>
      </c>
      <c r="T188" s="70"/>
    </row>
    <row r="189" spans="1:20" ht="18" customHeight="1" x14ac:dyDescent="0.25">
      <c r="A189" s="322"/>
      <c r="B189" s="17" t="s">
        <v>569</v>
      </c>
      <c r="C189" s="17" t="s">
        <v>4730</v>
      </c>
      <c r="D189" s="2951">
        <v>0</v>
      </c>
      <c r="E189" s="21"/>
      <c r="F189" s="21"/>
      <c r="G189" s="21"/>
      <c r="H189" s="17" t="s">
        <v>4605</v>
      </c>
      <c r="I189" s="551" t="s">
        <v>4798</v>
      </c>
      <c r="J189" s="65"/>
      <c r="K189" s="66"/>
      <c r="L189" s="551" t="s">
        <v>4800</v>
      </c>
      <c r="M189" s="17" t="s">
        <v>4605</v>
      </c>
      <c r="N189" s="2951">
        <v>0</v>
      </c>
      <c r="O189" s="21"/>
      <c r="P189" s="21"/>
      <c r="Q189" s="21"/>
      <c r="R189" s="69" t="s">
        <v>4598</v>
      </c>
      <c r="S189" s="17" t="s">
        <v>4649</v>
      </c>
      <c r="T189" s="70"/>
    </row>
    <row r="190" spans="1:20" ht="18" customHeight="1" thickBot="1" x14ac:dyDescent="0.3">
      <c r="A190" s="38"/>
      <c r="B190" s="29" t="s">
        <v>569</v>
      </c>
      <c r="C190" s="35" t="s">
        <v>4730</v>
      </c>
      <c r="D190" s="30"/>
      <c r="E190" s="2953">
        <v>0</v>
      </c>
      <c r="F190" s="30"/>
      <c r="G190" s="36"/>
      <c r="H190" s="35" t="s">
        <v>4605</v>
      </c>
      <c r="I190" s="553" t="s">
        <v>4803</v>
      </c>
      <c r="J190" s="76"/>
      <c r="K190" s="77"/>
      <c r="L190" s="553" t="s">
        <v>4804</v>
      </c>
      <c r="M190" s="35" t="s">
        <v>4605</v>
      </c>
      <c r="N190" s="30"/>
      <c r="O190" s="2953">
        <v>0</v>
      </c>
      <c r="P190" s="30"/>
      <c r="Q190" s="36"/>
      <c r="R190" s="78" t="s">
        <v>4598</v>
      </c>
      <c r="S190" s="35" t="s">
        <v>4649</v>
      </c>
      <c r="T190" s="79"/>
    </row>
    <row r="191" spans="1:20" ht="18" customHeight="1" thickTop="1" thickBot="1" x14ac:dyDescent="0.3">
      <c r="M191" s="80" t="s">
        <v>5652</v>
      </c>
      <c r="N191" s="33">
        <f>SUM(D164:D190,N164:N190)</f>
        <v>0</v>
      </c>
      <c r="O191" s="33">
        <f>SUM(E164:E190,O164:O190)</f>
        <v>0</v>
      </c>
      <c r="P191" s="33">
        <f>SUM(F164:F190,P164:P190)</f>
        <v>0</v>
      </c>
    </row>
    <row r="192" spans="1:20" ht="18.600000000000001" thickTop="1" thickBot="1" x14ac:dyDescent="0.3">
      <c r="A192" s="2" t="s">
        <v>6959</v>
      </c>
      <c r="C192" s="3546" t="s">
        <v>5831</v>
      </c>
      <c r="D192" s="3546"/>
      <c r="E192" s="3546"/>
      <c r="F192" s="3546"/>
      <c r="G192" s="53"/>
      <c r="H192" s="124"/>
      <c r="I192" s="124"/>
      <c r="J192" s="3547" t="s">
        <v>5660</v>
      </c>
      <c r="K192" s="3553"/>
      <c r="L192" s="124"/>
      <c r="M192" s="124"/>
      <c r="N192" s="53"/>
      <c r="O192" s="53"/>
      <c r="P192" s="53"/>
      <c r="Q192" s="53"/>
      <c r="R192" s="53"/>
      <c r="S192" s="53"/>
    </row>
    <row r="193" spans="1:20" ht="15.6" thickTop="1" thickBot="1" x14ac:dyDescent="0.3">
      <c r="A193" s="3"/>
      <c r="D193" s="54"/>
      <c r="E193" s="54"/>
      <c r="F193" s="54"/>
      <c r="G193" s="54"/>
      <c r="H193" s="4"/>
      <c r="I193" s="4"/>
      <c r="K193" s="56"/>
      <c r="L193" s="567"/>
      <c r="M193" s="1448" t="s">
        <v>4570</v>
      </c>
      <c r="N193" s="1445"/>
      <c r="O193" s="1446"/>
      <c r="P193" s="1447"/>
      <c r="Q193" s="510" t="s">
        <v>4571</v>
      </c>
      <c r="R193" s="133"/>
      <c r="S193" s="128"/>
      <c r="T193" s="530"/>
    </row>
    <row r="194" spans="1:20" ht="15.6" thickTop="1" thickBot="1" x14ac:dyDescent="0.3">
      <c r="A194" s="5" t="s">
        <v>4572</v>
      </c>
      <c r="B194" s="6" t="s">
        <v>4573</v>
      </c>
      <c r="C194" s="7" t="s">
        <v>4574</v>
      </c>
      <c r="D194" s="6" t="s">
        <v>4575</v>
      </c>
      <c r="E194" s="6" t="s">
        <v>4576</v>
      </c>
      <c r="F194" s="6" t="s">
        <v>4577</v>
      </c>
      <c r="G194" s="6" t="s">
        <v>4578</v>
      </c>
      <c r="H194" s="8" t="s">
        <v>4579</v>
      </c>
      <c r="I194" s="549"/>
      <c r="J194" s="58" t="s">
        <v>4580</v>
      </c>
      <c r="K194" s="59" t="s">
        <v>4580</v>
      </c>
      <c r="L194" s="568"/>
      <c r="M194" s="8" t="s">
        <v>4579</v>
      </c>
      <c r="N194" s="6" t="s">
        <v>4575</v>
      </c>
      <c r="O194" s="6" t="s">
        <v>4576</v>
      </c>
      <c r="P194" s="6" t="s">
        <v>4577</v>
      </c>
      <c r="Q194" s="6" t="s">
        <v>4578</v>
      </c>
      <c r="R194" s="6" t="s">
        <v>4573</v>
      </c>
      <c r="S194" s="7" t="s">
        <v>4574</v>
      </c>
      <c r="T194" s="60" t="s">
        <v>4572</v>
      </c>
    </row>
    <row r="195" spans="1:20" ht="15" thickTop="1" x14ac:dyDescent="0.25">
      <c r="A195" s="10"/>
      <c r="B195" s="11" t="s">
        <v>569</v>
      </c>
      <c r="C195" s="13" t="s">
        <v>4730</v>
      </c>
      <c r="D195" s="15"/>
      <c r="E195" s="15"/>
      <c r="F195" s="2948">
        <v>0</v>
      </c>
      <c r="G195" s="15"/>
      <c r="H195" s="11" t="s">
        <v>4584</v>
      </c>
      <c r="I195" s="550" t="s">
        <v>4640</v>
      </c>
      <c r="J195" s="303"/>
      <c r="K195" s="62"/>
      <c r="L195" s="550" t="s">
        <v>4586</v>
      </c>
      <c r="M195" s="11" t="s">
        <v>4584</v>
      </c>
      <c r="N195" s="15"/>
      <c r="O195" s="15"/>
      <c r="P195" s="2948">
        <v>0</v>
      </c>
      <c r="Q195" s="15"/>
      <c r="R195" s="17" t="s">
        <v>569</v>
      </c>
      <c r="S195" s="17" t="s">
        <v>4730</v>
      </c>
      <c r="T195" s="98"/>
    </row>
    <row r="196" spans="1:20" ht="14.25" customHeight="1" x14ac:dyDescent="0.25">
      <c r="A196" s="16"/>
      <c r="B196" s="17" t="s">
        <v>569</v>
      </c>
      <c r="C196" s="17" t="s">
        <v>4730</v>
      </c>
      <c r="D196" s="2951">
        <v>0</v>
      </c>
      <c r="E196" s="19"/>
      <c r="F196" s="19"/>
      <c r="G196" s="19"/>
      <c r="H196" s="17" t="s">
        <v>4584</v>
      </c>
      <c r="I196" s="551" t="s">
        <v>4645</v>
      </c>
      <c r="J196" s="304"/>
      <c r="K196" s="66"/>
      <c r="L196" s="551" t="s">
        <v>4591</v>
      </c>
      <c r="M196" s="17" t="s">
        <v>4584</v>
      </c>
      <c r="N196" s="2951">
        <v>0</v>
      </c>
      <c r="O196" s="19"/>
      <c r="P196" s="19"/>
      <c r="Q196" s="19"/>
      <c r="R196" s="17" t="s">
        <v>569</v>
      </c>
      <c r="S196" s="17" t="s">
        <v>4730</v>
      </c>
      <c r="T196" s="68"/>
    </row>
    <row r="197" spans="1:20" ht="14.25" customHeight="1" x14ac:dyDescent="0.25">
      <c r="A197" s="322"/>
      <c r="B197" s="17" t="s">
        <v>569</v>
      </c>
      <c r="C197" s="17" t="s">
        <v>4730</v>
      </c>
      <c r="D197" s="21"/>
      <c r="E197" s="2951">
        <v>0</v>
      </c>
      <c r="F197" s="21"/>
      <c r="G197" s="21"/>
      <c r="H197" s="17" t="s">
        <v>4584</v>
      </c>
      <c r="I197" s="551" t="s">
        <v>4648</v>
      </c>
      <c r="J197" s="304"/>
      <c r="K197" s="66"/>
      <c r="L197" s="551" t="s">
        <v>4596</v>
      </c>
      <c r="M197" s="17" t="s">
        <v>4584</v>
      </c>
      <c r="N197" s="21"/>
      <c r="O197" s="2951">
        <v>0</v>
      </c>
      <c r="P197" s="21"/>
      <c r="Q197" s="21"/>
      <c r="R197" s="17" t="s">
        <v>569</v>
      </c>
      <c r="S197" s="17" t="s">
        <v>4730</v>
      </c>
      <c r="T197" s="70"/>
    </row>
    <row r="198" spans="1:20" ht="14.25" customHeight="1" x14ac:dyDescent="0.25">
      <c r="A198" s="16"/>
      <c r="B198" s="17" t="s">
        <v>569</v>
      </c>
      <c r="C198" s="17" t="s">
        <v>4730</v>
      </c>
      <c r="D198" s="21"/>
      <c r="E198" s="21"/>
      <c r="F198" s="2951">
        <v>0</v>
      </c>
      <c r="G198" s="21"/>
      <c r="H198" s="17" t="s">
        <v>4584</v>
      </c>
      <c r="I198" s="551" t="s">
        <v>4652</v>
      </c>
      <c r="J198" s="304"/>
      <c r="K198" s="66"/>
      <c r="L198" s="551" t="s">
        <v>4601</v>
      </c>
      <c r="M198" s="17" t="s">
        <v>4584</v>
      </c>
      <c r="N198" s="21"/>
      <c r="O198" s="21"/>
      <c r="P198" s="2951">
        <v>0</v>
      </c>
      <c r="Q198" s="21"/>
      <c r="R198" s="17" t="s">
        <v>569</v>
      </c>
      <c r="S198" s="17" t="s">
        <v>4730</v>
      </c>
      <c r="T198" s="68"/>
    </row>
    <row r="199" spans="1:20" ht="14.25" customHeight="1" x14ac:dyDescent="0.25">
      <c r="A199" s="322"/>
      <c r="B199" s="17" t="s">
        <v>569</v>
      </c>
      <c r="C199" s="17" t="s">
        <v>4730</v>
      </c>
      <c r="D199" s="2951">
        <v>0</v>
      </c>
      <c r="E199" s="21"/>
      <c r="F199" s="21"/>
      <c r="G199" s="21"/>
      <c r="H199" s="17" t="s">
        <v>4584</v>
      </c>
      <c r="I199" s="551" t="s">
        <v>4655</v>
      </c>
      <c r="J199" s="304"/>
      <c r="K199" s="66"/>
      <c r="L199" s="551" t="s">
        <v>4604</v>
      </c>
      <c r="M199" s="17" t="s">
        <v>4605</v>
      </c>
      <c r="N199" s="2951">
        <v>0</v>
      </c>
      <c r="O199" s="21"/>
      <c r="P199" s="21"/>
      <c r="Q199" s="21"/>
      <c r="R199" s="17" t="s">
        <v>569</v>
      </c>
      <c r="S199" s="17" t="s">
        <v>4730</v>
      </c>
      <c r="T199" s="70"/>
    </row>
    <row r="200" spans="1:20" ht="14.25" customHeight="1" x14ac:dyDescent="0.25">
      <c r="A200" s="16"/>
      <c r="B200" s="17" t="s">
        <v>569</v>
      </c>
      <c r="C200" s="17" t="s">
        <v>4730</v>
      </c>
      <c r="D200" s="21"/>
      <c r="E200" s="2951">
        <v>0</v>
      </c>
      <c r="F200" s="21"/>
      <c r="G200" s="21"/>
      <c r="H200" s="17" t="s">
        <v>4584</v>
      </c>
      <c r="I200" s="551" t="s">
        <v>4660</v>
      </c>
      <c r="J200" s="304"/>
      <c r="K200" s="66"/>
      <c r="L200" s="551" t="s">
        <v>4607</v>
      </c>
      <c r="M200" s="17" t="s">
        <v>4605</v>
      </c>
      <c r="N200" s="21"/>
      <c r="O200" s="2951">
        <v>0</v>
      </c>
      <c r="P200" s="21"/>
      <c r="Q200" s="21"/>
      <c r="R200" s="17" t="s">
        <v>569</v>
      </c>
      <c r="S200" s="17" t="s">
        <v>4730</v>
      </c>
      <c r="T200" s="68"/>
    </row>
    <row r="201" spans="1:20" ht="14.25" customHeight="1" x14ac:dyDescent="0.25">
      <c r="A201" s="107"/>
      <c r="B201" s="17" t="s">
        <v>4598</v>
      </c>
      <c r="C201" s="17" t="s">
        <v>4649</v>
      </c>
      <c r="D201" s="21"/>
      <c r="E201" s="21"/>
      <c r="F201" s="2951">
        <v>0</v>
      </c>
      <c r="G201" s="21"/>
      <c r="H201" s="17" t="s">
        <v>4605</v>
      </c>
      <c r="I201" s="551" t="s">
        <v>4664</v>
      </c>
      <c r="J201" s="65"/>
      <c r="K201" s="66"/>
      <c r="L201" s="551" t="s">
        <v>4609</v>
      </c>
      <c r="M201" s="17" t="s">
        <v>4605</v>
      </c>
      <c r="N201" s="21"/>
      <c r="O201" s="21"/>
      <c r="P201" s="2951">
        <v>0</v>
      </c>
      <c r="Q201" s="21"/>
      <c r="R201" s="17" t="s">
        <v>569</v>
      </c>
      <c r="S201" s="17" t="s">
        <v>4730</v>
      </c>
      <c r="T201" s="82"/>
    </row>
    <row r="202" spans="1:20" ht="14.25" customHeight="1" x14ac:dyDescent="0.25">
      <c r="A202" s="322"/>
      <c r="B202" s="17" t="s">
        <v>569</v>
      </c>
      <c r="C202" s="17" t="s">
        <v>4730</v>
      </c>
      <c r="D202" s="2951">
        <v>0</v>
      </c>
      <c r="E202" s="19"/>
      <c r="F202" s="19"/>
      <c r="G202" s="21"/>
      <c r="H202" s="17" t="s">
        <v>4605</v>
      </c>
      <c r="I202" s="551" t="s">
        <v>4668</v>
      </c>
      <c r="J202" s="65"/>
      <c r="K202" s="66"/>
      <c r="L202" s="551" t="s">
        <v>4611</v>
      </c>
      <c r="M202" s="17" t="s">
        <v>4605</v>
      </c>
      <c r="N202" s="2951">
        <v>0</v>
      </c>
      <c r="O202" s="19"/>
      <c r="P202" s="19"/>
      <c r="Q202" s="21"/>
      <c r="R202" s="17" t="s">
        <v>569</v>
      </c>
      <c r="S202" s="17" t="s">
        <v>4730</v>
      </c>
      <c r="T202" s="70"/>
    </row>
    <row r="203" spans="1:20" ht="14.25" customHeight="1" x14ac:dyDescent="0.25">
      <c r="A203" s="16"/>
      <c r="B203" s="17" t="s">
        <v>569</v>
      </c>
      <c r="C203" s="17" t="s">
        <v>4730</v>
      </c>
      <c r="D203" s="21"/>
      <c r="E203" s="2951">
        <v>0</v>
      </c>
      <c r="F203" s="21"/>
      <c r="G203" s="21"/>
      <c r="H203" s="17" t="s">
        <v>4605</v>
      </c>
      <c r="I203" s="551" t="s">
        <v>4672</v>
      </c>
      <c r="J203" s="65"/>
      <c r="K203" s="66"/>
      <c r="L203" s="551" t="s">
        <v>4613</v>
      </c>
      <c r="M203" s="17" t="s">
        <v>4605</v>
      </c>
      <c r="N203" s="21"/>
      <c r="O203" s="2951">
        <v>0</v>
      </c>
      <c r="P203" s="21"/>
      <c r="Q203" s="21"/>
      <c r="R203" s="17" t="s">
        <v>569</v>
      </c>
      <c r="S203" s="17" t="s">
        <v>4730</v>
      </c>
      <c r="T203" s="68"/>
    </row>
    <row r="204" spans="1:20" ht="14.25" customHeight="1" x14ac:dyDescent="0.25">
      <c r="A204" s="322"/>
      <c r="B204" s="17" t="s">
        <v>569</v>
      </c>
      <c r="C204" s="17" t="s">
        <v>4730</v>
      </c>
      <c r="D204" s="21"/>
      <c r="E204" s="21"/>
      <c r="F204" s="2951">
        <v>0</v>
      </c>
      <c r="G204" s="21"/>
      <c r="H204" s="17" t="s">
        <v>4605</v>
      </c>
      <c r="I204" s="551" t="s">
        <v>4677</v>
      </c>
      <c r="J204" s="65"/>
      <c r="K204" s="66"/>
      <c r="L204" s="551" t="s">
        <v>4617</v>
      </c>
      <c r="M204" s="17" t="s">
        <v>4605</v>
      </c>
      <c r="N204" s="21"/>
      <c r="O204" s="21"/>
      <c r="P204" s="2951">
        <v>0</v>
      </c>
      <c r="Q204" s="21"/>
      <c r="R204" s="17" t="s">
        <v>569</v>
      </c>
      <c r="S204" s="17" t="s">
        <v>4730</v>
      </c>
      <c r="T204" s="70"/>
    </row>
    <row r="205" spans="1:20" ht="14.25" customHeight="1" x14ac:dyDescent="0.25">
      <c r="A205" s="16"/>
      <c r="B205" s="17" t="s">
        <v>569</v>
      </c>
      <c r="C205" s="17" t="s">
        <v>4730</v>
      </c>
      <c r="D205" s="2951">
        <v>0</v>
      </c>
      <c r="E205" s="19"/>
      <c r="F205" s="19"/>
      <c r="G205" s="21"/>
      <c r="H205" s="17" t="s">
        <v>4605</v>
      </c>
      <c r="I205" s="551" t="s">
        <v>4681</v>
      </c>
      <c r="J205" s="65"/>
      <c r="K205" s="66"/>
      <c r="L205" s="551" t="s">
        <v>4621</v>
      </c>
      <c r="M205" s="17" t="s">
        <v>4605</v>
      </c>
      <c r="N205" s="2951">
        <v>0</v>
      </c>
      <c r="O205" s="19"/>
      <c r="P205" s="19"/>
      <c r="Q205" s="21"/>
      <c r="R205" s="69" t="s">
        <v>4638</v>
      </c>
      <c r="S205" s="17" t="s">
        <v>4730</v>
      </c>
      <c r="T205" s="70" t="s">
        <v>3488</v>
      </c>
    </row>
    <row r="206" spans="1:20" ht="14.25" customHeight="1" x14ac:dyDescent="0.25">
      <c r="A206" s="322"/>
      <c r="B206" s="17" t="s">
        <v>569</v>
      </c>
      <c r="C206" s="17" t="s">
        <v>4730</v>
      </c>
      <c r="D206" s="21"/>
      <c r="E206" s="2951">
        <v>0</v>
      </c>
      <c r="F206" s="21"/>
      <c r="G206" s="21"/>
      <c r="H206" s="17" t="s">
        <v>4605</v>
      </c>
      <c r="I206" s="551" t="s">
        <v>4685</v>
      </c>
      <c r="J206" s="65"/>
      <c r="K206" s="66"/>
      <c r="L206" s="551" t="s">
        <v>4687</v>
      </c>
      <c r="M206" s="17" t="s">
        <v>4605</v>
      </c>
      <c r="N206" s="21"/>
      <c r="O206" s="2951">
        <v>0</v>
      </c>
      <c r="P206" s="21"/>
      <c r="Q206" s="21"/>
      <c r="R206" s="69" t="s">
        <v>4638</v>
      </c>
      <c r="S206" s="17" t="s">
        <v>4730</v>
      </c>
      <c r="T206" s="70" t="s">
        <v>3494</v>
      </c>
    </row>
    <row r="207" spans="1:20" ht="14.25" customHeight="1" x14ac:dyDescent="0.25">
      <c r="A207" s="16"/>
      <c r="B207" s="17" t="s">
        <v>569</v>
      </c>
      <c r="C207" s="17" t="s">
        <v>4730</v>
      </c>
      <c r="D207" s="21"/>
      <c r="E207" s="21"/>
      <c r="F207" s="2951">
        <v>0</v>
      </c>
      <c r="G207" s="21"/>
      <c r="H207" s="17" t="s">
        <v>4605</v>
      </c>
      <c r="I207" s="551" t="s">
        <v>4690</v>
      </c>
      <c r="J207" s="65"/>
      <c r="K207" s="66"/>
      <c r="L207" s="551" t="s">
        <v>4692</v>
      </c>
      <c r="M207" s="17" t="s">
        <v>4605</v>
      </c>
      <c r="N207" s="21"/>
      <c r="O207" s="21"/>
      <c r="P207" s="2951">
        <v>0</v>
      </c>
      <c r="Q207" s="21"/>
      <c r="R207" s="69" t="s">
        <v>4638</v>
      </c>
      <c r="S207" s="17" t="s">
        <v>4730</v>
      </c>
      <c r="T207" s="70" t="s">
        <v>3500</v>
      </c>
    </row>
    <row r="208" spans="1:20" ht="14.25" customHeight="1" x14ac:dyDescent="0.25">
      <c r="A208" s="107"/>
      <c r="B208" s="17" t="s">
        <v>569</v>
      </c>
      <c r="C208" s="17" t="s">
        <v>4730</v>
      </c>
      <c r="D208" s="2951">
        <v>0</v>
      </c>
      <c r="E208" s="19"/>
      <c r="F208" s="19"/>
      <c r="G208" s="21"/>
      <c r="H208" s="17" t="s">
        <v>4605</v>
      </c>
      <c r="I208" s="551" t="s">
        <v>4695</v>
      </c>
      <c r="J208" s="65"/>
      <c r="K208" s="66"/>
      <c r="L208" s="551" t="s">
        <v>4696</v>
      </c>
      <c r="M208" s="17" t="s">
        <v>4605</v>
      </c>
      <c r="N208" s="2951">
        <v>0</v>
      </c>
      <c r="O208" s="19"/>
      <c r="P208" s="19"/>
      <c r="Q208" s="21"/>
      <c r="R208" s="69" t="s">
        <v>4638</v>
      </c>
      <c r="S208" s="17" t="s">
        <v>4730</v>
      </c>
      <c r="T208" s="70" t="s">
        <v>3506</v>
      </c>
    </row>
    <row r="209" spans="1:20" ht="14.25" customHeight="1" x14ac:dyDescent="0.25">
      <c r="A209" s="2260"/>
      <c r="B209" s="72" t="s">
        <v>569</v>
      </c>
      <c r="C209" s="72" t="s">
        <v>4730</v>
      </c>
      <c r="D209" s="21"/>
      <c r="E209" s="2951">
        <v>0</v>
      </c>
      <c r="F209" s="21"/>
      <c r="G209" s="74"/>
      <c r="H209" s="72" t="s">
        <v>4605</v>
      </c>
      <c r="I209" s="552" t="s">
        <v>4698</v>
      </c>
      <c r="J209" s="65"/>
      <c r="K209" s="96"/>
      <c r="L209" s="552" t="s">
        <v>4699</v>
      </c>
      <c r="M209" s="72" t="s">
        <v>4605</v>
      </c>
      <c r="N209" s="21"/>
      <c r="O209" s="2951">
        <v>0</v>
      </c>
      <c r="P209" s="21"/>
      <c r="Q209" s="74"/>
      <c r="R209" s="75" t="s">
        <v>4638</v>
      </c>
      <c r="S209" s="17" t="s">
        <v>4730</v>
      </c>
      <c r="T209" s="70" t="s">
        <v>3512</v>
      </c>
    </row>
    <row r="210" spans="1:20" ht="14.25" customHeight="1" x14ac:dyDescent="0.25">
      <c r="A210" s="107"/>
      <c r="B210" s="17" t="s">
        <v>569</v>
      </c>
      <c r="C210" s="17" t="s">
        <v>4730</v>
      </c>
      <c r="D210" s="21"/>
      <c r="E210" s="21"/>
      <c r="F210" s="2951">
        <v>0</v>
      </c>
      <c r="G210" s="21"/>
      <c r="H210" s="17" t="s">
        <v>4605</v>
      </c>
      <c r="I210" s="551" t="s">
        <v>4700</v>
      </c>
      <c r="J210" s="65"/>
      <c r="K210" s="66"/>
      <c r="L210" s="551" t="s">
        <v>4701</v>
      </c>
      <c r="M210" s="17" t="s">
        <v>4605</v>
      </c>
      <c r="N210" s="21"/>
      <c r="O210" s="21"/>
      <c r="P210" s="2951">
        <v>2.7381917892866794E-5</v>
      </c>
      <c r="Q210" s="21"/>
      <c r="R210" s="75" t="s">
        <v>4638</v>
      </c>
      <c r="S210" s="17" t="s">
        <v>4730</v>
      </c>
      <c r="T210" s="82" t="s">
        <v>5832</v>
      </c>
    </row>
    <row r="211" spans="1:20" ht="14.25" customHeight="1" x14ac:dyDescent="0.25">
      <c r="A211" s="107"/>
      <c r="B211" s="17" t="s">
        <v>569</v>
      </c>
      <c r="C211" s="17" t="s">
        <v>4730</v>
      </c>
      <c r="D211" s="2951">
        <v>0</v>
      </c>
      <c r="E211" s="19"/>
      <c r="F211" s="19"/>
      <c r="G211" s="21"/>
      <c r="H211" s="17" t="s">
        <v>4605</v>
      </c>
      <c r="I211" s="551" t="s">
        <v>4704</v>
      </c>
      <c r="J211" s="65"/>
      <c r="K211" s="66"/>
      <c r="L211" s="551" t="s">
        <v>4705</v>
      </c>
      <c r="M211" s="17" t="s">
        <v>4605</v>
      </c>
      <c r="N211" s="2951">
        <v>2.7536399799173519E-5</v>
      </c>
      <c r="O211" s="19"/>
      <c r="P211" s="19"/>
      <c r="Q211" s="21"/>
      <c r="R211" s="75" t="s">
        <v>4638</v>
      </c>
      <c r="S211" s="17" t="s">
        <v>4730</v>
      </c>
      <c r="T211" s="70" t="s">
        <v>3518</v>
      </c>
    </row>
    <row r="212" spans="1:20" ht="14.25" customHeight="1" x14ac:dyDescent="0.25">
      <c r="A212" s="2260"/>
      <c r="B212" s="17" t="s">
        <v>569</v>
      </c>
      <c r="C212" s="17" t="s">
        <v>4730</v>
      </c>
      <c r="D212" s="21"/>
      <c r="E212" s="2951">
        <v>0</v>
      </c>
      <c r="F212" s="21"/>
      <c r="G212" s="21"/>
      <c r="H212" s="17" t="s">
        <v>4605</v>
      </c>
      <c r="I212" s="551" t="s">
        <v>4708</v>
      </c>
      <c r="J212" s="65"/>
      <c r="K212" s="66"/>
      <c r="L212" s="551" t="s">
        <v>4710</v>
      </c>
      <c r="M212" s="17" t="s">
        <v>4605</v>
      </c>
      <c r="N212" s="21"/>
      <c r="O212" s="2951">
        <v>1.3362684895531611E-5</v>
      </c>
      <c r="P212" s="21"/>
      <c r="Q212" s="21"/>
      <c r="R212" s="75" t="s">
        <v>4638</v>
      </c>
      <c r="S212" s="17" t="s">
        <v>4730</v>
      </c>
      <c r="T212" s="70" t="s">
        <v>3524</v>
      </c>
    </row>
    <row r="213" spans="1:20" ht="14.25" customHeight="1" x14ac:dyDescent="0.25">
      <c r="A213" s="107"/>
      <c r="B213" s="17" t="s">
        <v>569</v>
      </c>
      <c r="C213" s="17" t="s">
        <v>4730</v>
      </c>
      <c r="D213" s="21"/>
      <c r="E213" s="21"/>
      <c r="F213" s="2951">
        <v>1.6608729239088449E-6</v>
      </c>
      <c r="G213" s="21"/>
      <c r="H213" s="17" t="s">
        <v>4605</v>
      </c>
      <c r="I213" s="551" t="s">
        <v>4713</v>
      </c>
      <c r="J213" s="65"/>
      <c r="K213" s="66"/>
      <c r="L213" s="551" t="s">
        <v>4714</v>
      </c>
      <c r="M213" s="17" t="s">
        <v>4605</v>
      </c>
      <c r="N213" s="21"/>
      <c r="O213" s="21"/>
      <c r="P213" s="2951">
        <v>2.0736793327154772E-5</v>
      </c>
      <c r="Q213" s="21"/>
      <c r="R213" s="69" t="s">
        <v>4598</v>
      </c>
      <c r="S213" s="17" t="s">
        <v>4649</v>
      </c>
      <c r="T213" s="70"/>
    </row>
    <row r="214" spans="1:20" ht="14.25" customHeight="1" x14ac:dyDescent="0.25">
      <c r="A214" s="107"/>
      <c r="B214" s="17" t="s">
        <v>569</v>
      </c>
      <c r="C214" s="17" t="s">
        <v>4730</v>
      </c>
      <c r="D214" s="2951">
        <v>0</v>
      </c>
      <c r="E214" s="19"/>
      <c r="F214" s="19"/>
      <c r="G214" s="21"/>
      <c r="H214" s="17" t="s">
        <v>4605</v>
      </c>
      <c r="I214" s="551" t="s">
        <v>4717</v>
      </c>
      <c r="J214" s="65"/>
      <c r="K214" s="66"/>
      <c r="L214" s="551" t="s">
        <v>4718</v>
      </c>
      <c r="M214" s="17" t="s">
        <v>4605</v>
      </c>
      <c r="N214" s="2951">
        <v>2.015755329008341E-5</v>
      </c>
      <c r="O214" s="19"/>
      <c r="P214" s="19"/>
      <c r="Q214" s="21"/>
      <c r="R214" s="69" t="s">
        <v>4598</v>
      </c>
      <c r="S214" s="17" t="s">
        <v>4649</v>
      </c>
      <c r="T214" s="70"/>
    </row>
    <row r="215" spans="1:20" ht="14.25" customHeight="1" x14ac:dyDescent="0.25">
      <c r="A215" s="107"/>
      <c r="B215" s="17" t="s">
        <v>569</v>
      </c>
      <c r="C215" s="17" t="s">
        <v>4730</v>
      </c>
      <c r="D215" s="21"/>
      <c r="E215" s="2951">
        <v>8.1112398609501722E-7</v>
      </c>
      <c r="F215" s="21"/>
      <c r="G215" s="21"/>
      <c r="H215" s="17" t="s">
        <v>4605</v>
      </c>
      <c r="I215" s="551" t="s">
        <v>5062</v>
      </c>
      <c r="J215" s="65"/>
      <c r="K215" s="66"/>
      <c r="L215" s="551" t="s">
        <v>4850</v>
      </c>
      <c r="M215" s="17" t="s">
        <v>4605</v>
      </c>
      <c r="N215" s="21"/>
      <c r="O215" s="2951">
        <v>2.1938972576284274E-5</v>
      </c>
      <c r="P215" s="21"/>
      <c r="Q215" s="21"/>
      <c r="R215" s="69" t="s">
        <v>4598</v>
      </c>
      <c r="S215" s="17" t="s">
        <v>4649</v>
      </c>
      <c r="T215" s="70"/>
    </row>
    <row r="216" spans="1:20" ht="14.25" customHeight="1" x14ac:dyDescent="0.25">
      <c r="A216" s="322"/>
      <c r="B216" s="17" t="s">
        <v>569</v>
      </c>
      <c r="C216" s="17" t="s">
        <v>4730</v>
      </c>
      <c r="D216" s="21"/>
      <c r="E216" s="21"/>
      <c r="F216" s="2951">
        <v>1.1586142973004285E-6</v>
      </c>
      <c r="G216" s="21"/>
      <c r="H216" s="17" t="s">
        <v>4605</v>
      </c>
      <c r="I216" s="551" t="s">
        <v>4852</v>
      </c>
      <c r="J216" s="65"/>
      <c r="K216" s="66"/>
      <c r="L216" s="551" t="s">
        <v>4853</v>
      </c>
      <c r="M216" s="17" t="s">
        <v>4605</v>
      </c>
      <c r="N216" s="21"/>
      <c r="O216" s="21"/>
      <c r="P216" s="2951">
        <v>3.2479820800988685E-5</v>
      </c>
      <c r="Q216" s="21"/>
      <c r="R216" s="69" t="s">
        <v>4598</v>
      </c>
      <c r="S216" s="17" t="s">
        <v>4649</v>
      </c>
      <c r="T216" s="70"/>
    </row>
    <row r="217" spans="1:20" ht="14.25" customHeight="1" x14ac:dyDescent="0.25">
      <c r="A217" s="322"/>
      <c r="B217" s="17" t="s">
        <v>569</v>
      </c>
      <c r="C217" s="17" t="s">
        <v>4730</v>
      </c>
      <c r="D217" s="2951">
        <v>1.1586142973004285E-6</v>
      </c>
      <c r="E217" s="19"/>
      <c r="F217" s="19"/>
      <c r="G217" s="21"/>
      <c r="H217" s="17" t="s">
        <v>4605</v>
      </c>
      <c r="I217" s="551" t="s">
        <v>4854</v>
      </c>
      <c r="J217" s="65"/>
      <c r="K217" s="66"/>
      <c r="L217" s="551" t="s">
        <v>4855</v>
      </c>
      <c r="M217" s="17" t="s">
        <v>4605</v>
      </c>
      <c r="N217" s="2951">
        <v>3.7461862279380533E-6</v>
      </c>
      <c r="O217" s="19"/>
      <c r="P217" s="19"/>
      <c r="Q217" s="21"/>
      <c r="R217" s="69" t="s">
        <v>4598</v>
      </c>
      <c r="S217" s="17" t="s">
        <v>4649</v>
      </c>
      <c r="T217" s="70"/>
    </row>
    <row r="218" spans="1:20" ht="14.25" customHeight="1" x14ac:dyDescent="0.25">
      <c r="A218" s="322"/>
      <c r="B218" s="17" t="s">
        <v>569</v>
      </c>
      <c r="C218" s="17" t="s">
        <v>4730</v>
      </c>
      <c r="D218" s="21"/>
      <c r="E218" s="2951">
        <v>0</v>
      </c>
      <c r="F218" s="21"/>
      <c r="G218" s="21"/>
      <c r="H218" s="17" t="s">
        <v>4605</v>
      </c>
      <c r="I218" s="551" t="s">
        <v>4856</v>
      </c>
      <c r="J218" s="65"/>
      <c r="K218" s="66"/>
      <c r="L218" s="551" t="s">
        <v>4857</v>
      </c>
      <c r="M218" s="17" t="s">
        <v>4605</v>
      </c>
      <c r="N218" s="21"/>
      <c r="O218" s="2951">
        <v>4.0551500405515004E-6</v>
      </c>
      <c r="P218" s="21"/>
      <c r="Q218" s="21"/>
      <c r="R218" s="69" t="s">
        <v>4598</v>
      </c>
      <c r="S218" s="17" t="s">
        <v>4649</v>
      </c>
      <c r="T218" s="70"/>
    </row>
    <row r="219" spans="1:20" ht="14.25" customHeight="1" x14ac:dyDescent="0.25">
      <c r="A219" s="99"/>
      <c r="B219" s="23" t="s">
        <v>569</v>
      </c>
      <c r="C219" s="17" t="s">
        <v>4730</v>
      </c>
      <c r="D219" s="21"/>
      <c r="E219" s="21"/>
      <c r="F219" s="2951">
        <v>0</v>
      </c>
      <c r="G219" s="25"/>
      <c r="H219" s="23" t="s">
        <v>4605</v>
      </c>
      <c r="I219" s="557" t="s">
        <v>4858</v>
      </c>
      <c r="J219" s="102"/>
      <c r="K219" s="103"/>
      <c r="L219" s="557" t="s">
        <v>4859</v>
      </c>
      <c r="M219" s="23" t="s">
        <v>4605</v>
      </c>
      <c r="N219" s="21"/>
      <c r="O219" s="21"/>
      <c r="P219" s="2951">
        <v>6.4109991117290378E-6</v>
      </c>
      <c r="Q219" s="25"/>
      <c r="R219" s="108" t="s">
        <v>4598</v>
      </c>
      <c r="S219" s="23" t="s">
        <v>4649</v>
      </c>
      <c r="T219" s="104"/>
    </row>
    <row r="220" spans="1:20" ht="14.25" customHeight="1" x14ac:dyDescent="0.25">
      <c r="A220" s="322"/>
      <c r="B220" s="17" t="s">
        <v>569</v>
      </c>
      <c r="C220" s="17" t="s">
        <v>4730</v>
      </c>
      <c r="D220" s="2951">
        <v>0</v>
      </c>
      <c r="E220" s="21"/>
      <c r="F220" s="21"/>
      <c r="G220" s="21"/>
      <c r="H220" s="17" t="s">
        <v>4605</v>
      </c>
      <c r="I220" s="551" t="s">
        <v>4860</v>
      </c>
      <c r="J220" s="65"/>
      <c r="K220" s="66"/>
      <c r="L220" s="551" t="s">
        <v>4861</v>
      </c>
      <c r="M220" s="17" t="s">
        <v>4605</v>
      </c>
      <c r="N220" s="2951">
        <v>2.857915266674391E-6</v>
      </c>
      <c r="O220" s="21"/>
      <c r="P220" s="21"/>
      <c r="Q220" s="21"/>
      <c r="R220" s="69" t="s">
        <v>4598</v>
      </c>
      <c r="S220" s="17" t="s">
        <v>4649</v>
      </c>
      <c r="T220" s="70"/>
    </row>
    <row r="221" spans="1:20" ht="14.25" customHeight="1" thickBot="1" x14ac:dyDescent="0.3">
      <c r="A221" s="109"/>
      <c r="B221" s="29" t="s">
        <v>569</v>
      </c>
      <c r="C221" s="35" t="s">
        <v>4730</v>
      </c>
      <c r="D221" s="30"/>
      <c r="E221" s="2953">
        <v>0</v>
      </c>
      <c r="F221" s="30"/>
      <c r="G221" s="30"/>
      <c r="H221" s="29" t="s">
        <v>4605</v>
      </c>
      <c r="I221" s="558" t="s">
        <v>4863</v>
      </c>
      <c r="J221" s="2261"/>
      <c r="K221" s="2262"/>
      <c r="L221" s="558" t="s">
        <v>4864</v>
      </c>
      <c r="M221" s="29" t="s">
        <v>4605</v>
      </c>
      <c r="N221" s="30"/>
      <c r="O221" s="2953">
        <v>2.8965357432510727E-6</v>
      </c>
      <c r="P221" s="30"/>
      <c r="Q221" s="30"/>
      <c r="R221" s="110" t="s">
        <v>4598</v>
      </c>
      <c r="S221" s="29" t="s">
        <v>4649</v>
      </c>
      <c r="T221" s="111"/>
    </row>
    <row r="222" spans="1:20" ht="15.6" thickTop="1" thickBot="1" x14ac:dyDescent="0.3">
      <c r="M222" s="80" t="s">
        <v>5652</v>
      </c>
      <c r="N222" s="33">
        <f>SUM(D195:D221,N195:N221)</f>
        <v>5.5456668881169804E-5</v>
      </c>
      <c r="O222" s="33">
        <f>SUM(E195:E221,O195:O221)</f>
        <v>4.3064467241713473E-5</v>
      </c>
      <c r="P222" s="33">
        <f>SUM(F195:F221,P195:P221)</f>
        <v>8.9829018353948566E-5</v>
      </c>
    </row>
    <row r="223" spans="1:20" ht="18.600000000000001" thickTop="1" thickBot="1" x14ac:dyDescent="0.3">
      <c r="A223" s="2" t="s">
        <v>6960</v>
      </c>
      <c r="C223" s="3546" t="s">
        <v>5833</v>
      </c>
      <c r="D223" s="3546"/>
      <c r="E223" s="3546"/>
      <c r="F223" s="3546"/>
      <c r="G223" s="53"/>
      <c r="H223" s="124"/>
      <c r="I223" s="124"/>
      <c r="J223" s="3547" t="s">
        <v>5070</v>
      </c>
      <c r="K223" s="3553"/>
      <c r="L223" s="124"/>
      <c r="M223" s="124"/>
      <c r="N223" s="53"/>
      <c r="O223" s="53"/>
      <c r="P223" s="53"/>
      <c r="Q223" s="53"/>
      <c r="R223" s="53"/>
      <c r="S223" s="53"/>
    </row>
    <row r="224" spans="1:20" ht="15" customHeight="1" thickTop="1" thickBot="1" x14ac:dyDescent="0.3">
      <c r="A224" s="3"/>
      <c r="D224" s="54"/>
      <c r="E224" s="54"/>
      <c r="F224" s="54"/>
      <c r="G224" s="54"/>
      <c r="H224" s="4"/>
      <c r="I224" s="4"/>
      <c r="K224" s="56"/>
      <c r="L224" s="567"/>
      <c r="M224" s="1448" t="s">
        <v>4570</v>
      </c>
      <c r="N224" s="1445">
        <v>8.6</v>
      </c>
      <c r="O224" s="1446">
        <v>1.1000000000000001</v>
      </c>
      <c r="P224" s="1447">
        <v>0.7</v>
      </c>
      <c r="Q224" s="510" t="s">
        <v>4571</v>
      </c>
      <c r="R224" s="133"/>
      <c r="S224" s="128"/>
      <c r="T224" s="530"/>
    </row>
    <row r="225" spans="1:20" ht="15.6" thickTop="1" thickBot="1" x14ac:dyDescent="0.3">
      <c r="A225" s="5" t="s">
        <v>4572</v>
      </c>
      <c r="B225" s="6" t="s">
        <v>4573</v>
      </c>
      <c r="C225" s="7" t="s">
        <v>4574</v>
      </c>
      <c r="D225" s="6" t="s">
        <v>4575</v>
      </c>
      <c r="E225" s="6" t="s">
        <v>4576</v>
      </c>
      <c r="F225" s="6" t="s">
        <v>4577</v>
      </c>
      <c r="G225" s="6" t="s">
        <v>4578</v>
      </c>
      <c r="H225" s="8" t="s">
        <v>4579</v>
      </c>
      <c r="I225" s="549"/>
      <c r="J225" s="58" t="s">
        <v>4580</v>
      </c>
      <c r="K225" s="59" t="s">
        <v>4580</v>
      </c>
      <c r="L225" s="568"/>
      <c r="M225" s="8" t="s">
        <v>4579</v>
      </c>
      <c r="N225" s="6" t="s">
        <v>4575</v>
      </c>
      <c r="O225" s="6" t="s">
        <v>4576</v>
      </c>
      <c r="P225" s="6" t="s">
        <v>4577</v>
      </c>
      <c r="Q225" s="8" t="s">
        <v>4578</v>
      </c>
      <c r="R225" s="6" t="s">
        <v>4573</v>
      </c>
      <c r="S225" s="7" t="s">
        <v>4574</v>
      </c>
      <c r="T225" s="60" t="s">
        <v>4572</v>
      </c>
    </row>
    <row r="226" spans="1:20" ht="27" thickTop="1" x14ac:dyDescent="0.25">
      <c r="A226" s="662" t="s">
        <v>5834</v>
      </c>
      <c r="B226" s="11" t="s">
        <v>4638</v>
      </c>
      <c r="C226" s="18" t="s">
        <v>4583</v>
      </c>
      <c r="D226" s="2948">
        <v>7.7743273114788369</v>
      </c>
      <c r="E226" s="15"/>
      <c r="F226" s="15"/>
      <c r="G226" s="15"/>
      <c r="H226" s="13" t="s">
        <v>5793</v>
      </c>
      <c r="I226" s="1285" t="s">
        <v>4640</v>
      </c>
      <c r="J226" s="1071" t="s">
        <v>5835</v>
      </c>
      <c r="K226" s="1072" t="s">
        <v>5836</v>
      </c>
      <c r="L226" s="1281" t="s">
        <v>4586</v>
      </c>
      <c r="M226" s="11" t="s">
        <v>5793</v>
      </c>
      <c r="N226" s="2948">
        <v>1.0427498619452777</v>
      </c>
      <c r="O226" s="15"/>
      <c r="P226" s="15"/>
      <c r="Q226" s="15"/>
      <c r="R226" s="63" t="s">
        <v>4638</v>
      </c>
      <c r="S226" s="97" t="s">
        <v>4583</v>
      </c>
      <c r="T226" s="1113" t="s">
        <v>5837</v>
      </c>
    </row>
    <row r="227" spans="1:20" ht="24.75" customHeight="1" x14ac:dyDescent="0.25">
      <c r="A227" s="16" t="s">
        <v>5838</v>
      </c>
      <c r="B227" s="17" t="s">
        <v>4638</v>
      </c>
      <c r="C227" s="18" t="s">
        <v>4583</v>
      </c>
      <c r="D227" s="19"/>
      <c r="E227" s="2949">
        <v>1.0895728840439027</v>
      </c>
      <c r="F227" s="19"/>
      <c r="G227" s="19"/>
      <c r="H227" s="17" t="s">
        <v>5797</v>
      </c>
      <c r="I227" s="1278" t="s">
        <v>4645</v>
      </c>
      <c r="J227" s="1073" t="s">
        <v>5835</v>
      </c>
      <c r="K227" s="1074" t="s">
        <v>5839</v>
      </c>
      <c r="L227" s="1278" t="s">
        <v>4591</v>
      </c>
      <c r="M227" s="17" t="s">
        <v>5793</v>
      </c>
      <c r="N227" s="19"/>
      <c r="O227" s="2949">
        <v>0</v>
      </c>
      <c r="P227" s="19"/>
      <c r="Q227" s="19"/>
      <c r="R227" s="67" t="s">
        <v>4638</v>
      </c>
      <c r="S227" s="18" t="s">
        <v>4583</v>
      </c>
      <c r="T227" s="68" t="s">
        <v>5840</v>
      </c>
    </row>
    <row r="228" spans="1:20" ht="24.75" customHeight="1" x14ac:dyDescent="0.25">
      <c r="A228" s="322" t="s">
        <v>5841</v>
      </c>
      <c r="B228" s="17" t="s">
        <v>4638</v>
      </c>
      <c r="C228" s="18" t="s">
        <v>4583</v>
      </c>
      <c r="D228" s="21"/>
      <c r="E228" s="21"/>
      <c r="F228" s="2951">
        <v>0.31230477956802299</v>
      </c>
      <c r="G228" s="21"/>
      <c r="H228" s="17" t="s">
        <v>5793</v>
      </c>
      <c r="I228" s="1278" t="s">
        <v>4648</v>
      </c>
      <c r="J228" s="1073" t="s">
        <v>5835</v>
      </c>
      <c r="K228" s="1075" t="s">
        <v>5842</v>
      </c>
      <c r="L228" s="1278" t="s">
        <v>4596</v>
      </c>
      <c r="M228" s="17" t="s">
        <v>5793</v>
      </c>
      <c r="N228" s="21"/>
      <c r="O228" s="21"/>
      <c r="P228" s="2951">
        <v>0.30303964043534287</v>
      </c>
      <c r="Q228" s="21"/>
      <c r="R228" s="69" t="s">
        <v>4638</v>
      </c>
      <c r="S228" s="18" t="s">
        <v>4583</v>
      </c>
      <c r="T228" s="70" t="s">
        <v>5843</v>
      </c>
    </row>
    <row r="229" spans="1:20" ht="24.75" customHeight="1" x14ac:dyDescent="0.25">
      <c r="A229" s="16"/>
      <c r="B229" s="17" t="s">
        <v>4598</v>
      </c>
      <c r="C229" s="17" t="s">
        <v>4649</v>
      </c>
      <c r="D229" s="2951">
        <v>0</v>
      </c>
      <c r="E229" s="21"/>
      <c r="F229" s="21"/>
      <c r="G229" s="21"/>
      <c r="H229" s="17" t="s">
        <v>5802</v>
      </c>
      <c r="I229" s="551" t="s">
        <v>4652</v>
      </c>
      <c r="J229" s="112"/>
      <c r="K229" s="81"/>
      <c r="L229" s="570" t="s">
        <v>4601</v>
      </c>
      <c r="M229" s="17" t="s">
        <v>5802</v>
      </c>
      <c r="N229" s="2951">
        <v>0</v>
      </c>
      <c r="O229" s="21"/>
      <c r="P229" s="21"/>
      <c r="Q229" s="21"/>
      <c r="R229" s="69" t="s">
        <v>4598</v>
      </c>
      <c r="S229" s="17" t="s">
        <v>4649</v>
      </c>
      <c r="T229" s="68"/>
    </row>
    <row r="230" spans="1:20" ht="24.75" customHeight="1" x14ac:dyDescent="0.25">
      <c r="A230" s="322"/>
      <c r="B230" s="17" t="s">
        <v>4598</v>
      </c>
      <c r="C230" s="17" t="s">
        <v>4649</v>
      </c>
      <c r="D230" s="21"/>
      <c r="E230" s="2951">
        <v>0</v>
      </c>
      <c r="F230" s="21"/>
      <c r="G230" s="21"/>
      <c r="H230" s="17" t="s">
        <v>5808</v>
      </c>
      <c r="I230" s="551" t="s">
        <v>4655</v>
      </c>
      <c r="J230" s="112"/>
      <c r="K230" s="81"/>
      <c r="L230" s="570" t="s">
        <v>4604</v>
      </c>
      <c r="M230" s="17" t="s">
        <v>5808</v>
      </c>
      <c r="N230" s="21"/>
      <c r="O230" s="2951">
        <v>0</v>
      </c>
      <c r="P230" s="21"/>
      <c r="Q230" s="21"/>
      <c r="R230" s="69" t="s">
        <v>4598</v>
      </c>
      <c r="S230" s="17" t="s">
        <v>4649</v>
      </c>
      <c r="T230" s="70"/>
    </row>
    <row r="231" spans="1:20" ht="24.75" customHeight="1" x14ac:dyDescent="0.25">
      <c r="A231" s="16"/>
      <c r="B231" s="23" t="s">
        <v>4598</v>
      </c>
      <c r="C231" s="17" t="s">
        <v>4649</v>
      </c>
      <c r="D231" s="25"/>
      <c r="E231" s="25"/>
      <c r="F231" s="2952">
        <v>0</v>
      </c>
      <c r="G231" s="25"/>
      <c r="H231" s="23" t="s">
        <v>5808</v>
      </c>
      <c r="I231" s="557" t="s">
        <v>4660</v>
      </c>
      <c r="J231" s="113"/>
      <c r="K231" s="114"/>
      <c r="L231" s="571" t="s">
        <v>4607</v>
      </c>
      <c r="M231" s="23" t="s">
        <v>5808</v>
      </c>
      <c r="N231" s="25"/>
      <c r="O231" s="25"/>
      <c r="P231" s="2952">
        <v>0</v>
      </c>
      <c r="Q231" s="25"/>
      <c r="R231" s="108" t="s">
        <v>4598</v>
      </c>
      <c r="S231" s="23" t="s">
        <v>4649</v>
      </c>
      <c r="T231" s="104"/>
    </row>
    <row r="232" spans="1:20" ht="24.75" customHeight="1" thickBot="1" x14ac:dyDescent="0.3">
      <c r="A232" s="87"/>
      <c r="B232" s="88" t="s">
        <v>4598</v>
      </c>
      <c r="C232" s="88" t="s">
        <v>4649</v>
      </c>
      <c r="D232" s="2967">
        <v>0</v>
      </c>
      <c r="E232" s="90"/>
      <c r="F232" s="90"/>
      <c r="G232" s="90"/>
      <c r="H232" s="88" t="s">
        <v>5808</v>
      </c>
      <c r="I232" s="555" t="s">
        <v>4664</v>
      </c>
      <c r="J232" s="115"/>
      <c r="K232" s="116"/>
      <c r="L232" s="572" t="s">
        <v>4609</v>
      </c>
      <c r="M232" s="88" t="s">
        <v>5808</v>
      </c>
      <c r="N232" s="2967">
        <v>0</v>
      </c>
      <c r="O232" s="90"/>
      <c r="P232" s="90"/>
      <c r="Q232" s="90"/>
      <c r="R232" s="93" t="s">
        <v>4598</v>
      </c>
      <c r="S232" s="88" t="s">
        <v>4649</v>
      </c>
      <c r="T232" s="94"/>
    </row>
    <row r="233" spans="1:20" ht="24.75" customHeight="1" thickTop="1" x14ac:dyDescent="0.25">
      <c r="A233" s="99"/>
      <c r="B233" s="72" t="s">
        <v>4598</v>
      </c>
      <c r="C233" s="72" t="s">
        <v>4649</v>
      </c>
      <c r="D233" s="74"/>
      <c r="E233" s="2968">
        <v>0</v>
      </c>
      <c r="F233" s="74"/>
      <c r="G233" s="74"/>
      <c r="H233" s="72" t="s">
        <v>5808</v>
      </c>
      <c r="I233" s="552" t="s">
        <v>4668</v>
      </c>
      <c r="J233" s="117"/>
      <c r="K233" s="83"/>
      <c r="L233" s="573" t="s">
        <v>4611</v>
      </c>
      <c r="M233" s="72" t="s">
        <v>5808</v>
      </c>
      <c r="N233" s="74"/>
      <c r="O233" s="2968">
        <v>0</v>
      </c>
      <c r="P233" s="74"/>
      <c r="Q233" s="74"/>
      <c r="R233" s="75" t="s">
        <v>4598</v>
      </c>
      <c r="S233" s="72" t="s">
        <v>4649</v>
      </c>
      <c r="T233" s="68"/>
    </row>
    <row r="234" spans="1:20" ht="24.75" customHeight="1" x14ac:dyDescent="0.25">
      <c r="A234" s="322"/>
      <c r="B234" s="17" t="s">
        <v>4598</v>
      </c>
      <c r="C234" s="17" t="s">
        <v>4649</v>
      </c>
      <c r="D234" s="21"/>
      <c r="E234" s="21"/>
      <c r="F234" s="2951">
        <v>0</v>
      </c>
      <c r="G234" s="21"/>
      <c r="H234" s="17" t="s">
        <v>5808</v>
      </c>
      <c r="I234" s="551" t="s">
        <v>4672</v>
      </c>
      <c r="J234" s="112"/>
      <c r="K234" s="81"/>
      <c r="L234" s="570" t="s">
        <v>4613</v>
      </c>
      <c r="M234" s="17" t="s">
        <v>5808</v>
      </c>
      <c r="N234" s="21"/>
      <c r="O234" s="21"/>
      <c r="P234" s="2951">
        <v>0</v>
      </c>
      <c r="Q234" s="21"/>
      <c r="R234" s="69" t="s">
        <v>4598</v>
      </c>
      <c r="S234" s="17" t="s">
        <v>4649</v>
      </c>
      <c r="T234" s="70"/>
    </row>
    <row r="235" spans="1:20" ht="24.75" customHeight="1" x14ac:dyDescent="0.25">
      <c r="A235" s="16"/>
      <c r="B235" s="17" t="s">
        <v>4598</v>
      </c>
      <c r="C235" s="17" t="s">
        <v>4649</v>
      </c>
      <c r="D235" s="2951">
        <v>0.21939778991407322</v>
      </c>
      <c r="E235" s="21"/>
      <c r="F235" s="21"/>
      <c r="G235" s="21"/>
      <c r="H235" s="17" t="s">
        <v>5818</v>
      </c>
      <c r="I235" s="551" t="s">
        <v>4677</v>
      </c>
      <c r="J235" s="112"/>
      <c r="K235" s="81"/>
      <c r="L235" s="570" t="s">
        <v>4617</v>
      </c>
      <c r="M235" s="17" t="s">
        <v>5818</v>
      </c>
      <c r="N235" s="2951">
        <v>0</v>
      </c>
      <c r="O235" s="21"/>
      <c r="P235" s="21"/>
      <c r="Q235" s="21"/>
      <c r="R235" s="69" t="s">
        <v>4598</v>
      </c>
      <c r="S235" s="17" t="s">
        <v>4649</v>
      </c>
      <c r="T235" s="70"/>
    </row>
    <row r="236" spans="1:20" ht="24.75" customHeight="1" x14ac:dyDescent="0.25">
      <c r="A236" s="322"/>
      <c r="B236" s="17" t="s">
        <v>4598</v>
      </c>
      <c r="C236" s="17" t="s">
        <v>4649</v>
      </c>
      <c r="D236" s="21"/>
      <c r="E236" s="2951">
        <v>8.4561955006877826E-2</v>
      </c>
      <c r="F236" s="21"/>
      <c r="G236" s="21"/>
      <c r="H236" s="17" t="s">
        <v>5818</v>
      </c>
      <c r="I236" s="551" t="s">
        <v>4681</v>
      </c>
      <c r="J236" s="112"/>
      <c r="K236" s="81"/>
      <c r="L236" s="570" t="s">
        <v>4621</v>
      </c>
      <c r="M236" s="17" t="s">
        <v>5818</v>
      </c>
      <c r="N236" s="21"/>
      <c r="O236" s="2951">
        <v>0</v>
      </c>
      <c r="P236" s="21"/>
      <c r="Q236" s="21"/>
      <c r="R236" s="69" t="s">
        <v>4598</v>
      </c>
      <c r="S236" s="17" t="s">
        <v>4649</v>
      </c>
      <c r="T236" s="82"/>
    </row>
    <row r="237" spans="1:20" ht="24.75" customHeight="1" x14ac:dyDescent="0.25">
      <c r="A237" s="322"/>
      <c r="B237" s="17" t="s">
        <v>4598</v>
      </c>
      <c r="C237" s="17" t="s">
        <v>4649</v>
      </c>
      <c r="D237" s="21"/>
      <c r="E237" s="21"/>
      <c r="F237" s="2951">
        <v>0</v>
      </c>
      <c r="G237" s="21"/>
      <c r="H237" s="17" t="s">
        <v>5818</v>
      </c>
      <c r="I237" s="551" t="s">
        <v>4685</v>
      </c>
      <c r="J237" s="112"/>
      <c r="K237" s="81"/>
      <c r="L237" s="570" t="s">
        <v>4687</v>
      </c>
      <c r="M237" s="17" t="s">
        <v>5818</v>
      </c>
      <c r="N237" s="21"/>
      <c r="O237" s="21"/>
      <c r="P237" s="2951">
        <v>0</v>
      </c>
      <c r="Q237" s="21"/>
      <c r="R237" s="69" t="s">
        <v>4598</v>
      </c>
      <c r="S237" s="17" t="s">
        <v>4649</v>
      </c>
      <c r="T237" s="70"/>
    </row>
    <row r="238" spans="1:20" ht="24.75" customHeight="1" x14ac:dyDescent="0.25">
      <c r="A238" s="322"/>
      <c r="B238" s="17" t="s">
        <v>4598</v>
      </c>
      <c r="C238" s="17" t="s">
        <v>4649</v>
      </c>
      <c r="D238" s="2951">
        <v>0</v>
      </c>
      <c r="E238" s="21"/>
      <c r="F238" s="21"/>
      <c r="G238" s="21"/>
      <c r="H238" s="17" t="s">
        <v>5818</v>
      </c>
      <c r="I238" s="551" t="s">
        <v>4690</v>
      </c>
      <c r="J238" s="112"/>
      <c r="K238" s="81"/>
      <c r="L238" s="570" t="s">
        <v>4692</v>
      </c>
      <c r="M238" s="17" t="s">
        <v>5818</v>
      </c>
      <c r="N238" s="2951">
        <v>0</v>
      </c>
      <c r="O238" s="21"/>
      <c r="P238" s="21"/>
      <c r="Q238" s="21"/>
      <c r="R238" s="69" t="s">
        <v>4598</v>
      </c>
      <c r="S238" s="17" t="s">
        <v>4649</v>
      </c>
      <c r="T238" s="70"/>
    </row>
    <row r="239" spans="1:20" ht="24.75" customHeight="1" x14ac:dyDescent="0.25">
      <c r="A239" s="322"/>
      <c r="B239" s="17" t="s">
        <v>4598</v>
      </c>
      <c r="C239" s="17" t="s">
        <v>4649</v>
      </c>
      <c r="D239" s="21"/>
      <c r="E239" s="2951">
        <v>0</v>
      </c>
      <c r="F239" s="21"/>
      <c r="G239" s="21"/>
      <c r="H239" s="17" t="s">
        <v>5818</v>
      </c>
      <c r="I239" s="551" t="s">
        <v>4695</v>
      </c>
      <c r="J239" s="112"/>
      <c r="K239" s="81"/>
      <c r="L239" s="570" t="s">
        <v>4696</v>
      </c>
      <c r="M239" s="17" t="s">
        <v>5818</v>
      </c>
      <c r="N239" s="21"/>
      <c r="O239" s="2951">
        <v>0</v>
      </c>
      <c r="P239" s="21"/>
      <c r="Q239" s="21"/>
      <c r="R239" s="69" t="s">
        <v>4598</v>
      </c>
      <c r="S239" s="17" t="s">
        <v>4649</v>
      </c>
      <c r="T239" s="70"/>
    </row>
    <row r="240" spans="1:20" ht="24.75" customHeight="1" x14ac:dyDescent="0.25">
      <c r="A240" s="322"/>
      <c r="B240" s="17" t="s">
        <v>4598</v>
      </c>
      <c r="C240" s="17" t="s">
        <v>4649</v>
      </c>
      <c r="D240" s="21"/>
      <c r="E240" s="21"/>
      <c r="F240" s="2951">
        <v>0</v>
      </c>
      <c r="G240" s="21"/>
      <c r="H240" s="17" t="s">
        <v>5818</v>
      </c>
      <c r="I240" s="551" t="s">
        <v>4698</v>
      </c>
      <c r="J240" s="112"/>
      <c r="K240" s="81"/>
      <c r="L240" s="570" t="s">
        <v>4699</v>
      </c>
      <c r="M240" s="17" t="s">
        <v>5818</v>
      </c>
      <c r="N240" s="21"/>
      <c r="O240" s="21"/>
      <c r="P240" s="2951">
        <v>0</v>
      </c>
      <c r="Q240" s="21"/>
      <c r="R240" s="69" t="s">
        <v>4598</v>
      </c>
      <c r="S240" s="17" t="s">
        <v>4649</v>
      </c>
      <c r="T240" s="70"/>
    </row>
    <row r="241" spans="1:20" ht="24.75" customHeight="1" x14ac:dyDescent="0.25">
      <c r="A241" s="322"/>
      <c r="B241" s="17" t="s">
        <v>4598</v>
      </c>
      <c r="C241" s="17" t="s">
        <v>4649</v>
      </c>
      <c r="D241" s="2951">
        <v>0</v>
      </c>
      <c r="E241" s="21"/>
      <c r="F241" s="21"/>
      <c r="G241" s="21"/>
      <c r="H241" s="17" t="s">
        <v>5818</v>
      </c>
      <c r="I241" s="551" t="s">
        <v>4700</v>
      </c>
      <c r="J241" s="112"/>
      <c r="K241" s="81"/>
      <c r="L241" s="570" t="s">
        <v>4701</v>
      </c>
      <c r="M241" s="17" t="s">
        <v>5818</v>
      </c>
      <c r="N241" s="2951">
        <v>0</v>
      </c>
      <c r="O241" s="21"/>
      <c r="P241" s="21"/>
      <c r="Q241" s="21"/>
      <c r="R241" s="69" t="s">
        <v>4598</v>
      </c>
      <c r="S241" s="17" t="s">
        <v>4649</v>
      </c>
      <c r="T241" s="70"/>
    </row>
    <row r="242" spans="1:20" ht="24.75" customHeight="1" x14ac:dyDescent="0.25">
      <c r="A242" s="322"/>
      <c r="B242" s="17" t="s">
        <v>4598</v>
      </c>
      <c r="C242" s="17" t="s">
        <v>4649</v>
      </c>
      <c r="D242" s="21"/>
      <c r="E242" s="2951">
        <v>0</v>
      </c>
      <c r="F242" s="21"/>
      <c r="G242" s="21"/>
      <c r="H242" s="17" t="s">
        <v>5818</v>
      </c>
      <c r="I242" s="551" t="s">
        <v>4704</v>
      </c>
      <c r="J242" s="112"/>
      <c r="K242" s="81"/>
      <c r="L242" s="570" t="s">
        <v>4705</v>
      </c>
      <c r="M242" s="17" t="s">
        <v>5818</v>
      </c>
      <c r="N242" s="21"/>
      <c r="O242" s="2951">
        <v>0</v>
      </c>
      <c r="P242" s="21"/>
      <c r="Q242" s="21"/>
      <c r="R242" s="69" t="s">
        <v>4598</v>
      </c>
      <c r="S242" s="17" t="s">
        <v>4649</v>
      </c>
      <c r="T242" s="70"/>
    </row>
    <row r="243" spans="1:20" ht="24.75" customHeight="1" thickBot="1" x14ac:dyDescent="0.3">
      <c r="A243" s="38"/>
      <c r="B243" s="35" t="s">
        <v>4598</v>
      </c>
      <c r="C243" s="35" t="s">
        <v>4649</v>
      </c>
      <c r="D243" s="36"/>
      <c r="E243" s="36"/>
      <c r="F243" s="2950">
        <v>0</v>
      </c>
      <c r="G243" s="36"/>
      <c r="H243" s="35" t="s">
        <v>5818</v>
      </c>
      <c r="I243" s="553" t="s">
        <v>4708</v>
      </c>
      <c r="J243" s="85"/>
      <c r="K243" s="84"/>
      <c r="L243" s="574" t="s">
        <v>4710</v>
      </c>
      <c r="M243" s="35" t="s">
        <v>5818</v>
      </c>
      <c r="N243" s="36"/>
      <c r="O243" s="36"/>
      <c r="P243" s="2950">
        <v>0</v>
      </c>
      <c r="Q243" s="36"/>
      <c r="R243" s="78" t="s">
        <v>4598</v>
      </c>
      <c r="S243" s="35" t="s">
        <v>4649</v>
      </c>
      <c r="T243" s="79"/>
    </row>
    <row r="244" spans="1:20" ht="15.6" thickTop="1" thickBot="1" x14ac:dyDescent="0.3">
      <c r="M244" s="80" t="s">
        <v>5652</v>
      </c>
      <c r="N244" s="33">
        <f>SUM(D226:D243,N226:N243)</f>
        <v>9.036474963338188</v>
      </c>
      <c r="O244" s="33">
        <f>SUM(E226:E243,O226:O243)</f>
        <v>1.1741348390507806</v>
      </c>
      <c r="P244" s="33">
        <f>SUM(F226:F243,P226:P243)</f>
        <v>0.61534442000336587</v>
      </c>
    </row>
    <row r="245" spans="1:20" ht="18.600000000000001" thickTop="1" thickBot="1" x14ac:dyDescent="0.3">
      <c r="A245" s="2" t="s">
        <v>6961</v>
      </c>
      <c r="C245" s="3546" t="s">
        <v>5844</v>
      </c>
      <c r="D245" s="3546"/>
      <c r="E245" s="3546"/>
      <c r="F245" s="3546"/>
      <c r="G245" s="53"/>
      <c r="H245" s="124"/>
      <c r="I245" s="124"/>
      <c r="J245" s="3547" t="s">
        <v>5070</v>
      </c>
      <c r="K245" s="3553"/>
      <c r="L245" s="124"/>
      <c r="M245" s="118" t="s">
        <v>5845</v>
      </c>
      <c r="N245" s="53"/>
      <c r="O245" s="53"/>
      <c r="P245" s="53"/>
      <c r="Q245" s="53"/>
      <c r="R245" s="53"/>
      <c r="S245" s="53"/>
    </row>
    <row r="246" spans="1:20" ht="15.6" thickTop="1" thickBot="1" x14ac:dyDescent="0.3">
      <c r="A246" s="3"/>
      <c r="D246" s="54"/>
      <c r="E246" s="54"/>
      <c r="F246" s="54"/>
      <c r="G246" s="54"/>
      <c r="H246" s="4"/>
      <c r="I246" s="4"/>
      <c r="K246" s="56"/>
      <c r="L246" s="567"/>
      <c r="M246" s="1448" t="s">
        <v>4570</v>
      </c>
      <c r="N246" s="1445"/>
      <c r="O246" s="1446"/>
      <c r="P246" s="1447"/>
      <c r="Q246" s="510" t="s">
        <v>4571</v>
      </c>
      <c r="R246" s="133"/>
      <c r="S246" s="128"/>
      <c r="T246" s="530"/>
    </row>
    <row r="247" spans="1:20" ht="15.6" thickTop="1" thickBot="1" x14ac:dyDescent="0.3">
      <c r="A247" s="5" t="s">
        <v>4572</v>
      </c>
      <c r="B247" s="6" t="s">
        <v>4573</v>
      </c>
      <c r="C247" s="7" t="s">
        <v>4574</v>
      </c>
      <c r="D247" s="6" t="s">
        <v>4575</v>
      </c>
      <c r="E247" s="6" t="s">
        <v>4576</v>
      </c>
      <c r="F247" s="6" t="s">
        <v>4577</v>
      </c>
      <c r="G247" s="6" t="s">
        <v>4578</v>
      </c>
      <c r="H247" s="8" t="s">
        <v>4579</v>
      </c>
      <c r="I247" s="549"/>
      <c r="J247" s="58" t="s">
        <v>4580</v>
      </c>
      <c r="K247" s="59" t="s">
        <v>4580</v>
      </c>
      <c r="L247" s="568"/>
      <c r="M247" s="8" t="s">
        <v>4579</v>
      </c>
      <c r="N247" s="6" t="s">
        <v>4575</v>
      </c>
      <c r="O247" s="6" t="s">
        <v>4576</v>
      </c>
      <c r="P247" s="6" t="s">
        <v>4577</v>
      </c>
      <c r="Q247" s="6" t="s">
        <v>4578</v>
      </c>
      <c r="R247" s="6" t="s">
        <v>4573</v>
      </c>
      <c r="S247" s="7" t="s">
        <v>4574</v>
      </c>
      <c r="T247" s="60" t="s">
        <v>4572</v>
      </c>
    </row>
    <row r="248" spans="1:20" ht="15" thickTop="1" x14ac:dyDescent="0.25">
      <c r="A248" s="10"/>
      <c r="B248" s="11" t="s">
        <v>4598</v>
      </c>
      <c r="C248" s="13" t="s">
        <v>4649</v>
      </c>
      <c r="D248" s="2948"/>
      <c r="E248" s="15"/>
      <c r="F248" s="15"/>
      <c r="G248" s="15"/>
      <c r="H248" s="13" t="s">
        <v>5793</v>
      </c>
      <c r="I248" s="1243" t="s">
        <v>5794</v>
      </c>
      <c r="J248" s="61"/>
      <c r="K248" s="62"/>
      <c r="L248" s="569" t="s">
        <v>5795</v>
      </c>
      <c r="M248" s="11" t="s">
        <v>5793</v>
      </c>
      <c r="N248" s="2948"/>
      <c r="O248" s="15"/>
      <c r="P248" s="15"/>
      <c r="Q248" s="15"/>
      <c r="R248" s="63" t="s">
        <v>4598</v>
      </c>
      <c r="S248" s="11" t="s">
        <v>4649</v>
      </c>
      <c r="T248" s="98"/>
    </row>
    <row r="249" spans="1:20" x14ac:dyDescent="0.25">
      <c r="A249" s="16"/>
      <c r="B249" s="17" t="s">
        <v>4598</v>
      </c>
      <c r="C249" s="17" t="s">
        <v>4649</v>
      </c>
      <c r="D249" s="19"/>
      <c r="E249" s="2949"/>
      <c r="F249" s="19"/>
      <c r="G249" s="19"/>
      <c r="H249" s="17" t="s">
        <v>5797</v>
      </c>
      <c r="I249" s="551" t="s">
        <v>4645</v>
      </c>
      <c r="J249" s="65"/>
      <c r="K249" s="66"/>
      <c r="L249" s="551" t="s">
        <v>4591</v>
      </c>
      <c r="M249" s="17" t="s">
        <v>5793</v>
      </c>
      <c r="N249" s="19"/>
      <c r="O249" s="2949"/>
      <c r="P249" s="19"/>
      <c r="Q249" s="19"/>
      <c r="R249" s="67" t="s">
        <v>4598</v>
      </c>
      <c r="S249" s="17" t="s">
        <v>4649</v>
      </c>
      <c r="T249" s="68"/>
    </row>
    <row r="250" spans="1:20" x14ac:dyDescent="0.25">
      <c r="A250" s="322"/>
      <c r="B250" s="17" t="s">
        <v>4598</v>
      </c>
      <c r="C250" s="17" t="s">
        <v>4649</v>
      </c>
      <c r="D250" s="21"/>
      <c r="E250" s="21"/>
      <c r="F250" s="2951"/>
      <c r="G250" s="21"/>
      <c r="H250" s="17" t="s">
        <v>5793</v>
      </c>
      <c r="I250" s="551" t="s">
        <v>4648</v>
      </c>
      <c r="J250" s="112"/>
      <c r="K250" s="81"/>
      <c r="L250" s="570" t="s">
        <v>4596</v>
      </c>
      <c r="M250" s="17" t="s">
        <v>5793</v>
      </c>
      <c r="N250" s="21"/>
      <c r="O250" s="21"/>
      <c r="P250" s="2951"/>
      <c r="Q250" s="21"/>
      <c r="R250" s="69" t="s">
        <v>4598</v>
      </c>
      <c r="S250" s="17" t="s">
        <v>4649</v>
      </c>
      <c r="T250" s="70"/>
    </row>
    <row r="251" spans="1:20" x14ac:dyDescent="0.25">
      <c r="A251" s="16"/>
      <c r="B251" s="17" t="s">
        <v>4598</v>
      </c>
      <c r="C251" s="17" t="s">
        <v>4649</v>
      </c>
      <c r="D251" s="2951"/>
      <c r="E251" s="21"/>
      <c r="F251" s="21"/>
      <c r="G251" s="21"/>
      <c r="H251" s="17" t="s">
        <v>5802</v>
      </c>
      <c r="I251" s="551" t="s">
        <v>4652</v>
      </c>
      <c r="J251" s="112"/>
      <c r="K251" s="81"/>
      <c r="L251" s="570" t="s">
        <v>4601</v>
      </c>
      <c r="M251" s="17" t="s">
        <v>5802</v>
      </c>
      <c r="N251" s="2951"/>
      <c r="O251" s="21"/>
      <c r="P251" s="21"/>
      <c r="Q251" s="21"/>
      <c r="R251" s="69" t="s">
        <v>4598</v>
      </c>
      <c r="S251" s="17" t="s">
        <v>4649</v>
      </c>
      <c r="T251" s="68"/>
    </row>
    <row r="252" spans="1:20" x14ac:dyDescent="0.25">
      <c r="A252" s="322"/>
      <c r="B252" s="17" t="s">
        <v>4598</v>
      </c>
      <c r="C252" s="17" t="s">
        <v>4649</v>
      </c>
      <c r="D252" s="21"/>
      <c r="E252" s="2951"/>
      <c r="F252" s="21"/>
      <c r="G252" s="21"/>
      <c r="H252" s="17" t="s">
        <v>5797</v>
      </c>
      <c r="I252" s="551" t="s">
        <v>4655</v>
      </c>
      <c r="J252" s="112"/>
      <c r="K252" s="81"/>
      <c r="L252" s="570" t="s">
        <v>4604</v>
      </c>
      <c r="M252" s="17" t="s">
        <v>5797</v>
      </c>
      <c r="N252" s="21"/>
      <c r="O252" s="2951"/>
      <c r="P252" s="21"/>
      <c r="Q252" s="21"/>
      <c r="R252" s="69" t="s">
        <v>4598</v>
      </c>
      <c r="S252" s="17" t="s">
        <v>4649</v>
      </c>
      <c r="T252" s="70"/>
    </row>
    <row r="253" spans="1:20" x14ac:dyDescent="0.25">
      <c r="A253" s="16"/>
      <c r="B253" s="23" t="s">
        <v>4598</v>
      </c>
      <c r="C253" s="17" t="s">
        <v>4649</v>
      </c>
      <c r="D253" s="25"/>
      <c r="E253" s="25"/>
      <c r="F253" s="2952"/>
      <c r="G253" s="25"/>
      <c r="H253" s="23" t="s">
        <v>5808</v>
      </c>
      <c r="I253" s="557" t="s">
        <v>4660</v>
      </c>
      <c r="J253" s="113"/>
      <c r="K253" s="114"/>
      <c r="L253" s="571" t="s">
        <v>4607</v>
      </c>
      <c r="M253" s="23" t="s">
        <v>5808</v>
      </c>
      <c r="N253" s="25"/>
      <c r="O253" s="25"/>
      <c r="P253" s="2952"/>
      <c r="Q253" s="25"/>
      <c r="R253" s="108" t="s">
        <v>4598</v>
      </c>
      <c r="S253" s="23" t="s">
        <v>4649</v>
      </c>
      <c r="T253" s="104"/>
    </row>
    <row r="254" spans="1:20" x14ac:dyDescent="0.25">
      <c r="A254" s="16"/>
      <c r="B254" s="23" t="s">
        <v>4598</v>
      </c>
      <c r="C254" s="23" t="s">
        <v>4649</v>
      </c>
      <c r="D254" s="2952"/>
      <c r="E254" s="25"/>
      <c r="F254" s="25"/>
      <c r="G254" s="25"/>
      <c r="H254" s="23" t="s">
        <v>5808</v>
      </c>
      <c r="I254" s="557" t="s">
        <v>4664</v>
      </c>
      <c r="J254" s="113"/>
      <c r="K254" s="114"/>
      <c r="L254" s="571" t="s">
        <v>4609</v>
      </c>
      <c r="M254" s="23" t="s">
        <v>5808</v>
      </c>
      <c r="N254" s="2952"/>
      <c r="O254" s="25"/>
      <c r="P254" s="25"/>
      <c r="Q254" s="25"/>
      <c r="R254" s="108" t="s">
        <v>4598</v>
      </c>
      <c r="S254" s="23" t="s">
        <v>4649</v>
      </c>
      <c r="T254" s="104"/>
    </row>
    <row r="255" spans="1:20" ht="15" thickBot="1" x14ac:dyDescent="0.3">
      <c r="A255" s="87"/>
      <c r="B255" s="88" t="s">
        <v>4598</v>
      </c>
      <c r="C255" s="88" t="s">
        <v>4649</v>
      </c>
      <c r="D255" s="90"/>
      <c r="E255" s="2967"/>
      <c r="F255" s="90"/>
      <c r="G255" s="90"/>
      <c r="H255" s="88" t="s">
        <v>5808</v>
      </c>
      <c r="I255" s="555" t="s">
        <v>4668</v>
      </c>
      <c r="J255" s="115"/>
      <c r="K255" s="116"/>
      <c r="L255" s="572" t="s">
        <v>4611</v>
      </c>
      <c r="M255" s="88" t="s">
        <v>5808</v>
      </c>
      <c r="N255" s="90"/>
      <c r="O255" s="2967"/>
      <c r="P255" s="90"/>
      <c r="Q255" s="90"/>
      <c r="R255" s="93" t="s">
        <v>4598</v>
      </c>
      <c r="S255" s="88" t="s">
        <v>4649</v>
      </c>
      <c r="T255" s="94"/>
    </row>
    <row r="256" spans="1:20" ht="15" thickTop="1" x14ac:dyDescent="0.25">
      <c r="A256" s="71"/>
      <c r="B256" s="72" t="s">
        <v>4598</v>
      </c>
      <c r="C256" s="72" t="s">
        <v>4649</v>
      </c>
      <c r="D256" s="74"/>
      <c r="E256" s="74"/>
      <c r="F256" s="2968"/>
      <c r="G256" s="74"/>
      <c r="H256" s="72" t="s">
        <v>5808</v>
      </c>
      <c r="I256" s="552" t="s">
        <v>4672</v>
      </c>
      <c r="J256" s="117"/>
      <c r="K256" s="83"/>
      <c r="L256" s="573" t="s">
        <v>4613</v>
      </c>
      <c r="M256" s="72" t="s">
        <v>5808</v>
      </c>
      <c r="N256" s="74"/>
      <c r="O256" s="74"/>
      <c r="P256" s="2968"/>
      <c r="Q256" s="74"/>
      <c r="R256" s="75" t="s">
        <v>4598</v>
      </c>
      <c r="S256" s="72" t="s">
        <v>4649</v>
      </c>
      <c r="T256" s="68"/>
    </row>
    <row r="257" spans="1:20" x14ac:dyDescent="0.25">
      <c r="A257" s="16"/>
      <c r="B257" s="17" t="s">
        <v>4598</v>
      </c>
      <c r="C257" s="17" t="s">
        <v>4649</v>
      </c>
      <c r="D257" s="2951"/>
      <c r="E257" s="21"/>
      <c r="F257" s="21"/>
      <c r="G257" s="21"/>
      <c r="H257" s="17" t="s">
        <v>5818</v>
      </c>
      <c r="I257" s="551" t="s">
        <v>4677</v>
      </c>
      <c r="J257" s="112"/>
      <c r="K257" s="81"/>
      <c r="L257" s="570" t="s">
        <v>4617</v>
      </c>
      <c r="M257" s="17" t="s">
        <v>5818</v>
      </c>
      <c r="N257" s="2951"/>
      <c r="O257" s="21"/>
      <c r="P257" s="21"/>
      <c r="Q257" s="21"/>
      <c r="R257" s="69" t="s">
        <v>4598</v>
      </c>
      <c r="S257" s="17" t="s">
        <v>4649</v>
      </c>
      <c r="T257" s="70"/>
    </row>
    <row r="258" spans="1:20" x14ac:dyDescent="0.25">
      <c r="A258" s="322"/>
      <c r="B258" s="17" t="s">
        <v>4598</v>
      </c>
      <c r="C258" s="17" t="s">
        <v>4649</v>
      </c>
      <c r="D258" s="21"/>
      <c r="E258" s="2951"/>
      <c r="F258" s="21"/>
      <c r="G258" s="21"/>
      <c r="H258" s="17" t="s">
        <v>5818</v>
      </c>
      <c r="I258" s="551" t="s">
        <v>4681</v>
      </c>
      <c r="J258" s="112"/>
      <c r="K258" s="81"/>
      <c r="L258" s="570" t="s">
        <v>4621</v>
      </c>
      <c r="M258" s="17" t="s">
        <v>5818</v>
      </c>
      <c r="N258" s="21"/>
      <c r="O258" s="2951"/>
      <c r="P258" s="21"/>
      <c r="Q258" s="21"/>
      <c r="R258" s="69" t="s">
        <v>4598</v>
      </c>
      <c r="S258" s="17" t="s">
        <v>4649</v>
      </c>
      <c r="T258" s="82"/>
    </row>
    <row r="259" spans="1:20" x14ac:dyDescent="0.25">
      <c r="A259" s="322"/>
      <c r="B259" s="17" t="s">
        <v>4598</v>
      </c>
      <c r="C259" s="17" t="s">
        <v>4649</v>
      </c>
      <c r="D259" s="21"/>
      <c r="E259" s="21"/>
      <c r="F259" s="2951"/>
      <c r="G259" s="21"/>
      <c r="H259" s="17" t="s">
        <v>5818</v>
      </c>
      <c r="I259" s="551" t="s">
        <v>4685</v>
      </c>
      <c r="J259" s="112"/>
      <c r="K259" s="81"/>
      <c r="L259" s="570" t="s">
        <v>4687</v>
      </c>
      <c r="M259" s="17" t="s">
        <v>5818</v>
      </c>
      <c r="N259" s="21"/>
      <c r="O259" s="21"/>
      <c r="P259" s="2951"/>
      <c r="Q259" s="21"/>
      <c r="R259" s="69" t="s">
        <v>4598</v>
      </c>
      <c r="S259" s="17" t="s">
        <v>4649</v>
      </c>
      <c r="T259" s="70"/>
    </row>
    <row r="260" spans="1:20" x14ac:dyDescent="0.25">
      <c r="A260" s="322"/>
      <c r="B260" s="17" t="s">
        <v>4598</v>
      </c>
      <c r="C260" s="17" t="s">
        <v>4649</v>
      </c>
      <c r="D260" s="2951"/>
      <c r="E260" s="21"/>
      <c r="F260" s="21"/>
      <c r="G260" s="21"/>
      <c r="H260" s="17" t="s">
        <v>5818</v>
      </c>
      <c r="I260" s="551" t="s">
        <v>4690</v>
      </c>
      <c r="J260" s="112"/>
      <c r="K260" s="81"/>
      <c r="L260" s="570" t="s">
        <v>4692</v>
      </c>
      <c r="M260" s="17" t="s">
        <v>5818</v>
      </c>
      <c r="N260" s="2951"/>
      <c r="O260" s="21"/>
      <c r="P260" s="21"/>
      <c r="Q260" s="21"/>
      <c r="R260" s="69" t="s">
        <v>4598</v>
      </c>
      <c r="S260" s="17" t="s">
        <v>4649</v>
      </c>
      <c r="T260" s="70"/>
    </row>
    <row r="261" spans="1:20" x14ac:dyDescent="0.25">
      <c r="A261" s="322"/>
      <c r="B261" s="17" t="s">
        <v>4598</v>
      </c>
      <c r="C261" s="17" t="s">
        <v>4649</v>
      </c>
      <c r="D261" s="21"/>
      <c r="E261" s="2951"/>
      <c r="F261" s="21"/>
      <c r="G261" s="21"/>
      <c r="H261" s="17" t="s">
        <v>5818</v>
      </c>
      <c r="I261" s="551" t="s">
        <v>4695</v>
      </c>
      <c r="J261" s="112"/>
      <c r="K261" s="81"/>
      <c r="L261" s="570" t="s">
        <v>4696</v>
      </c>
      <c r="M261" s="17" t="s">
        <v>5818</v>
      </c>
      <c r="N261" s="21"/>
      <c r="O261" s="2951"/>
      <c r="P261" s="21"/>
      <c r="Q261" s="21"/>
      <c r="R261" s="69" t="s">
        <v>4598</v>
      </c>
      <c r="S261" s="17" t="s">
        <v>4649</v>
      </c>
      <c r="T261" s="70"/>
    </row>
    <row r="262" spans="1:20" x14ac:dyDescent="0.25">
      <c r="A262" s="322"/>
      <c r="B262" s="17" t="s">
        <v>4598</v>
      </c>
      <c r="C262" s="17" t="s">
        <v>4649</v>
      </c>
      <c r="D262" s="21"/>
      <c r="E262" s="21"/>
      <c r="F262" s="2951"/>
      <c r="G262" s="21"/>
      <c r="H262" s="17" t="s">
        <v>5818</v>
      </c>
      <c r="I262" s="551" t="s">
        <v>4698</v>
      </c>
      <c r="J262" s="112"/>
      <c r="K262" s="81"/>
      <c r="L262" s="570" t="s">
        <v>4699</v>
      </c>
      <c r="M262" s="17" t="s">
        <v>5818</v>
      </c>
      <c r="N262" s="21"/>
      <c r="O262" s="21"/>
      <c r="P262" s="2951"/>
      <c r="Q262" s="21"/>
      <c r="R262" s="69" t="s">
        <v>4598</v>
      </c>
      <c r="S262" s="17" t="s">
        <v>4649</v>
      </c>
      <c r="T262" s="70"/>
    </row>
    <row r="263" spans="1:20" x14ac:dyDescent="0.25">
      <c r="A263" s="322"/>
      <c r="B263" s="17" t="s">
        <v>4598</v>
      </c>
      <c r="C263" s="17" t="s">
        <v>4649</v>
      </c>
      <c r="D263" s="2951"/>
      <c r="E263" s="21"/>
      <c r="F263" s="21"/>
      <c r="G263" s="21"/>
      <c r="H263" s="17" t="s">
        <v>5818</v>
      </c>
      <c r="I263" s="551" t="s">
        <v>4700</v>
      </c>
      <c r="J263" s="112"/>
      <c r="K263" s="81"/>
      <c r="L263" s="570" t="s">
        <v>4701</v>
      </c>
      <c r="M263" s="17" t="s">
        <v>5818</v>
      </c>
      <c r="N263" s="2951"/>
      <c r="O263" s="21"/>
      <c r="P263" s="21"/>
      <c r="Q263" s="21"/>
      <c r="R263" s="69" t="s">
        <v>4598</v>
      </c>
      <c r="S263" s="17" t="s">
        <v>4649</v>
      </c>
      <c r="T263" s="70"/>
    </row>
    <row r="264" spans="1:20" x14ac:dyDescent="0.25">
      <c r="A264" s="322"/>
      <c r="B264" s="17" t="s">
        <v>4598</v>
      </c>
      <c r="C264" s="17" t="s">
        <v>4649</v>
      </c>
      <c r="D264" s="21"/>
      <c r="E264" s="2951"/>
      <c r="F264" s="21"/>
      <c r="G264" s="21"/>
      <c r="H264" s="17" t="s">
        <v>5818</v>
      </c>
      <c r="I264" s="551" t="s">
        <v>4704</v>
      </c>
      <c r="J264" s="112"/>
      <c r="K264" s="81"/>
      <c r="L264" s="570" t="s">
        <v>4705</v>
      </c>
      <c r="M264" s="17" t="s">
        <v>5818</v>
      </c>
      <c r="N264" s="21"/>
      <c r="O264" s="2951"/>
      <c r="P264" s="21"/>
      <c r="Q264" s="21"/>
      <c r="R264" s="69" t="s">
        <v>4598</v>
      </c>
      <c r="S264" s="17" t="s">
        <v>4649</v>
      </c>
      <c r="T264" s="70"/>
    </row>
    <row r="265" spans="1:20" x14ac:dyDescent="0.25">
      <c r="A265" s="322"/>
      <c r="B265" s="17" t="s">
        <v>4598</v>
      </c>
      <c r="C265" s="17" t="s">
        <v>4649</v>
      </c>
      <c r="D265" s="21"/>
      <c r="E265" s="21"/>
      <c r="F265" s="2951"/>
      <c r="G265" s="21"/>
      <c r="H265" s="17" t="s">
        <v>5818</v>
      </c>
      <c r="I265" s="551" t="s">
        <v>4708</v>
      </c>
      <c r="J265" s="112"/>
      <c r="K265" s="81"/>
      <c r="L265" s="570" t="s">
        <v>4710</v>
      </c>
      <c r="M265" s="17" t="s">
        <v>5818</v>
      </c>
      <c r="N265" s="21"/>
      <c r="O265" s="21"/>
      <c r="P265" s="2951"/>
      <c r="Q265" s="21"/>
      <c r="R265" s="69" t="s">
        <v>4598</v>
      </c>
      <c r="S265" s="17" t="s">
        <v>4649</v>
      </c>
      <c r="T265" s="70"/>
    </row>
    <row r="266" spans="1:20" ht="15" thickBot="1" x14ac:dyDescent="0.3">
      <c r="A266" s="119"/>
      <c r="B266" s="29" t="s">
        <v>4598</v>
      </c>
      <c r="C266" s="29" t="s">
        <v>4649</v>
      </c>
      <c r="D266" s="2953"/>
      <c r="E266" s="30"/>
      <c r="F266" s="30"/>
      <c r="G266" s="30"/>
      <c r="H266" s="29" t="s">
        <v>5818</v>
      </c>
      <c r="I266" s="558" t="s">
        <v>4934</v>
      </c>
      <c r="J266" s="120"/>
      <c r="K266" s="121"/>
      <c r="L266" s="575" t="s">
        <v>4935</v>
      </c>
      <c r="M266" s="29" t="s">
        <v>5818</v>
      </c>
      <c r="N266" s="2953"/>
      <c r="O266" s="30"/>
      <c r="P266" s="30"/>
      <c r="Q266" s="30"/>
      <c r="R266" s="110" t="s">
        <v>4598</v>
      </c>
      <c r="S266" s="29" t="s">
        <v>4649</v>
      </c>
      <c r="T266" s="111"/>
    </row>
    <row r="267" spans="1:20" ht="15.6" thickTop="1" thickBot="1" x14ac:dyDescent="0.3">
      <c r="M267" s="80" t="s">
        <v>5652</v>
      </c>
      <c r="N267" s="33">
        <f>SUM(D248:D266,N248:N266)</f>
        <v>0</v>
      </c>
      <c r="O267" s="33">
        <f>SUM(E248:E266,O248:O266)</f>
        <v>0</v>
      </c>
      <c r="P267" s="33">
        <f>SUM(F248:F266,P248:P266)</f>
        <v>0</v>
      </c>
    </row>
    <row r="268" spans="1:20" ht="18.600000000000001" thickTop="1" thickBot="1" x14ac:dyDescent="0.3">
      <c r="A268" s="2" t="s">
        <v>6962</v>
      </c>
      <c r="C268" s="3546" t="s">
        <v>5846</v>
      </c>
      <c r="D268" s="3546"/>
      <c r="E268" s="3546"/>
      <c r="F268" s="3546"/>
      <c r="G268" s="53"/>
      <c r="H268" s="124"/>
      <c r="I268" s="124"/>
      <c r="J268" s="3547" t="s">
        <v>5070</v>
      </c>
      <c r="K268" s="3553"/>
      <c r="L268" s="124"/>
      <c r="M268" s="124"/>
      <c r="N268" s="53"/>
      <c r="O268" s="53"/>
      <c r="P268" s="53"/>
      <c r="Q268" s="53"/>
      <c r="R268" s="53"/>
      <c r="S268" s="53"/>
    </row>
    <row r="269" spans="1:20" ht="15" customHeight="1" thickTop="1" thickBot="1" x14ac:dyDescent="0.3">
      <c r="A269" s="3"/>
      <c r="D269" s="54"/>
      <c r="E269" s="54"/>
      <c r="F269" s="54"/>
      <c r="G269" s="54"/>
      <c r="H269" s="4"/>
      <c r="I269" s="4"/>
      <c r="K269" s="56"/>
      <c r="L269" s="567"/>
      <c r="M269" s="1448" t="s">
        <v>4570</v>
      </c>
      <c r="N269" s="1445">
        <v>6.5</v>
      </c>
      <c r="O269" s="1446">
        <v>1.4</v>
      </c>
      <c r="P269" s="1447">
        <v>1.4</v>
      </c>
      <c r="Q269" s="510" t="s">
        <v>4571</v>
      </c>
      <c r="R269" s="133"/>
      <c r="S269" s="128"/>
      <c r="T269" s="530"/>
    </row>
    <row r="270" spans="1:20" ht="15.6" thickTop="1" thickBot="1" x14ac:dyDescent="0.3">
      <c r="A270" s="5" t="s">
        <v>4572</v>
      </c>
      <c r="B270" s="6" t="s">
        <v>4573</v>
      </c>
      <c r="C270" s="7" t="s">
        <v>4574</v>
      </c>
      <c r="D270" s="6" t="s">
        <v>4575</v>
      </c>
      <c r="E270" s="6" t="s">
        <v>4576</v>
      </c>
      <c r="F270" s="6" t="s">
        <v>4577</v>
      </c>
      <c r="G270" s="6" t="s">
        <v>4578</v>
      </c>
      <c r="H270" s="8" t="s">
        <v>4579</v>
      </c>
      <c r="I270" s="549"/>
      <c r="J270" s="58" t="s">
        <v>4580</v>
      </c>
      <c r="K270" s="59" t="s">
        <v>4580</v>
      </c>
      <c r="L270" s="568"/>
      <c r="M270" s="8" t="s">
        <v>4579</v>
      </c>
      <c r="N270" s="6" t="s">
        <v>4575</v>
      </c>
      <c r="O270" s="6" t="s">
        <v>4576</v>
      </c>
      <c r="P270" s="6" t="s">
        <v>4577</v>
      </c>
      <c r="Q270" s="6" t="s">
        <v>4578</v>
      </c>
      <c r="R270" s="6" t="s">
        <v>4573</v>
      </c>
      <c r="S270" s="7" t="s">
        <v>4574</v>
      </c>
      <c r="T270" s="60" t="s">
        <v>4572</v>
      </c>
    </row>
    <row r="271" spans="1:20" ht="27" thickTop="1" x14ac:dyDescent="0.25">
      <c r="A271" s="10"/>
      <c r="B271" s="11" t="s">
        <v>569</v>
      </c>
      <c r="C271" s="17" t="s">
        <v>4649</v>
      </c>
      <c r="D271" s="2948">
        <v>0</v>
      </c>
      <c r="E271" s="15"/>
      <c r="F271" s="15"/>
      <c r="G271" s="15"/>
      <c r="H271" s="13" t="s">
        <v>5793</v>
      </c>
      <c r="I271" s="554" t="s">
        <v>4640</v>
      </c>
      <c r="J271" s="1076" t="s">
        <v>5839</v>
      </c>
      <c r="K271" s="1072" t="s">
        <v>5847</v>
      </c>
      <c r="L271" s="1281" t="s">
        <v>4586</v>
      </c>
      <c r="M271" s="11" t="s">
        <v>5793</v>
      </c>
      <c r="N271" s="2948">
        <v>1.244752671364336</v>
      </c>
      <c r="O271" s="15"/>
      <c r="P271" s="15"/>
      <c r="Q271" s="15"/>
      <c r="R271" s="63" t="s">
        <v>4638</v>
      </c>
      <c r="S271" s="97" t="s">
        <v>4583</v>
      </c>
      <c r="T271" s="1113" t="s">
        <v>5848</v>
      </c>
    </row>
    <row r="272" spans="1:20" ht="24.75" customHeight="1" x14ac:dyDescent="0.25">
      <c r="A272" s="16" t="s">
        <v>5849</v>
      </c>
      <c r="B272" s="17" t="s">
        <v>4638</v>
      </c>
      <c r="C272" s="18" t="s">
        <v>4583</v>
      </c>
      <c r="D272" s="19"/>
      <c r="E272" s="2949">
        <v>1.094478206483027</v>
      </c>
      <c r="F272" s="19"/>
      <c r="G272" s="19"/>
      <c r="H272" s="17" t="s">
        <v>5797</v>
      </c>
      <c r="I272" s="1278" t="s">
        <v>4645</v>
      </c>
      <c r="J272" s="1077" t="s">
        <v>2832</v>
      </c>
      <c r="K272" s="1074" t="s">
        <v>5839</v>
      </c>
      <c r="L272" s="1278" t="s">
        <v>4591</v>
      </c>
      <c r="M272" s="17" t="s">
        <v>5793</v>
      </c>
      <c r="N272" s="19"/>
      <c r="O272" s="2949">
        <v>1.2153896623290465</v>
      </c>
      <c r="P272" s="19"/>
      <c r="Q272" s="19"/>
      <c r="R272" s="67" t="s">
        <v>4638</v>
      </c>
      <c r="S272" s="18" t="s">
        <v>4583</v>
      </c>
      <c r="T272" s="68" t="s">
        <v>5850</v>
      </c>
    </row>
    <row r="273" spans="1:20" ht="24.75" customHeight="1" x14ac:dyDescent="0.25">
      <c r="A273" s="107" t="s">
        <v>5851</v>
      </c>
      <c r="B273" s="17" t="s">
        <v>4638</v>
      </c>
      <c r="C273" s="18" t="s">
        <v>4583</v>
      </c>
      <c r="D273" s="21"/>
      <c r="E273" s="21"/>
      <c r="F273" s="2951">
        <v>0</v>
      </c>
      <c r="G273" s="21"/>
      <c r="H273" s="17" t="s">
        <v>5793</v>
      </c>
      <c r="I273" s="1278" t="s">
        <v>4648</v>
      </c>
      <c r="J273" s="1077" t="s">
        <v>2832</v>
      </c>
      <c r="K273" s="1075" t="s">
        <v>5852</v>
      </c>
      <c r="L273" s="1278" t="s">
        <v>4596</v>
      </c>
      <c r="M273" s="17" t="s">
        <v>5793</v>
      </c>
      <c r="N273" s="21"/>
      <c r="O273" s="21"/>
      <c r="P273" s="2951">
        <v>1.0623655689202263</v>
      </c>
      <c r="Q273" s="21"/>
      <c r="R273" s="69" t="s">
        <v>4638</v>
      </c>
      <c r="S273" s="18" t="s">
        <v>4583</v>
      </c>
      <c r="T273" s="70" t="s">
        <v>5853</v>
      </c>
    </row>
    <row r="274" spans="1:20" ht="24.75" customHeight="1" x14ac:dyDescent="0.25">
      <c r="A274" s="663" t="s">
        <v>5854</v>
      </c>
      <c r="B274" s="17" t="s">
        <v>4638</v>
      </c>
      <c r="C274" s="18" t="s">
        <v>4583</v>
      </c>
      <c r="D274" s="2951">
        <v>4.2171316190107815</v>
      </c>
      <c r="E274" s="21"/>
      <c r="F274" s="21"/>
      <c r="G274" s="21"/>
      <c r="H274" s="17" t="s">
        <v>5802</v>
      </c>
      <c r="I274" s="1278" t="s">
        <v>4652</v>
      </c>
      <c r="J274" s="1077" t="s">
        <v>2832</v>
      </c>
      <c r="K274" s="1078"/>
      <c r="L274" s="570" t="s">
        <v>4601</v>
      </c>
      <c r="M274" s="17" t="s">
        <v>5802</v>
      </c>
      <c r="N274" s="2951">
        <v>0</v>
      </c>
      <c r="O274" s="21"/>
      <c r="P274" s="21"/>
      <c r="Q274" s="21"/>
      <c r="R274" s="69" t="s">
        <v>4598</v>
      </c>
      <c r="S274" s="17" t="s">
        <v>4649</v>
      </c>
      <c r="T274" s="68"/>
    </row>
    <row r="275" spans="1:20" ht="24.75" customHeight="1" x14ac:dyDescent="0.25">
      <c r="A275" s="322"/>
      <c r="B275" s="17" t="s">
        <v>4598</v>
      </c>
      <c r="C275" s="17" t="s">
        <v>4649</v>
      </c>
      <c r="D275" s="21"/>
      <c r="E275" s="2951">
        <v>0</v>
      </c>
      <c r="F275" s="21"/>
      <c r="G275" s="21"/>
      <c r="H275" s="17" t="s">
        <v>5808</v>
      </c>
      <c r="I275" s="551" t="s">
        <v>4655</v>
      </c>
      <c r="J275" s="1079"/>
      <c r="K275" s="1078"/>
      <c r="L275" s="570" t="s">
        <v>4604</v>
      </c>
      <c r="M275" s="17" t="s">
        <v>5808</v>
      </c>
      <c r="N275" s="21"/>
      <c r="O275" s="2951">
        <v>0</v>
      </c>
      <c r="P275" s="21"/>
      <c r="Q275" s="21"/>
      <c r="R275" s="69" t="s">
        <v>4598</v>
      </c>
      <c r="S275" s="17" t="s">
        <v>4649</v>
      </c>
      <c r="T275" s="70"/>
    </row>
    <row r="276" spans="1:20" ht="24.75" customHeight="1" x14ac:dyDescent="0.25">
      <c r="A276" s="16"/>
      <c r="B276" s="23" t="s">
        <v>4598</v>
      </c>
      <c r="C276" s="17" t="s">
        <v>4649</v>
      </c>
      <c r="D276" s="25"/>
      <c r="E276" s="25"/>
      <c r="F276" s="2952">
        <v>0</v>
      </c>
      <c r="G276" s="25"/>
      <c r="H276" s="23" t="s">
        <v>5808</v>
      </c>
      <c r="I276" s="557" t="s">
        <v>4660</v>
      </c>
      <c r="J276" s="113"/>
      <c r="K276" s="114"/>
      <c r="L276" s="571" t="s">
        <v>4607</v>
      </c>
      <c r="M276" s="23" t="s">
        <v>5808</v>
      </c>
      <c r="N276" s="25"/>
      <c r="O276" s="25"/>
      <c r="P276" s="2952">
        <v>0</v>
      </c>
      <c r="Q276" s="25"/>
      <c r="R276" s="108" t="s">
        <v>4598</v>
      </c>
      <c r="S276" s="23" t="s">
        <v>4649</v>
      </c>
      <c r="T276" s="104"/>
    </row>
    <row r="277" spans="1:20" ht="24.75" customHeight="1" thickBot="1" x14ac:dyDescent="0.3">
      <c r="A277" s="87"/>
      <c r="B277" s="88" t="s">
        <v>4598</v>
      </c>
      <c r="C277" s="88" t="s">
        <v>4649</v>
      </c>
      <c r="D277" s="2967">
        <v>0</v>
      </c>
      <c r="E277" s="90"/>
      <c r="F277" s="90"/>
      <c r="G277" s="90"/>
      <c r="H277" s="88" t="s">
        <v>5808</v>
      </c>
      <c r="I277" s="555" t="s">
        <v>4664</v>
      </c>
      <c r="J277" s="115"/>
      <c r="K277" s="116"/>
      <c r="L277" s="572" t="s">
        <v>4609</v>
      </c>
      <c r="M277" s="88" t="s">
        <v>5808</v>
      </c>
      <c r="N277" s="2967">
        <v>0</v>
      </c>
      <c r="O277" s="90"/>
      <c r="P277" s="90"/>
      <c r="Q277" s="90"/>
      <c r="R277" s="93" t="s">
        <v>4598</v>
      </c>
      <c r="S277" s="88" t="s">
        <v>4649</v>
      </c>
      <c r="T277" s="94"/>
    </row>
    <row r="278" spans="1:20" ht="24.75" customHeight="1" thickTop="1" x14ac:dyDescent="0.25">
      <c r="A278" s="99"/>
      <c r="B278" s="72" t="s">
        <v>4598</v>
      </c>
      <c r="C278" s="72" t="s">
        <v>4649</v>
      </c>
      <c r="D278" s="74"/>
      <c r="E278" s="2968">
        <v>0</v>
      </c>
      <c r="F278" s="74"/>
      <c r="G278" s="74"/>
      <c r="H278" s="72" t="s">
        <v>5808</v>
      </c>
      <c r="I278" s="552" t="s">
        <v>4668</v>
      </c>
      <c r="J278" s="117"/>
      <c r="K278" s="83"/>
      <c r="L278" s="573" t="s">
        <v>4611</v>
      </c>
      <c r="M278" s="72" t="s">
        <v>5808</v>
      </c>
      <c r="N278" s="74"/>
      <c r="O278" s="2968">
        <v>0</v>
      </c>
      <c r="P278" s="74"/>
      <c r="Q278" s="74"/>
      <c r="R278" s="75" t="s">
        <v>4598</v>
      </c>
      <c r="S278" s="72" t="s">
        <v>4649</v>
      </c>
      <c r="T278" s="68"/>
    </row>
    <row r="279" spans="1:20" ht="24.75" customHeight="1" x14ac:dyDescent="0.25">
      <c r="A279" s="322"/>
      <c r="B279" s="17" t="s">
        <v>4598</v>
      </c>
      <c r="C279" s="17" t="s">
        <v>4649</v>
      </c>
      <c r="D279" s="21"/>
      <c r="E279" s="21"/>
      <c r="F279" s="2951">
        <v>0</v>
      </c>
      <c r="G279" s="21"/>
      <c r="H279" s="17" t="s">
        <v>5808</v>
      </c>
      <c r="I279" s="551" t="s">
        <v>4672</v>
      </c>
      <c r="J279" s="112"/>
      <c r="K279" s="81"/>
      <c r="L279" s="570" t="s">
        <v>4613</v>
      </c>
      <c r="M279" s="17" t="s">
        <v>5808</v>
      </c>
      <c r="N279" s="21"/>
      <c r="O279" s="21"/>
      <c r="P279" s="2951">
        <v>0</v>
      </c>
      <c r="Q279" s="21"/>
      <c r="R279" s="69" t="s">
        <v>4598</v>
      </c>
      <c r="S279" s="17" t="s">
        <v>4649</v>
      </c>
      <c r="T279" s="70"/>
    </row>
    <row r="280" spans="1:20" ht="24.75" customHeight="1" x14ac:dyDescent="0.25">
      <c r="A280" s="16"/>
      <c r="B280" s="17" t="s">
        <v>4598</v>
      </c>
      <c r="C280" s="17" t="s">
        <v>4649</v>
      </c>
      <c r="D280" s="2951">
        <v>0.26193037285452864</v>
      </c>
      <c r="E280" s="21"/>
      <c r="F280" s="21"/>
      <c r="G280" s="21"/>
      <c r="H280" s="17" t="s">
        <v>5818</v>
      </c>
      <c r="I280" s="551" t="s">
        <v>4677</v>
      </c>
      <c r="J280" s="112"/>
      <c r="K280" s="81"/>
      <c r="L280" s="570" t="s">
        <v>4617</v>
      </c>
      <c r="M280" s="17" t="s">
        <v>5818</v>
      </c>
      <c r="N280" s="2951">
        <v>0</v>
      </c>
      <c r="O280" s="21"/>
      <c r="P280" s="21"/>
      <c r="Q280" s="21"/>
      <c r="R280" s="69" t="s">
        <v>4598</v>
      </c>
      <c r="S280" s="17" t="s">
        <v>4649</v>
      </c>
      <c r="T280" s="70"/>
    </row>
    <row r="281" spans="1:20" ht="24.75" customHeight="1" x14ac:dyDescent="0.25">
      <c r="A281" s="322"/>
      <c r="B281" s="17" t="s">
        <v>4598</v>
      </c>
      <c r="C281" s="17" t="s">
        <v>4649</v>
      </c>
      <c r="D281" s="21"/>
      <c r="E281" s="2951">
        <v>0.30562021858590804</v>
      </c>
      <c r="F281" s="21"/>
      <c r="G281" s="21"/>
      <c r="H281" s="17" t="s">
        <v>5818</v>
      </c>
      <c r="I281" s="551" t="s">
        <v>4681</v>
      </c>
      <c r="J281" s="112"/>
      <c r="K281" s="81"/>
      <c r="L281" s="570" t="s">
        <v>4621</v>
      </c>
      <c r="M281" s="17" t="s">
        <v>5818</v>
      </c>
      <c r="N281" s="21"/>
      <c r="O281" s="2951">
        <v>0</v>
      </c>
      <c r="P281" s="21"/>
      <c r="Q281" s="21"/>
      <c r="R281" s="69" t="s">
        <v>4598</v>
      </c>
      <c r="S281" s="17" t="s">
        <v>4649</v>
      </c>
      <c r="T281" s="82"/>
    </row>
    <row r="282" spans="1:20" ht="24.75" customHeight="1" x14ac:dyDescent="0.25">
      <c r="A282" s="322"/>
      <c r="B282" s="17" t="s">
        <v>4598</v>
      </c>
      <c r="C282" s="17" t="s">
        <v>4649</v>
      </c>
      <c r="D282" s="21"/>
      <c r="E282" s="21"/>
      <c r="F282" s="2951">
        <v>0</v>
      </c>
      <c r="G282" s="21"/>
      <c r="H282" s="17" t="s">
        <v>5818</v>
      </c>
      <c r="I282" s="551" t="s">
        <v>4685</v>
      </c>
      <c r="J282" s="112"/>
      <c r="K282" s="81"/>
      <c r="L282" s="570" t="s">
        <v>4687</v>
      </c>
      <c r="M282" s="17" t="s">
        <v>5818</v>
      </c>
      <c r="N282" s="21"/>
      <c r="O282" s="21"/>
      <c r="P282" s="2951">
        <v>0</v>
      </c>
      <c r="Q282" s="21"/>
      <c r="R282" s="69" t="s">
        <v>4598</v>
      </c>
      <c r="S282" s="17" t="s">
        <v>4649</v>
      </c>
      <c r="T282" s="70"/>
    </row>
    <row r="283" spans="1:20" ht="24.75" customHeight="1" x14ac:dyDescent="0.25">
      <c r="A283" s="322"/>
      <c r="B283" s="17" t="s">
        <v>4598</v>
      </c>
      <c r="C283" s="17" t="s">
        <v>4649</v>
      </c>
      <c r="D283" s="2951">
        <v>0</v>
      </c>
      <c r="E283" s="21"/>
      <c r="F283" s="21"/>
      <c r="G283" s="21"/>
      <c r="H283" s="17" t="s">
        <v>5818</v>
      </c>
      <c r="I283" s="551" t="s">
        <v>4690</v>
      </c>
      <c r="J283" s="112"/>
      <c r="K283" s="81"/>
      <c r="L283" s="570" t="s">
        <v>4692</v>
      </c>
      <c r="M283" s="17" t="s">
        <v>5818</v>
      </c>
      <c r="N283" s="2951">
        <v>0</v>
      </c>
      <c r="O283" s="21"/>
      <c r="P283" s="21"/>
      <c r="Q283" s="21"/>
      <c r="R283" s="69" t="s">
        <v>4598</v>
      </c>
      <c r="S283" s="17" t="s">
        <v>4649</v>
      </c>
      <c r="T283" s="70"/>
    </row>
    <row r="284" spans="1:20" ht="24.75" customHeight="1" x14ac:dyDescent="0.25">
      <c r="A284" s="322"/>
      <c r="B284" s="17" t="s">
        <v>4598</v>
      </c>
      <c r="C284" s="17" t="s">
        <v>4649</v>
      </c>
      <c r="D284" s="21"/>
      <c r="E284" s="2951">
        <v>0</v>
      </c>
      <c r="F284" s="21"/>
      <c r="G284" s="21"/>
      <c r="H284" s="17" t="s">
        <v>5818</v>
      </c>
      <c r="I284" s="551" t="s">
        <v>4695</v>
      </c>
      <c r="J284" s="112"/>
      <c r="K284" s="81"/>
      <c r="L284" s="570" t="s">
        <v>4696</v>
      </c>
      <c r="M284" s="17" t="s">
        <v>5818</v>
      </c>
      <c r="N284" s="21"/>
      <c r="O284" s="2951">
        <v>0</v>
      </c>
      <c r="P284" s="21"/>
      <c r="Q284" s="21"/>
      <c r="R284" s="69" t="s">
        <v>4598</v>
      </c>
      <c r="S284" s="17" t="s">
        <v>4649</v>
      </c>
      <c r="T284" s="70"/>
    </row>
    <row r="285" spans="1:20" ht="24.75" customHeight="1" x14ac:dyDescent="0.25">
      <c r="A285" s="322"/>
      <c r="B285" s="17" t="s">
        <v>4598</v>
      </c>
      <c r="C285" s="17" t="s">
        <v>4649</v>
      </c>
      <c r="D285" s="21"/>
      <c r="E285" s="21"/>
      <c r="F285" s="2951">
        <v>0</v>
      </c>
      <c r="G285" s="21"/>
      <c r="H285" s="17" t="s">
        <v>5818</v>
      </c>
      <c r="I285" s="551" t="s">
        <v>4698</v>
      </c>
      <c r="J285" s="112"/>
      <c r="K285" s="81"/>
      <c r="L285" s="570" t="s">
        <v>4699</v>
      </c>
      <c r="M285" s="17" t="s">
        <v>5818</v>
      </c>
      <c r="N285" s="21"/>
      <c r="O285" s="21"/>
      <c r="P285" s="2951">
        <v>0</v>
      </c>
      <c r="Q285" s="21"/>
      <c r="R285" s="69" t="s">
        <v>4598</v>
      </c>
      <c r="S285" s="17" t="s">
        <v>4649</v>
      </c>
      <c r="T285" s="70"/>
    </row>
    <row r="286" spans="1:20" ht="24.75" customHeight="1" x14ac:dyDescent="0.25">
      <c r="A286" s="322"/>
      <c r="B286" s="17" t="s">
        <v>4598</v>
      </c>
      <c r="C286" s="17" t="s">
        <v>4649</v>
      </c>
      <c r="D286" s="2951">
        <v>0</v>
      </c>
      <c r="E286" s="21"/>
      <c r="F286" s="21"/>
      <c r="G286" s="21"/>
      <c r="H286" s="17" t="s">
        <v>5818</v>
      </c>
      <c r="I286" s="551" t="s">
        <v>4700</v>
      </c>
      <c r="J286" s="112"/>
      <c r="K286" s="81"/>
      <c r="L286" s="570" t="s">
        <v>4701</v>
      </c>
      <c r="M286" s="17" t="s">
        <v>5818</v>
      </c>
      <c r="N286" s="2951">
        <v>0</v>
      </c>
      <c r="O286" s="21"/>
      <c r="P286" s="21"/>
      <c r="Q286" s="21"/>
      <c r="R286" s="69" t="s">
        <v>4598</v>
      </c>
      <c r="S286" s="17" t="s">
        <v>4649</v>
      </c>
      <c r="T286" s="70"/>
    </row>
    <row r="287" spans="1:20" ht="24.75" customHeight="1" x14ac:dyDescent="0.25">
      <c r="A287" s="322"/>
      <c r="B287" s="17" t="s">
        <v>4598</v>
      </c>
      <c r="C287" s="17" t="s">
        <v>4649</v>
      </c>
      <c r="D287" s="21"/>
      <c r="E287" s="2951">
        <v>0</v>
      </c>
      <c r="F287" s="21"/>
      <c r="G287" s="21"/>
      <c r="H287" s="17" t="s">
        <v>5818</v>
      </c>
      <c r="I287" s="551" t="s">
        <v>4704</v>
      </c>
      <c r="J287" s="112"/>
      <c r="K287" s="81"/>
      <c r="L287" s="570" t="s">
        <v>4705</v>
      </c>
      <c r="M287" s="17" t="s">
        <v>5818</v>
      </c>
      <c r="N287" s="21"/>
      <c r="O287" s="2951">
        <v>0</v>
      </c>
      <c r="P287" s="21"/>
      <c r="Q287" s="21"/>
      <c r="R287" s="69" t="s">
        <v>4598</v>
      </c>
      <c r="S287" s="17" t="s">
        <v>4649</v>
      </c>
      <c r="T287" s="70"/>
    </row>
    <row r="288" spans="1:20" ht="24.75" customHeight="1" thickBot="1" x14ac:dyDescent="0.3">
      <c r="A288" s="38"/>
      <c r="B288" s="35" t="s">
        <v>4638</v>
      </c>
      <c r="C288" s="39" t="s">
        <v>4583</v>
      </c>
      <c r="D288" s="36"/>
      <c r="E288" s="36"/>
      <c r="F288" s="2950">
        <v>0</v>
      </c>
      <c r="G288" s="36"/>
      <c r="H288" s="35" t="s">
        <v>5818</v>
      </c>
      <c r="I288" s="553" t="s">
        <v>4708</v>
      </c>
      <c r="J288" s="85"/>
      <c r="K288" s="84"/>
      <c r="L288" s="574" t="s">
        <v>4710</v>
      </c>
      <c r="M288" s="35" t="s">
        <v>5818</v>
      </c>
      <c r="N288" s="36"/>
      <c r="O288" s="36"/>
      <c r="P288" s="2950">
        <v>0</v>
      </c>
      <c r="Q288" s="36"/>
      <c r="R288" s="78" t="s">
        <v>4598</v>
      </c>
      <c r="S288" s="35" t="s">
        <v>4649</v>
      </c>
      <c r="T288" s="79"/>
    </row>
    <row r="289" spans="1:20" ht="15.6" thickTop="1" thickBot="1" x14ac:dyDescent="0.3">
      <c r="M289" s="80" t="s">
        <v>5652</v>
      </c>
      <c r="N289" s="33">
        <f>SUM(D271:D288,N271:N288)</f>
        <v>5.7238146632296463</v>
      </c>
      <c r="O289" s="33">
        <f>SUM(E271:E288,O271:O288)</f>
        <v>2.6154880873979813</v>
      </c>
      <c r="P289" s="33">
        <f>SUM(F271:F288,P271:P288)</f>
        <v>1.0623655689202263</v>
      </c>
    </row>
    <row r="290" spans="1:20" ht="18.600000000000001" thickTop="1" thickBot="1" x14ac:dyDescent="0.3">
      <c r="A290" s="2" t="s">
        <v>6963</v>
      </c>
      <c r="C290" s="3546" t="s">
        <v>5855</v>
      </c>
      <c r="D290" s="3546"/>
      <c r="E290" s="3546"/>
      <c r="F290" s="3546"/>
      <c r="G290" s="53"/>
      <c r="H290" s="124"/>
      <c r="I290" s="124"/>
      <c r="J290" s="3547" t="s">
        <v>5070</v>
      </c>
      <c r="K290" s="3553"/>
      <c r="L290" s="124"/>
      <c r="M290" s="118" t="s">
        <v>5845</v>
      </c>
      <c r="N290" s="53"/>
      <c r="O290" s="53"/>
      <c r="P290" s="53"/>
      <c r="Q290" s="53"/>
      <c r="R290" s="53"/>
      <c r="S290" s="53"/>
    </row>
    <row r="291" spans="1:20" ht="15.6" thickTop="1" thickBot="1" x14ac:dyDescent="0.3">
      <c r="A291" s="3"/>
      <c r="D291" s="54"/>
      <c r="E291" s="54"/>
      <c r="F291" s="54"/>
      <c r="G291" s="54"/>
      <c r="H291" s="4"/>
      <c r="I291" s="4"/>
      <c r="K291" s="56"/>
      <c r="L291" s="567"/>
      <c r="M291" s="1448" t="s">
        <v>4570</v>
      </c>
      <c r="N291" s="1445"/>
      <c r="O291" s="1446"/>
      <c r="P291" s="1447"/>
      <c r="Q291" s="510" t="s">
        <v>4571</v>
      </c>
      <c r="R291" s="133"/>
      <c r="S291" s="128"/>
      <c r="T291" s="530"/>
    </row>
    <row r="292" spans="1:20" ht="15.6" thickTop="1" thickBot="1" x14ac:dyDescent="0.3">
      <c r="A292" s="5" t="s">
        <v>4572</v>
      </c>
      <c r="B292" s="6" t="s">
        <v>4573</v>
      </c>
      <c r="C292" s="7" t="s">
        <v>4574</v>
      </c>
      <c r="D292" s="6" t="s">
        <v>4575</v>
      </c>
      <c r="E292" s="6" t="s">
        <v>4576</v>
      </c>
      <c r="F292" s="6" t="s">
        <v>4577</v>
      </c>
      <c r="G292" s="6" t="s">
        <v>4578</v>
      </c>
      <c r="H292" s="8" t="s">
        <v>4579</v>
      </c>
      <c r="I292" s="549"/>
      <c r="J292" s="58" t="s">
        <v>4580</v>
      </c>
      <c r="K292" s="59" t="s">
        <v>4580</v>
      </c>
      <c r="L292" s="568"/>
      <c r="M292" s="8" t="s">
        <v>4579</v>
      </c>
      <c r="N292" s="6" t="s">
        <v>4575</v>
      </c>
      <c r="O292" s="6" t="s">
        <v>4576</v>
      </c>
      <c r="P292" s="6" t="s">
        <v>4577</v>
      </c>
      <c r="Q292" s="6" t="s">
        <v>4578</v>
      </c>
      <c r="R292" s="6" t="s">
        <v>4573</v>
      </c>
      <c r="S292" s="7" t="s">
        <v>4574</v>
      </c>
      <c r="T292" s="60" t="s">
        <v>4572</v>
      </c>
    </row>
    <row r="293" spans="1:20" ht="15" thickTop="1" x14ac:dyDescent="0.25">
      <c r="A293" s="10"/>
      <c r="B293" s="11" t="s">
        <v>4598</v>
      </c>
      <c r="C293" s="13" t="s">
        <v>4649</v>
      </c>
      <c r="D293" s="2948"/>
      <c r="E293" s="15"/>
      <c r="F293" s="15"/>
      <c r="G293" s="15"/>
      <c r="H293" s="13" t="s">
        <v>5793</v>
      </c>
      <c r="I293" s="1243" t="s">
        <v>5794</v>
      </c>
      <c r="J293" s="61"/>
      <c r="K293" s="62"/>
      <c r="L293" s="569" t="s">
        <v>5795</v>
      </c>
      <c r="M293" s="11" t="s">
        <v>5793</v>
      </c>
      <c r="N293" s="2948"/>
      <c r="O293" s="15"/>
      <c r="P293" s="15"/>
      <c r="Q293" s="15"/>
      <c r="R293" s="63" t="s">
        <v>4598</v>
      </c>
      <c r="S293" s="11" t="s">
        <v>4649</v>
      </c>
      <c r="T293" s="98"/>
    </row>
    <row r="294" spans="1:20" x14ac:dyDescent="0.25">
      <c r="A294" s="16"/>
      <c r="B294" s="17" t="s">
        <v>4598</v>
      </c>
      <c r="C294" s="17" t="s">
        <v>4649</v>
      </c>
      <c r="D294" s="19"/>
      <c r="E294" s="2949"/>
      <c r="F294" s="19"/>
      <c r="G294" s="19"/>
      <c r="H294" s="17" t="s">
        <v>5797</v>
      </c>
      <c r="I294" s="551" t="s">
        <v>4645</v>
      </c>
      <c r="J294" s="65"/>
      <c r="K294" s="66"/>
      <c r="L294" s="551" t="s">
        <v>4591</v>
      </c>
      <c r="M294" s="17" t="s">
        <v>5793</v>
      </c>
      <c r="N294" s="19"/>
      <c r="O294" s="2949"/>
      <c r="P294" s="19"/>
      <c r="Q294" s="19"/>
      <c r="R294" s="67" t="s">
        <v>4598</v>
      </c>
      <c r="S294" s="17" t="s">
        <v>4649</v>
      </c>
      <c r="T294" s="68"/>
    </row>
    <row r="295" spans="1:20" x14ac:dyDescent="0.25">
      <c r="A295" s="322"/>
      <c r="B295" s="17" t="s">
        <v>4598</v>
      </c>
      <c r="C295" s="17" t="s">
        <v>4649</v>
      </c>
      <c r="D295" s="21"/>
      <c r="E295" s="21"/>
      <c r="F295" s="2951"/>
      <c r="G295" s="21"/>
      <c r="H295" s="17" t="s">
        <v>5793</v>
      </c>
      <c r="I295" s="551" t="s">
        <v>4648</v>
      </c>
      <c r="J295" s="112"/>
      <c r="K295" s="81"/>
      <c r="L295" s="570" t="s">
        <v>4596</v>
      </c>
      <c r="M295" s="17" t="s">
        <v>5793</v>
      </c>
      <c r="N295" s="21"/>
      <c r="O295" s="21"/>
      <c r="P295" s="2951"/>
      <c r="Q295" s="21"/>
      <c r="R295" s="69" t="s">
        <v>4598</v>
      </c>
      <c r="S295" s="17" t="s">
        <v>4649</v>
      </c>
      <c r="T295" s="70"/>
    </row>
    <row r="296" spans="1:20" x14ac:dyDescent="0.25">
      <c r="A296" s="16"/>
      <c r="B296" s="17" t="s">
        <v>4598</v>
      </c>
      <c r="C296" s="17" t="s">
        <v>4649</v>
      </c>
      <c r="D296" s="2951"/>
      <c r="E296" s="21"/>
      <c r="F296" s="21"/>
      <c r="G296" s="21"/>
      <c r="H296" s="17" t="s">
        <v>5802</v>
      </c>
      <c r="I296" s="551" t="s">
        <v>4652</v>
      </c>
      <c r="J296" s="112"/>
      <c r="K296" s="81"/>
      <c r="L296" s="570" t="s">
        <v>4601</v>
      </c>
      <c r="M296" s="17" t="s">
        <v>5802</v>
      </c>
      <c r="N296" s="2951"/>
      <c r="O296" s="21"/>
      <c r="P296" s="21"/>
      <c r="Q296" s="21"/>
      <c r="R296" s="69" t="s">
        <v>4598</v>
      </c>
      <c r="S296" s="17" t="s">
        <v>4649</v>
      </c>
      <c r="T296" s="68"/>
    </row>
    <row r="297" spans="1:20" x14ac:dyDescent="0.25">
      <c r="A297" s="322"/>
      <c r="B297" s="17" t="s">
        <v>4598</v>
      </c>
      <c r="C297" s="17" t="s">
        <v>4649</v>
      </c>
      <c r="D297" s="21"/>
      <c r="E297" s="2951"/>
      <c r="F297" s="21"/>
      <c r="G297" s="21"/>
      <c r="H297" s="17" t="s">
        <v>5797</v>
      </c>
      <c r="I297" s="551" t="s">
        <v>4655</v>
      </c>
      <c r="J297" s="112"/>
      <c r="K297" s="81"/>
      <c r="L297" s="570" t="s">
        <v>4604</v>
      </c>
      <c r="M297" s="17" t="s">
        <v>5797</v>
      </c>
      <c r="N297" s="21"/>
      <c r="O297" s="2951"/>
      <c r="P297" s="21"/>
      <c r="Q297" s="21"/>
      <c r="R297" s="69" t="s">
        <v>4598</v>
      </c>
      <c r="S297" s="17" t="s">
        <v>4649</v>
      </c>
      <c r="T297" s="70"/>
    </row>
    <row r="298" spans="1:20" x14ac:dyDescent="0.25">
      <c r="A298" s="16"/>
      <c r="B298" s="23" t="s">
        <v>4598</v>
      </c>
      <c r="C298" s="17" t="s">
        <v>4649</v>
      </c>
      <c r="D298" s="25"/>
      <c r="E298" s="25"/>
      <c r="F298" s="2952"/>
      <c r="G298" s="25"/>
      <c r="H298" s="23" t="s">
        <v>5808</v>
      </c>
      <c r="I298" s="557" t="s">
        <v>4660</v>
      </c>
      <c r="J298" s="113"/>
      <c r="K298" s="114"/>
      <c r="L298" s="571" t="s">
        <v>4607</v>
      </c>
      <c r="M298" s="23" t="s">
        <v>5808</v>
      </c>
      <c r="N298" s="25"/>
      <c r="O298" s="25"/>
      <c r="P298" s="2952"/>
      <c r="Q298" s="25"/>
      <c r="R298" s="108" t="s">
        <v>4598</v>
      </c>
      <c r="S298" s="23" t="s">
        <v>4649</v>
      </c>
      <c r="T298" s="104"/>
    </row>
    <row r="299" spans="1:20" x14ac:dyDescent="0.25">
      <c r="A299" s="16"/>
      <c r="B299" s="23" t="s">
        <v>4598</v>
      </c>
      <c r="C299" s="23" t="s">
        <v>4649</v>
      </c>
      <c r="D299" s="2952"/>
      <c r="E299" s="25"/>
      <c r="F299" s="25"/>
      <c r="G299" s="25"/>
      <c r="H299" s="23" t="s">
        <v>5808</v>
      </c>
      <c r="I299" s="557" t="s">
        <v>4664</v>
      </c>
      <c r="J299" s="113"/>
      <c r="K299" s="114"/>
      <c r="L299" s="571" t="s">
        <v>4609</v>
      </c>
      <c r="M299" s="23" t="s">
        <v>5808</v>
      </c>
      <c r="N299" s="2952"/>
      <c r="O299" s="25"/>
      <c r="P299" s="25"/>
      <c r="Q299" s="25"/>
      <c r="R299" s="108" t="s">
        <v>4598</v>
      </c>
      <c r="S299" s="23" t="s">
        <v>4649</v>
      </c>
      <c r="T299" s="104"/>
    </row>
    <row r="300" spans="1:20" ht="15" thickBot="1" x14ac:dyDescent="0.3">
      <c r="A300" s="87"/>
      <c r="B300" s="88" t="s">
        <v>4598</v>
      </c>
      <c r="C300" s="88" t="s">
        <v>4649</v>
      </c>
      <c r="D300" s="90"/>
      <c r="E300" s="2967"/>
      <c r="F300" s="90"/>
      <c r="G300" s="90"/>
      <c r="H300" s="88" t="s">
        <v>5808</v>
      </c>
      <c r="I300" s="555" t="s">
        <v>4668</v>
      </c>
      <c r="J300" s="115"/>
      <c r="K300" s="116"/>
      <c r="L300" s="572" t="s">
        <v>4611</v>
      </c>
      <c r="M300" s="88" t="s">
        <v>5808</v>
      </c>
      <c r="N300" s="90"/>
      <c r="O300" s="2967"/>
      <c r="P300" s="90"/>
      <c r="Q300" s="90"/>
      <c r="R300" s="93" t="s">
        <v>4598</v>
      </c>
      <c r="S300" s="88" t="s">
        <v>4649</v>
      </c>
      <c r="T300" s="94"/>
    </row>
    <row r="301" spans="1:20" ht="15" thickTop="1" x14ac:dyDescent="0.25">
      <c r="A301" s="71"/>
      <c r="B301" s="72" t="s">
        <v>4598</v>
      </c>
      <c r="C301" s="72" t="s">
        <v>4649</v>
      </c>
      <c r="D301" s="74"/>
      <c r="E301" s="74"/>
      <c r="F301" s="2968"/>
      <c r="G301" s="74"/>
      <c r="H301" s="72" t="s">
        <v>5808</v>
      </c>
      <c r="I301" s="552" t="s">
        <v>4672</v>
      </c>
      <c r="J301" s="117"/>
      <c r="K301" s="83"/>
      <c r="L301" s="573" t="s">
        <v>4613</v>
      </c>
      <c r="M301" s="72" t="s">
        <v>5808</v>
      </c>
      <c r="N301" s="74"/>
      <c r="O301" s="74"/>
      <c r="P301" s="2968"/>
      <c r="Q301" s="74"/>
      <c r="R301" s="75" t="s">
        <v>4598</v>
      </c>
      <c r="S301" s="72" t="s">
        <v>4649</v>
      </c>
      <c r="T301" s="68"/>
    </row>
    <row r="302" spans="1:20" x14ac:dyDescent="0.25">
      <c r="A302" s="16"/>
      <c r="B302" s="17" t="s">
        <v>4598</v>
      </c>
      <c r="C302" s="17" t="s">
        <v>4649</v>
      </c>
      <c r="D302" s="2951"/>
      <c r="E302" s="21"/>
      <c r="F302" s="21"/>
      <c r="G302" s="21"/>
      <c r="H302" s="17" t="s">
        <v>5818</v>
      </c>
      <c r="I302" s="551" t="s">
        <v>4677</v>
      </c>
      <c r="J302" s="112"/>
      <c r="K302" s="81"/>
      <c r="L302" s="570" t="s">
        <v>4617</v>
      </c>
      <c r="M302" s="17" t="s">
        <v>5818</v>
      </c>
      <c r="N302" s="2951"/>
      <c r="O302" s="21"/>
      <c r="P302" s="21"/>
      <c r="Q302" s="21"/>
      <c r="R302" s="69" t="s">
        <v>4598</v>
      </c>
      <c r="S302" s="17" t="s">
        <v>4649</v>
      </c>
      <c r="T302" s="70"/>
    </row>
    <row r="303" spans="1:20" x14ac:dyDescent="0.25">
      <c r="A303" s="322"/>
      <c r="B303" s="17" t="s">
        <v>4598</v>
      </c>
      <c r="C303" s="17" t="s">
        <v>4649</v>
      </c>
      <c r="D303" s="21"/>
      <c r="E303" s="2951"/>
      <c r="F303" s="21"/>
      <c r="G303" s="21"/>
      <c r="H303" s="17" t="s">
        <v>5818</v>
      </c>
      <c r="I303" s="551" t="s">
        <v>4681</v>
      </c>
      <c r="J303" s="112"/>
      <c r="K303" s="81"/>
      <c r="L303" s="570" t="s">
        <v>4621</v>
      </c>
      <c r="M303" s="17" t="s">
        <v>5818</v>
      </c>
      <c r="N303" s="21"/>
      <c r="O303" s="2951"/>
      <c r="P303" s="21"/>
      <c r="Q303" s="21"/>
      <c r="R303" s="69" t="s">
        <v>4598</v>
      </c>
      <c r="S303" s="17" t="s">
        <v>4649</v>
      </c>
      <c r="T303" s="82"/>
    </row>
    <row r="304" spans="1:20" x14ac:dyDescent="0.25">
      <c r="A304" s="322"/>
      <c r="B304" s="17" t="s">
        <v>4598</v>
      </c>
      <c r="C304" s="17" t="s">
        <v>4649</v>
      </c>
      <c r="D304" s="21"/>
      <c r="E304" s="21"/>
      <c r="F304" s="2951"/>
      <c r="G304" s="21"/>
      <c r="H304" s="17" t="s">
        <v>5818</v>
      </c>
      <c r="I304" s="551" t="s">
        <v>4685</v>
      </c>
      <c r="J304" s="112"/>
      <c r="K304" s="81"/>
      <c r="L304" s="570" t="s">
        <v>4687</v>
      </c>
      <c r="M304" s="17" t="s">
        <v>5818</v>
      </c>
      <c r="N304" s="21"/>
      <c r="O304" s="21"/>
      <c r="P304" s="2951"/>
      <c r="Q304" s="21"/>
      <c r="R304" s="69" t="s">
        <v>4598</v>
      </c>
      <c r="S304" s="17" t="s">
        <v>4649</v>
      </c>
      <c r="T304" s="70"/>
    </row>
    <row r="305" spans="1:20" x14ac:dyDescent="0.25">
      <c r="A305" s="322"/>
      <c r="B305" s="17" t="s">
        <v>4598</v>
      </c>
      <c r="C305" s="17" t="s">
        <v>4649</v>
      </c>
      <c r="D305" s="2951"/>
      <c r="E305" s="21"/>
      <c r="F305" s="21"/>
      <c r="G305" s="21"/>
      <c r="H305" s="17" t="s">
        <v>5818</v>
      </c>
      <c r="I305" s="551" t="s">
        <v>4690</v>
      </c>
      <c r="J305" s="112"/>
      <c r="K305" s="81"/>
      <c r="L305" s="570" t="s">
        <v>4692</v>
      </c>
      <c r="M305" s="17" t="s">
        <v>5818</v>
      </c>
      <c r="N305" s="2951"/>
      <c r="O305" s="21"/>
      <c r="P305" s="21"/>
      <c r="Q305" s="21"/>
      <c r="R305" s="69" t="s">
        <v>4598</v>
      </c>
      <c r="S305" s="17" t="s">
        <v>4649</v>
      </c>
      <c r="T305" s="70"/>
    </row>
    <row r="306" spans="1:20" x14ac:dyDescent="0.25">
      <c r="A306" s="322"/>
      <c r="B306" s="17" t="s">
        <v>4598</v>
      </c>
      <c r="C306" s="17" t="s">
        <v>4649</v>
      </c>
      <c r="D306" s="21"/>
      <c r="E306" s="2951"/>
      <c r="F306" s="21"/>
      <c r="G306" s="21"/>
      <c r="H306" s="17" t="s">
        <v>5818</v>
      </c>
      <c r="I306" s="551" t="s">
        <v>4695</v>
      </c>
      <c r="J306" s="112"/>
      <c r="K306" s="81"/>
      <c r="L306" s="570" t="s">
        <v>4696</v>
      </c>
      <c r="M306" s="17" t="s">
        <v>5818</v>
      </c>
      <c r="N306" s="21"/>
      <c r="O306" s="2951"/>
      <c r="P306" s="21"/>
      <c r="Q306" s="21"/>
      <c r="R306" s="69" t="s">
        <v>4598</v>
      </c>
      <c r="S306" s="17" t="s">
        <v>4649</v>
      </c>
      <c r="T306" s="70"/>
    </row>
    <row r="307" spans="1:20" x14ac:dyDescent="0.25">
      <c r="A307" s="322"/>
      <c r="B307" s="17" t="s">
        <v>4598</v>
      </c>
      <c r="C307" s="17" t="s">
        <v>4649</v>
      </c>
      <c r="D307" s="21"/>
      <c r="E307" s="21"/>
      <c r="F307" s="2951"/>
      <c r="G307" s="21"/>
      <c r="H307" s="17" t="s">
        <v>5818</v>
      </c>
      <c r="I307" s="551" t="s">
        <v>4698</v>
      </c>
      <c r="J307" s="112"/>
      <c r="K307" s="81"/>
      <c r="L307" s="570" t="s">
        <v>4699</v>
      </c>
      <c r="M307" s="17" t="s">
        <v>5818</v>
      </c>
      <c r="N307" s="21"/>
      <c r="O307" s="21"/>
      <c r="P307" s="2951"/>
      <c r="Q307" s="21"/>
      <c r="R307" s="69" t="s">
        <v>4598</v>
      </c>
      <c r="S307" s="17" t="s">
        <v>4649</v>
      </c>
      <c r="T307" s="70"/>
    </row>
    <row r="308" spans="1:20" x14ac:dyDescent="0.25">
      <c r="A308" s="322"/>
      <c r="B308" s="17" t="s">
        <v>4598</v>
      </c>
      <c r="C308" s="17" t="s">
        <v>4649</v>
      </c>
      <c r="D308" s="2951"/>
      <c r="E308" s="21"/>
      <c r="F308" s="21"/>
      <c r="G308" s="21"/>
      <c r="H308" s="17" t="s">
        <v>5818</v>
      </c>
      <c r="I308" s="551" t="s">
        <v>4700</v>
      </c>
      <c r="J308" s="112"/>
      <c r="K308" s="81"/>
      <c r="L308" s="570" t="s">
        <v>4701</v>
      </c>
      <c r="M308" s="17" t="s">
        <v>5818</v>
      </c>
      <c r="N308" s="2951"/>
      <c r="O308" s="21"/>
      <c r="P308" s="21"/>
      <c r="Q308" s="21"/>
      <c r="R308" s="69" t="s">
        <v>4598</v>
      </c>
      <c r="S308" s="17" t="s">
        <v>4649</v>
      </c>
      <c r="T308" s="70"/>
    </row>
    <row r="309" spans="1:20" x14ac:dyDescent="0.25">
      <c r="A309" s="322"/>
      <c r="B309" s="17" t="s">
        <v>4598</v>
      </c>
      <c r="C309" s="17" t="s">
        <v>4649</v>
      </c>
      <c r="D309" s="21"/>
      <c r="E309" s="2951"/>
      <c r="F309" s="21"/>
      <c r="G309" s="21"/>
      <c r="H309" s="17" t="s">
        <v>5818</v>
      </c>
      <c r="I309" s="551" t="s">
        <v>4704</v>
      </c>
      <c r="J309" s="112"/>
      <c r="K309" s="81"/>
      <c r="L309" s="570" t="s">
        <v>4705</v>
      </c>
      <c r="M309" s="17" t="s">
        <v>5818</v>
      </c>
      <c r="N309" s="21"/>
      <c r="O309" s="2951"/>
      <c r="P309" s="21"/>
      <c r="Q309" s="21"/>
      <c r="R309" s="69" t="s">
        <v>4598</v>
      </c>
      <c r="S309" s="17" t="s">
        <v>4649</v>
      </c>
      <c r="T309" s="70"/>
    </row>
    <row r="310" spans="1:20" x14ac:dyDescent="0.25">
      <c r="A310" s="322"/>
      <c r="B310" s="17" t="s">
        <v>4598</v>
      </c>
      <c r="C310" s="17" t="s">
        <v>4649</v>
      </c>
      <c r="D310" s="21"/>
      <c r="E310" s="21"/>
      <c r="F310" s="2951"/>
      <c r="G310" s="21"/>
      <c r="H310" s="17" t="s">
        <v>5818</v>
      </c>
      <c r="I310" s="551" t="s">
        <v>4708</v>
      </c>
      <c r="J310" s="112"/>
      <c r="K310" s="81"/>
      <c r="L310" s="570" t="s">
        <v>4710</v>
      </c>
      <c r="M310" s="17" t="s">
        <v>5818</v>
      </c>
      <c r="N310" s="21"/>
      <c r="O310" s="21"/>
      <c r="P310" s="2951"/>
      <c r="Q310" s="21"/>
      <c r="R310" s="69" t="s">
        <v>4598</v>
      </c>
      <c r="S310" s="17" t="s">
        <v>4649</v>
      </c>
      <c r="T310" s="70"/>
    </row>
    <row r="311" spans="1:20" ht="15" thickBot="1" x14ac:dyDescent="0.3">
      <c r="A311" s="119"/>
      <c r="B311" s="29" t="s">
        <v>4598</v>
      </c>
      <c r="C311" s="29" t="s">
        <v>4649</v>
      </c>
      <c r="D311" s="2953"/>
      <c r="E311" s="30"/>
      <c r="F311" s="30"/>
      <c r="G311" s="30"/>
      <c r="H311" s="29" t="s">
        <v>5818</v>
      </c>
      <c r="I311" s="558" t="s">
        <v>4934</v>
      </c>
      <c r="J311" s="120"/>
      <c r="K311" s="121"/>
      <c r="L311" s="575" t="s">
        <v>4935</v>
      </c>
      <c r="M311" s="29" t="s">
        <v>5818</v>
      </c>
      <c r="N311" s="2953"/>
      <c r="O311" s="30"/>
      <c r="P311" s="30"/>
      <c r="Q311" s="30"/>
      <c r="R311" s="110" t="s">
        <v>4598</v>
      </c>
      <c r="S311" s="29" t="s">
        <v>4649</v>
      </c>
      <c r="T311" s="111"/>
    </row>
    <row r="312" spans="1:20" ht="15.6" thickTop="1" thickBot="1" x14ac:dyDescent="0.3">
      <c r="M312" s="80" t="s">
        <v>5652</v>
      </c>
      <c r="N312" s="33">
        <f>SUM(D293:D311,N293:N311)</f>
        <v>0</v>
      </c>
      <c r="O312" s="33">
        <f>SUM(E293:E311,O293:O311)</f>
        <v>0</v>
      </c>
      <c r="P312" s="33">
        <f>SUM(F293:F311,P293:P311)</f>
        <v>0</v>
      </c>
    </row>
    <row r="313" spans="1:20" ht="18.600000000000001" thickTop="1" thickBot="1" x14ac:dyDescent="0.3">
      <c r="A313" s="2" t="s">
        <v>6964</v>
      </c>
      <c r="C313" s="3546" t="s">
        <v>5856</v>
      </c>
      <c r="D313" s="3546"/>
      <c r="E313" s="3546"/>
      <c r="F313" s="3546"/>
      <c r="G313" s="53"/>
      <c r="H313" s="124"/>
      <c r="I313" s="124"/>
      <c r="J313" s="3547" t="s">
        <v>5653</v>
      </c>
      <c r="K313" s="3553"/>
      <c r="L313" s="124"/>
      <c r="M313" s="124"/>
      <c r="N313" s="53"/>
      <c r="O313" s="53"/>
      <c r="P313" s="53"/>
      <c r="Q313" s="53"/>
      <c r="R313" s="53"/>
      <c r="S313" s="53"/>
    </row>
    <row r="314" spans="1:20" ht="15" customHeight="1" thickTop="1" thickBot="1" x14ac:dyDescent="0.3">
      <c r="A314" s="3"/>
      <c r="D314" s="54"/>
      <c r="E314" s="54"/>
      <c r="F314" s="54"/>
      <c r="G314" s="54"/>
      <c r="H314" s="4"/>
      <c r="I314" s="4"/>
      <c r="K314" s="56"/>
      <c r="L314" s="567"/>
      <c r="M314" s="1448" t="s">
        <v>4570</v>
      </c>
      <c r="N314" s="1445">
        <v>15.3</v>
      </c>
      <c r="O314" s="1446">
        <v>10.199999999999999</v>
      </c>
      <c r="P314" s="1447">
        <v>9.9</v>
      </c>
      <c r="Q314" s="510" t="s">
        <v>4571</v>
      </c>
      <c r="R314" s="133"/>
      <c r="S314" s="128"/>
      <c r="T314" s="530"/>
    </row>
    <row r="315" spans="1:20" ht="15.6" thickTop="1" thickBot="1" x14ac:dyDescent="0.3">
      <c r="A315" s="5" t="s">
        <v>4572</v>
      </c>
      <c r="B315" s="6" t="s">
        <v>4573</v>
      </c>
      <c r="C315" s="7" t="s">
        <v>4574</v>
      </c>
      <c r="D315" s="6" t="s">
        <v>4575</v>
      </c>
      <c r="E315" s="6" t="s">
        <v>4576</v>
      </c>
      <c r="F315" s="6" t="s">
        <v>4577</v>
      </c>
      <c r="G315" s="6" t="s">
        <v>4578</v>
      </c>
      <c r="H315" s="8" t="s">
        <v>4579</v>
      </c>
      <c r="I315" s="549"/>
      <c r="J315" s="58" t="s">
        <v>4580</v>
      </c>
      <c r="K315" s="59" t="s">
        <v>4580</v>
      </c>
      <c r="L315" s="568"/>
      <c r="M315" s="8" t="s">
        <v>4579</v>
      </c>
      <c r="N315" s="6" t="s">
        <v>4575</v>
      </c>
      <c r="O315" s="6" t="s">
        <v>4576</v>
      </c>
      <c r="P315" s="6" t="s">
        <v>4577</v>
      </c>
      <c r="Q315" s="6" t="s">
        <v>4578</v>
      </c>
      <c r="R315" s="6" t="s">
        <v>4573</v>
      </c>
      <c r="S315" s="7" t="s">
        <v>4574</v>
      </c>
      <c r="T315" s="60" t="s">
        <v>4572</v>
      </c>
    </row>
    <row r="316" spans="1:20" ht="15" thickTop="1" x14ac:dyDescent="0.25">
      <c r="A316" s="10"/>
      <c r="B316" s="11" t="s">
        <v>4598</v>
      </c>
      <c r="C316" s="13" t="s">
        <v>4649</v>
      </c>
      <c r="D316" s="2960">
        <v>0</v>
      </c>
      <c r="E316" s="2960">
        <v>0</v>
      </c>
      <c r="F316" s="2960">
        <v>0</v>
      </c>
      <c r="G316" s="15"/>
      <c r="H316" s="13" t="s">
        <v>5793</v>
      </c>
      <c r="I316" s="1243" t="s">
        <v>5794</v>
      </c>
      <c r="J316" s="61"/>
      <c r="K316" s="62"/>
      <c r="L316" s="569" t="s">
        <v>5795</v>
      </c>
      <c r="M316" s="11" t="s">
        <v>5793</v>
      </c>
      <c r="N316" s="2960">
        <v>0</v>
      </c>
      <c r="O316" s="2960">
        <v>0</v>
      </c>
      <c r="P316" s="2960">
        <v>0</v>
      </c>
      <c r="Q316" s="15"/>
      <c r="R316" s="63" t="s">
        <v>4598</v>
      </c>
      <c r="S316" s="11" t="s">
        <v>4649</v>
      </c>
      <c r="T316" s="98"/>
    </row>
    <row r="317" spans="1:20" ht="14.25" customHeight="1" x14ac:dyDescent="0.25">
      <c r="A317" s="16" t="s">
        <v>5857</v>
      </c>
      <c r="B317" s="17" t="s">
        <v>4638</v>
      </c>
      <c r="C317" s="18" t="s">
        <v>4583</v>
      </c>
      <c r="D317" s="2961">
        <v>0</v>
      </c>
      <c r="E317" s="385"/>
      <c r="F317" s="385"/>
      <c r="G317" s="19"/>
      <c r="H317" s="17" t="s">
        <v>5797</v>
      </c>
      <c r="I317" s="551" t="s">
        <v>4645</v>
      </c>
      <c r="J317" s="1081" t="s">
        <v>5839</v>
      </c>
      <c r="K317" s="1074"/>
      <c r="L317" s="551" t="s">
        <v>4591</v>
      </c>
      <c r="M317" s="17" t="s">
        <v>5793</v>
      </c>
      <c r="N317" s="2961">
        <v>0</v>
      </c>
      <c r="O317" s="385"/>
      <c r="P317" s="385"/>
      <c r="Q317" s="19"/>
      <c r="R317" s="67" t="s">
        <v>4638</v>
      </c>
      <c r="S317" s="72" t="s">
        <v>4649</v>
      </c>
      <c r="T317" s="68" t="s">
        <v>5858</v>
      </c>
    </row>
    <row r="318" spans="1:20" ht="14.25" customHeight="1" x14ac:dyDescent="0.25">
      <c r="A318" s="601" t="s">
        <v>5859</v>
      </c>
      <c r="B318" s="17" t="s">
        <v>4638</v>
      </c>
      <c r="C318" s="18" t="s">
        <v>4583</v>
      </c>
      <c r="D318" s="389"/>
      <c r="E318" s="2958">
        <v>1.1649026947751304</v>
      </c>
      <c r="F318" s="389"/>
      <c r="G318" s="21"/>
      <c r="H318" s="17" t="s">
        <v>5793</v>
      </c>
      <c r="I318" s="1278" t="s">
        <v>4648</v>
      </c>
      <c r="J318" s="1081" t="s">
        <v>5839</v>
      </c>
      <c r="K318" s="1074" t="s">
        <v>5839</v>
      </c>
      <c r="L318" s="551" t="s">
        <v>4596</v>
      </c>
      <c r="M318" s="17" t="s">
        <v>5793</v>
      </c>
      <c r="N318" s="389"/>
      <c r="O318" s="2958">
        <v>1.5482838910622261</v>
      </c>
      <c r="P318" s="389"/>
      <c r="Q318" s="21"/>
      <c r="R318" s="69" t="s">
        <v>4638</v>
      </c>
      <c r="S318" s="18" t="s">
        <v>4583</v>
      </c>
      <c r="T318" s="70" t="s">
        <v>5860</v>
      </c>
    </row>
    <row r="319" spans="1:20" ht="14.25" customHeight="1" x14ac:dyDescent="0.25">
      <c r="A319" s="16" t="s">
        <v>5861</v>
      </c>
      <c r="B319" s="17" t="s">
        <v>4638</v>
      </c>
      <c r="C319" s="18" t="s">
        <v>4583</v>
      </c>
      <c r="D319" s="389"/>
      <c r="E319" s="389"/>
      <c r="F319" s="2958">
        <v>0.43529350585107102</v>
      </c>
      <c r="G319" s="21"/>
      <c r="H319" s="17" t="s">
        <v>5793</v>
      </c>
      <c r="I319" s="551" t="s">
        <v>4652</v>
      </c>
      <c r="J319" s="1081" t="s">
        <v>5839</v>
      </c>
      <c r="K319" s="1074" t="s">
        <v>5839</v>
      </c>
      <c r="L319" s="551" t="s">
        <v>4601</v>
      </c>
      <c r="M319" s="17" t="s">
        <v>5808</v>
      </c>
      <c r="N319" s="389"/>
      <c r="O319" s="389"/>
      <c r="P319" s="2958">
        <v>0</v>
      </c>
      <c r="Q319" s="21"/>
      <c r="R319" s="69" t="s">
        <v>4638</v>
      </c>
      <c r="S319" s="18" t="s">
        <v>4583</v>
      </c>
      <c r="T319" s="68" t="s">
        <v>3006</v>
      </c>
    </row>
    <row r="320" spans="1:20" ht="14.25" customHeight="1" x14ac:dyDescent="0.25">
      <c r="A320" s="601" t="s">
        <v>5862</v>
      </c>
      <c r="B320" s="17" t="s">
        <v>4638</v>
      </c>
      <c r="C320" s="18" t="s">
        <v>4583</v>
      </c>
      <c r="D320" s="2958">
        <v>4.0682801649597389</v>
      </c>
      <c r="E320" s="389"/>
      <c r="F320" s="389"/>
      <c r="G320" s="21"/>
      <c r="H320" s="17" t="s">
        <v>5793</v>
      </c>
      <c r="I320" s="1278" t="s">
        <v>4655</v>
      </c>
      <c r="J320" s="1073" t="s">
        <v>5835</v>
      </c>
      <c r="K320" s="1074" t="s">
        <v>5839</v>
      </c>
      <c r="L320" s="551" t="s">
        <v>4604</v>
      </c>
      <c r="M320" s="17" t="s">
        <v>5808</v>
      </c>
      <c r="N320" s="2958">
        <v>0</v>
      </c>
      <c r="O320" s="389"/>
      <c r="P320" s="389"/>
      <c r="Q320" s="21"/>
      <c r="R320" s="69" t="s">
        <v>4638</v>
      </c>
      <c r="S320" s="18" t="s">
        <v>4583</v>
      </c>
      <c r="T320" s="70" t="s">
        <v>3013</v>
      </c>
    </row>
    <row r="321" spans="1:20" ht="14.25" customHeight="1" thickBot="1" x14ac:dyDescent="0.3">
      <c r="A321" s="664" t="s">
        <v>5863</v>
      </c>
      <c r="B321" s="23" t="s">
        <v>4638</v>
      </c>
      <c r="C321" s="24" t="s">
        <v>4583</v>
      </c>
      <c r="D321" s="419"/>
      <c r="E321" s="2965">
        <v>0.56548344923409166</v>
      </c>
      <c r="F321" s="419"/>
      <c r="G321" s="25"/>
      <c r="H321" s="23" t="s">
        <v>5793</v>
      </c>
      <c r="I321" s="1280" t="s">
        <v>4660</v>
      </c>
      <c r="J321" s="1073" t="s">
        <v>5835</v>
      </c>
      <c r="K321" s="1082" t="s">
        <v>5839</v>
      </c>
      <c r="L321" s="557" t="s">
        <v>4607</v>
      </c>
      <c r="M321" s="23" t="s">
        <v>5808</v>
      </c>
      <c r="N321" s="419"/>
      <c r="O321" s="2965">
        <v>1.107146237977801</v>
      </c>
      <c r="P321" s="419"/>
      <c r="Q321" s="25"/>
      <c r="R321" s="108" t="s">
        <v>4638</v>
      </c>
      <c r="S321" s="24" t="s">
        <v>4583</v>
      </c>
      <c r="T321" s="104" t="s">
        <v>3018</v>
      </c>
    </row>
    <row r="322" spans="1:20" ht="14.25" customHeight="1" thickTop="1" x14ac:dyDescent="0.25">
      <c r="A322" s="10" t="s">
        <v>5864</v>
      </c>
      <c r="B322" s="11" t="s">
        <v>4638</v>
      </c>
      <c r="C322" s="97" t="s">
        <v>4583</v>
      </c>
      <c r="D322" s="403"/>
      <c r="E322" s="403"/>
      <c r="F322" s="2957">
        <v>1.518912693732076</v>
      </c>
      <c r="G322" s="105"/>
      <c r="H322" s="11" t="s">
        <v>5793</v>
      </c>
      <c r="I322" s="1281" t="s">
        <v>4664</v>
      </c>
      <c r="J322" s="1076" t="s">
        <v>5839</v>
      </c>
      <c r="K322" s="1080" t="s">
        <v>5839</v>
      </c>
      <c r="L322" s="550" t="s">
        <v>4609</v>
      </c>
      <c r="M322" s="11" t="s">
        <v>5808</v>
      </c>
      <c r="N322" s="403"/>
      <c r="O322" s="403"/>
      <c r="P322" s="2957">
        <v>0.56540079150244438</v>
      </c>
      <c r="Q322" s="105"/>
      <c r="R322" s="106" t="s">
        <v>4638</v>
      </c>
      <c r="S322" s="97" t="s">
        <v>4583</v>
      </c>
      <c r="T322" s="101" t="s">
        <v>3023</v>
      </c>
    </row>
    <row r="323" spans="1:20" ht="14.25" customHeight="1" x14ac:dyDescent="0.25">
      <c r="A323" s="99" t="s">
        <v>5865</v>
      </c>
      <c r="B323" s="72" t="s">
        <v>4638</v>
      </c>
      <c r="C323" s="73" t="s">
        <v>4583</v>
      </c>
      <c r="D323" s="2966">
        <v>0</v>
      </c>
      <c r="E323" s="428"/>
      <c r="F323" s="428"/>
      <c r="G323" s="74"/>
      <c r="H323" s="72" t="s">
        <v>5808</v>
      </c>
      <c r="I323" s="1286" t="s">
        <v>4668</v>
      </c>
      <c r="J323" s="1083" t="s">
        <v>5839</v>
      </c>
      <c r="K323" s="1084" t="s">
        <v>5839</v>
      </c>
      <c r="L323" s="552" t="s">
        <v>4611</v>
      </c>
      <c r="M323" s="72" t="s">
        <v>5808</v>
      </c>
      <c r="N323" s="2966">
        <v>0</v>
      </c>
      <c r="O323" s="428"/>
      <c r="P323" s="428"/>
      <c r="Q323" s="74"/>
      <c r="R323" s="75" t="s">
        <v>4638</v>
      </c>
      <c r="S323" s="73" t="s">
        <v>4583</v>
      </c>
      <c r="T323" s="68" t="s">
        <v>3028</v>
      </c>
    </row>
    <row r="324" spans="1:20" ht="14.25" customHeight="1" x14ac:dyDescent="0.25">
      <c r="A324" s="322" t="s">
        <v>5866</v>
      </c>
      <c r="B324" s="17" t="s">
        <v>4638</v>
      </c>
      <c r="C324" s="18" t="s">
        <v>4583</v>
      </c>
      <c r="D324" s="389"/>
      <c r="E324" s="2958">
        <v>0</v>
      </c>
      <c r="F324" s="389"/>
      <c r="G324" s="21"/>
      <c r="H324" s="17" t="s">
        <v>5808</v>
      </c>
      <c r="I324" s="1286" t="s">
        <v>4672</v>
      </c>
      <c r="J324" s="1083" t="s">
        <v>5839</v>
      </c>
      <c r="K324" s="1074" t="s">
        <v>5839</v>
      </c>
      <c r="L324" s="551" t="s">
        <v>4613</v>
      </c>
      <c r="M324" s="17" t="s">
        <v>5808</v>
      </c>
      <c r="N324" s="389"/>
      <c r="O324" s="2958">
        <v>2.4052891105034573</v>
      </c>
      <c r="P324" s="389"/>
      <c r="Q324" s="21"/>
      <c r="R324" s="69" t="s">
        <v>4638</v>
      </c>
      <c r="S324" s="18" t="s">
        <v>4583</v>
      </c>
      <c r="T324" s="70" t="s">
        <v>3034</v>
      </c>
    </row>
    <row r="325" spans="1:20" ht="14.25" customHeight="1" x14ac:dyDescent="0.25">
      <c r="A325" s="99" t="s">
        <v>5867</v>
      </c>
      <c r="B325" s="17" t="s">
        <v>4638</v>
      </c>
      <c r="C325" s="17" t="s">
        <v>4592</v>
      </c>
      <c r="D325" s="389"/>
      <c r="E325" s="389"/>
      <c r="F325" s="2958">
        <v>0.44399385752631776</v>
      </c>
      <c r="G325" s="21"/>
      <c r="H325" s="17" t="s">
        <v>5818</v>
      </c>
      <c r="I325" s="1286" t="s">
        <v>4677</v>
      </c>
      <c r="J325" s="1083" t="s">
        <v>5839</v>
      </c>
      <c r="K325" s="1074" t="s">
        <v>5839</v>
      </c>
      <c r="L325" s="551" t="s">
        <v>4617</v>
      </c>
      <c r="M325" s="17" t="s">
        <v>5818</v>
      </c>
      <c r="N325" s="389"/>
      <c r="O325" s="389"/>
      <c r="P325" s="2958">
        <v>2.3733708543053615</v>
      </c>
      <c r="Q325" s="21"/>
      <c r="R325" s="69" t="s">
        <v>4638</v>
      </c>
      <c r="S325" s="18" t="s">
        <v>4583</v>
      </c>
      <c r="T325" s="70" t="s">
        <v>3039</v>
      </c>
    </row>
    <row r="326" spans="1:20" ht="14.25" customHeight="1" x14ac:dyDescent="0.25">
      <c r="A326" s="322" t="s">
        <v>5868</v>
      </c>
      <c r="B326" s="17" t="s">
        <v>4638</v>
      </c>
      <c r="C326" s="18" t="s">
        <v>4583</v>
      </c>
      <c r="D326" s="2958">
        <v>1.9856468730939265</v>
      </c>
      <c r="E326" s="389"/>
      <c r="F326" s="389"/>
      <c r="G326" s="21"/>
      <c r="H326" s="17" t="s">
        <v>5818</v>
      </c>
      <c r="I326" s="1286" t="s">
        <v>4681</v>
      </c>
      <c r="J326" s="1083" t="s">
        <v>5869</v>
      </c>
      <c r="K326" s="1078"/>
      <c r="L326" s="570" t="s">
        <v>4621</v>
      </c>
      <c r="M326" s="17" t="s">
        <v>5818</v>
      </c>
      <c r="N326" s="2958">
        <v>0</v>
      </c>
      <c r="O326" s="389"/>
      <c r="P326" s="389"/>
      <c r="Q326" s="74"/>
      <c r="R326" s="75" t="s">
        <v>4587</v>
      </c>
      <c r="S326" s="73" t="s">
        <v>4583</v>
      </c>
      <c r="T326" s="82" t="s">
        <v>5870</v>
      </c>
    </row>
    <row r="327" spans="1:20" ht="14.25" customHeight="1" x14ac:dyDescent="0.25">
      <c r="A327" s="99" t="s">
        <v>5871</v>
      </c>
      <c r="B327" s="17" t="s">
        <v>4638</v>
      </c>
      <c r="C327" s="18" t="s">
        <v>4583</v>
      </c>
      <c r="D327" s="389"/>
      <c r="E327" s="2958">
        <v>3.8196067152034319</v>
      </c>
      <c r="F327" s="389"/>
      <c r="G327" s="21"/>
      <c r="H327" s="17" t="s">
        <v>5818</v>
      </c>
      <c r="I327" s="1286" t="s">
        <v>4685</v>
      </c>
      <c r="J327" s="1083" t="s">
        <v>5872</v>
      </c>
      <c r="K327" s="1085" t="s">
        <v>2832</v>
      </c>
      <c r="L327" s="570" t="s">
        <v>4687</v>
      </c>
      <c r="M327" s="17" t="s">
        <v>5818</v>
      </c>
      <c r="N327" s="389"/>
      <c r="O327" s="2958">
        <v>0</v>
      </c>
      <c r="P327" s="389"/>
      <c r="Q327" s="21"/>
      <c r="R327" s="69" t="s">
        <v>4587</v>
      </c>
      <c r="S327" s="18" t="s">
        <v>4583</v>
      </c>
      <c r="T327" s="665" t="s">
        <v>5873</v>
      </c>
    </row>
    <row r="328" spans="1:20" ht="14.25" customHeight="1" x14ac:dyDescent="0.25">
      <c r="A328" s="322" t="s">
        <v>5874</v>
      </c>
      <c r="B328" s="17" t="s">
        <v>4638</v>
      </c>
      <c r="C328" s="18" t="s">
        <v>4583</v>
      </c>
      <c r="D328" s="389"/>
      <c r="E328" s="389"/>
      <c r="F328" s="2958">
        <v>0.6660742603822708</v>
      </c>
      <c r="G328" s="21"/>
      <c r="H328" s="17" t="s">
        <v>5818</v>
      </c>
      <c r="I328" s="1286" t="s">
        <v>4690</v>
      </c>
      <c r="J328" s="1083" t="s">
        <v>5875</v>
      </c>
      <c r="K328" s="1085" t="s">
        <v>2832</v>
      </c>
      <c r="L328" s="1279" t="s">
        <v>4692</v>
      </c>
      <c r="M328" s="17" t="s">
        <v>5818</v>
      </c>
      <c r="N328" s="389"/>
      <c r="O328" s="389"/>
      <c r="P328" s="2958">
        <v>4.9259202539429046</v>
      </c>
      <c r="Q328" s="21"/>
      <c r="R328" s="69" t="s">
        <v>4638</v>
      </c>
      <c r="S328" s="18" t="s">
        <v>4583</v>
      </c>
      <c r="T328" s="666" t="s">
        <v>5876</v>
      </c>
    </row>
    <row r="329" spans="1:20" ht="14.25" customHeight="1" x14ac:dyDescent="0.25">
      <c r="A329" s="99" t="s">
        <v>5877</v>
      </c>
      <c r="B329" s="17" t="s">
        <v>4638</v>
      </c>
      <c r="C329" s="18" t="s">
        <v>4583</v>
      </c>
      <c r="D329" s="2958">
        <v>1.9349562363661621</v>
      </c>
      <c r="E329" s="389"/>
      <c r="F329" s="389"/>
      <c r="G329" s="21"/>
      <c r="H329" s="17" t="s">
        <v>5818</v>
      </c>
      <c r="I329" s="1286" t="s">
        <v>4695</v>
      </c>
      <c r="J329" s="1083" t="s">
        <v>5878</v>
      </c>
      <c r="K329" s="1078"/>
      <c r="L329" s="1279" t="s">
        <v>4696</v>
      </c>
      <c r="M329" s="17" t="s">
        <v>5818</v>
      </c>
      <c r="N329" s="2958">
        <v>4.2231718921481507</v>
      </c>
      <c r="O329" s="389"/>
      <c r="P329" s="389"/>
      <c r="Q329" s="21"/>
      <c r="R329" s="69" t="s">
        <v>4638</v>
      </c>
      <c r="S329" s="18" t="s">
        <v>4583</v>
      </c>
      <c r="T329" s="70" t="s">
        <v>5879</v>
      </c>
    </row>
    <row r="330" spans="1:20" ht="14.25" customHeight="1" x14ac:dyDescent="0.25">
      <c r="A330" s="322" t="s">
        <v>5880</v>
      </c>
      <c r="B330" s="17" t="s">
        <v>4638</v>
      </c>
      <c r="C330" s="18" t="s">
        <v>4583</v>
      </c>
      <c r="D330" s="389"/>
      <c r="E330" s="2958">
        <v>1.2142001526894408</v>
      </c>
      <c r="F330" s="389"/>
      <c r="G330" s="21"/>
      <c r="H330" s="17" t="s">
        <v>5818</v>
      </c>
      <c r="I330" s="1286" t="s">
        <v>4698</v>
      </c>
      <c r="J330" s="1083" t="s">
        <v>5881</v>
      </c>
      <c r="K330" s="1078"/>
      <c r="L330" s="570" t="s">
        <v>4699</v>
      </c>
      <c r="M330" s="17" t="s">
        <v>5818</v>
      </c>
      <c r="N330" s="389"/>
      <c r="O330" s="2958">
        <v>1.2225176996835969</v>
      </c>
      <c r="P330" s="389"/>
      <c r="Q330" s="21"/>
      <c r="R330" s="69" t="s">
        <v>4638</v>
      </c>
      <c r="S330" s="18" t="s">
        <v>4583</v>
      </c>
      <c r="T330" s="70" t="s">
        <v>5882</v>
      </c>
    </row>
    <row r="331" spans="1:20" ht="14.25" customHeight="1" thickBot="1" x14ac:dyDescent="0.3">
      <c r="A331" s="38" t="s">
        <v>5883</v>
      </c>
      <c r="B331" s="35" t="s">
        <v>4638</v>
      </c>
      <c r="C331" s="35" t="s">
        <v>4649</v>
      </c>
      <c r="D331" s="435"/>
      <c r="E331" s="435"/>
      <c r="F331" s="2959">
        <v>0</v>
      </c>
      <c r="G331" s="36"/>
      <c r="H331" s="35" t="s">
        <v>5818</v>
      </c>
      <c r="I331" s="553" t="s">
        <v>4700</v>
      </c>
      <c r="J331" s="1086"/>
      <c r="K331" s="1087" t="s">
        <v>5839</v>
      </c>
      <c r="L331" s="553" t="s">
        <v>4701</v>
      </c>
      <c r="M331" s="35" t="s">
        <v>5818</v>
      </c>
      <c r="N331" s="435"/>
      <c r="O331" s="435"/>
      <c r="P331" s="2959">
        <v>0</v>
      </c>
      <c r="Q331" s="36"/>
      <c r="R331" s="78" t="s">
        <v>4638</v>
      </c>
      <c r="S331" s="39" t="s">
        <v>4583</v>
      </c>
      <c r="T331" s="79"/>
    </row>
    <row r="332" spans="1:20" ht="15.6" thickTop="1" thickBot="1" x14ac:dyDescent="0.3">
      <c r="M332" s="80" t="s">
        <v>5652</v>
      </c>
      <c r="N332" s="33">
        <f>SUM(D316:D331,N316:N331)</f>
        <v>12.212055166567978</v>
      </c>
      <c r="O332" s="33">
        <f>SUM(E316:E331,O316:O331)</f>
        <v>13.047429951129175</v>
      </c>
      <c r="P332" s="33">
        <f>SUM(F316:F331,P316:P331)</f>
        <v>10.928966217242447</v>
      </c>
    </row>
    <row r="333" spans="1:20" ht="18.600000000000001" thickTop="1" thickBot="1" x14ac:dyDescent="0.3">
      <c r="A333" s="2" t="s">
        <v>6965</v>
      </c>
      <c r="C333" s="3546" t="s">
        <v>5884</v>
      </c>
      <c r="D333" s="3546"/>
      <c r="E333" s="3546"/>
      <c r="F333" s="3546"/>
      <c r="G333" s="53"/>
      <c r="H333" s="124"/>
      <c r="I333" s="124"/>
      <c r="J333" s="3547" t="s">
        <v>5653</v>
      </c>
      <c r="K333" s="3553"/>
      <c r="L333" s="124"/>
      <c r="M333" s="124"/>
      <c r="N333" s="53"/>
      <c r="O333" s="53"/>
      <c r="P333" s="53"/>
      <c r="Q333" s="53"/>
      <c r="R333" s="53"/>
      <c r="S333" s="53"/>
    </row>
    <row r="334" spans="1:20" ht="15" customHeight="1" thickTop="1" thickBot="1" x14ac:dyDescent="0.3">
      <c r="A334" s="3"/>
      <c r="D334" s="54"/>
      <c r="E334" s="54"/>
      <c r="F334" s="54"/>
      <c r="G334" s="54"/>
      <c r="H334" s="4"/>
      <c r="I334" s="4"/>
      <c r="K334" s="56"/>
      <c r="L334" s="567"/>
      <c r="M334" s="1448" t="s">
        <v>4570</v>
      </c>
      <c r="N334" s="1445">
        <v>12</v>
      </c>
      <c r="O334" s="1446">
        <v>18.7</v>
      </c>
      <c r="P334" s="1447">
        <v>14.6</v>
      </c>
      <c r="Q334" s="510" t="s">
        <v>4571</v>
      </c>
      <c r="R334" s="133"/>
      <c r="S334" s="128"/>
      <c r="T334" s="530"/>
    </row>
    <row r="335" spans="1:20" ht="15.6" thickTop="1" thickBot="1" x14ac:dyDescent="0.3">
      <c r="A335" s="5" t="s">
        <v>4572</v>
      </c>
      <c r="B335" s="6" t="s">
        <v>4573</v>
      </c>
      <c r="C335" s="7" t="s">
        <v>4574</v>
      </c>
      <c r="D335" s="6" t="s">
        <v>4575</v>
      </c>
      <c r="E335" s="6" t="s">
        <v>4576</v>
      </c>
      <c r="F335" s="6" t="s">
        <v>4577</v>
      </c>
      <c r="G335" s="6" t="s">
        <v>4578</v>
      </c>
      <c r="H335" s="8" t="s">
        <v>4579</v>
      </c>
      <c r="I335" s="549"/>
      <c r="J335" s="58" t="s">
        <v>4580</v>
      </c>
      <c r="K335" s="59" t="s">
        <v>4580</v>
      </c>
      <c r="L335" s="568"/>
      <c r="M335" s="8" t="s">
        <v>4579</v>
      </c>
      <c r="N335" s="6" t="s">
        <v>4575</v>
      </c>
      <c r="O335" s="6" t="s">
        <v>4576</v>
      </c>
      <c r="P335" s="6" t="s">
        <v>4577</v>
      </c>
      <c r="Q335" s="6" t="s">
        <v>4578</v>
      </c>
      <c r="R335" s="6" t="s">
        <v>4573</v>
      </c>
      <c r="S335" s="7" t="s">
        <v>4574</v>
      </c>
      <c r="T335" s="60" t="s">
        <v>4572</v>
      </c>
    </row>
    <row r="336" spans="1:20" ht="15" thickTop="1" x14ac:dyDescent="0.25">
      <c r="A336" s="10"/>
      <c r="B336" s="11" t="s">
        <v>4598</v>
      </c>
      <c r="C336" s="13" t="s">
        <v>4649</v>
      </c>
      <c r="D336" s="2960">
        <v>0</v>
      </c>
      <c r="E336" s="2960">
        <v>0</v>
      </c>
      <c r="F336" s="2960">
        <v>0</v>
      </c>
      <c r="G336" s="15"/>
      <c r="H336" s="13" t="s">
        <v>5793</v>
      </c>
      <c r="I336" s="1243" t="s">
        <v>5794</v>
      </c>
      <c r="J336" s="61"/>
      <c r="K336" s="62"/>
      <c r="L336" s="569" t="s">
        <v>5795</v>
      </c>
      <c r="M336" s="11" t="s">
        <v>5793</v>
      </c>
      <c r="N336" s="2960">
        <v>0</v>
      </c>
      <c r="O336" s="2960">
        <v>0</v>
      </c>
      <c r="P336" s="2960">
        <v>0</v>
      </c>
      <c r="Q336" s="15"/>
      <c r="R336" s="63" t="s">
        <v>4598</v>
      </c>
      <c r="S336" s="11" t="s">
        <v>4649</v>
      </c>
      <c r="T336" s="98"/>
    </row>
    <row r="337" spans="1:20" ht="14.25" customHeight="1" x14ac:dyDescent="0.25">
      <c r="A337" s="16" t="s">
        <v>5885</v>
      </c>
      <c r="B337" s="17" t="s">
        <v>4638</v>
      </c>
      <c r="C337" s="18" t="s">
        <v>4583</v>
      </c>
      <c r="D337" s="2961">
        <v>5.2809176351490921</v>
      </c>
      <c r="E337" s="385"/>
      <c r="F337" s="385"/>
      <c r="G337" s="19"/>
      <c r="H337" s="17" t="s">
        <v>5797</v>
      </c>
      <c r="I337" s="1278" t="s">
        <v>4645</v>
      </c>
      <c r="J337" s="1081" t="s">
        <v>5839</v>
      </c>
      <c r="K337" s="1074" t="s">
        <v>5839</v>
      </c>
      <c r="L337" s="551" t="s">
        <v>4591</v>
      </c>
      <c r="M337" s="17" t="s">
        <v>5793</v>
      </c>
      <c r="N337" s="2961">
        <v>0</v>
      </c>
      <c r="O337" s="385"/>
      <c r="P337" s="385"/>
      <c r="Q337" s="19"/>
      <c r="R337" s="67" t="s">
        <v>4638</v>
      </c>
      <c r="S337" s="18" t="s">
        <v>4583</v>
      </c>
      <c r="T337" s="68" t="s">
        <v>3105</v>
      </c>
    </row>
    <row r="338" spans="1:20" ht="14.25" customHeight="1" x14ac:dyDescent="0.25">
      <c r="A338" s="601" t="s">
        <v>5886</v>
      </c>
      <c r="B338" s="17" t="s">
        <v>4638</v>
      </c>
      <c r="C338" s="18" t="s">
        <v>4583</v>
      </c>
      <c r="D338" s="389"/>
      <c r="E338" s="2958">
        <v>3.0651920917651547</v>
      </c>
      <c r="F338" s="389"/>
      <c r="G338" s="21"/>
      <c r="H338" s="17" t="s">
        <v>5793</v>
      </c>
      <c r="I338" s="1278" t="s">
        <v>4648</v>
      </c>
      <c r="J338" s="1073" t="s">
        <v>5835</v>
      </c>
      <c r="K338" s="1074" t="s">
        <v>5839</v>
      </c>
      <c r="L338" s="551" t="s">
        <v>4596</v>
      </c>
      <c r="M338" s="17" t="s">
        <v>5793</v>
      </c>
      <c r="N338" s="389"/>
      <c r="O338" s="2958">
        <v>4.5748630492402294</v>
      </c>
      <c r="P338" s="389"/>
      <c r="Q338" s="21"/>
      <c r="R338" s="69" t="s">
        <v>4638</v>
      </c>
      <c r="S338" s="18" t="s">
        <v>4583</v>
      </c>
      <c r="T338" s="70" t="s">
        <v>3112</v>
      </c>
    </row>
    <row r="339" spans="1:20" ht="14.25" customHeight="1" x14ac:dyDescent="0.25">
      <c r="A339" s="16" t="s">
        <v>5887</v>
      </c>
      <c r="B339" s="17" t="s">
        <v>4638</v>
      </c>
      <c r="C339" s="18" t="s">
        <v>4583</v>
      </c>
      <c r="D339" s="389"/>
      <c r="E339" s="389"/>
      <c r="F339" s="2958">
        <v>0.15888469277548684</v>
      </c>
      <c r="G339" s="21"/>
      <c r="H339" s="17" t="s">
        <v>5793</v>
      </c>
      <c r="I339" s="551" t="s">
        <v>4652</v>
      </c>
      <c r="J339" s="1081" t="s">
        <v>5839</v>
      </c>
      <c r="K339" s="1074" t="s">
        <v>5839</v>
      </c>
      <c r="L339" s="551" t="s">
        <v>4601</v>
      </c>
      <c r="M339" s="17" t="s">
        <v>5802</v>
      </c>
      <c r="N339" s="389"/>
      <c r="O339" s="389"/>
      <c r="P339" s="2958">
        <v>3.2914571491651912</v>
      </c>
      <c r="Q339" s="21"/>
      <c r="R339" s="69" t="s">
        <v>4638</v>
      </c>
      <c r="S339" s="18" t="s">
        <v>4583</v>
      </c>
      <c r="T339" s="68" t="s">
        <v>3118</v>
      </c>
    </row>
    <row r="340" spans="1:20" ht="14.25" customHeight="1" x14ac:dyDescent="0.25">
      <c r="A340" s="322" t="s">
        <v>5888</v>
      </c>
      <c r="B340" s="17" t="s">
        <v>4638</v>
      </c>
      <c r="C340" s="18" t="s">
        <v>4583</v>
      </c>
      <c r="D340" s="2958">
        <v>0</v>
      </c>
      <c r="E340" s="389"/>
      <c r="F340" s="389"/>
      <c r="G340" s="21"/>
      <c r="H340" s="17" t="s">
        <v>5793</v>
      </c>
      <c r="I340" s="551" t="s">
        <v>4655</v>
      </c>
      <c r="J340" s="1081" t="s">
        <v>5839</v>
      </c>
      <c r="K340" s="1074" t="s">
        <v>5839</v>
      </c>
      <c r="L340" s="551" t="s">
        <v>4604</v>
      </c>
      <c r="M340" s="17" t="s">
        <v>5802</v>
      </c>
      <c r="N340" s="2958">
        <v>1.2681819550672988</v>
      </c>
      <c r="O340" s="389"/>
      <c r="P340" s="389"/>
      <c r="Q340" s="21"/>
      <c r="R340" s="69" t="s">
        <v>4638</v>
      </c>
      <c r="S340" s="18" t="s">
        <v>4583</v>
      </c>
      <c r="T340" s="70" t="s">
        <v>3125</v>
      </c>
    </row>
    <row r="341" spans="1:20" ht="14.25" customHeight="1" thickBot="1" x14ac:dyDescent="0.3">
      <c r="A341" s="16" t="s">
        <v>5889</v>
      </c>
      <c r="B341" s="23" t="s">
        <v>4638</v>
      </c>
      <c r="C341" s="24" t="s">
        <v>4583</v>
      </c>
      <c r="D341" s="419"/>
      <c r="E341" s="2965">
        <v>0.70948224138958438</v>
      </c>
      <c r="F341" s="419"/>
      <c r="G341" s="25"/>
      <c r="H341" s="23" t="s">
        <v>5890</v>
      </c>
      <c r="I341" s="557" t="s">
        <v>4660</v>
      </c>
      <c r="J341" s="1088" t="s">
        <v>5839</v>
      </c>
      <c r="K341" s="1082" t="s">
        <v>5839</v>
      </c>
      <c r="L341" s="557" t="s">
        <v>4607</v>
      </c>
      <c r="M341" s="23" t="s">
        <v>5808</v>
      </c>
      <c r="N341" s="419"/>
      <c r="O341" s="2965">
        <v>2.0613572011336503</v>
      </c>
      <c r="P341" s="419"/>
      <c r="Q341" s="25"/>
      <c r="R341" s="108" t="s">
        <v>4638</v>
      </c>
      <c r="S341" s="24" t="s">
        <v>4583</v>
      </c>
      <c r="T341" s="104" t="s">
        <v>2550</v>
      </c>
    </row>
    <row r="342" spans="1:20" ht="14.25" customHeight="1" thickTop="1" x14ac:dyDescent="0.25">
      <c r="A342" s="10" t="s">
        <v>3051</v>
      </c>
      <c r="B342" s="11" t="s">
        <v>4638</v>
      </c>
      <c r="C342" s="97" t="s">
        <v>4583</v>
      </c>
      <c r="D342" s="403"/>
      <c r="E342" s="403"/>
      <c r="F342" s="2957">
        <v>1.1149490974259733</v>
      </c>
      <c r="G342" s="105"/>
      <c r="H342" s="11" t="s">
        <v>5818</v>
      </c>
      <c r="I342" s="550" t="s">
        <v>4664</v>
      </c>
      <c r="J342" s="1076" t="s">
        <v>5839</v>
      </c>
      <c r="K342" s="1080" t="s">
        <v>5839</v>
      </c>
      <c r="L342" s="550" t="s">
        <v>4609</v>
      </c>
      <c r="M342" s="11" t="s">
        <v>5808</v>
      </c>
      <c r="N342" s="403"/>
      <c r="O342" s="403"/>
      <c r="P342" s="2957">
        <v>0</v>
      </c>
      <c r="Q342" s="105"/>
      <c r="R342" s="106" t="s">
        <v>4638</v>
      </c>
      <c r="S342" s="97" t="s">
        <v>4583</v>
      </c>
      <c r="T342" s="101" t="s">
        <v>2556</v>
      </c>
    </row>
    <row r="343" spans="1:20" ht="14.25" customHeight="1" x14ac:dyDescent="0.25">
      <c r="A343" s="667" t="s">
        <v>5891</v>
      </c>
      <c r="B343" s="72" t="s">
        <v>4638</v>
      </c>
      <c r="C343" s="73" t="s">
        <v>4583</v>
      </c>
      <c r="D343" s="2966">
        <v>0</v>
      </c>
      <c r="E343" s="428"/>
      <c r="F343" s="428"/>
      <c r="G343" s="74"/>
      <c r="H343" s="72" t="s">
        <v>5808</v>
      </c>
      <c r="I343" s="552" t="s">
        <v>4668</v>
      </c>
      <c r="J343" s="1073" t="s">
        <v>5835</v>
      </c>
      <c r="K343" s="1089" t="s">
        <v>5835</v>
      </c>
      <c r="L343" s="552" t="s">
        <v>4611</v>
      </c>
      <c r="M343" s="72" t="s">
        <v>5808</v>
      </c>
      <c r="N343" s="2966">
        <v>3.012729477327222</v>
      </c>
      <c r="O343" s="428"/>
      <c r="P343" s="428"/>
      <c r="Q343" s="74"/>
      <c r="R343" s="75" t="s">
        <v>4638</v>
      </c>
      <c r="S343" s="73" t="s">
        <v>4583</v>
      </c>
      <c r="T343" s="668" t="s">
        <v>5892</v>
      </c>
    </row>
    <row r="344" spans="1:20" ht="14.25" customHeight="1" x14ac:dyDescent="0.25">
      <c r="A344" s="322" t="s">
        <v>5893</v>
      </c>
      <c r="B344" s="17" t="s">
        <v>4638</v>
      </c>
      <c r="C344" s="18" t="s">
        <v>4583</v>
      </c>
      <c r="D344" s="389"/>
      <c r="E344" s="2958">
        <v>0</v>
      </c>
      <c r="F344" s="389"/>
      <c r="G344" s="21"/>
      <c r="H344" s="17" t="s">
        <v>5808</v>
      </c>
      <c r="I344" s="551" t="s">
        <v>4672</v>
      </c>
      <c r="J344" s="1081" t="s">
        <v>5839</v>
      </c>
      <c r="K344" s="1074" t="s">
        <v>5839</v>
      </c>
      <c r="L344" s="551" t="s">
        <v>4613</v>
      </c>
      <c r="M344" s="17" t="s">
        <v>5808</v>
      </c>
      <c r="N344" s="389"/>
      <c r="O344" s="2958">
        <v>0</v>
      </c>
      <c r="P344" s="389"/>
      <c r="Q344" s="21"/>
      <c r="R344" s="69" t="s">
        <v>4638</v>
      </c>
      <c r="S344" s="1548" t="s">
        <v>4730</v>
      </c>
      <c r="T344" s="70" t="s">
        <v>5394</v>
      </c>
    </row>
    <row r="345" spans="1:20" ht="14.25" customHeight="1" x14ac:dyDescent="0.25">
      <c r="A345" s="99" t="s">
        <v>3073</v>
      </c>
      <c r="B345" s="17" t="s">
        <v>4638</v>
      </c>
      <c r="C345" s="18" t="s">
        <v>4583</v>
      </c>
      <c r="D345" s="389"/>
      <c r="E345" s="389"/>
      <c r="F345" s="2958">
        <v>5.5746801273728899</v>
      </c>
      <c r="G345" s="21"/>
      <c r="H345" s="17" t="s">
        <v>5818</v>
      </c>
      <c r="I345" s="551" t="s">
        <v>4677</v>
      </c>
      <c r="J345" s="1081" t="s">
        <v>5839</v>
      </c>
      <c r="K345" s="1074" t="s">
        <v>5839</v>
      </c>
      <c r="L345" s="551" t="s">
        <v>4617</v>
      </c>
      <c r="M345" s="17" t="s">
        <v>5818</v>
      </c>
      <c r="N345" s="389"/>
      <c r="O345" s="389"/>
      <c r="P345" s="2958">
        <v>0.94358968252681819</v>
      </c>
      <c r="Q345" s="21"/>
      <c r="R345" s="69" t="s">
        <v>4638</v>
      </c>
      <c r="S345" s="1548" t="s">
        <v>4730</v>
      </c>
      <c r="T345" s="70" t="s">
        <v>5396</v>
      </c>
    </row>
    <row r="346" spans="1:20" ht="14.25" customHeight="1" x14ac:dyDescent="0.25">
      <c r="A346" s="322" t="s">
        <v>3082</v>
      </c>
      <c r="B346" s="17" t="s">
        <v>4638</v>
      </c>
      <c r="C346" s="18" t="s">
        <v>4583</v>
      </c>
      <c r="D346" s="2958">
        <v>2.4790587402523365</v>
      </c>
      <c r="E346" s="389"/>
      <c r="F346" s="389"/>
      <c r="G346" s="21"/>
      <c r="H346" s="17" t="s">
        <v>5818</v>
      </c>
      <c r="I346" s="551" t="s">
        <v>4681</v>
      </c>
      <c r="J346" s="1081" t="s">
        <v>5839</v>
      </c>
      <c r="K346" s="1074" t="s">
        <v>5839</v>
      </c>
      <c r="L346" s="551" t="s">
        <v>4621</v>
      </c>
      <c r="M346" s="17" t="s">
        <v>5818</v>
      </c>
      <c r="N346" s="2958">
        <v>0</v>
      </c>
      <c r="O346" s="389"/>
      <c r="P346" s="389"/>
      <c r="Q346" s="21"/>
      <c r="R346" s="69" t="s">
        <v>4638</v>
      </c>
      <c r="S346" s="1548" t="s">
        <v>4730</v>
      </c>
      <c r="T346" s="70" t="s">
        <v>5398</v>
      </c>
    </row>
    <row r="347" spans="1:20" ht="14.25" customHeight="1" x14ac:dyDescent="0.25">
      <c r="A347" s="99" t="s">
        <v>3087</v>
      </c>
      <c r="B347" s="17" t="s">
        <v>4638</v>
      </c>
      <c r="C347" s="18" t="s">
        <v>4583</v>
      </c>
      <c r="D347" s="389"/>
      <c r="E347" s="2958">
        <v>7.1599679184446492</v>
      </c>
      <c r="F347" s="389"/>
      <c r="G347" s="21"/>
      <c r="H347" s="17" t="s">
        <v>5818</v>
      </c>
      <c r="I347" s="551" t="s">
        <v>4685</v>
      </c>
      <c r="J347" s="1081" t="s">
        <v>5839</v>
      </c>
      <c r="K347" s="1074" t="s">
        <v>5839</v>
      </c>
      <c r="L347" s="551" t="s">
        <v>4687</v>
      </c>
      <c r="M347" s="17" t="s">
        <v>5818</v>
      </c>
      <c r="N347" s="389"/>
      <c r="O347" s="2958">
        <v>0.86538738913107771</v>
      </c>
      <c r="P347" s="389"/>
      <c r="Q347" s="21"/>
      <c r="R347" s="69" t="s">
        <v>4638</v>
      </c>
      <c r="S347" s="1548" t="s">
        <v>4730</v>
      </c>
      <c r="T347" s="70" t="s">
        <v>3153</v>
      </c>
    </row>
    <row r="348" spans="1:20" ht="14.25" customHeight="1" x14ac:dyDescent="0.25">
      <c r="A348" s="322" t="s">
        <v>3095</v>
      </c>
      <c r="B348" s="17" t="s">
        <v>4638</v>
      </c>
      <c r="C348" s="18" t="s">
        <v>4583</v>
      </c>
      <c r="D348" s="389"/>
      <c r="E348" s="389"/>
      <c r="F348" s="2958">
        <v>1.9509447858082736</v>
      </c>
      <c r="G348" s="21"/>
      <c r="H348" s="17" t="s">
        <v>5818</v>
      </c>
      <c r="I348" s="551" t="s">
        <v>4690</v>
      </c>
      <c r="J348" s="1081" t="s">
        <v>5839</v>
      </c>
      <c r="K348" s="1074" t="s">
        <v>5839</v>
      </c>
      <c r="L348" s="551" t="s">
        <v>4692</v>
      </c>
      <c r="M348" s="17" t="s">
        <v>5818</v>
      </c>
      <c r="N348" s="389"/>
      <c r="O348" s="389"/>
      <c r="P348" s="2958">
        <v>1.4650842883051576</v>
      </c>
      <c r="Q348" s="21"/>
      <c r="R348" s="69" t="s">
        <v>4638</v>
      </c>
      <c r="S348" s="18" t="s">
        <v>4583</v>
      </c>
      <c r="T348" s="70" t="s">
        <v>5894</v>
      </c>
    </row>
    <row r="349" spans="1:20" ht="14.25" customHeight="1" x14ac:dyDescent="0.25">
      <c r="A349" s="99" t="s">
        <v>5381</v>
      </c>
      <c r="B349" s="17" t="s">
        <v>4638</v>
      </c>
      <c r="C349" s="18" t="s">
        <v>4583</v>
      </c>
      <c r="D349" s="2958">
        <v>0</v>
      </c>
      <c r="E349" s="389"/>
      <c r="F349" s="389"/>
      <c r="G349" s="21"/>
      <c r="H349" s="17" t="s">
        <v>5818</v>
      </c>
      <c r="I349" s="551" t="s">
        <v>4695</v>
      </c>
      <c r="J349" s="1081" t="s">
        <v>5839</v>
      </c>
      <c r="K349" s="1074" t="s">
        <v>5839</v>
      </c>
      <c r="L349" s="551" t="s">
        <v>4696</v>
      </c>
      <c r="M349" s="17" t="s">
        <v>5818</v>
      </c>
      <c r="N349" s="2958">
        <v>0</v>
      </c>
      <c r="O349" s="389"/>
      <c r="P349" s="389"/>
      <c r="Q349" s="21"/>
      <c r="R349" s="69" t="s">
        <v>4638</v>
      </c>
      <c r="S349" s="1548" t="s">
        <v>4730</v>
      </c>
      <c r="T349" s="70" t="s">
        <v>5895</v>
      </c>
    </row>
    <row r="350" spans="1:20" ht="14.25" customHeight="1" x14ac:dyDescent="0.25">
      <c r="A350" s="322" t="s">
        <v>5382</v>
      </c>
      <c r="B350" s="17" t="s">
        <v>4638</v>
      </c>
      <c r="C350" s="18" t="s">
        <v>4583</v>
      </c>
      <c r="D350" s="389"/>
      <c r="E350" s="2958">
        <v>0.42281659542220623</v>
      </c>
      <c r="F350" s="389"/>
      <c r="G350" s="21"/>
      <c r="H350" s="17" t="s">
        <v>5818</v>
      </c>
      <c r="I350" s="551" t="s">
        <v>4698</v>
      </c>
      <c r="J350" s="1081" t="s">
        <v>5839</v>
      </c>
      <c r="K350" s="1074" t="s">
        <v>5839</v>
      </c>
      <c r="L350" s="551" t="s">
        <v>4699</v>
      </c>
      <c r="M350" s="17" t="s">
        <v>5818</v>
      </c>
      <c r="N350" s="389"/>
      <c r="O350" s="2958">
        <v>0</v>
      </c>
      <c r="P350" s="389"/>
      <c r="Q350" s="21"/>
      <c r="R350" s="69" t="s">
        <v>4638</v>
      </c>
      <c r="S350" s="1548" t="s">
        <v>4730</v>
      </c>
      <c r="T350" s="70" t="s">
        <v>5896</v>
      </c>
    </row>
    <row r="351" spans="1:20" ht="14.25" customHeight="1" thickBot="1" x14ac:dyDescent="0.3">
      <c r="A351" s="38" t="s">
        <v>5384</v>
      </c>
      <c r="B351" s="35" t="s">
        <v>4638</v>
      </c>
      <c r="C351" s="39" t="s">
        <v>4583</v>
      </c>
      <c r="D351" s="435"/>
      <c r="E351" s="435"/>
      <c r="F351" s="2959">
        <v>0</v>
      </c>
      <c r="G351" s="36"/>
      <c r="H351" s="35" t="s">
        <v>5818</v>
      </c>
      <c r="I351" s="553" t="s">
        <v>4700</v>
      </c>
      <c r="J351" s="1086" t="s">
        <v>5839</v>
      </c>
      <c r="K351" s="1087" t="s">
        <v>5839</v>
      </c>
      <c r="L351" s="553" t="s">
        <v>4701</v>
      </c>
      <c r="M351" s="35" t="s">
        <v>5818</v>
      </c>
      <c r="N351" s="435"/>
      <c r="O351" s="435"/>
      <c r="P351" s="2959">
        <v>0</v>
      </c>
      <c r="Q351" s="36"/>
      <c r="R351" s="78" t="s">
        <v>4638</v>
      </c>
      <c r="S351" s="39" t="s">
        <v>4583</v>
      </c>
      <c r="T351" s="122" t="s">
        <v>5897</v>
      </c>
    </row>
    <row r="352" spans="1:20" ht="15.6" thickTop="1" thickBot="1" x14ac:dyDescent="0.3">
      <c r="M352" s="80" t="s">
        <v>5652</v>
      </c>
      <c r="N352" s="33">
        <f>SUM(D336:D351,N336:N351)</f>
        <v>12.040887807795949</v>
      </c>
      <c r="O352" s="33">
        <f>SUM(E336:E351,O336:O351)</f>
        <v>18.859066486526551</v>
      </c>
      <c r="P352" s="33">
        <f>SUM(F336:F351,P336:P351)</f>
        <v>14.49958982337979</v>
      </c>
    </row>
    <row r="353" spans="1:20" s="358" customFormat="1" ht="18.600000000000001" thickTop="1" thickBot="1" x14ac:dyDescent="0.3">
      <c r="A353" s="357" t="s">
        <v>6966</v>
      </c>
      <c r="C353" s="3546" t="s">
        <v>5898</v>
      </c>
      <c r="D353" s="3546"/>
      <c r="E353" s="3546"/>
      <c r="F353" s="3546"/>
      <c r="G353" s="359"/>
      <c r="H353" s="360"/>
      <c r="I353" s="360"/>
      <c r="J353" s="3554" t="s">
        <v>4722</v>
      </c>
      <c r="K353" s="3555"/>
      <c r="L353" s="2590"/>
      <c r="M353" s="360"/>
      <c r="N353" s="359"/>
      <c r="O353" s="359"/>
      <c r="P353" s="359"/>
      <c r="Q353" s="359"/>
      <c r="R353" s="359"/>
      <c r="S353" s="359"/>
    </row>
    <row r="354" spans="1:20" s="358" customFormat="1" ht="15" customHeight="1" thickTop="1" thickBot="1" x14ac:dyDescent="0.3">
      <c r="A354" s="3"/>
      <c r="B354"/>
      <c r="C354"/>
      <c r="D354" s="54"/>
      <c r="E354" s="54"/>
      <c r="F354" s="54"/>
      <c r="G354" s="54"/>
      <c r="H354" s="4"/>
      <c r="I354" s="4"/>
      <c r="J354"/>
      <c r="K354" s="56"/>
      <c r="L354" s="567"/>
      <c r="M354" s="1448" t="s">
        <v>4570</v>
      </c>
      <c r="N354" s="1445">
        <v>19.100000000000001</v>
      </c>
      <c r="O354" s="1446">
        <v>6.2</v>
      </c>
      <c r="P354" s="1447">
        <v>14.5</v>
      </c>
      <c r="Q354" s="510" t="s">
        <v>4571</v>
      </c>
      <c r="R354" s="133"/>
      <c r="S354" s="128"/>
      <c r="T354" s="530"/>
    </row>
    <row r="355" spans="1:20" s="358" customFormat="1" ht="18.600000000000001" thickTop="1" thickBot="1" x14ac:dyDescent="0.3">
      <c r="A355" s="1378" t="s">
        <v>4572</v>
      </c>
      <c r="B355" s="367" t="s">
        <v>4573</v>
      </c>
      <c r="C355" s="368" t="s">
        <v>4574</v>
      </c>
      <c r="D355" s="367" t="s">
        <v>4575</v>
      </c>
      <c r="E355" s="367" t="s">
        <v>4576</v>
      </c>
      <c r="F355" s="367" t="s">
        <v>4577</v>
      </c>
      <c r="G355" s="367" t="s">
        <v>4578</v>
      </c>
      <c r="H355" s="369" t="s">
        <v>4579</v>
      </c>
      <c r="I355" s="559"/>
      <c r="J355" s="370" t="s">
        <v>4580</v>
      </c>
      <c r="K355" s="371" t="s">
        <v>4580</v>
      </c>
      <c r="L355" s="577"/>
      <c r="M355" s="369" t="s">
        <v>4579</v>
      </c>
      <c r="N355" s="367" t="s">
        <v>4575</v>
      </c>
      <c r="O355" s="367" t="s">
        <v>4576</v>
      </c>
      <c r="P355" s="367" t="s">
        <v>4577</v>
      </c>
      <c r="Q355" s="367" t="s">
        <v>4578</v>
      </c>
      <c r="R355" s="367" t="s">
        <v>4573</v>
      </c>
      <c r="S355" s="368" t="s">
        <v>4574</v>
      </c>
      <c r="T355" s="372" t="s">
        <v>4572</v>
      </c>
    </row>
    <row r="356" spans="1:20" s="358" customFormat="1" ht="18" thickTop="1" x14ac:dyDescent="0.25">
      <c r="A356" s="1379" t="s">
        <v>5899</v>
      </c>
      <c r="B356" s="374" t="s">
        <v>4642</v>
      </c>
      <c r="C356" s="391" t="s">
        <v>4583</v>
      </c>
      <c r="D356" s="2960">
        <v>6.0279209510746625</v>
      </c>
      <c r="E356" s="2960">
        <v>1.2529926146537091</v>
      </c>
      <c r="F356" s="2960">
        <v>7.972806767204351</v>
      </c>
      <c r="G356" s="379"/>
      <c r="H356" s="375" t="s">
        <v>5900</v>
      </c>
      <c r="I356" s="2591" t="s">
        <v>5901</v>
      </c>
      <c r="J356" s="1090" t="s">
        <v>3885</v>
      </c>
      <c r="K356" s="1091" t="s">
        <v>5902</v>
      </c>
      <c r="L356" s="1244" t="s">
        <v>5903</v>
      </c>
      <c r="M356" s="374" t="s">
        <v>5900</v>
      </c>
      <c r="N356" s="2960">
        <v>2.6317765811078093</v>
      </c>
      <c r="O356" s="2960">
        <v>2.174589033184259</v>
      </c>
      <c r="P356" s="2960">
        <v>1.5975747642529317</v>
      </c>
      <c r="Q356" s="379"/>
      <c r="R356" s="380" t="s">
        <v>4638</v>
      </c>
      <c r="S356" s="381" t="s">
        <v>4583</v>
      </c>
      <c r="T356" s="382" t="s">
        <v>5904</v>
      </c>
    </row>
    <row r="357" spans="1:20" s="358" customFormat="1" ht="17.25" customHeight="1" x14ac:dyDescent="0.25">
      <c r="A357" s="1380"/>
      <c r="B357" s="384" t="s">
        <v>4598</v>
      </c>
      <c r="C357" s="384" t="s">
        <v>4649</v>
      </c>
      <c r="D357" s="2961">
        <v>0</v>
      </c>
      <c r="E357" s="2961">
        <v>0</v>
      </c>
      <c r="F357" s="2961">
        <v>0</v>
      </c>
      <c r="G357" s="385"/>
      <c r="H357" s="384" t="s">
        <v>5905</v>
      </c>
      <c r="I357" s="2592" t="s">
        <v>5906</v>
      </c>
      <c r="J357" s="1092"/>
      <c r="K357" s="1093" t="s">
        <v>5907</v>
      </c>
      <c r="L357" s="1245" t="s">
        <v>5908</v>
      </c>
      <c r="M357" s="384" t="s">
        <v>5900</v>
      </c>
      <c r="N357" s="2961">
        <v>0</v>
      </c>
      <c r="O357" s="2961">
        <v>0</v>
      </c>
      <c r="P357" s="2961">
        <v>0</v>
      </c>
      <c r="Q357" s="389"/>
      <c r="R357" s="396" t="s">
        <v>4598</v>
      </c>
      <c r="S357" s="384" t="s">
        <v>4649</v>
      </c>
      <c r="T357" s="392" t="s">
        <v>5909</v>
      </c>
    </row>
    <row r="358" spans="1:20" s="358" customFormat="1" ht="17.25" customHeight="1" x14ac:dyDescent="0.25">
      <c r="A358" s="445" t="s">
        <v>5910</v>
      </c>
      <c r="B358" s="384" t="s">
        <v>4638</v>
      </c>
      <c r="C358" s="384" t="s">
        <v>4649</v>
      </c>
      <c r="D358" s="2958">
        <v>0</v>
      </c>
      <c r="E358" s="2958">
        <v>0</v>
      </c>
      <c r="F358" s="2958">
        <v>0</v>
      </c>
      <c r="G358" s="389"/>
      <c r="H358" s="384" t="s">
        <v>5793</v>
      </c>
      <c r="I358" s="2592" t="s">
        <v>5911</v>
      </c>
      <c r="J358" s="1094"/>
      <c r="K358" s="1095"/>
      <c r="L358" s="1246" t="s">
        <v>5912</v>
      </c>
      <c r="M358" s="384" t="s">
        <v>5793</v>
      </c>
      <c r="N358" s="2958">
        <v>0</v>
      </c>
      <c r="O358" s="2958">
        <v>0</v>
      </c>
      <c r="P358" s="2958">
        <v>0</v>
      </c>
      <c r="Q358" s="389"/>
      <c r="R358" s="396" t="s">
        <v>4598</v>
      </c>
      <c r="S358" s="384" t="s">
        <v>4649</v>
      </c>
      <c r="T358" s="397" t="s">
        <v>5913</v>
      </c>
    </row>
    <row r="359" spans="1:20" s="358" customFormat="1" ht="17.25" customHeight="1" x14ac:dyDescent="0.25">
      <c r="A359" s="1381" t="s">
        <v>5914</v>
      </c>
      <c r="B359" s="384" t="s">
        <v>4638</v>
      </c>
      <c r="C359" s="391" t="s">
        <v>4583</v>
      </c>
      <c r="D359" s="2958">
        <v>3.1076844050464838</v>
      </c>
      <c r="E359" s="389"/>
      <c r="F359" s="389"/>
      <c r="G359" s="389"/>
      <c r="H359" s="384" t="s">
        <v>5793</v>
      </c>
      <c r="I359" s="1282" t="s">
        <v>4652</v>
      </c>
      <c r="J359" s="1094" t="s">
        <v>2963</v>
      </c>
      <c r="K359" s="1095"/>
      <c r="L359" s="580" t="s">
        <v>4601</v>
      </c>
      <c r="M359" s="384" t="s">
        <v>5802</v>
      </c>
      <c r="N359" s="2958">
        <v>3.3549760531867689</v>
      </c>
      <c r="O359" s="389"/>
      <c r="P359" s="389"/>
      <c r="Q359" s="389"/>
      <c r="R359" s="384" t="s">
        <v>4587</v>
      </c>
      <c r="S359" s="391" t="s">
        <v>4583</v>
      </c>
      <c r="T359" s="668" t="s">
        <v>5915</v>
      </c>
    </row>
    <row r="360" spans="1:20" s="358" customFormat="1" ht="17.25" customHeight="1" thickBot="1" x14ac:dyDescent="0.3">
      <c r="A360" s="1382" t="s">
        <v>5916</v>
      </c>
      <c r="B360" s="88" t="s">
        <v>4638</v>
      </c>
      <c r="C360" s="89" t="s">
        <v>4583</v>
      </c>
      <c r="D360" s="400"/>
      <c r="E360" s="2952">
        <v>1.3642596065430801</v>
      </c>
      <c r="F360" s="400"/>
      <c r="G360" s="400"/>
      <c r="H360" s="399" t="s">
        <v>5793</v>
      </c>
      <c r="I360" s="1289" t="s">
        <v>4655</v>
      </c>
      <c r="J360" s="1094" t="s">
        <v>2963</v>
      </c>
      <c r="K360" s="1096"/>
      <c r="L360" s="581" t="s">
        <v>4604</v>
      </c>
      <c r="M360" s="399" t="s">
        <v>5802</v>
      </c>
      <c r="N360" s="400"/>
      <c r="O360" s="2952">
        <v>5.2753738302214943</v>
      </c>
      <c r="P360" s="400"/>
      <c r="Q360" s="400"/>
      <c r="R360" s="88" t="s">
        <v>4587</v>
      </c>
      <c r="S360" s="88" t="s">
        <v>4592</v>
      </c>
      <c r="T360" s="402" t="s">
        <v>5917</v>
      </c>
    </row>
    <row r="361" spans="1:20" s="358" customFormat="1" ht="17.25" customHeight="1" thickTop="1" x14ac:dyDescent="0.25">
      <c r="A361" s="2542" t="s">
        <v>5918</v>
      </c>
      <c r="B361" s="2540" t="s">
        <v>4642</v>
      </c>
      <c r="C361" s="391" t="s">
        <v>4583</v>
      </c>
      <c r="D361" s="403"/>
      <c r="E361" s="403"/>
      <c r="F361" s="2962">
        <v>1.0648148148148147E-4</v>
      </c>
      <c r="G361" s="403"/>
      <c r="H361" s="374" t="s">
        <v>5793</v>
      </c>
      <c r="I361" s="561" t="s">
        <v>4660</v>
      </c>
      <c r="J361" s="1097"/>
      <c r="K361" s="1098" t="s">
        <v>5919</v>
      </c>
      <c r="L361" s="582" t="s">
        <v>4607</v>
      </c>
      <c r="M361" s="374" t="s">
        <v>5797</v>
      </c>
      <c r="N361" s="403"/>
      <c r="O361" s="403"/>
      <c r="P361" s="2962">
        <v>2.3146426388682881</v>
      </c>
      <c r="Q361" s="403"/>
      <c r="R361" s="404" t="s">
        <v>4642</v>
      </c>
      <c r="S361" s="391" t="s">
        <v>4583</v>
      </c>
      <c r="T361" s="1035" t="s">
        <v>5920</v>
      </c>
    </row>
    <row r="362" spans="1:20" s="358" customFormat="1" ht="17.25" customHeight="1" x14ac:dyDescent="0.25">
      <c r="A362" s="1383" t="s">
        <v>5921</v>
      </c>
      <c r="B362" s="384" t="s">
        <v>4638</v>
      </c>
      <c r="C362" s="391" t="s">
        <v>4583</v>
      </c>
      <c r="D362" s="2958">
        <v>0.52318205621812741</v>
      </c>
      <c r="E362" s="389"/>
      <c r="F362" s="389"/>
      <c r="G362" s="389"/>
      <c r="H362" s="384" t="s">
        <v>5797</v>
      </c>
      <c r="I362" s="560" t="s">
        <v>4664</v>
      </c>
      <c r="J362" s="1094"/>
      <c r="K362" s="1095"/>
      <c r="L362" s="580" t="s">
        <v>4609</v>
      </c>
      <c r="M362" s="384" t="s">
        <v>5797</v>
      </c>
      <c r="N362" s="2958">
        <v>1.2247149764037379</v>
      </c>
      <c r="O362" s="389"/>
      <c r="P362" s="389"/>
      <c r="Q362" s="389"/>
      <c r="R362" s="384" t="s">
        <v>4587</v>
      </c>
      <c r="S362" s="391" t="s">
        <v>4583</v>
      </c>
      <c r="T362" s="672" t="s">
        <v>5922</v>
      </c>
    </row>
    <row r="363" spans="1:20" s="358" customFormat="1" ht="17.25" customHeight="1" x14ac:dyDescent="0.25">
      <c r="A363" s="1384" t="s">
        <v>5923</v>
      </c>
      <c r="B363" s="384" t="s">
        <v>4598</v>
      </c>
      <c r="C363" s="384" t="s">
        <v>4649</v>
      </c>
      <c r="D363" s="389"/>
      <c r="E363" s="2958">
        <v>8.0706427841366918E-2</v>
      </c>
      <c r="F363" s="389"/>
      <c r="G363" s="389"/>
      <c r="H363" s="384" t="s">
        <v>5818</v>
      </c>
      <c r="I363" s="560" t="s">
        <v>4668</v>
      </c>
      <c r="J363" s="1094"/>
      <c r="K363" s="1095"/>
      <c r="L363" s="580" t="s">
        <v>4611</v>
      </c>
      <c r="M363" s="384" t="s">
        <v>5818</v>
      </c>
      <c r="N363" s="389"/>
      <c r="O363" s="2958">
        <v>1.8384141258777871</v>
      </c>
      <c r="P363" s="389"/>
      <c r="Q363" s="389"/>
      <c r="R363" s="396" t="s">
        <v>4598</v>
      </c>
      <c r="S363" s="384" t="s">
        <v>4649</v>
      </c>
      <c r="T363" s="397"/>
    </row>
    <row r="364" spans="1:20" s="358" customFormat="1" ht="17.25" customHeight="1" x14ac:dyDescent="0.25">
      <c r="A364" s="1383" t="s">
        <v>5924</v>
      </c>
      <c r="B364" s="384" t="s">
        <v>4598</v>
      </c>
      <c r="C364" s="384" t="s">
        <v>4649</v>
      </c>
      <c r="D364" s="389"/>
      <c r="E364" s="389"/>
      <c r="F364" s="2958">
        <v>0</v>
      </c>
      <c r="G364" s="389"/>
      <c r="H364" s="384" t="s">
        <v>5818</v>
      </c>
      <c r="I364" s="560" t="s">
        <v>4672</v>
      </c>
      <c r="J364" s="1094"/>
      <c r="K364" s="1095"/>
      <c r="L364" s="580" t="s">
        <v>4613</v>
      </c>
      <c r="M364" s="384" t="s">
        <v>5818</v>
      </c>
      <c r="N364" s="389"/>
      <c r="O364" s="389"/>
      <c r="P364" s="2958">
        <v>0</v>
      </c>
      <c r="Q364" s="389"/>
      <c r="R364" s="396" t="s">
        <v>4598</v>
      </c>
      <c r="S364" s="384" t="s">
        <v>4649</v>
      </c>
      <c r="T364" s="397"/>
    </row>
    <row r="365" spans="1:20" s="358" customFormat="1" ht="17.25" customHeight="1" x14ac:dyDescent="0.25">
      <c r="A365" s="1384" t="s">
        <v>5925</v>
      </c>
      <c r="B365" s="384" t="s">
        <v>4598</v>
      </c>
      <c r="C365" s="384" t="s">
        <v>4649</v>
      </c>
      <c r="D365" s="2958">
        <v>0.9658663529512399</v>
      </c>
      <c r="E365" s="389"/>
      <c r="F365" s="389"/>
      <c r="G365" s="389"/>
      <c r="H365" s="384" t="s">
        <v>5818</v>
      </c>
      <c r="I365" s="560" t="s">
        <v>4677</v>
      </c>
      <c r="J365" s="1094"/>
      <c r="K365" s="1095"/>
      <c r="L365" s="580" t="s">
        <v>4617</v>
      </c>
      <c r="M365" s="384" t="s">
        <v>5818</v>
      </c>
      <c r="N365" s="2958">
        <v>1.5464277942804521</v>
      </c>
      <c r="O365" s="389"/>
      <c r="P365" s="389"/>
      <c r="Q365" s="389"/>
      <c r="R365" s="396" t="s">
        <v>4598</v>
      </c>
      <c r="S365" s="384" t="s">
        <v>4649</v>
      </c>
      <c r="T365" s="397"/>
    </row>
    <row r="366" spans="1:20" s="358" customFormat="1" ht="17.25" customHeight="1" x14ac:dyDescent="0.25">
      <c r="A366" s="1383" t="s">
        <v>5926</v>
      </c>
      <c r="B366" s="384" t="s">
        <v>4947</v>
      </c>
      <c r="C366" s="384" t="s">
        <v>4592</v>
      </c>
      <c r="D366" s="389"/>
      <c r="E366" s="2958">
        <v>0.5153347082102453</v>
      </c>
      <c r="F366" s="389"/>
      <c r="G366" s="389"/>
      <c r="H366" s="384" t="s">
        <v>5818</v>
      </c>
      <c r="I366" s="560" t="s">
        <v>4681</v>
      </c>
      <c r="J366" s="1092"/>
      <c r="K366" s="1095"/>
      <c r="L366" s="580" t="s">
        <v>4621</v>
      </c>
      <c r="M366" s="384" t="s">
        <v>5818</v>
      </c>
      <c r="N366" s="389"/>
      <c r="O366" s="2958">
        <v>0.35017871658035005</v>
      </c>
      <c r="P366" s="389"/>
      <c r="Q366" s="389"/>
      <c r="R366" s="396" t="s">
        <v>4598</v>
      </c>
      <c r="S366" s="384" t="s">
        <v>4649</v>
      </c>
      <c r="T366" s="397"/>
    </row>
    <row r="367" spans="1:20" s="358" customFormat="1" ht="17.25" customHeight="1" x14ac:dyDescent="0.25">
      <c r="A367" s="1383" t="s">
        <v>5927</v>
      </c>
      <c r="B367" s="384" t="s">
        <v>4587</v>
      </c>
      <c r="C367" s="391" t="s">
        <v>4583</v>
      </c>
      <c r="D367" s="389"/>
      <c r="E367" s="389"/>
      <c r="F367" s="2958">
        <v>1.7968106418854652</v>
      </c>
      <c r="G367" s="389"/>
      <c r="H367" s="384" t="s">
        <v>5818</v>
      </c>
      <c r="I367" s="560" t="s">
        <v>4685</v>
      </c>
      <c r="J367" s="1094" t="s">
        <v>5928</v>
      </c>
      <c r="K367" s="1095"/>
      <c r="L367" s="580" t="s">
        <v>4687</v>
      </c>
      <c r="M367" s="384" t="s">
        <v>5818</v>
      </c>
      <c r="N367" s="389"/>
      <c r="O367" s="389"/>
      <c r="P367" s="2958">
        <v>0</v>
      </c>
      <c r="Q367" s="389"/>
      <c r="R367" s="396" t="s">
        <v>4598</v>
      </c>
      <c r="S367" s="384" t="s">
        <v>4649</v>
      </c>
      <c r="T367" s="397"/>
    </row>
    <row r="368" spans="1:20" s="358" customFormat="1" ht="17.25" customHeight="1" x14ac:dyDescent="0.25">
      <c r="A368" s="1385" t="s">
        <v>5929</v>
      </c>
      <c r="B368" s="384" t="s">
        <v>4947</v>
      </c>
      <c r="C368" s="384" t="s">
        <v>4592</v>
      </c>
      <c r="D368" s="2958">
        <v>0</v>
      </c>
      <c r="E368" s="389"/>
      <c r="F368" s="389"/>
      <c r="G368" s="389"/>
      <c r="H368" s="384" t="s">
        <v>5818</v>
      </c>
      <c r="I368" s="560" t="s">
        <v>4690</v>
      </c>
      <c r="J368" s="1094"/>
      <c r="K368" s="1095"/>
      <c r="L368" s="580" t="s">
        <v>4692</v>
      </c>
      <c r="M368" s="384" t="s">
        <v>5818</v>
      </c>
      <c r="N368" s="2958">
        <v>0</v>
      </c>
      <c r="O368" s="389"/>
      <c r="P368" s="389"/>
      <c r="Q368" s="389"/>
      <c r="R368" s="396" t="s">
        <v>4598</v>
      </c>
      <c r="S368" s="384" t="s">
        <v>4649</v>
      </c>
      <c r="T368" s="397"/>
    </row>
    <row r="369" spans="1:20" s="358" customFormat="1" ht="17.25" customHeight="1" x14ac:dyDescent="0.25">
      <c r="A369" s="1383" t="s">
        <v>5930</v>
      </c>
      <c r="B369" s="384" t="s">
        <v>4947</v>
      </c>
      <c r="C369" s="384" t="s">
        <v>4592</v>
      </c>
      <c r="D369" s="389"/>
      <c r="E369" s="2958">
        <v>0</v>
      </c>
      <c r="F369" s="389"/>
      <c r="G369" s="389"/>
      <c r="H369" s="384" t="s">
        <v>5818</v>
      </c>
      <c r="I369" s="560" t="s">
        <v>4695</v>
      </c>
      <c r="J369" s="1092"/>
      <c r="K369" s="1095" t="s">
        <v>2945</v>
      </c>
      <c r="L369" s="1283" t="s">
        <v>4696</v>
      </c>
      <c r="M369" s="384" t="s">
        <v>5818</v>
      </c>
      <c r="N369" s="389"/>
      <c r="O369" s="2958">
        <v>0.5521521591929841</v>
      </c>
      <c r="P369" s="389"/>
      <c r="Q369" s="389"/>
      <c r="R369" s="390" t="s">
        <v>4638</v>
      </c>
      <c r="S369" s="391" t="s">
        <v>4583</v>
      </c>
      <c r="T369" s="407" t="s">
        <v>5931</v>
      </c>
    </row>
    <row r="370" spans="1:20" s="358" customFormat="1" ht="17.25" customHeight="1" thickBot="1" x14ac:dyDescent="0.3">
      <c r="A370" s="1386" t="s">
        <v>5932</v>
      </c>
      <c r="B370" s="35" t="s">
        <v>4587</v>
      </c>
      <c r="C370" s="39" t="s">
        <v>4583</v>
      </c>
      <c r="D370" s="410"/>
      <c r="E370" s="410"/>
      <c r="F370" s="2963">
        <v>0.4429375537556649</v>
      </c>
      <c r="G370" s="410"/>
      <c r="H370" s="409" t="s">
        <v>5818</v>
      </c>
      <c r="I370" s="562" t="s">
        <v>4698</v>
      </c>
      <c r="J370" s="1099" t="s">
        <v>5928</v>
      </c>
      <c r="K370" s="1100"/>
      <c r="L370" s="583" t="s">
        <v>4699</v>
      </c>
      <c r="M370" s="409" t="s">
        <v>5818</v>
      </c>
      <c r="N370" s="410"/>
      <c r="O370" s="410"/>
      <c r="P370" s="2963">
        <v>0</v>
      </c>
      <c r="Q370" s="410"/>
      <c r="R370" s="411" t="s">
        <v>4598</v>
      </c>
      <c r="S370" s="409" t="s">
        <v>4649</v>
      </c>
      <c r="T370" s="412" t="s">
        <v>3877</v>
      </c>
    </row>
    <row r="371" spans="1:20" s="358" customFormat="1" ht="18.600000000000001" thickTop="1" thickBot="1" x14ac:dyDescent="0.3">
      <c r="L371" s="2593"/>
      <c r="M371" s="413" t="s">
        <v>5652</v>
      </c>
      <c r="N371" s="414">
        <f>SUM(D356:D370,N356:N370)</f>
        <v>19.382549170269282</v>
      </c>
      <c r="O371" s="414">
        <f>SUM(E356:E370,O356:O370)</f>
        <v>13.404001222305276</v>
      </c>
      <c r="P371" s="414">
        <f>SUM(F356:F370,P356:P370)</f>
        <v>14.12487884744818</v>
      </c>
    </row>
    <row r="372" spans="1:20" s="358" customFormat="1" ht="18.600000000000001" thickTop="1" thickBot="1" x14ac:dyDescent="0.3">
      <c r="A372" s="357" t="s">
        <v>6967</v>
      </c>
      <c r="C372" s="3546" t="s">
        <v>5933</v>
      </c>
      <c r="D372" s="3546"/>
      <c r="E372" s="3546"/>
      <c r="F372" s="3546"/>
      <c r="G372" s="359"/>
      <c r="H372" s="360"/>
      <c r="I372" s="360"/>
      <c r="J372" s="3554" t="s">
        <v>5653</v>
      </c>
      <c r="K372" s="3555"/>
      <c r="L372" s="2590"/>
      <c r="M372" s="360"/>
      <c r="N372" s="359"/>
      <c r="O372" s="359"/>
      <c r="P372" s="359"/>
      <c r="Q372" s="359"/>
      <c r="R372" s="359"/>
      <c r="S372" s="359"/>
    </row>
    <row r="373" spans="1:20" s="358" customFormat="1" ht="15" customHeight="1" thickTop="1" thickBot="1" x14ac:dyDescent="0.3">
      <c r="A373" s="3"/>
      <c r="B373"/>
      <c r="C373"/>
      <c r="D373" s="54"/>
      <c r="E373" s="54"/>
      <c r="F373" s="54"/>
      <c r="G373" s="54"/>
      <c r="H373" s="4"/>
      <c r="I373" s="4"/>
      <c r="J373"/>
      <c r="K373" s="56"/>
      <c r="L373" s="567"/>
      <c r="M373" s="1448" t="s">
        <v>4570</v>
      </c>
      <c r="N373" s="1445">
        <v>20.100000000000001</v>
      </c>
      <c r="O373" s="1446">
        <v>13.1</v>
      </c>
      <c r="P373" s="1447">
        <v>14</v>
      </c>
      <c r="Q373" s="510" t="s">
        <v>4571</v>
      </c>
      <c r="R373" s="133"/>
      <c r="S373" s="128"/>
      <c r="T373" s="530"/>
    </row>
    <row r="374" spans="1:20" s="358" customFormat="1" ht="18.600000000000001" thickTop="1" thickBot="1" x14ac:dyDescent="0.3">
      <c r="A374" s="366" t="s">
        <v>4572</v>
      </c>
      <c r="B374" s="367" t="s">
        <v>4573</v>
      </c>
      <c r="C374" s="368" t="s">
        <v>4574</v>
      </c>
      <c r="D374" s="367" t="s">
        <v>4575</v>
      </c>
      <c r="E374" s="367" t="s">
        <v>4576</v>
      </c>
      <c r="F374" s="367" t="s">
        <v>4577</v>
      </c>
      <c r="G374" s="367" t="s">
        <v>4578</v>
      </c>
      <c r="H374" s="369" t="s">
        <v>4579</v>
      </c>
      <c r="I374" s="559"/>
      <c r="J374" s="370" t="s">
        <v>4580</v>
      </c>
      <c r="K374" s="371" t="s">
        <v>4580</v>
      </c>
      <c r="L374" s="577"/>
      <c r="M374" s="369" t="s">
        <v>4579</v>
      </c>
      <c r="N374" s="367" t="s">
        <v>4575</v>
      </c>
      <c r="O374" s="367" t="s">
        <v>4576</v>
      </c>
      <c r="P374" s="367" t="s">
        <v>4577</v>
      </c>
      <c r="Q374" s="367" t="s">
        <v>4578</v>
      </c>
      <c r="R374" s="367" t="s">
        <v>4573</v>
      </c>
      <c r="S374" s="368" t="s">
        <v>4574</v>
      </c>
      <c r="T374" s="372" t="s">
        <v>4572</v>
      </c>
    </row>
    <row r="375" spans="1:20" s="358" customFormat="1" ht="18" thickTop="1" x14ac:dyDescent="0.25">
      <c r="A375" s="373"/>
      <c r="B375" s="374" t="s">
        <v>4598</v>
      </c>
      <c r="C375" s="375" t="s">
        <v>4649</v>
      </c>
      <c r="D375" s="2960">
        <v>0</v>
      </c>
      <c r="E375" s="2960">
        <v>0</v>
      </c>
      <c r="F375" s="2960">
        <v>0</v>
      </c>
      <c r="G375" s="376"/>
      <c r="H375" s="375" t="s">
        <v>5793</v>
      </c>
      <c r="I375" s="2594" t="s">
        <v>5901</v>
      </c>
      <c r="J375" s="1101"/>
      <c r="K375" s="1102"/>
      <c r="L375" s="1555" t="s">
        <v>5903</v>
      </c>
      <c r="M375" s="374" t="s">
        <v>5793</v>
      </c>
      <c r="N375" s="2960">
        <v>0</v>
      </c>
      <c r="O375" s="2960">
        <v>0</v>
      </c>
      <c r="P375" s="2960">
        <v>0</v>
      </c>
      <c r="Q375" s="376"/>
      <c r="R375" s="380" t="s">
        <v>4598</v>
      </c>
      <c r="S375" s="374" t="s">
        <v>4649</v>
      </c>
      <c r="T375" s="382"/>
    </row>
    <row r="376" spans="1:20" s="358" customFormat="1" ht="17.25" customHeight="1" x14ac:dyDescent="0.25">
      <c r="A376" s="383" t="s">
        <v>5934</v>
      </c>
      <c r="B376" s="384" t="s">
        <v>4638</v>
      </c>
      <c r="C376" s="391" t="s">
        <v>4583</v>
      </c>
      <c r="D376" s="2961">
        <v>0</v>
      </c>
      <c r="E376" s="385"/>
      <c r="F376" s="385"/>
      <c r="G376" s="385"/>
      <c r="H376" s="384" t="s">
        <v>5797</v>
      </c>
      <c r="I376" s="560" t="s">
        <v>4645</v>
      </c>
      <c r="J376" s="1092" t="s">
        <v>5839</v>
      </c>
      <c r="K376" s="1093" t="s">
        <v>5839</v>
      </c>
      <c r="L376" s="579" t="s">
        <v>4591</v>
      </c>
      <c r="M376" s="384" t="s">
        <v>5793</v>
      </c>
      <c r="N376" s="2961">
        <v>1.4816293623203616</v>
      </c>
      <c r="O376" s="385"/>
      <c r="P376" s="385"/>
      <c r="Q376" s="385"/>
      <c r="R376" s="390" t="s">
        <v>4638</v>
      </c>
      <c r="S376" s="391" t="s">
        <v>4583</v>
      </c>
      <c r="T376" s="397" t="s">
        <v>5935</v>
      </c>
    </row>
    <row r="377" spans="1:20" s="358" customFormat="1" ht="17.25" customHeight="1" x14ac:dyDescent="0.25">
      <c r="A377" s="669" t="s">
        <v>5936</v>
      </c>
      <c r="B377" s="384" t="s">
        <v>4638</v>
      </c>
      <c r="C377" s="391" t="s">
        <v>4583</v>
      </c>
      <c r="D377" s="389"/>
      <c r="E377" s="2958">
        <v>0.65329941278360126</v>
      </c>
      <c r="F377" s="389"/>
      <c r="G377" s="389"/>
      <c r="H377" s="384" t="s">
        <v>5793</v>
      </c>
      <c r="I377" s="1282" t="s">
        <v>4648</v>
      </c>
      <c r="J377" s="1103" t="s">
        <v>5835</v>
      </c>
      <c r="K377" s="1093" t="s">
        <v>5839</v>
      </c>
      <c r="L377" s="579" t="s">
        <v>4596</v>
      </c>
      <c r="M377" s="384" t="s">
        <v>5793</v>
      </c>
      <c r="N377" s="389"/>
      <c r="O377" s="2958">
        <v>0</v>
      </c>
      <c r="P377" s="389"/>
      <c r="Q377" s="389"/>
      <c r="R377" s="396" t="s">
        <v>4638</v>
      </c>
      <c r="S377" s="391" t="s">
        <v>4583</v>
      </c>
      <c r="T377" s="392" t="s">
        <v>3007</v>
      </c>
    </row>
    <row r="378" spans="1:20" s="358" customFormat="1" ht="17.25" customHeight="1" x14ac:dyDescent="0.25">
      <c r="A378" s="393"/>
      <c r="B378" s="384" t="s">
        <v>4598</v>
      </c>
      <c r="C378" s="384" t="s">
        <v>4649</v>
      </c>
      <c r="D378" s="389"/>
      <c r="E378" s="389"/>
      <c r="F378" s="2958">
        <v>0</v>
      </c>
      <c r="G378" s="389"/>
      <c r="H378" s="384" t="s">
        <v>5793</v>
      </c>
      <c r="I378" s="1556" t="s">
        <v>4652</v>
      </c>
      <c r="J378" s="1092" t="s">
        <v>5839</v>
      </c>
      <c r="K378" s="1093" t="s">
        <v>5839</v>
      </c>
      <c r="L378" s="579" t="s">
        <v>4601</v>
      </c>
      <c r="M378" s="384" t="s">
        <v>5797</v>
      </c>
      <c r="N378" s="389"/>
      <c r="O378" s="389"/>
      <c r="P378" s="2958">
        <v>0</v>
      </c>
      <c r="Q378" s="389"/>
      <c r="R378" s="396" t="s">
        <v>4638</v>
      </c>
      <c r="S378" s="391" t="s">
        <v>4583</v>
      </c>
      <c r="T378" s="397" t="s">
        <v>3014</v>
      </c>
    </row>
    <row r="379" spans="1:20" s="358" customFormat="1" ht="17.25" customHeight="1" x14ac:dyDescent="0.25">
      <c r="A379" s="670" t="s">
        <v>5937</v>
      </c>
      <c r="B379" s="384" t="s">
        <v>4638</v>
      </c>
      <c r="C379" s="391" t="s">
        <v>4583</v>
      </c>
      <c r="D379" s="2958">
        <v>2.2795597929211779</v>
      </c>
      <c r="E379" s="389"/>
      <c r="F379" s="389"/>
      <c r="G379" s="389"/>
      <c r="H379" s="384" t="s">
        <v>5793</v>
      </c>
      <c r="I379" s="1282" t="s">
        <v>4655</v>
      </c>
      <c r="J379" s="1092" t="s">
        <v>5839</v>
      </c>
      <c r="K379" s="1093" t="s">
        <v>5839</v>
      </c>
      <c r="L379" s="579" t="s">
        <v>4604</v>
      </c>
      <c r="M379" s="384" t="s">
        <v>5808</v>
      </c>
      <c r="N379" s="2958">
        <v>0.65892180942070644</v>
      </c>
      <c r="O379" s="389"/>
      <c r="P379" s="389"/>
      <c r="Q379" s="389"/>
      <c r="R379" s="396" t="s">
        <v>4638</v>
      </c>
      <c r="S379" s="391" t="s">
        <v>4583</v>
      </c>
      <c r="T379" s="415" t="s">
        <v>3019</v>
      </c>
    </row>
    <row r="380" spans="1:20" s="358" customFormat="1" ht="17.25" customHeight="1" thickBot="1" x14ac:dyDescent="0.3">
      <c r="A380" s="416" t="s">
        <v>5938</v>
      </c>
      <c r="B380" s="417" t="s">
        <v>4638</v>
      </c>
      <c r="C380" s="418" t="s">
        <v>4583</v>
      </c>
      <c r="D380" s="419"/>
      <c r="E380" s="2965">
        <v>1.0269277715971363</v>
      </c>
      <c r="F380" s="419"/>
      <c r="G380" s="419"/>
      <c r="H380" s="417" t="s">
        <v>5793</v>
      </c>
      <c r="I380" s="1284" t="s">
        <v>4660</v>
      </c>
      <c r="J380" s="1104" t="s">
        <v>5839</v>
      </c>
      <c r="K380" s="1105" t="s">
        <v>5839</v>
      </c>
      <c r="L380" s="584" t="s">
        <v>4607</v>
      </c>
      <c r="M380" s="417" t="s">
        <v>5808</v>
      </c>
      <c r="N380" s="419"/>
      <c r="O380" s="2965">
        <v>0</v>
      </c>
      <c r="P380" s="419"/>
      <c r="Q380" s="419"/>
      <c r="R380" s="423" t="s">
        <v>4638</v>
      </c>
      <c r="S380" s="418" t="s">
        <v>4583</v>
      </c>
      <c r="T380" s="424" t="s">
        <v>3024</v>
      </c>
    </row>
    <row r="381" spans="1:20" s="358" customFormat="1" ht="17.25" customHeight="1" thickTop="1" x14ac:dyDescent="0.25">
      <c r="A381" s="405" t="s">
        <v>5939</v>
      </c>
      <c r="B381" s="374" t="s">
        <v>4638</v>
      </c>
      <c r="C381" s="381" t="s">
        <v>4583</v>
      </c>
      <c r="D381" s="403"/>
      <c r="E381" s="403"/>
      <c r="F381" s="2957">
        <v>0.72751077601459069</v>
      </c>
      <c r="G381" s="403"/>
      <c r="H381" s="374" t="s">
        <v>5890</v>
      </c>
      <c r="I381" s="1287" t="s">
        <v>4664</v>
      </c>
      <c r="J381" s="1101" t="s">
        <v>5839</v>
      </c>
      <c r="K381" s="1102" t="s">
        <v>5839</v>
      </c>
      <c r="L381" s="578" t="s">
        <v>4609</v>
      </c>
      <c r="M381" s="374" t="s">
        <v>5808</v>
      </c>
      <c r="N381" s="403"/>
      <c r="O381" s="403"/>
      <c r="P381" s="2957">
        <v>0</v>
      </c>
      <c r="Q381" s="403"/>
      <c r="R381" s="404" t="s">
        <v>4638</v>
      </c>
      <c r="S381" s="381" t="s">
        <v>4583</v>
      </c>
      <c r="T381" s="425" t="s">
        <v>3029</v>
      </c>
    </row>
    <row r="382" spans="1:20" s="358" customFormat="1" ht="17.25" customHeight="1" x14ac:dyDescent="0.25">
      <c r="A382" s="393" t="s">
        <v>5940</v>
      </c>
      <c r="B382" s="426" t="s">
        <v>4638</v>
      </c>
      <c r="C382" s="427" t="s">
        <v>4583</v>
      </c>
      <c r="D382" s="2966">
        <v>0</v>
      </c>
      <c r="E382" s="428"/>
      <c r="F382" s="428"/>
      <c r="G382" s="428"/>
      <c r="H382" s="426" t="s">
        <v>5808</v>
      </c>
      <c r="I382" s="1288" t="s">
        <v>4668</v>
      </c>
      <c r="J382" s="1106" t="s">
        <v>5839</v>
      </c>
      <c r="K382" s="1107" t="s">
        <v>5839</v>
      </c>
      <c r="L382" s="585" t="s">
        <v>4611</v>
      </c>
      <c r="M382" s="426" t="s">
        <v>5818</v>
      </c>
      <c r="N382" s="2966">
        <v>4.7527154288122038</v>
      </c>
      <c r="O382" s="428"/>
      <c r="P382" s="428"/>
      <c r="Q382" s="428"/>
      <c r="R382" s="431" t="s">
        <v>4638</v>
      </c>
      <c r="S382" s="427" t="s">
        <v>4583</v>
      </c>
      <c r="T382" s="397" t="s">
        <v>3035</v>
      </c>
    </row>
    <row r="383" spans="1:20" s="358" customFormat="1" ht="17.25" customHeight="1" x14ac:dyDescent="0.25">
      <c r="A383" s="405" t="s">
        <v>5941</v>
      </c>
      <c r="B383" s="384" t="s">
        <v>4638</v>
      </c>
      <c r="C383" s="17" t="s">
        <v>4592</v>
      </c>
      <c r="D383" s="389"/>
      <c r="E383" s="2958">
        <v>0</v>
      </c>
      <c r="F383" s="389"/>
      <c r="G383" s="389"/>
      <c r="H383" s="384" t="s">
        <v>5808</v>
      </c>
      <c r="I383" s="1282" t="s">
        <v>4672</v>
      </c>
      <c r="J383" s="1092" t="s">
        <v>5839</v>
      </c>
      <c r="K383" s="1093" t="s">
        <v>5839</v>
      </c>
      <c r="L383" s="579" t="s">
        <v>4613</v>
      </c>
      <c r="M383" s="384" t="s">
        <v>5808</v>
      </c>
      <c r="N383" s="389"/>
      <c r="O383" s="2958">
        <v>3.1234368501224776</v>
      </c>
      <c r="P383" s="389"/>
      <c r="Q383" s="389"/>
      <c r="R383" s="396" t="s">
        <v>4638</v>
      </c>
      <c r="S383" s="391" t="s">
        <v>4583</v>
      </c>
      <c r="T383" s="397" t="s">
        <v>3040</v>
      </c>
    </row>
    <row r="384" spans="1:20" s="358" customFormat="1" ht="17.25" customHeight="1" x14ac:dyDescent="0.25">
      <c r="A384" s="393" t="s">
        <v>5942</v>
      </c>
      <c r="B384" s="384" t="s">
        <v>4638</v>
      </c>
      <c r="C384" s="391" t="s">
        <v>4583</v>
      </c>
      <c r="D384" s="389"/>
      <c r="E384" s="389"/>
      <c r="F384" s="2958">
        <v>2.285025343074643</v>
      </c>
      <c r="G384" s="389"/>
      <c r="H384" s="384" t="s">
        <v>5818</v>
      </c>
      <c r="I384" s="1282" t="s">
        <v>4677</v>
      </c>
      <c r="J384" s="1092" t="s">
        <v>5869</v>
      </c>
      <c r="K384" s="1095"/>
      <c r="L384" s="1557" t="s">
        <v>4617</v>
      </c>
      <c r="M384" s="384" t="s">
        <v>5818</v>
      </c>
      <c r="N384" s="389"/>
      <c r="O384" s="389"/>
      <c r="P384" s="2958">
        <v>0</v>
      </c>
      <c r="Q384" s="389"/>
      <c r="R384" s="396" t="s">
        <v>4598</v>
      </c>
      <c r="S384" s="384" t="s">
        <v>4649</v>
      </c>
      <c r="T384" s="432"/>
    </row>
    <row r="385" spans="1:20" s="358" customFormat="1" ht="17.25" customHeight="1" x14ac:dyDescent="0.25">
      <c r="A385" s="405" t="s">
        <v>5943</v>
      </c>
      <c r="B385" s="384" t="s">
        <v>4638</v>
      </c>
      <c r="C385" s="391" t="s">
        <v>4583</v>
      </c>
      <c r="D385" s="2958">
        <v>3.5470167469634921</v>
      </c>
      <c r="E385" s="389"/>
      <c r="F385" s="389"/>
      <c r="G385" s="389"/>
      <c r="H385" s="384" t="s">
        <v>5818</v>
      </c>
      <c r="I385" s="1282" t="s">
        <v>4681</v>
      </c>
      <c r="J385" s="1092" t="s">
        <v>5872</v>
      </c>
      <c r="K385" s="1095"/>
      <c r="L385" s="580" t="s">
        <v>4621</v>
      </c>
      <c r="M385" s="384" t="s">
        <v>5818</v>
      </c>
      <c r="N385" s="2958">
        <v>0</v>
      </c>
      <c r="O385" s="389"/>
      <c r="P385" s="389"/>
      <c r="Q385" s="389"/>
      <c r="R385" s="396" t="s">
        <v>5944</v>
      </c>
      <c r="S385" s="384" t="s">
        <v>5667</v>
      </c>
      <c r="T385" s="424" t="s">
        <v>5945</v>
      </c>
    </row>
    <row r="386" spans="1:20" s="358" customFormat="1" ht="17.25" customHeight="1" x14ac:dyDescent="0.25">
      <c r="A386" s="393" t="s">
        <v>5946</v>
      </c>
      <c r="B386" s="384" t="s">
        <v>4638</v>
      </c>
      <c r="C386" s="391" t="s">
        <v>4583</v>
      </c>
      <c r="D386" s="389"/>
      <c r="E386" s="2958">
        <v>0</v>
      </c>
      <c r="F386" s="389"/>
      <c r="G386" s="389"/>
      <c r="H386" s="384" t="s">
        <v>5818</v>
      </c>
      <c r="I386" s="1282" t="s">
        <v>4685</v>
      </c>
      <c r="J386" s="1092" t="s">
        <v>5875</v>
      </c>
      <c r="K386" s="1108" t="s">
        <v>2832</v>
      </c>
      <c r="L386" s="580" t="s">
        <v>4687</v>
      </c>
      <c r="M386" s="384" t="s">
        <v>5818</v>
      </c>
      <c r="N386" s="389"/>
      <c r="O386" s="2958">
        <v>4.1130015954631061</v>
      </c>
      <c r="P386" s="389"/>
      <c r="Q386" s="389"/>
      <c r="R386" s="396" t="s">
        <v>4638</v>
      </c>
      <c r="S386" s="391" t="s">
        <v>4583</v>
      </c>
      <c r="T386" s="672" t="s">
        <v>5947</v>
      </c>
    </row>
    <row r="387" spans="1:20" s="358" customFormat="1" ht="17.25" customHeight="1" x14ac:dyDescent="0.25">
      <c r="A387" s="405" t="s">
        <v>5948</v>
      </c>
      <c r="B387" s="384" t="s">
        <v>4638</v>
      </c>
      <c r="C387" s="391" t="s">
        <v>4583</v>
      </c>
      <c r="D387" s="389"/>
      <c r="E387" s="389"/>
      <c r="F387" s="2958">
        <v>3.2839097963817783</v>
      </c>
      <c r="G387" s="389"/>
      <c r="H387" s="384" t="s">
        <v>5818</v>
      </c>
      <c r="I387" s="1282" t="s">
        <v>4690</v>
      </c>
      <c r="J387" s="1092" t="s">
        <v>5878</v>
      </c>
      <c r="K387" s="1108" t="s">
        <v>5835</v>
      </c>
      <c r="L387" s="1283" t="s">
        <v>4692</v>
      </c>
      <c r="M387" s="384" t="s">
        <v>5818</v>
      </c>
      <c r="N387" s="389"/>
      <c r="O387" s="389"/>
      <c r="P387" s="2958">
        <v>3.8821981186666634</v>
      </c>
      <c r="Q387" s="389"/>
      <c r="R387" s="396" t="s">
        <v>4638</v>
      </c>
      <c r="S387" s="391" t="s">
        <v>4583</v>
      </c>
      <c r="T387" s="673" t="s">
        <v>5949</v>
      </c>
    </row>
    <row r="388" spans="1:20" s="358" customFormat="1" ht="17.25" customHeight="1" x14ac:dyDescent="0.25">
      <c r="A388" s="393" t="s">
        <v>5950</v>
      </c>
      <c r="B388" s="384" t="s">
        <v>4638</v>
      </c>
      <c r="C388" s="391" t="s">
        <v>4583</v>
      </c>
      <c r="D388" s="2958">
        <v>0</v>
      </c>
      <c r="E388" s="389"/>
      <c r="F388" s="389"/>
      <c r="G388" s="389"/>
      <c r="H388" s="384" t="s">
        <v>5818</v>
      </c>
      <c r="I388" s="1282" t="s">
        <v>4695</v>
      </c>
      <c r="J388" s="1092" t="s">
        <v>5881</v>
      </c>
      <c r="K388" s="1095"/>
      <c r="L388" s="1283" t="s">
        <v>4696</v>
      </c>
      <c r="M388" s="384" t="s">
        <v>5818</v>
      </c>
      <c r="N388" s="2958">
        <v>5.2756703345685985</v>
      </c>
      <c r="O388" s="389"/>
      <c r="P388" s="389"/>
      <c r="Q388" s="389"/>
      <c r="R388" s="396" t="s">
        <v>4638</v>
      </c>
      <c r="S388" s="391" t="s">
        <v>4583</v>
      </c>
      <c r="T388" s="397" t="s">
        <v>5951</v>
      </c>
    </row>
    <row r="389" spans="1:20" s="358" customFormat="1" ht="17.25" customHeight="1" x14ac:dyDescent="0.25">
      <c r="A389" s="405" t="s">
        <v>5952</v>
      </c>
      <c r="B389" s="384" t="s">
        <v>4638</v>
      </c>
      <c r="C389" s="391" t="s">
        <v>4583</v>
      </c>
      <c r="D389" s="389"/>
      <c r="E389" s="2958">
        <v>1.1093908823931762</v>
      </c>
      <c r="F389" s="389"/>
      <c r="G389" s="389"/>
      <c r="H389" s="384" t="s">
        <v>5818</v>
      </c>
      <c r="I389" s="1556" t="s">
        <v>4698</v>
      </c>
      <c r="J389" s="1092" t="s">
        <v>5839</v>
      </c>
      <c r="K389" s="1108" t="s">
        <v>5835</v>
      </c>
      <c r="L389" s="1283" t="s">
        <v>4699</v>
      </c>
      <c r="M389" s="384" t="s">
        <v>5818</v>
      </c>
      <c r="N389" s="389"/>
      <c r="O389" s="2958">
        <v>6.3530998863937738</v>
      </c>
      <c r="P389" s="389"/>
      <c r="Q389" s="389"/>
      <c r="R389" s="396" t="s">
        <v>4598</v>
      </c>
      <c r="S389" s="391" t="s">
        <v>4583</v>
      </c>
      <c r="T389" s="674" t="s">
        <v>5953</v>
      </c>
    </row>
    <row r="390" spans="1:20" s="358" customFormat="1" ht="17.25" customHeight="1" thickBot="1" x14ac:dyDescent="0.3">
      <c r="A390" s="433" t="s">
        <v>5954</v>
      </c>
      <c r="B390" s="434" t="s">
        <v>4638</v>
      </c>
      <c r="C390" s="434" t="s">
        <v>4649</v>
      </c>
      <c r="D390" s="435"/>
      <c r="E390" s="435"/>
      <c r="F390" s="2959">
        <v>1.4485663395991855</v>
      </c>
      <c r="G390" s="435"/>
      <c r="H390" s="434" t="s">
        <v>5818</v>
      </c>
      <c r="I390" s="1558" t="s">
        <v>4700</v>
      </c>
      <c r="J390" s="1109" t="s">
        <v>5839</v>
      </c>
      <c r="K390" s="1110" t="s">
        <v>5839</v>
      </c>
      <c r="L390" s="1290" t="s">
        <v>5955</v>
      </c>
      <c r="M390" s="434" t="s">
        <v>5818</v>
      </c>
      <c r="N390" s="435"/>
      <c r="O390" s="435"/>
      <c r="P390" s="2959">
        <v>3.2036046203471673</v>
      </c>
      <c r="Q390" s="435"/>
      <c r="R390" s="438" t="s">
        <v>4638</v>
      </c>
      <c r="S390" s="439" t="s">
        <v>4583</v>
      </c>
      <c r="T390" s="440" t="s">
        <v>5956</v>
      </c>
    </row>
    <row r="391" spans="1:20" s="358" customFormat="1" ht="18.600000000000001" thickTop="1" thickBot="1" x14ac:dyDescent="0.3">
      <c r="L391" s="2593"/>
      <c r="M391" s="413" t="s">
        <v>5652</v>
      </c>
      <c r="N391" s="414">
        <f>SUM(D375:D390,N375:N390)</f>
        <v>17.99551347500654</v>
      </c>
      <c r="O391" s="414">
        <f>SUM(E375:E390,O375:O390)</f>
        <v>16.37915639875327</v>
      </c>
      <c r="P391" s="414">
        <f>SUM(F375:F390,P375:P390)</f>
        <v>14.830814994084028</v>
      </c>
    </row>
    <row r="392" spans="1:20" s="358" customFormat="1" ht="18.600000000000001" thickTop="1" thickBot="1" x14ac:dyDescent="0.3">
      <c r="A392" s="357" t="s">
        <v>6968</v>
      </c>
      <c r="C392" s="3546" t="s">
        <v>5957</v>
      </c>
      <c r="D392" s="3546"/>
      <c r="E392" s="3546"/>
      <c r="F392" s="3546"/>
      <c r="G392" s="359"/>
      <c r="H392" s="360"/>
      <c r="I392" s="360"/>
      <c r="J392" s="3554" t="s">
        <v>5653</v>
      </c>
      <c r="K392" s="3555"/>
      <c r="L392" s="2590"/>
      <c r="M392" s="360"/>
      <c r="N392" s="359"/>
      <c r="O392" s="359"/>
      <c r="P392" s="359"/>
      <c r="Q392" s="359"/>
      <c r="R392" s="359"/>
      <c r="S392" s="359"/>
    </row>
    <row r="393" spans="1:20" s="358" customFormat="1" ht="18" customHeight="1" thickTop="1" thickBot="1" x14ac:dyDescent="0.3">
      <c r="A393" s="3"/>
      <c r="B393"/>
      <c r="C393"/>
      <c r="D393" s="54"/>
      <c r="E393" s="54"/>
      <c r="F393" s="54"/>
      <c r="G393" s="54"/>
      <c r="H393" s="4"/>
      <c r="I393" s="4"/>
      <c r="J393"/>
      <c r="K393" s="56"/>
      <c r="L393" s="567"/>
      <c r="M393" s="1448" t="s">
        <v>4570</v>
      </c>
      <c r="N393" s="1445">
        <v>13.4</v>
      </c>
      <c r="O393" s="1446">
        <v>11.6</v>
      </c>
      <c r="P393" s="1447">
        <v>7.6</v>
      </c>
      <c r="Q393" s="510" t="s">
        <v>4571</v>
      </c>
      <c r="R393" s="133"/>
      <c r="S393" s="128"/>
      <c r="T393" s="530"/>
    </row>
    <row r="394" spans="1:20" s="358" customFormat="1" ht="18.600000000000001" thickTop="1" thickBot="1" x14ac:dyDescent="0.3">
      <c r="A394" s="366" t="s">
        <v>4572</v>
      </c>
      <c r="B394" s="367" t="s">
        <v>4573</v>
      </c>
      <c r="C394" s="368" t="s">
        <v>4574</v>
      </c>
      <c r="D394" s="367" t="s">
        <v>4575</v>
      </c>
      <c r="E394" s="367" t="s">
        <v>4576</v>
      </c>
      <c r="F394" s="367" t="s">
        <v>4577</v>
      </c>
      <c r="G394" s="367" t="s">
        <v>4578</v>
      </c>
      <c r="H394" s="369" t="s">
        <v>4579</v>
      </c>
      <c r="I394" s="559"/>
      <c r="J394" s="370" t="s">
        <v>4580</v>
      </c>
      <c r="K394" s="371" t="s">
        <v>4580</v>
      </c>
      <c r="L394" s="577"/>
      <c r="M394" s="369" t="s">
        <v>4579</v>
      </c>
      <c r="N394" s="367" t="s">
        <v>4575</v>
      </c>
      <c r="O394" s="367" t="s">
        <v>4576</v>
      </c>
      <c r="P394" s="367" t="s">
        <v>4577</v>
      </c>
      <c r="Q394" s="367" t="s">
        <v>4578</v>
      </c>
      <c r="R394" s="367" t="s">
        <v>4573</v>
      </c>
      <c r="S394" s="368" t="s">
        <v>4574</v>
      </c>
      <c r="T394" s="372" t="s">
        <v>4572</v>
      </c>
    </row>
    <row r="395" spans="1:20" s="358" customFormat="1" ht="18" thickTop="1" x14ac:dyDescent="0.25">
      <c r="A395" s="373"/>
      <c r="B395" s="374" t="s">
        <v>4598</v>
      </c>
      <c r="C395" s="375" t="s">
        <v>4649</v>
      </c>
      <c r="D395" s="2960">
        <v>0</v>
      </c>
      <c r="E395" s="2960">
        <v>0</v>
      </c>
      <c r="F395" s="2960">
        <v>0</v>
      </c>
      <c r="G395" s="376"/>
      <c r="H395" s="375" t="s">
        <v>5793</v>
      </c>
      <c r="I395" s="2594" t="s">
        <v>5901</v>
      </c>
      <c r="J395" s="1101"/>
      <c r="K395" s="1102"/>
      <c r="L395" s="1555" t="s">
        <v>5903</v>
      </c>
      <c r="M395" s="374" t="s">
        <v>5793</v>
      </c>
      <c r="N395" s="2960">
        <v>0</v>
      </c>
      <c r="O395" s="2960">
        <v>0</v>
      </c>
      <c r="P395" s="2960">
        <v>0</v>
      </c>
      <c r="Q395" s="376"/>
      <c r="R395" s="380" t="s">
        <v>4598</v>
      </c>
      <c r="S395" s="374" t="s">
        <v>4649</v>
      </c>
      <c r="T395" s="382"/>
    </row>
    <row r="396" spans="1:20" s="358" customFormat="1" ht="17.25" customHeight="1" x14ac:dyDescent="0.25">
      <c r="A396" s="669" t="s">
        <v>5958</v>
      </c>
      <c r="B396" s="384" t="s">
        <v>4638</v>
      </c>
      <c r="C396" s="391" t="s">
        <v>4583</v>
      </c>
      <c r="D396" s="2961">
        <v>2.5361802483166431</v>
      </c>
      <c r="E396" s="385"/>
      <c r="F396" s="385"/>
      <c r="G396" s="385"/>
      <c r="H396" s="384" t="s">
        <v>5797</v>
      </c>
      <c r="I396" s="1282" t="s">
        <v>4645</v>
      </c>
      <c r="J396" s="671" t="s">
        <v>5835</v>
      </c>
      <c r="K396" s="387" t="s">
        <v>5839</v>
      </c>
      <c r="L396" s="579" t="s">
        <v>4591</v>
      </c>
      <c r="M396" s="384" t="s">
        <v>5793</v>
      </c>
      <c r="N396" s="2961">
        <v>5.4272131082556871</v>
      </c>
      <c r="O396" s="385"/>
      <c r="P396" s="385"/>
      <c r="Q396" s="385"/>
      <c r="R396" s="390" t="s">
        <v>4638</v>
      </c>
      <c r="S396" s="391" t="s">
        <v>4583</v>
      </c>
      <c r="T396" s="397" t="s">
        <v>3113</v>
      </c>
    </row>
    <row r="397" spans="1:20" s="358" customFormat="1" ht="17.25" customHeight="1" x14ac:dyDescent="0.25">
      <c r="A397" s="383" t="s">
        <v>5959</v>
      </c>
      <c r="B397" s="384" t="s">
        <v>4638</v>
      </c>
      <c r="C397" s="391" t="s">
        <v>4583</v>
      </c>
      <c r="D397" s="389"/>
      <c r="E397" s="2958">
        <v>0</v>
      </c>
      <c r="F397" s="389"/>
      <c r="G397" s="389"/>
      <c r="H397" s="384" t="s">
        <v>5793</v>
      </c>
      <c r="I397" s="1556" t="s">
        <v>4648</v>
      </c>
      <c r="J397" s="386" t="s">
        <v>5839</v>
      </c>
      <c r="K397" s="387" t="s">
        <v>5839</v>
      </c>
      <c r="L397" s="579" t="s">
        <v>4596</v>
      </c>
      <c r="M397" s="384" t="s">
        <v>5793</v>
      </c>
      <c r="N397" s="389"/>
      <c r="O397" s="2958">
        <v>2.2053323912802107</v>
      </c>
      <c r="P397" s="389"/>
      <c r="Q397" s="389"/>
      <c r="R397" s="396" t="s">
        <v>4638</v>
      </c>
      <c r="S397" s="391" t="s">
        <v>4583</v>
      </c>
      <c r="T397" s="392" t="s">
        <v>3119</v>
      </c>
    </row>
    <row r="398" spans="1:20" s="358" customFormat="1" ht="17.25" customHeight="1" x14ac:dyDescent="0.25">
      <c r="A398" s="393" t="s">
        <v>5960</v>
      </c>
      <c r="B398" s="384" t="s">
        <v>4638</v>
      </c>
      <c r="C398" s="391" t="s">
        <v>4583</v>
      </c>
      <c r="D398" s="389"/>
      <c r="E398" s="389"/>
      <c r="F398" s="2958">
        <v>0.38515923246606659</v>
      </c>
      <c r="G398" s="389"/>
      <c r="H398" s="384" t="s">
        <v>5793</v>
      </c>
      <c r="I398" s="1556" t="s">
        <v>4652</v>
      </c>
      <c r="J398" s="386" t="s">
        <v>5839</v>
      </c>
      <c r="K398" s="387" t="s">
        <v>5839</v>
      </c>
      <c r="L398" s="579" t="s">
        <v>4601</v>
      </c>
      <c r="M398" s="384" t="s">
        <v>5802</v>
      </c>
      <c r="N398" s="389"/>
      <c r="O398" s="389"/>
      <c r="P398" s="2958">
        <v>0</v>
      </c>
      <c r="Q398" s="389"/>
      <c r="R398" s="396" t="s">
        <v>4638</v>
      </c>
      <c r="S398" s="391" t="s">
        <v>4583</v>
      </c>
      <c r="T398" s="397" t="s">
        <v>3126</v>
      </c>
    </row>
    <row r="399" spans="1:20" s="358" customFormat="1" ht="17.25" customHeight="1" x14ac:dyDescent="0.25">
      <c r="A399" s="383" t="s">
        <v>5961</v>
      </c>
      <c r="B399" s="384" t="s">
        <v>4638</v>
      </c>
      <c r="C399" s="426" t="s">
        <v>4649</v>
      </c>
      <c r="D399" s="2958">
        <v>0.21442480192173483</v>
      </c>
      <c r="E399" s="389"/>
      <c r="F399" s="389"/>
      <c r="G399" s="389"/>
      <c r="H399" s="384" t="s">
        <v>5793</v>
      </c>
      <c r="I399" s="560" t="s">
        <v>4655</v>
      </c>
      <c r="J399" s="386" t="s">
        <v>5839</v>
      </c>
      <c r="K399" s="387" t="s">
        <v>5839</v>
      </c>
      <c r="L399" s="579" t="s">
        <v>4604</v>
      </c>
      <c r="M399" s="384" t="s">
        <v>5802</v>
      </c>
      <c r="N399" s="2958">
        <v>0.57427094416501867</v>
      </c>
      <c r="O399" s="389"/>
      <c r="P399" s="389"/>
      <c r="Q399" s="389"/>
      <c r="R399" s="396" t="s">
        <v>4638</v>
      </c>
      <c r="S399" s="391" t="s">
        <v>4583</v>
      </c>
      <c r="T399" s="415" t="s">
        <v>2551</v>
      </c>
    </row>
    <row r="400" spans="1:20" s="358" customFormat="1" ht="17.25" customHeight="1" thickBot="1" x14ac:dyDescent="0.3">
      <c r="A400" s="441" t="s">
        <v>3052</v>
      </c>
      <c r="B400" s="417" t="s">
        <v>4638</v>
      </c>
      <c r="C400" s="418" t="s">
        <v>4583</v>
      </c>
      <c r="D400" s="419"/>
      <c r="E400" s="2965">
        <v>0.75348083894154494</v>
      </c>
      <c r="F400" s="419"/>
      <c r="G400" s="419"/>
      <c r="H400" s="417" t="s">
        <v>5890</v>
      </c>
      <c r="I400" s="563" t="s">
        <v>4660</v>
      </c>
      <c r="J400" s="421" t="s">
        <v>5839</v>
      </c>
      <c r="K400" s="422" t="s">
        <v>5839</v>
      </c>
      <c r="L400" s="584" t="s">
        <v>4607</v>
      </c>
      <c r="M400" s="417" t="s">
        <v>5808</v>
      </c>
      <c r="N400" s="419"/>
      <c r="O400" s="2965">
        <v>0.57062166845664097</v>
      </c>
      <c r="P400" s="419"/>
      <c r="Q400" s="419"/>
      <c r="R400" s="423" t="s">
        <v>4638</v>
      </c>
      <c r="S400" s="418" t="s">
        <v>4583</v>
      </c>
      <c r="T400" s="442" t="s">
        <v>2557</v>
      </c>
    </row>
    <row r="401" spans="1:20" s="358" customFormat="1" ht="17.25" customHeight="1" thickTop="1" x14ac:dyDescent="0.25">
      <c r="A401" s="675" t="s">
        <v>5962</v>
      </c>
      <c r="B401" s="374" t="s">
        <v>4638</v>
      </c>
      <c r="C401" s="381" t="s">
        <v>4583</v>
      </c>
      <c r="D401" s="403"/>
      <c r="E401" s="403"/>
      <c r="F401" s="2957">
        <v>1.3464529664195262</v>
      </c>
      <c r="G401" s="403"/>
      <c r="H401" s="374" t="s">
        <v>5890</v>
      </c>
      <c r="I401" s="561" t="s">
        <v>4664</v>
      </c>
      <c r="J401" s="676" t="s">
        <v>5835</v>
      </c>
      <c r="K401" s="677" t="s">
        <v>5835</v>
      </c>
      <c r="L401" s="578" t="s">
        <v>4609</v>
      </c>
      <c r="M401" s="374" t="s">
        <v>5808</v>
      </c>
      <c r="N401" s="403"/>
      <c r="O401" s="403"/>
      <c r="P401" s="2957">
        <v>2.4900673186298223</v>
      </c>
      <c r="Q401" s="403"/>
      <c r="R401" s="404" t="s">
        <v>4638</v>
      </c>
      <c r="S401" s="381" t="s">
        <v>4583</v>
      </c>
      <c r="T401" s="678" t="s">
        <v>5963</v>
      </c>
    </row>
    <row r="402" spans="1:20" s="358" customFormat="1" ht="17.25" customHeight="1" x14ac:dyDescent="0.25">
      <c r="A402" s="405" t="s">
        <v>5964</v>
      </c>
      <c r="B402" s="426" t="s">
        <v>4638</v>
      </c>
      <c r="C402" s="427" t="s">
        <v>4583</v>
      </c>
      <c r="D402" s="2966">
        <v>0</v>
      </c>
      <c r="E402" s="428"/>
      <c r="F402" s="428"/>
      <c r="G402" s="428"/>
      <c r="H402" s="426" t="s">
        <v>5808</v>
      </c>
      <c r="I402" s="564" t="s">
        <v>4668</v>
      </c>
      <c r="J402" s="429" t="s">
        <v>5839</v>
      </c>
      <c r="K402" s="430" t="s">
        <v>5839</v>
      </c>
      <c r="L402" s="1559" t="s">
        <v>4611</v>
      </c>
      <c r="M402" s="426" t="s">
        <v>5808</v>
      </c>
      <c r="N402" s="2966">
        <v>0</v>
      </c>
      <c r="O402" s="428"/>
      <c r="P402" s="428"/>
      <c r="Q402" s="21"/>
      <c r="R402" s="69" t="s">
        <v>4638</v>
      </c>
      <c r="S402" s="1548" t="s">
        <v>4730</v>
      </c>
      <c r="T402" s="392" t="s">
        <v>5436</v>
      </c>
    </row>
    <row r="403" spans="1:20" s="358" customFormat="1" ht="17.25" customHeight="1" x14ac:dyDescent="0.25">
      <c r="A403" s="393" t="s">
        <v>3074</v>
      </c>
      <c r="B403" s="384" t="s">
        <v>4638</v>
      </c>
      <c r="C403" s="391" t="s">
        <v>4583</v>
      </c>
      <c r="D403" s="389"/>
      <c r="E403" s="2958">
        <v>0.74949711801111041</v>
      </c>
      <c r="F403" s="389"/>
      <c r="G403" s="389"/>
      <c r="H403" s="384" t="s">
        <v>5808</v>
      </c>
      <c r="I403" s="560" t="s">
        <v>4672</v>
      </c>
      <c r="J403" s="386" t="s">
        <v>5839</v>
      </c>
      <c r="K403" s="387" t="s">
        <v>5839</v>
      </c>
      <c r="L403" s="1560" t="s">
        <v>4613</v>
      </c>
      <c r="M403" s="384" t="s">
        <v>5808</v>
      </c>
      <c r="N403" s="389"/>
      <c r="O403" s="2958">
        <v>1.5992044310989784</v>
      </c>
      <c r="P403" s="389"/>
      <c r="Q403" s="21"/>
      <c r="R403" s="69" t="s">
        <v>4638</v>
      </c>
      <c r="S403" s="1548" t="s">
        <v>4730</v>
      </c>
      <c r="T403" s="397" t="s">
        <v>5438</v>
      </c>
    </row>
    <row r="404" spans="1:20" s="358" customFormat="1" ht="17.25" customHeight="1" x14ac:dyDescent="0.25">
      <c r="A404" s="405" t="s">
        <v>3083</v>
      </c>
      <c r="B404" s="384" t="s">
        <v>4638</v>
      </c>
      <c r="C404" s="391" t="s">
        <v>4583</v>
      </c>
      <c r="D404" s="389"/>
      <c r="E404" s="389"/>
      <c r="F404" s="2958">
        <v>2.6305357997015895</v>
      </c>
      <c r="G404" s="389"/>
      <c r="H404" s="384" t="s">
        <v>5818</v>
      </c>
      <c r="I404" s="560" t="s">
        <v>4677</v>
      </c>
      <c r="J404" s="386" t="s">
        <v>5839</v>
      </c>
      <c r="K404" s="387" t="s">
        <v>5839</v>
      </c>
      <c r="L404" s="579" t="s">
        <v>4617</v>
      </c>
      <c r="M404" s="384" t="s">
        <v>5818</v>
      </c>
      <c r="N404" s="389"/>
      <c r="O404" s="389"/>
      <c r="P404" s="2958">
        <v>0</v>
      </c>
      <c r="Q404" s="21"/>
      <c r="R404" s="69" t="s">
        <v>4638</v>
      </c>
      <c r="S404" s="1548" t="s">
        <v>4730</v>
      </c>
      <c r="T404" s="397" t="s">
        <v>5440</v>
      </c>
    </row>
    <row r="405" spans="1:20" s="358" customFormat="1" ht="17.25" customHeight="1" x14ac:dyDescent="0.25">
      <c r="A405" s="393" t="s">
        <v>3088</v>
      </c>
      <c r="B405" s="384" t="s">
        <v>4638</v>
      </c>
      <c r="C405" s="391" t="s">
        <v>4583</v>
      </c>
      <c r="D405" s="2958">
        <v>2.6321723663540197</v>
      </c>
      <c r="E405" s="389"/>
      <c r="F405" s="389"/>
      <c r="G405" s="389"/>
      <c r="H405" s="384" t="s">
        <v>5818</v>
      </c>
      <c r="I405" s="560" t="s">
        <v>4681</v>
      </c>
      <c r="J405" s="386" t="s">
        <v>5839</v>
      </c>
      <c r="K405" s="387" t="s">
        <v>5839</v>
      </c>
      <c r="L405" s="579" t="s">
        <v>4621</v>
      </c>
      <c r="M405" s="384" t="s">
        <v>5818</v>
      </c>
      <c r="N405" s="2958">
        <v>0</v>
      </c>
      <c r="O405" s="389"/>
      <c r="P405" s="389"/>
      <c r="Q405" s="21"/>
      <c r="R405" s="69" t="s">
        <v>4638</v>
      </c>
      <c r="S405" s="1548" t="s">
        <v>4730</v>
      </c>
      <c r="T405" s="397" t="s">
        <v>3154</v>
      </c>
    </row>
    <row r="406" spans="1:20" s="358" customFormat="1" ht="17.25" customHeight="1" x14ac:dyDescent="0.25">
      <c r="A406" s="405" t="s">
        <v>3096</v>
      </c>
      <c r="B406" s="384" t="s">
        <v>4638</v>
      </c>
      <c r="C406" s="391" t="s">
        <v>4583</v>
      </c>
      <c r="D406" s="389"/>
      <c r="E406" s="2958">
        <v>2.7027708662877274</v>
      </c>
      <c r="F406" s="389"/>
      <c r="G406" s="389"/>
      <c r="H406" s="384" t="s">
        <v>5818</v>
      </c>
      <c r="I406" s="560" t="s">
        <v>4685</v>
      </c>
      <c r="J406" s="386" t="s">
        <v>5839</v>
      </c>
      <c r="K406" s="387" t="s">
        <v>5839</v>
      </c>
      <c r="L406" s="579" t="s">
        <v>4687</v>
      </c>
      <c r="M406" s="384" t="s">
        <v>5818</v>
      </c>
      <c r="N406" s="389"/>
      <c r="O406" s="2958">
        <v>4.1803447871489885</v>
      </c>
      <c r="P406" s="389"/>
      <c r="Q406" s="389"/>
      <c r="R406" s="396" t="s">
        <v>4638</v>
      </c>
      <c r="S406" s="391" t="s">
        <v>4583</v>
      </c>
      <c r="T406" s="397" t="s">
        <v>5965</v>
      </c>
    </row>
    <row r="407" spans="1:20" s="358" customFormat="1" ht="17.25" customHeight="1" x14ac:dyDescent="0.25">
      <c r="A407" s="393" t="s">
        <v>5423</v>
      </c>
      <c r="B407" s="384" t="s">
        <v>4638</v>
      </c>
      <c r="C407" s="391" t="s">
        <v>4583</v>
      </c>
      <c r="D407" s="389"/>
      <c r="E407" s="389"/>
      <c r="F407" s="2958">
        <v>0</v>
      </c>
      <c r="G407" s="389"/>
      <c r="H407" s="384" t="s">
        <v>5818</v>
      </c>
      <c r="I407" s="1556" t="s">
        <v>4690</v>
      </c>
      <c r="J407" s="386" t="s">
        <v>5839</v>
      </c>
      <c r="K407" s="387" t="s">
        <v>5839</v>
      </c>
      <c r="L407" s="579" t="s">
        <v>4692</v>
      </c>
      <c r="M407" s="384" t="s">
        <v>5818</v>
      </c>
      <c r="N407" s="389"/>
      <c r="O407" s="389"/>
      <c r="P407" s="2958">
        <v>0</v>
      </c>
      <c r="Q407" s="389"/>
      <c r="R407" s="396" t="s">
        <v>4587</v>
      </c>
      <c r="S407" s="1548" t="s">
        <v>4730</v>
      </c>
      <c r="T407" s="397" t="s">
        <v>5966</v>
      </c>
    </row>
    <row r="408" spans="1:20" s="358" customFormat="1" ht="17.25" customHeight="1" x14ac:dyDescent="0.25">
      <c r="A408" s="405" t="s">
        <v>5424</v>
      </c>
      <c r="B408" s="384" t="s">
        <v>4638</v>
      </c>
      <c r="C408" s="391" t="s">
        <v>4583</v>
      </c>
      <c r="D408" s="2958">
        <v>0</v>
      </c>
      <c r="E408" s="389"/>
      <c r="F408" s="389"/>
      <c r="G408" s="389"/>
      <c r="H408" s="384" t="s">
        <v>5818</v>
      </c>
      <c r="I408" s="1556" t="s">
        <v>4695</v>
      </c>
      <c r="J408" s="386" t="s">
        <v>5839</v>
      </c>
      <c r="K408" s="387" t="s">
        <v>5839</v>
      </c>
      <c r="L408" s="579" t="s">
        <v>4696</v>
      </c>
      <c r="M408" s="384" t="s">
        <v>5818</v>
      </c>
      <c r="N408" s="2958">
        <v>1.2031981526894704</v>
      </c>
      <c r="O408" s="389"/>
      <c r="P408" s="389"/>
      <c r="Q408" s="389"/>
      <c r="R408" s="396" t="s">
        <v>4587</v>
      </c>
      <c r="S408" s="1548" t="s">
        <v>4730</v>
      </c>
      <c r="T408" s="397" t="s">
        <v>5967</v>
      </c>
    </row>
    <row r="409" spans="1:20" s="358" customFormat="1" ht="17.25" customHeight="1" x14ac:dyDescent="0.25">
      <c r="A409" s="393" t="s">
        <v>5426</v>
      </c>
      <c r="B409" s="384" t="s">
        <v>4638</v>
      </c>
      <c r="C409" s="391" t="s">
        <v>4583</v>
      </c>
      <c r="D409" s="389"/>
      <c r="E409" s="2958">
        <v>0</v>
      </c>
      <c r="F409" s="389"/>
      <c r="G409" s="389"/>
      <c r="H409" s="384" t="s">
        <v>5818</v>
      </c>
      <c r="I409" s="560" t="s">
        <v>4698</v>
      </c>
      <c r="J409" s="386" t="s">
        <v>5839</v>
      </c>
      <c r="K409" s="387" t="s">
        <v>5839</v>
      </c>
      <c r="L409" s="579" t="s">
        <v>4699</v>
      </c>
      <c r="M409" s="384" t="s">
        <v>5818</v>
      </c>
      <c r="N409" s="389"/>
      <c r="O409" s="2958">
        <v>6.7752953692815942E-6</v>
      </c>
      <c r="P409" s="389"/>
      <c r="Q409" s="389"/>
      <c r="R409" s="396" t="s">
        <v>4638</v>
      </c>
      <c r="S409" s="391" t="s">
        <v>4583</v>
      </c>
      <c r="T409" s="397" t="s">
        <v>5968</v>
      </c>
    </row>
    <row r="410" spans="1:20" s="358" customFormat="1" ht="17.25" customHeight="1" thickBot="1" x14ac:dyDescent="0.3">
      <c r="A410" s="433" t="s">
        <v>3106</v>
      </c>
      <c r="B410" s="434" t="s">
        <v>4638</v>
      </c>
      <c r="C410" s="439" t="s">
        <v>4583</v>
      </c>
      <c r="D410" s="435"/>
      <c r="E410" s="435"/>
      <c r="F410" s="2959">
        <v>0</v>
      </c>
      <c r="G410" s="435"/>
      <c r="H410" s="434" t="s">
        <v>5818</v>
      </c>
      <c r="I410" s="565" t="s">
        <v>4700</v>
      </c>
      <c r="J410" s="436" t="s">
        <v>5839</v>
      </c>
      <c r="K410" s="443"/>
      <c r="L410" s="586" t="s">
        <v>4701</v>
      </c>
      <c r="M410" s="434" t="s">
        <v>5818</v>
      </c>
      <c r="N410" s="435"/>
      <c r="O410" s="435"/>
      <c r="P410" s="2959">
        <v>6.9992720757041288E-6</v>
      </c>
      <c r="Q410" s="435"/>
      <c r="R410" s="438" t="s">
        <v>4638</v>
      </c>
      <c r="S410" s="439" t="s">
        <v>4583</v>
      </c>
      <c r="T410" s="444" t="s">
        <v>5969</v>
      </c>
    </row>
    <row r="411" spans="1:20" s="358" customFormat="1" ht="18.600000000000001" thickTop="1" thickBot="1" x14ac:dyDescent="0.3">
      <c r="L411" s="2593"/>
      <c r="M411" s="413" t="s">
        <v>5652</v>
      </c>
      <c r="N411" s="414">
        <f>SUM(D395:D410,N395:N410)</f>
        <v>12.587459621702575</v>
      </c>
      <c r="O411" s="414">
        <f>SUM(E395:E410,O395:O410)</f>
        <v>12.76125887652057</v>
      </c>
      <c r="P411" s="414">
        <f>SUM(F395:F410,P395:P410)</f>
        <v>6.8522223164890796</v>
      </c>
    </row>
    <row r="412" spans="1:20" s="358" customFormat="1" ht="18.600000000000001" thickTop="1" thickBot="1" x14ac:dyDescent="0.3">
      <c r="A412" s="357" t="s">
        <v>6969</v>
      </c>
      <c r="C412" s="3546" t="s">
        <v>5970</v>
      </c>
      <c r="D412" s="3546"/>
      <c r="E412" s="3546"/>
      <c r="F412" s="3546"/>
      <c r="G412" s="359"/>
      <c r="H412" s="360"/>
      <c r="I412" s="360"/>
      <c r="J412" s="3554" t="s">
        <v>4722</v>
      </c>
      <c r="K412" s="3555"/>
      <c r="L412" s="2590"/>
      <c r="M412" s="360"/>
      <c r="N412" s="359"/>
      <c r="O412" s="359"/>
      <c r="P412" s="359"/>
      <c r="Q412" s="359"/>
      <c r="R412" s="359"/>
      <c r="S412" s="359"/>
    </row>
    <row r="413" spans="1:20" s="358" customFormat="1" ht="15" customHeight="1" thickTop="1" thickBot="1" x14ac:dyDescent="0.3">
      <c r="A413" s="361"/>
      <c r="D413" s="362"/>
      <c r="E413" s="362"/>
      <c r="F413" s="362"/>
      <c r="G413" s="362"/>
      <c r="H413" s="363"/>
      <c r="I413" s="363"/>
      <c r="K413" s="364"/>
      <c r="L413" s="576"/>
      <c r="M413" s="1448" t="s">
        <v>4570</v>
      </c>
      <c r="N413" s="1445">
        <v>20.100000000000001</v>
      </c>
      <c r="O413" s="1446">
        <v>11.1</v>
      </c>
      <c r="P413" s="1447">
        <v>16</v>
      </c>
      <c r="Q413" s="510" t="s">
        <v>4571</v>
      </c>
      <c r="R413" s="1449"/>
      <c r="T413" s="365" t="s">
        <v>5971</v>
      </c>
    </row>
    <row r="414" spans="1:20" s="358" customFormat="1" ht="18.600000000000001" thickTop="1" thickBot="1" x14ac:dyDescent="0.3">
      <c r="A414" s="366" t="s">
        <v>4572</v>
      </c>
      <c r="B414" s="367" t="s">
        <v>4573</v>
      </c>
      <c r="C414" s="368" t="s">
        <v>4574</v>
      </c>
      <c r="D414" s="367" t="s">
        <v>4575</v>
      </c>
      <c r="E414" s="367" t="s">
        <v>4576</v>
      </c>
      <c r="F414" s="367" t="s">
        <v>4577</v>
      </c>
      <c r="G414" s="367" t="s">
        <v>4578</v>
      </c>
      <c r="H414" s="369" t="s">
        <v>4579</v>
      </c>
      <c r="I414" s="559"/>
      <c r="J414" s="370" t="s">
        <v>4580</v>
      </c>
      <c r="K414" s="371" t="s">
        <v>4580</v>
      </c>
      <c r="L414" s="577"/>
      <c r="M414" s="369" t="s">
        <v>4579</v>
      </c>
      <c r="N414" s="367" t="s">
        <v>4575</v>
      </c>
      <c r="O414" s="367" t="s">
        <v>4576</v>
      </c>
      <c r="P414" s="367" t="s">
        <v>4577</v>
      </c>
      <c r="Q414" s="367" t="s">
        <v>4578</v>
      </c>
      <c r="R414" s="367" t="s">
        <v>4573</v>
      </c>
      <c r="S414" s="368" t="s">
        <v>4574</v>
      </c>
      <c r="T414" s="372" t="s">
        <v>4572</v>
      </c>
    </row>
    <row r="415" spans="1:20" s="358" customFormat="1" ht="18" thickTop="1" x14ac:dyDescent="0.25">
      <c r="A415" s="476" t="s">
        <v>5972</v>
      </c>
      <c r="B415" s="374" t="s">
        <v>4642</v>
      </c>
      <c r="C415" s="391" t="s">
        <v>4583</v>
      </c>
      <c r="D415" s="2960">
        <v>4.7036255959589015</v>
      </c>
      <c r="E415" s="2960">
        <v>1.3449409429717432</v>
      </c>
      <c r="F415" s="2960">
        <v>6.1002493501772816</v>
      </c>
      <c r="G415" s="379"/>
      <c r="H415" s="375" t="s">
        <v>5900</v>
      </c>
      <c r="I415" s="2591" t="s">
        <v>5901</v>
      </c>
      <c r="J415" s="1090" t="s">
        <v>3885</v>
      </c>
      <c r="K415" s="1091" t="s">
        <v>5902</v>
      </c>
      <c r="L415" s="1244" t="s">
        <v>5903</v>
      </c>
      <c r="M415" s="374" t="s">
        <v>5900</v>
      </c>
      <c r="N415" s="2960">
        <v>2.4464374260416322</v>
      </c>
      <c r="O415" s="2960">
        <v>2.4438360169182478</v>
      </c>
      <c r="P415" s="2960">
        <v>1.4528722680325952</v>
      </c>
      <c r="Q415" s="379"/>
      <c r="R415" s="380" t="s">
        <v>4638</v>
      </c>
      <c r="S415" s="381" t="s">
        <v>4583</v>
      </c>
      <c r="T415" s="382" t="s">
        <v>5973</v>
      </c>
    </row>
    <row r="416" spans="1:20" s="358" customFormat="1" ht="17.25" customHeight="1" x14ac:dyDescent="0.25">
      <c r="A416" s="383"/>
      <c r="B416" s="384" t="s">
        <v>4598</v>
      </c>
      <c r="C416" s="384" t="s">
        <v>4649</v>
      </c>
      <c r="D416" s="2961">
        <v>0</v>
      </c>
      <c r="E416" s="2961">
        <v>0</v>
      </c>
      <c r="F416" s="2961">
        <v>0</v>
      </c>
      <c r="G416" s="385"/>
      <c r="H416" s="384" t="s">
        <v>5905</v>
      </c>
      <c r="I416" s="2595" t="s">
        <v>5906</v>
      </c>
      <c r="J416" s="1092"/>
      <c r="K416" s="1394" t="s">
        <v>5907</v>
      </c>
      <c r="L416" s="1561" t="s">
        <v>5908</v>
      </c>
      <c r="M416" s="384" t="s">
        <v>5900</v>
      </c>
      <c r="N416" s="2958">
        <v>0</v>
      </c>
      <c r="O416" s="2958">
        <v>0</v>
      </c>
      <c r="P416" s="2958">
        <v>0</v>
      </c>
      <c r="Q416" s="389"/>
      <c r="R416" s="396" t="s">
        <v>4598</v>
      </c>
      <c r="S416" s="384" t="s">
        <v>4649</v>
      </c>
      <c r="T416" s="1395" t="s">
        <v>5974</v>
      </c>
    </row>
    <row r="417" spans="1:20" s="358" customFormat="1" ht="17.25" customHeight="1" x14ac:dyDescent="0.25">
      <c r="A417" s="393" t="s">
        <v>5910</v>
      </c>
      <c r="B417" s="384" t="s">
        <v>4598</v>
      </c>
      <c r="C417" s="384" t="s">
        <v>4649</v>
      </c>
      <c r="D417" s="2958">
        <v>0</v>
      </c>
      <c r="E417" s="2958">
        <v>0</v>
      </c>
      <c r="F417" s="2958">
        <v>0</v>
      </c>
      <c r="G417" s="389"/>
      <c r="H417" s="384" t="s">
        <v>5793</v>
      </c>
      <c r="I417" s="2595" t="s">
        <v>5911</v>
      </c>
      <c r="J417" s="1094"/>
      <c r="K417" s="1095"/>
      <c r="L417" s="1562" t="s">
        <v>5912</v>
      </c>
      <c r="M417" s="384" t="s">
        <v>5793</v>
      </c>
      <c r="N417" s="2958">
        <v>0</v>
      </c>
      <c r="O417" s="2958">
        <v>0</v>
      </c>
      <c r="P417" s="2958">
        <v>0</v>
      </c>
      <c r="Q417" s="389"/>
      <c r="R417" s="396" t="s">
        <v>4598</v>
      </c>
      <c r="S417" s="384" t="s">
        <v>4649</v>
      </c>
      <c r="T417" s="397" t="s">
        <v>5913</v>
      </c>
    </row>
    <row r="418" spans="1:20" s="358" customFormat="1" ht="17.25" customHeight="1" x14ac:dyDescent="0.25">
      <c r="A418" s="1036" t="s">
        <v>5975</v>
      </c>
      <c r="B418" s="384" t="s">
        <v>4638</v>
      </c>
      <c r="C418" s="391" t="s">
        <v>4583</v>
      </c>
      <c r="D418" s="2958">
        <v>3.471522773847191</v>
      </c>
      <c r="E418" s="389"/>
      <c r="F418" s="389"/>
      <c r="G418" s="389"/>
      <c r="H418" s="384" t="s">
        <v>5793</v>
      </c>
      <c r="I418" s="1282" t="s">
        <v>4652</v>
      </c>
      <c r="J418" s="1094" t="s">
        <v>2963</v>
      </c>
      <c r="K418" s="1095"/>
      <c r="L418" s="1557" t="s">
        <v>4601</v>
      </c>
      <c r="M418" s="384" t="s">
        <v>5802</v>
      </c>
      <c r="N418" s="2958">
        <v>4.336232715816819</v>
      </c>
      <c r="O418" s="389"/>
      <c r="P418" s="389"/>
      <c r="Q418" s="389"/>
      <c r="R418" s="384" t="s">
        <v>4587</v>
      </c>
      <c r="S418" s="391" t="s">
        <v>4583</v>
      </c>
      <c r="T418" s="668" t="s">
        <v>5915</v>
      </c>
    </row>
    <row r="419" spans="1:20" s="358" customFormat="1" ht="17.25" customHeight="1" thickBot="1" x14ac:dyDescent="0.3">
      <c r="A419" s="1037" t="s">
        <v>5976</v>
      </c>
      <c r="B419" s="88" t="s">
        <v>4638</v>
      </c>
      <c r="C419" s="89" t="s">
        <v>4583</v>
      </c>
      <c r="D419" s="400"/>
      <c r="E419" s="2952">
        <v>1.7549165813928873</v>
      </c>
      <c r="F419" s="400"/>
      <c r="G419" s="400"/>
      <c r="H419" s="399" t="s">
        <v>5793</v>
      </c>
      <c r="I419" s="1289" t="s">
        <v>4655</v>
      </c>
      <c r="J419" s="1094" t="s">
        <v>2963</v>
      </c>
      <c r="K419" s="1096"/>
      <c r="L419" s="1563" t="s">
        <v>4604</v>
      </c>
      <c r="M419" s="399" t="s">
        <v>5802</v>
      </c>
      <c r="N419" s="400"/>
      <c r="O419" s="2964">
        <v>0.77696360452327162</v>
      </c>
      <c r="P419" s="400"/>
      <c r="Q419" s="400"/>
      <c r="R419" s="401" t="s">
        <v>4598</v>
      </c>
      <c r="S419" s="399" t="s">
        <v>4649</v>
      </c>
      <c r="T419" s="402" t="s">
        <v>5917</v>
      </c>
    </row>
    <row r="420" spans="1:20" s="358" customFormat="1" ht="17.25" customHeight="1" thickTop="1" x14ac:dyDescent="0.25">
      <c r="A420" s="2541" t="s">
        <v>5977</v>
      </c>
      <c r="B420" s="384" t="s">
        <v>4638</v>
      </c>
      <c r="C420" s="391" t="s">
        <v>4583</v>
      </c>
      <c r="D420" s="403"/>
      <c r="E420" s="403"/>
      <c r="F420" s="2962">
        <v>0.13432098541964291</v>
      </c>
      <c r="G420" s="403"/>
      <c r="H420" s="374" t="s">
        <v>5793</v>
      </c>
      <c r="I420" s="561" t="s">
        <v>4660</v>
      </c>
      <c r="J420" s="1097"/>
      <c r="K420" s="1098" t="s">
        <v>5919</v>
      </c>
      <c r="L420" s="582" t="s">
        <v>4607</v>
      </c>
      <c r="M420" s="374" t="s">
        <v>5797</v>
      </c>
      <c r="N420" s="403"/>
      <c r="O420" s="403"/>
      <c r="P420" s="2962">
        <v>1.9943343119963666</v>
      </c>
      <c r="Q420" s="403"/>
      <c r="R420" s="404" t="s">
        <v>4642</v>
      </c>
      <c r="S420" s="391" t="s">
        <v>4583</v>
      </c>
      <c r="T420" s="1035" t="s">
        <v>5978</v>
      </c>
    </row>
    <row r="421" spans="1:20" s="358" customFormat="1" ht="17.25" customHeight="1" x14ac:dyDescent="0.25">
      <c r="A421" s="450" t="s">
        <v>5979</v>
      </c>
      <c r="B421" s="384" t="s">
        <v>4638</v>
      </c>
      <c r="C421" s="391" t="s">
        <v>4583</v>
      </c>
      <c r="D421" s="2958">
        <v>1.340443327773376</v>
      </c>
      <c r="E421" s="389"/>
      <c r="F421" s="389"/>
      <c r="G421" s="389"/>
      <c r="H421" s="384" t="s">
        <v>5797</v>
      </c>
      <c r="I421" s="560" t="s">
        <v>4664</v>
      </c>
      <c r="J421" s="1094"/>
      <c r="K421" s="1095"/>
      <c r="L421" s="1557" t="s">
        <v>4609</v>
      </c>
      <c r="M421" s="384" t="s">
        <v>5797</v>
      </c>
      <c r="N421" s="2958">
        <v>1.6694999010492249</v>
      </c>
      <c r="O421" s="389"/>
      <c r="P421" s="389"/>
      <c r="Q421" s="389"/>
      <c r="R421" s="384" t="s">
        <v>4587</v>
      </c>
      <c r="S421" s="391" t="s">
        <v>4583</v>
      </c>
      <c r="T421" s="672" t="s">
        <v>5980</v>
      </c>
    </row>
    <row r="422" spans="1:20" s="358" customFormat="1" ht="17.25" customHeight="1" x14ac:dyDescent="0.25">
      <c r="A422" s="1383" t="s">
        <v>3860</v>
      </c>
      <c r="B422" s="384" t="s">
        <v>4638</v>
      </c>
      <c r="C422" s="391" t="s">
        <v>4583</v>
      </c>
      <c r="D422" s="389"/>
      <c r="E422" s="2958">
        <v>2.3944737967553915</v>
      </c>
      <c r="F422" s="389"/>
      <c r="G422" s="389"/>
      <c r="H422" s="2596" t="s">
        <v>5981</v>
      </c>
      <c r="I422" s="560" t="s">
        <v>4668</v>
      </c>
      <c r="J422" s="1094"/>
      <c r="K422" s="1095"/>
      <c r="L422" s="1557" t="s">
        <v>4611</v>
      </c>
      <c r="M422" s="384" t="s">
        <v>5818</v>
      </c>
      <c r="N422" s="389"/>
      <c r="O422" s="2958">
        <v>1.8278976534778482</v>
      </c>
      <c r="P422" s="389"/>
      <c r="Q422" s="389"/>
      <c r="R422" s="396" t="s">
        <v>4598</v>
      </c>
      <c r="S422" s="384" t="s">
        <v>4649</v>
      </c>
      <c r="T422" s="397"/>
    </row>
    <row r="423" spans="1:20" s="358" customFormat="1" ht="17.25" customHeight="1" x14ac:dyDescent="0.25">
      <c r="A423" s="1383" t="s">
        <v>3864</v>
      </c>
      <c r="B423" s="384" t="s">
        <v>4638</v>
      </c>
      <c r="C423" s="391" t="s">
        <v>4583</v>
      </c>
      <c r="D423" s="389"/>
      <c r="E423" s="389"/>
      <c r="F423" s="2958">
        <v>1.2369682530765509</v>
      </c>
      <c r="G423" s="389"/>
      <c r="H423" s="384" t="s">
        <v>5818</v>
      </c>
      <c r="I423" s="560" t="s">
        <v>4672</v>
      </c>
      <c r="J423" s="1094"/>
      <c r="K423" s="1095"/>
      <c r="L423" s="1557" t="s">
        <v>4613</v>
      </c>
      <c r="M423" s="384" t="s">
        <v>5818</v>
      </c>
      <c r="N423" s="389"/>
      <c r="O423" s="389"/>
      <c r="P423" s="2958">
        <v>0</v>
      </c>
      <c r="Q423" s="389"/>
      <c r="R423" s="396" t="s">
        <v>4598</v>
      </c>
      <c r="S423" s="384" t="s">
        <v>4649</v>
      </c>
      <c r="T423" s="397"/>
    </row>
    <row r="424" spans="1:20" s="358" customFormat="1" ht="17.25" customHeight="1" x14ac:dyDescent="0.25">
      <c r="A424" s="1383" t="s">
        <v>3866</v>
      </c>
      <c r="B424" s="384" t="s">
        <v>4638</v>
      </c>
      <c r="C424" s="391" t="s">
        <v>4583</v>
      </c>
      <c r="D424" s="2958">
        <v>1.0546689925606467</v>
      </c>
      <c r="E424" s="389"/>
      <c r="F424" s="389"/>
      <c r="G424" s="389"/>
      <c r="H424" s="384" t="s">
        <v>5818</v>
      </c>
      <c r="I424" s="560" t="s">
        <v>4677</v>
      </c>
      <c r="J424" s="1094"/>
      <c r="K424" s="2452" t="s">
        <v>5982</v>
      </c>
      <c r="L424" s="1557" t="s">
        <v>4617</v>
      </c>
      <c r="M424" s="384" t="s">
        <v>5818</v>
      </c>
      <c r="N424" s="2958">
        <v>0.68925076049250122</v>
      </c>
      <c r="O424" s="389"/>
      <c r="P424" s="389"/>
      <c r="Q424" s="389"/>
      <c r="R424" s="384" t="s">
        <v>4587</v>
      </c>
      <c r="S424" s="391" t="s">
        <v>4583</v>
      </c>
      <c r="T424" s="2453" t="s">
        <v>4102</v>
      </c>
    </row>
    <row r="425" spans="1:20" s="358" customFormat="1" ht="17.25" customHeight="1" x14ac:dyDescent="0.25">
      <c r="A425" s="2451" t="s">
        <v>5983</v>
      </c>
      <c r="B425" s="384" t="s">
        <v>4638</v>
      </c>
      <c r="C425" s="391" t="s">
        <v>4583</v>
      </c>
      <c r="D425" s="389"/>
      <c r="E425" s="2958">
        <v>0.96691294974135156</v>
      </c>
      <c r="F425" s="389"/>
      <c r="G425" s="389"/>
      <c r="H425" s="384" t="s">
        <v>5818</v>
      </c>
      <c r="I425" s="1556" t="s">
        <v>4681</v>
      </c>
      <c r="J425" s="1094"/>
      <c r="K425" s="2452" t="s">
        <v>5984</v>
      </c>
      <c r="L425" s="1557" t="s">
        <v>4621</v>
      </c>
      <c r="M425" s="384" t="s">
        <v>5818</v>
      </c>
      <c r="N425" s="389"/>
      <c r="O425" s="2958">
        <v>0.84193485656770439</v>
      </c>
      <c r="P425" s="389"/>
      <c r="Q425" s="389"/>
      <c r="R425" s="384" t="s">
        <v>4587</v>
      </c>
      <c r="S425" s="391" t="s">
        <v>4583</v>
      </c>
      <c r="T425" s="2453" t="s">
        <v>4103</v>
      </c>
    </row>
    <row r="426" spans="1:20" s="358" customFormat="1" ht="17.25" customHeight="1" x14ac:dyDescent="0.25">
      <c r="A426" s="445" t="s">
        <v>5929</v>
      </c>
      <c r="B426" s="384" t="s">
        <v>4638</v>
      </c>
      <c r="C426" s="391" t="s">
        <v>4583</v>
      </c>
      <c r="D426" s="389"/>
      <c r="E426" s="389"/>
      <c r="F426" s="2958">
        <v>0</v>
      </c>
      <c r="G426" s="389"/>
      <c r="H426" s="384" t="s">
        <v>5818</v>
      </c>
      <c r="I426" s="560" t="s">
        <v>4685</v>
      </c>
      <c r="J426" s="1092" t="s">
        <v>5985</v>
      </c>
      <c r="K426" s="1093" t="s">
        <v>5985</v>
      </c>
      <c r="L426" s="579" t="s">
        <v>4687</v>
      </c>
      <c r="M426" s="384" t="s">
        <v>5818</v>
      </c>
      <c r="N426" s="389"/>
      <c r="O426" s="389"/>
      <c r="P426" s="2958">
        <v>1.1564043479198629</v>
      </c>
      <c r="Q426" s="389"/>
      <c r="R426" s="396" t="s">
        <v>4638</v>
      </c>
      <c r="S426" s="391" t="s">
        <v>4583</v>
      </c>
      <c r="T426" s="397" t="s">
        <v>3875</v>
      </c>
    </row>
    <row r="427" spans="1:20" s="358" customFormat="1" ht="17.25" customHeight="1" x14ac:dyDescent="0.25">
      <c r="A427" s="405"/>
      <c r="B427" s="384" t="s">
        <v>4638</v>
      </c>
      <c r="C427" s="391" t="s">
        <v>4583</v>
      </c>
      <c r="D427" s="2958">
        <v>0.46350840168055463</v>
      </c>
      <c r="E427" s="389"/>
      <c r="F427" s="389"/>
      <c r="G427" s="389"/>
      <c r="H427" s="384" t="s">
        <v>5818</v>
      </c>
      <c r="I427" s="560" t="s">
        <v>4690</v>
      </c>
      <c r="J427" s="1092" t="s">
        <v>5985</v>
      </c>
      <c r="K427" s="1093"/>
      <c r="L427" s="1560" t="s">
        <v>4692</v>
      </c>
      <c r="M427" s="384" t="s">
        <v>5818</v>
      </c>
      <c r="N427" s="2958">
        <v>0.13352976350671825</v>
      </c>
      <c r="O427" s="389"/>
      <c r="P427" s="389"/>
      <c r="Q427" s="389"/>
      <c r="R427" s="396" t="s">
        <v>4598</v>
      </c>
      <c r="S427" s="384" t="s">
        <v>4649</v>
      </c>
      <c r="T427" s="397"/>
    </row>
    <row r="428" spans="1:20" s="358" customFormat="1" ht="17.25" customHeight="1" x14ac:dyDescent="0.25">
      <c r="A428" s="446" t="s">
        <v>3871</v>
      </c>
      <c r="B428" s="384" t="s">
        <v>4638</v>
      </c>
      <c r="C428" s="391" t="s">
        <v>4583</v>
      </c>
      <c r="D428" s="389"/>
      <c r="E428" s="2958">
        <v>1.4892922341349681</v>
      </c>
      <c r="F428" s="389"/>
      <c r="G428" s="389"/>
      <c r="H428" s="384" t="s">
        <v>5818</v>
      </c>
      <c r="I428" s="560" t="s">
        <v>4695</v>
      </c>
      <c r="J428" s="1092" t="s">
        <v>5985</v>
      </c>
      <c r="K428" s="1095" t="s">
        <v>5986</v>
      </c>
      <c r="L428" s="1283" t="s">
        <v>4696</v>
      </c>
      <c r="M428" s="384" t="s">
        <v>5818</v>
      </c>
      <c r="N428" s="389"/>
      <c r="O428" s="2958">
        <v>0.23219015569561657</v>
      </c>
      <c r="P428" s="389"/>
      <c r="Q428" s="389"/>
      <c r="R428" s="396" t="s">
        <v>4638</v>
      </c>
      <c r="S428" s="391" t="s">
        <v>4583</v>
      </c>
      <c r="T428" s="407" t="s">
        <v>5987</v>
      </c>
    </row>
    <row r="429" spans="1:20" s="358" customFormat="1" ht="17.25" customHeight="1" thickBot="1" x14ac:dyDescent="0.3">
      <c r="A429" s="408" t="s">
        <v>3873</v>
      </c>
      <c r="B429" s="409" t="s">
        <v>4638</v>
      </c>
      <c r="C429" s="447" t="s">
        <v>4583</v>
      </c>
      <c r="D429" s="410"/>
      <c r="E429" s="410"/>
      <c r="F429" s="2963">
        <v>1.7926571483400484</v>
      </c>
      <c r="G429" s="410"/>
      <c r="H429" s="409" t="s">
        <v>5818</v>
      </c>
      <c r="I429" s="562" t="s">
        <v>4698</v>
      </c>
      <c r="J429" s="1111" t="s">
        <v>5985</v>
      </c>
      <c r="K429" s="1112" t="s">
        <v>5985</v>
      </c>
      <c r="L429" s="587" t="s">
        <v>4699</v>
      </c>
      <c r="M429" s="409" t="s">
        <v>5818</v>
      </c>
      <c r="N429" s="410"/>
      <c r="O429" s="410"/>
      <c r="P429" s="2963">
        <v>0.49895223638757213</v>
      </c>
      <c r="Q429" s="410"/>
      <c r="R429" s="411" t="s">
        <v>4638</v>
      </c>
      <c r="S429" s="447" t="s">
        <v>4583</v>
      </c>
      <c r="T429" s="412" t="s">
        <v>3877</v>
      </c>
    </row>
    <row r="430" spans="1:20" s="358" customFormat="1" ht="18.600000000000001" thickTop="1" thickBot="1" x14ac:dyDescent="0.3">
      <c r="L430" s="2593"/>
      <c r="M430" s="413" t="s">
        <v>5652</v>
      </c>
      <c r="N430" s="414">
        <f>SUM(D415:D429,N415:N429)</f>
        <v>20.308719658727565</v>
      </c>
      <c r="O430" s="414">
        <f>SUM(E415:E429,O415:O429)</f>
        <v>14.073358792179029</v>
      </c>
      <c r="P430" s="414">
        <f>SUM(F415:F429,P415:P429)</f>
        <v>14.36675890134992</v>
      </c>
    </row>
    <row r="431" spans="1:20" s="358" customFormat="1" ht="18.600000000000001" thickTop="1" thickBot="1" x14ac:dyDescent="0.3">
      <c r="A431" s="357" t="s">
        <v>5988</v>
      </c>
      <c r="D431" s="359"/>
      <c r="E431" s="359"/>
      <c r="F431" s="359"/>
      <c r="G431" s="359"/>
      <c r="H431" s="360"/>
      <c r="I431" s="360"/>
      <c r="J431" s="3554" t="s">
        <v>5989</v>
      </c>
      <c r="K431" s="3555"/>
      <c r="L431" s="2590"/>
      <c r="M431" s="360"/>
      <c r="N431" s="359"/>
      <c r="O431" s="359"/>
      <c r="P431" s="359"/>
      <c r="Q431" s="359"/>
      <c r="R431" s="359"/>
      <c r="S431" s="359"/>
    </row>
    <row r="432" spans="1:20" s="358" customFormat="1" ht="18.600000000000001" thickTop="1" thickBot="1" x14ac:dyDescent="0.3">
      <c r="A432" s="3"/>
      <c r="B432"/>
      <c r="C432"/>
      <c r="D432" s="54"/>
      <c r="E432" s="54"/>
      <c r="F432" s="54"/>
      <c r="G432" s="54"/>
      <c r="H432" s="4"/>
      <c r="I432" s="4"/>
      <c r="J432"/>
      <c r="K432" s="56"/>
      <c r="L432" s="567"/>
      <c r="M432" s="1448" t="s">
        <v>4570</v>
      </c>
      <c r="N432" s="1445">
        <v>0</v>
      </c>
      <c r="O432" s="1446">
        <v>0</v>
      </c>
      <c r="P432" s="1447">
        <v>0</v>
      </c>
      <c r="Q432" s="510" t="s">
        <v>4571</v>
      </c>
      <c r="R432" s="133"/>
      <c r="S432" s="128"/>
      <c r="T432" s="530"/>
    </row>
    <row r="433" spans="1:20" s="358" customFormat="1" ht="18.600000000000001" thickTop="1" thickBot="1" x14ac:dyDescent="0.3">
      <c r="A433" s="366" t="s">
        <v>4572</v>
      </c>
      <c r="B433" s="367" t="s">
        <v>4573</v>
      </c>
      <c r="C433" s="368" t="s">
        <v>4574</v>
      </c>
      <c r="D433" s="367" t="s">
        <v>4575</v>
      </c>
      <c r="E433" s="367" t="s">
        <v>4576</v>
      </c>
      <c r="F433" s="367" t="s">
        <v>4577</v>
      </c>
      <c r="G433" s="367" t="s">
        <v>4578</v>
      </c>
      <c r="H433" s="369" t="s">
        <v>4579</v>
      </c>
      <c r="I433" s="559"/>
      <c r="J433" s="370" t="s">
        <v>4580</v>
      </c>
      <c r="K433" s="371" t="s">
        <v>4580</v>
      </c>
      <c r="L433" s="577"/>
      <c r="M433" s="369" t="s">
        <v>4579</v>
      </c>
      <c r="N433" s="367" t="s">
        <v>4575</v>
      </c>
      <c r="O433" s="367" t="s">
        <v>4576</v>
      </c>
      <c r="P433" s="367" t="s">
        <v>4577</v>
      </c>
      <c r="Q433" s="367" t="s">
        <v>4578</v>
      </c>
      <c r="R433" s="367" t="s">
        <v>4573</v>
      </c>
      <c r="S433" s="368" t="s">
        <v>4574</v>
      </c>
      <c r="T433" s="372" t="s">
        <v>4572</v>
      </c>
    </row>
    <row r="434" spans="1:20" s="358" customFormat="1" ht="18" thickTop="1" x14ac:dyDescent="0.25">
      <c r="A434" s="373"/>
      <c r="B434" s="374" t="s">
        <v>4598</v>
      </c>
      <c r="C434" s="375" t="s">
        <v>4649</v>
      </c>
      <c r="D434" s="376"/>
      <c r="E434" s="376"/>
      <c r="F434" s="376"/>
      <c r="G434" s="376"/>
      <c r="H434" s="375" t="s">
        <v>5900</v>
      </c>
      <c r="I434" s="2591" t="s">
        <v>5901</v>
      </c>
      <c r="J434" s="377"/>
      <c r="K434" s="378"/>
      <c r="L434" s="1244" t="s">
        <v>5903</v>
      </c>
      <c r="M434" s="374" t="s">
        <v>5900</v>
      </c>
      <c r="N434" s="376"/>
      <c r="O434" s="376"/>
      <c r="P434" s="376"/>
      <c r="Q434" s="376"/>
      <c r="R434" s="380" t="s">
        <v>4598</v>
      </c>
      <c r="S434" s="374" t="s">
        <v>4649</v>
      </c>
      <c r="T434" s="382"/>
    </row>
    <row r="435" spans="1:20" s="358" customFormat="1" ht="17.399999999999999" x14ac:dyDescent="0.25">
      <c r="A435" s="448" t="s">
        <v>5990</v>
      </c>
      <c r="B435" s="384" t="s">
        <v>4638</v>
      </c>
      <c r="C435" s="391" t="s">
        <v>4583</v>
      </c>
      <c r="D435" s="388">
        <v>0</v>
      </c>
      <c r="E435" s="388">
        <v>0</v>
      </c>
      <c r="F435" s="388">
        <v>0</v>
      </c>
      <c r="G435" s="385"/>
      <c r="H435" s="384" t="s">
        <v>5797</v>
      </c>
      <c r="I435" s="2592" t="s">
        <v>5906</v>
      </c>
      <c r="J435" s="386" t="s">
        <v>5985</v>
      </c>
      <c r="K435" s="387"/>
      <c r="L435" s="1245" t="s">
        <v>5908</v>
      </c>
      <c r="M435" s="384" t="s">
        <v>5793</v>
      </c>
      <c r="N435" s="385"/>
      <c r="O435" s="385"/>
      <c r="P435" s="385"/>
      <c r="Q435" s="385"/>
      <c r="R435" s="390" t="s">
        <v>4598</v>
      </c>
      <c r="S435" s="384" t="s">
        <v>4649</v>
      </c>
      <c r="T435" s="392"/>
    </row>
    <row r="436" spans="1:20" s="358" customFormat="1" ht="17.399999999999999" x14ac:dyDescent="0.25">
      <c r="A436" s="393"/>
      <c r="B436" s="384" t="s">
        <v>4598</v>
      </c>
      <c r="C436" s="384" t="s">
        <v>4649</v>
      </c>
      <c r="D436" s="389"/>
      <c r="E436" s="389"/>
      <c r="F436" s="389"/>
      <c r="G436" s="389"/>
      <c r="H436" s="384" t="s">
        <v>5793</v>
      </c>
      <c r="I436" s="560" t="s">
        <v>4648</v>
      </c>
      <c r="J436" s="394"/>
      <c r="K436" s="395"/>
      <c r="L436" s="580" t="s">
        <v>4596</v>
      </c>
      <c r="M436" s="384" t="s">
        <v>5793</v>
      </c>
      <c r="N436" s="389"/>
      <c r="O436" s="389"/>
      <c r="P436" s="389"/>
      <c r="Q436" s="389"/>
      <c r="R436" s="396" t="s">
        <v>4598</v>
      </c>
      <c r="S436" s="384" t="s">
        <v>4649</v>
      </c>
      <c r="T436" s="397"/>
    </row>
    <row r="437" spans="1:20" s="358" customFormat="1" ht="17.399999999999999" x14ac:dyDescent="0.25">
      <c r="A437" s="398" t="s">
        <v>5991</v>
      </c>
      <c r="B437" s="384" t="s">
        <v>4598</v>
      </c>
      <c r="C437" s="384" t="s">
        <v>4649</v>
      </c>
      <c r="D437" s="389"/>
      <c r="E437" s="389"/>
      <c r="F437" s="389"/>
      <c r="G437" s="389"/>
      <c r="H437" s="384" t="s">
        <v>5793</v>
      </c>
      <c r="I437" s="560" t="s">
        <v>4652</v>
      </c>
      <c r="J437" s="394"/>
      <c r="K437" s="387" t="s">
        <v>5985</v>
      </c>
      <c r="L437" s="579" t="s">
        <v>4601</v>
      </c>
      <c r="M437" s="384" t="s">
        <v>5802</v>
      </c>
      <c r="N437" s="389"/>
      <c r="O437" s="406">
        <v>0</v>
      </c>
      <c r="P437" s="389"/>
      <c r="Q437" s="389"/>
      <c r="R437" s="396" t="s">
        <v>4638</v>
      </c>
      <c r="S437" s="391" t="s">
        <v>4583</v>
      </c>
      <c r="T437" s="392" t="s">
        <v>5991</v>
      </c>
    </row>
    <row r="438" spans="1:20" s="358" customFormat="1" ht="17.399999999999999" x14ac:dyDescent="0.25">
      <c r="A438" s="398" t="s">
        <v>5913</v>
      </c>
      <c r="B438" s="417" t="s">
        <v>4598</v>
      </c>
      <c r="C438" s="417" t="s">
        <v>4649</v>
      </c>
      <c r="D438" s="419"/>
      <c r="E438" s="419"/>
      <c r="F438" s="419"/>
      <c r="G438" s="419"/>
      <c r="H438" s="417" t="s">
        <v>5808</v>
      </c>
      <c r="I438" s="563" t="s">
        <v>4655</v>
      </c>
      <c r="J438" s="449"/>
      <c r="K438" s="422" t="s">
        <v>5985</v>
      </c>
      <c r="L438" s="584" t="s">
        <v>4604</v>
      </c>
      <c r="M438" s="417" t="s">
        <v>5818</v>
      </c>
      <c r="N438" s="419"/>
      <c r="O438" s="419"/>
      <c r="P438" s="420">
        <v>0</v>
      </c>
      <c r="Q438" s="419"/>
      <c r="R438" s="423" t="s">
        <v>4638</v>
      </c>
      <c r="S438" s="418" t="s">
        <v>4583</v>
      </c>
      <c r="T438" s="415" t="s">
        <v>5991</v>
      </c>
    </row>
    <row r="439" spans="1:20" s="358" customFormat="1" ht="17.399999999999999" x14ac:dyDescent="0.25">
      <c r="A439" s="450" t="s">
        <v>5991</v>
      </c>
      <c r="B439" s="384" t="s">
        <v>4638</v>
      </c>
      <c r="C439" s="391" t="s">
        <v>4583</v>
      </c>
      <c r="D439" s="406">
        <v>0</v>
      </c>
      <c r="E439" s="389"/>
      <c r="F439" s="389"/>
      <c r="G439" s="389"/>
      <c r="H439" s="384" t="s">
        <v>5808</v>
      </c>
      <c r="I439" s="560" t="s">
        <v>4660</v>
      </c>
      <c r="J439" s="386" t="s">
        <v>5985</v>
      </c>
      <c r="K439" s="395"/>
      <c r="L439" s="580" t="s">
        <v>4607</v>
      </c>
      <c r="M439" s="384" t="s">
        <v>5818</v>
      </c>
      <c r="N439" s="389"/>
      <c r="O439" s="389"/>
      <c r="P439" s="389"/>
      <c r="Q439" s="389"/>
      <c r="R439" s="396" t="s">
        <v>4598</v>
      </c>
      <c r="S439" s="384" t="s">
        <v>4649</v>
      </c>
      <c r="T439" s="397" t="s">
        <v>5913</v>
      </c>
    </row>
    <row r="440" spans="1:20" s="358" customFormat="1" ht="17.399999999999999" x14ac:dyDescent="0.25">
      <c r="A440" s="393"/>
      <c r="B440" s="384" t="s">
        <v>4638</v>
      </c>
      <c r="C440" s="417" t="s">
        <v>4649</v>
      </c>
      <c r="D440" s="389"/>
      <c r="E440" s="389"/>
      <c r="F440" s="389"/>
      <c r="G440" s="389"/>
      <c r="H440" s="384" t="s">
        <v>5808</v>
      </c>
      <c r="I440" s="560" t="s">
        <v>4664</v>
      </c>
      <c r="J440" s="394"/>
      <c r="K440" s="395"/>
      <c r="L440" s="580" t="s">
        <v>4609</v>
      </c>
      <c r="M440" s="384" t="s">
        <v>5818</v>
      </c>
      <c r="N440" s="389"/>
      <c r="O440" s="389"/>
      <c r="P440" s="389"/>
      <c r="Q440" s="389"/>
      <c r="R440" s="396" t="s">
        <v>4598</v>
      </c>
      <c r="S440" s="384" t="s">
        <v>4649</v>
      </c>
      <c r="T440" s="397" t="s">
        <v>5913</v>
      </c>
    </row>
    <row r="441" spans="1:20" s="358" customFormat="1" ht="18" thickBot="1" x14ac:dyDescent="0.3">
      <c r="A441" s="433" t="s">
        <v>5992</v>
      </c>
      <c r="B441" s="434" t="s">
        <v>4638</v>
      </c>
      <c r="C441" s="439" t="s">
        <v>4583</v>
      </c>
      <c r="D441" s="435"/>
      <c r="E441" s="435"/>
      <c r="F441" s="437">
        <v>0</v>
      </c>
      <c r="G441" s="435"/>
      <c r="H441" s="434" t="s">
        <v>5808</v>
      </c>
      <c r="I441" s="565" t="s">
        <v>4668</v>
      </c>
      <c r="J441" s="451" t="s">
        <v>5985</v>
      </c>
      <c r="K441" s="443"/>
      <c r="L441" s="586" t="s">
        <v>4611</v>
      </c>
      <c r="M441" s="434" t="s">
        <v>5818</v>
      </c>
      <c r="N441" s="435"/>
      <c r="O441" s="435"/>
      <c r="P441" s="435"/>
      <c r="Q441" s="435"/>
      <c r="R441" s="438" t="s">
        <v>4598</v>
      </c>
      <c r="S441" s="434" t="s">
        <v>4649</v>
      </c>
      <c r="T441" s="440"/>
    </row>
    <row r="442" spans="1:20" s="358" customFormat="1" ht="18.600000000000001" thickTop="1" thickBot="1" x14ac:dyDescent="0.3">
      <c r="A442" s="452"/>
      <c r="B442" s="360"/>
      <c r="C442" s="453"/>
      <c r="D442" s="454"/>
      <c r="E442" s="454"/>
      <c r="F442" s="454"/>
      <c r="G442" s="454"/>
      <c r="H442" s="360"/>
      <c r="I442" s="360"/>
      <c r="J442" s="455"/>
      <c r="K442" s="455"/>
      <c r="L442" s="588"/>
      <c r="M442" s="2597" t="s">
        <v>5993</v>
      </c>
      <c r="N442" s="610">
        <f>SUM(D434:D441,N434:N441)</f>
        <v>0</v>
      </c>
      <c r="O442" s="610">
        <f>SUM(E434:E441,O434:O441)</f>
        <v>0</v>
      </c>
      <c r="P442" s="610">
        <f>SUM(F434:F441,P434:P441)</f>
        <v>0</v>
      </c>
      <c r="Q442" s="454"/>
      <c r="R442" s="456"/>
      <c r="S442" s="360"/>
      <c r="T442" s="363"/>
    </row>
    <row r="443" spans="1:20" s="358" customFormat="1" ht="18.600000000000001" thickTop="1" thickBot="1" x14ac:dyDescent="0.3">
      <c r="A443" s="357" t="s">
        <v>6970</v>
      </c>
      <c r="C443" s="3546" t="s">
        <v>5994</v>
      </c>
      <c r="D443" s="3546"/>
      <c r="E443" s="3546"/>
      <c r="F443" s="3546"/>
      <c r="G443" s="359"/>
      <c r="H443" s="360"/>
      <c r="I443" s="360"/>
      <c r="J443" s="3554" t="s">
        <v>5070</v>
      </c>
      <c r="K443" s="3555"/>
      <c r="L443" s="2590"/>
      <c r="M443" s="360"/>
      <c r="N443" s="359"/>
      <c r="O443" s="359"/>
      <c r="P443" s="359"/>
      <c r="Q443" s="359"/>
      <c r="R443" s="359"/>
      <c r="S443" s="359"/>
    </row>
    <row r="444" spans="1:20" s="358" customFormat="1" ht="15" customHeight="1" thickTop="1" thickBot="1" x14ac:dyDescent="0.3">
      <c r="A444" s="3"/>
      <c r="B444"/>
      <c r="C444"/>
      <c r="D444" s="54"/>
      <c r="E444" s="54"/>
      <c r="F444" s="54"/>
      <c r="G444" s="54"/>
      <c r="H444" s="4"/>
      <c r="I444" s="4"/>
      <c r="J444"/>
      <c r="K444" s="56"/>
      <c r="L444" s="567"/>
      <c r="M444" s="1448" t="s">
        <v>4570</v>
      </c>
      <c r="N444" s="1445">
        <v>5.5</v>
      </c>
      <c r="O444" s="1446">
        <v>7.2</v>
      </c>
      <c r="P444" s="1447">
        <v>2.2999999999999998</v>
      </c>
      <c r="Q444" s="510" t="s">
        <v>4571</v>
      </c>
      <c r="R444" s="133"/>
      <c r="S444" s="128"/>
      <c r="T444" s="365"/>
    </row>
    <row r="445" spans="1:20" s="358" customFormat="1" ht="18.600000000000001" thickTop="1" thickBot="1" x14ac:dyDescent="0.3">
      <c r="A445" s="366" t="s">
        <v>4572</v>
      </c>
      <c r="B445" s="367" t="s">
        <v>4573</v>
      </c>
      <c r="C445" s="368" t="s">
        <v>4574</v>
      </c>
      <c r="D445" s="367" t="s">
        <v>4575</v>
      </c>
      <c r="E445" s="367" t="s">
        <v>4576</v>
      </c>
      <c r="F445" s="367" t="s">
        <v>4577</v>
      </c>
      <c r="G445" s="367" t="s">
        <v>4578</v>
      </c>
      <c r="H445" s="369" t="s">
        <v>4579</v>
      </c>
      <c r="I445" s="559"/>
      <c r="J445" s="370" t="s">
        <v>4580</v>
      </c>
      <c r="K445" s="371" t="s">
        <v>4580</v>
      </c>
      <c r="L445" s="577"/>
      <c r="M445" s="369" t="s">
        <v>4579</v>
      </c>
      <c r="N445" s="367" t="s">
        <v>4575</v>
      </c>
      <c r="O445" s="367" t="s">
        <v>4576</v>
      </c>
      <c r="P445" s="367" t="s">
        <v>4577</v>
      </c>
      <c r="Q445" s="367" t="s">
        <v>4578</v>
      </c>
      <c r="R445" s="367" t="s">
        <v>4573</v>
      </c>
      <c r="S445" s="368" t="s">
        <v>4574</v>
      </c>
      <c r="T445" s="372" t="s">
        <v>4572</v>
      </c>
    </row>
    <row r="446" spans="1:20" s="358" customFormat="1" ht="18" thickTop="1" x14ac:dyDescent="0.25">
      <c r="A446" s="476" t="s">
        <v>5995</v>
      </c>
      <c r="B446" s="380" t="s">
        <v>5996</v>
      </c>
      <c r="C446" s="381" t="s">
        <v>4583</v>
      </c>
      <c r="D446" s="2957">
        <v>0.72241880643849943</v>
      </c>
      <c r="E446" s="403"/>
      <c r="F446" s="403"/>
      <c r="G446" s="376"/>
      <c r="H446" s="2598" t="s">
        <v>4605</v>
      </c>
      <c r="I446" s="2599" t="s">
        <v>4585</v>
      </c>
      <c r="J446" s="1090" t="s">
        <v>5997</v>
      </c>
      <c r="K446" s="1091" t="s">
        <v>5998</v>
      </c>
      <c r="L446" s="589" t="s">
        <v>4870</v>
      </c>
      <c r="M446" s="374" t="s">
        <v>4605</v>
      </c>
      <c r="N446" s="2957">
        <v>0.65395363638761173</v>
      </c>
      <c r="O446" s="403"/>
      <c r="P446" s="403"/>
      <c r="Q446" s="376"/>
      <c r="R446" s="380" t="s">
        <v>5996</v>
      </c>
      <c r="S446" s="381" t="s">
        <v>4583</v>
      </c>
      <c r="T446" s="1304" t="s">
        <v>5999</v>
      </c>
    </row>
    <row r="447" spans="1:20" s="358" customFormat="1" ht="17.25" customHeight="1" x14ac:dyDescent="0.25">
      <c r="A447" s="393" t="s">
        <v>6000</v>
      </c>
      <c r="B447" s="390" t="s">
        <v>5996</v>
      </c>
      <c r="C447" s="391" t="s">
        <v>4583</v>
      </c>
      <c r="D447" s="389"/>
      <c r="E447" s="2951">
        <v>0</v>
      </c>
      <c r="F447" s="389"/>
      <c r="G447" s="385"/>
      <c r="H447" s="1391" t="s">
        <v>4605</v>
      </c>
      <c r="I447" s="1392" t="s">
        <v>4590</v>
      </c>
      <c r="J447" s="1092" t="s">
        <v>6001</v>
      </c>
      <c r="K447" s="1093" t="s">
        <v>6002</v>
      </c>
      <c r="L447" s="579" t="s">
        <v>4872</v>
      </c>
      <c r="M447" s="1391" t="s">
        <v>4605</v>
      </c>
      <c r="N447" s="389"/>
      <c r="O447" s="2951">
        <v>0</v>
      </c>
      <c r="P447" s="389"/>
      <c r="Q447" s="389"/>
      <c r="R447" s="390" t="s">
        <v>5996</v>
      </c>
      <c r="S447" s="391" t="s">
        <v>4583</v>
      </c>
      <c r="T447" s="397" t="s">
        <v>6003</v>
      </c>
    </row>
    <row r="448" spans="1:20" s="358" customFormat="1" ht="17.25" customHeight="1" x14ac:dyDescent="0.25">
      <c r="A448" s="393" t="s">
        <v>6004</v>
      </c>
      <c r="B448" s="390" t="s">
        <v>5996</v>
      </c>
      <c r="C448" s="391" t="s">
        <v>4583</v>
      </c>
      <c r="D448" s="389"/>
      <c r="E448" s="389"/>
      <c r="F448" s="2958">
        <v>1.5695531578576913</v>
      </c>
      <c r="G448" s="389"/>
      <c r="H448" s="1391" t="s">
        <v>4605</v>
      </c>
      <c r="I448" s="1392" t="s">
        <v>4595</v>
      </c>
      <c r="J448" s="1092" t="s">
        <v>6005</v>
      </c>
      <c r="K448" s="1095" t="s">
        <v>6006</v>
      </c>
      <c r="L448" s="580" t="s">
        <v>4875</v>
      </c>
      <c r="M448" s="1391" t="s">
        <v>4605</v>
      </c>
      <c r="N448" s="389"/>
      <c r="O448" s="389"/>
      <c r="P448" s="2958">
        <v>0.11666845057423392</v>
      </c>
      <c r="Q448" s="389"/>
      <c r="R448" s="390" t="s">
        <v>5996</v>
      </c>
      <c r="S448" s="391" t="s">
        <v>4583</v>
      </c>
      <c r="T448" s="397" t="s">
        <v>6007</v>
      </c>
    </row>
    <row r="449" spans="1:20" s="358" customFormat="1" ht="17.25" customHeight="1" x14ac:dyDescent="0.25">
      <c r="A449" s="393" t="s">
        <v>6008</v>
      </c>
      <c r="B449" s="390" t="s">
        <v>5996</v>
      </c>
      <c r="C449" s="391" t="s">
        <v>4583</v>
      </c>
      <c r="D449" s="2958">
        <v>0</v>
      </c>
      <c r="E449" s="389"/>
      <c r="F449" s="389"/>
      <c r="G449" s="389"/>
      <c r="H449" s="1391" t="s">
        <v>4605</v>
      </c>
      <c r="I449" s="1392" t="s">
        <v>4652</v>
      </c>
      <c r="J449" s="1092" t="s">
        <v>6009</v>
      </c>
      <c r="K449" s="1093" t="s">
        <v>6010</v>
      </c>
      <c r="L449" s="580" t="s">
        <v>4601</v>
      </c>
      <c r="M449" s="1391" t="s">
        <v>4605</v>
      </c>
      <c r="N449" s="2958">
        <v>1.7766218922209944</v>
      </c>
      <c r="O449" s="389"/>
      <c r="P449" s="389"/>
      <c r="Q449" s="389"/>
      <c r="R449" s="390" t="s">
        <v>5996</v>
      </c>
      <c r="S449" s="391" t="s">
        <v>4583</v>
      </c>
      <c r="T449" s="397" t="s">
        <v>6011</v>
      </c>
    </row>
    <row r="450" spans="1:20" s="358" customFormat="1" ht="17.25" customHeight="1" x14ac:dyDescent="0.25">
      <c r="A450" s="393" t="s">
        <v>6012</v>
      </c>
      <c r="B450" s="390" t="s">
        <v>5996</v>
      </c>
      <c r="C450" s="391" t="s">
        <v>4583</v>
      </c>
      <c r="D450" s="389"/>
      <c r="E450" s="2951">
        <v>5.7681523119018179</v>
      </c>
      <c r="F450" s="389"/>
      <c r="G450" s="389"/>
      <c r="H450" s="1391" t="s">
        <v>4605</v>
      </c>
      <c r="I450" s="1392" t="s">
        <v>4655</v>
      </c>
      <c r="J450" s="1092" t="s">
        <v>6013</v>
      </c>
      <c r="K450" s="1095" t="s">
        <v>6014</v>
      </c>
      <c r="L450" s="580" t="s">
        <v>4604</v>
      </c>
      <c r="M450" s="1391" t="s">
        <v>4605</v>
      </c>
      <c r="N450" s="389"/>
      <c r="O450" s="2951">
        <v>0</v>
      </c>
      <c r="P450" s="389"/>
      <c r="Q450" s="389"/>
      <c r="R450" s="390" t="s">
        <v>5996</v>
      </c>
      <c r="S450" s="391" t="s">
        <v>4583</v>
      </c>
      <c r="T450" s="397" t="s">
        <v>6015</v>
      </c>
    </row>
    <row r="451" spans="1:20" s="358" customFormat="1" ht="17.25" customHeight="1" x14ac:dyDescent="0.25">
      <c r="A451" s="393" t="s">
        <v>6016</v>
      </c>
      <c r="B451" s="390" t="s">
        <v>5996</v>
      </c>
      <c r="C451" s="391" t="s">
        <v>4583</v>
      </c>
      <c r="D451" s="389"/>
      <c r="E451" s="389"/>
      <c r="F451" s="2958">
        <v>0.4160278421200877</v>
      </c>
      <c r="G451" s="389"/>
      <c r="H451" s="1391" t="s">
        <v>4605</v>
      </c>
      <c r="I451" s="1392" t="s">
        <v>4660</v>
      </c>
      <c r="J451" s="1092" t="s">
        <v>6017</v>
      </c>
      <c r="K451" s="1093" t="s">
        <v>6018</v>
      </c>
      <c r="L451" s="580" t="s">
        <v>4607</v>
      </c>
      <c r="M451" s="1391" t="s">
        <v>4605</v>
      </c>
      <c r="N451" s="389"/>
      <c r="O451" s="389"/>
      <c r="P451" s="2958">
        <v>0.88510773813719434</v>
      </c>
      <c r="Q451" s="389"/>
      <c r="R451" s="390" t="s">
        <v>5996</v>
      </c>
      <c r="S451" s="391" t="s">
        <v>4583</v>
      </c>
      <c r="T451" s="397" t="s">
        <v>6019</v>
      </c>
    </row>
    <row r="452" spans="1:20" s="358" customFormat="1" ht="17.25" customHeight="1" x14ac:dyDescent="0.25">
      <c r="A452" s="393" t="s">
        <v>6020</v>
      </c>
      <c r="B452" s="390" t="s">
        <v>5996</v>
      </c>
      <c r="C452" s="391" t="s">
        <v>4583</v>
      </c>
      <c r="D452" s="2958">
        <v>0.3990109137403961</v>
      </c>
      <c r="E452" s="389"/>
      <c r="F452" s="389"/>
      <c r="G452" s="389"/>
      <c r="H452" s="1391" t="s">
        <v>4605</v>
      </c>
      <c r="I452" s="1392" t="s">
        <v>4664</v>
      </c>
      <c r="J452" s="1092" t="s">
        <v>6021</v>
      </c>
      <c r="K452" s="1095" t="s">
        <v>6022</v>
      </c>
      <c r="L452" s="580" t="s">
        <v>4609</v>
      </c>
      <c r="M452" s="1391" t="s">
        <v>4605</v>
      </c>
      <c r="N452" s="2958">
        <v>0</v>
      </c>
      <c r="O452" s="389"/>
      <c r="P452" s="389"/>
      <c r="Q452" s="389"/>
      <c r="R452" s="390" t="s">
        <v>5996</v>
      </c>
      <c r="S452" s="1303" t="s">
        <v>4730</v>
      </c>
      <c r="T452" s="397" t="s">
        <v>6023</v>
      </c>
    </row>
    <row r="453" spans="1:20" s="358" customFormat="1" ht="17.25" customHeight="1" x14ac:dyDescent="0.25">
      <c r="A453" s="450" t="s">
        <v>6024</v>
      </c>
      <c r="B453" s="390" t="s">
        <v>5996</v>
      </c>
      <c r="C453" s="1303" t="s">
        <v>4730</v>
      </c>
      <c r="D453" s="389"/>
      <c r="E453" s="2958">
        <v>0</v>
      </c>
      <c r="F453" s="389"/>
      <c r="G453" s="389"/>
      <c r="H453" s="1391" t="s">
        <v>6025</v>
      </c>
      <c r="I453" s="1392" t="s">
        <v>4668</v>
      </c>
      <c r="J453" s="1092" t="s">
        <v>6026</v>
      </c>
      <c r="K453" s="1093" t="s">
        <v>6027</v>
      </c>
      <c r="L453" s="580" t="s">
        <v>4611</v>
      </c>
      <c r="M453" s="1391" t="s">
        <v>4605</v>
      </c>
      <c r="N453" s="389"/>
      <c r="O453" s="2958">
        <v>0</v>
      </c>
      <c r="P453" s="389"/>
      <c r="Q453" s="389"/>
      <c r="R453" s="390" t="s">
        <v>5996</v>
      </c>
      <c r="S453" s="1303" t="s">
        <v>4730</v>
      </c>
      <c r="T453" s="397" t="s">
        <v>6028</v>
      </c>
    </row>
    <row r="454" spans="1:20" s="358" customFormat="1" ht="17.25" customHeight="1" x14ac:dyDescent="0.25">
      <c r="A454" s="450" t="s">
        <v>6029</v>
      </c>
      <c r="B454" s="390" t="s">
        <v>5996</v>
      </c>
      <c r="C454" s="391" t="s">
        <v>4583</v>
      </c>
      <c r="D454" s="389"/>
      <c r="E454" s="389"/>
      <c r="F454" s="2958">
        <v>0.59367860349518509</v>
      </c>
      <c r="G454" s="389"/>
      <c r="H454" s="1303" t="s">
        <v>4605</v>
      </c>
      <c r="I454" s="1392" t="s">
        <v>4672</v>
      </c>
      <c r="J454" s="1092" t="s">
        <v>6030</v>
      </c>
      <c r="K454" s="1095" t="s">
        <v>6031</v>
      </c>
      <c r="L454" s="580" t="s">
        <v>4613</v>
      </c>
      <c r="M454" s="1391" t="s">
        <v>4605</v>
      </c>
      <c r="N454" s="389"/>
      <c r="O454" s="389"/>
      <c r="P454" s="2958">
        <v>0.18354272141053166</v>
      </c>
      <c r="Q454" s="389"/>
      <c r="R454" s="390" t="s">
        <v>5996</v>
      </c>
      <c r="S454" s="1303" t="s">
        <v>4730</v>
      </c>
      <c r="T454" s="397" t="s">
        <v>6032</v>
      </c>
    </row>
    <row r="455" spans="1:20" s="358" customFormat="1" ht="17.25" customHeight="1" x14ac:dyDescent="0.25">
      <c r="A455" s="450" t="s">
        <v>6033</v>
      </c>
      <c r="B455" s="390" t="s">
        <v>5996</v>
      </c>
      <c r="C455" s="1303" t="s">
        <v>4730</v>
      </c>
      <c r="D455" s="2958">
        <v>0</v>
      </c>
      <c r="E455" s="389"/>
      <c r="F455" s="389"/>
      <c r="G455" s="389"/>
      <c r="H455" s="1303" t="s">
        <v>4605</v>
      </c>
      <c r="I455" s="1392" t="s">
        <v>4677</v>
      </c>
      <c r="J455" s="1092" t="s">
        <v>6034</v>
      </c>
      <c r="K455" s="1093" t="s">
        <v>6035</v>
      </c>
      <c r="L455" s="580" t="s">
        <v>4617</v>
      </c>
      <c r="M455" s="1391" t="s">
        <v>4605</v>
      </c>
      <c r="N455" s="2958">
        <v>0</v>
      </c>
      <c r="O455" s="389"/>
      <c r="P455" s="389"/>
      <c r="Q455" s="389"/>
      <c r="R455" s="390" t="s">
        <v>5996</v>
      </c>
      <c r="S455" s="1303" t="s">
        <v>4730</v>
      </c>
      <c r="T455" s="397" t="s">
        <v>6036</v>
      </c>
    </row>
    <row r="456" spans="1:20" s="358" customFormat="1" ht="17.25" customHeight="1" x14ac:dyDescent="0.25">
      <c r="A456" s="450" t="s">
        <v>6037</v>
      </c>
      <c r="B456" s="390" t="s">
        <v>5996</v>
      </c>
      <c r="C456" s="1303" t="s">
        <v>4730</v>
      </c>
      <c r="D456" s="389"/>
      <c r="E456" s="2951">
        <v>0.49891655201981161</v>
      </c>
      <c r="F456" s="389"/>
      <c r="G456" s="389"/>
      <c r="H456" s="1391" t="s">
        <v>4605</v>
      </c>
      <c r="I456" s="1392" t="s">
        <v>4620</v>
      </c>
      <c r="J456" s="1092" t="s">
        <v>6038</v>
      </c>
      <c r="K456" s="1095" t="s">
        <v>6039</v>
      </c>
      <c r="L456" s="580" t="s">
        <v>4900</v>
      </c>
      <c r="M456" s="1391" t="s">
        <v>4605</v>
      </c>
      <c r="N456" s="389"/>
      <c r="O456" s="2951">
        <v>0</v>
      </c>
      <c r="P456" s="389"/>
      <c r="Q456" s="389"/>
      <c r="R456" s="390" t="s">
        <v>5996</v>
      </c>
      <c r="S456" s="1303" t="s">
        <v>4730</v>
      </c>
      <c r="T456" s="397" t="s">
        <v>6040</v>
      </c>
    </row>
    <row r="457" spans="1:20" s="358" customFormat="1" ht="17.25" customHeight="1" x14ac:dyDescent="0.25">
      <c r="A457" s="450" t="s">
        <v>6041</v>
      </c>
      <c r="B457" s="390" t="s">
        <v>5996</v>
      </c>
      <c r="C457" s="1303" t="s">
        <v>4730</v>
      </c>
      <c r="D457" s="389"/>
      <c r="E457" s="389"/>
      <c r="F457" s="2958">
        <v>0.24850266404001289</v>
      </c>
      <c r="G457" s="419"/>
      <c r="H457" s="1393" t="s">
        <v>4605</v>
      </c>
      <c r="I457" s="1392" t="s">
        <v>4903</v>
      </c>
      <c r="J457" s="1104" t="s">
        <v>6042</v>
      </c>
      <c r="K457" s="1093" t="s">
        <v>6043</v>
      </c>
      <c r="L457" s="580" t="s">
        <v>4904</v>
      </c>
      <c r="M457" s="1393" t="s">
        <v>4605</v>
      </c>
      <c r="N457" s="389"/>
      <c r="O457" s="389"/>
      <c r="P457" s="2958">
        <v>0</v>
      </c>
      <c r="Q457" s="419"/>
      <c r="R457" s="390" t="s">
        <v>5996</v>
      </c>
      <c r="S457" s="391" t="s">
        <v>4583</v>
      </c>
      <c r="T457" s="415" t="s">
        <v>6044</v>
      </c>
    </row>
    <row r="458" spans="1:20" s="358" customFormat="1" ht="17.25" customHeight="1" x14ac:dyDescent="0.25">
      <c r="A458" s="398" t="s">
        <v>6045</v>
      </c>
      <c r="B458" s="390" t="s">
        <v>5996</v>
      </c>
      <c r="C458" s="391" t="s">
        <v>4583</v>
      </c>
      <c r="D458" s="2958">
        <v>1.422617787278307</v>
      </c>
      <c r="E458" s="389"/>
      <c r="F458" s="389"/>
      <c r="G458" s="419"/>
      <c r="H458" s="417" t="s">
        <v>4605</v>
      </c>
      <c r="I458" s="2600" t="s">
        <v>6046</v>
      </c>
      <c r="J458" s="1104" t="s">
        <v>6047</v>
      </c>
      <c r="K458" s="1095"/>
      <c r="L458" s="591" t="s">
        <v>4908</v>
      </c>
      <c r="M458" s="417" t="s">
        <v>4605</v>
      </c>
      <c r="N458" s="2958">
        <v>0</v>
      </c>
      <c r="O458" s="389"/>
      <c r="P458" s="389"/>
      <c r="Q458" s="419"/>
      <c r="R458" s="1387" t="s">
        <v>569</v>
      </c>
      <c r="S458" s="1388" t="s">
        <v>4730</v>
      </c>
      <c r="T458" s="415"/>
    </row>
    <row r="459" spans="1:20" s="358" customFormat="1" ht="17.25" customHeight="1" x14ac:dyDescent="0.25">
      <c r="A459" s="398"/>
      <c r="B459" s="1387" t="s">
        <v>569</v>
      </c>
      <c r="C459" s="1388" t="s">
        <v>4730</v>
      </c>
      <c r="D459" s="389"/>
      <c r="E459" s="2958">
        <v>0</v>
      </c>
      <c r="F459" s="389"/>
      <c r="G459" s="419"/>
      <c r="H459" s="417" t="s">
        <v>4605</v>
      </c>
      <c r="I459" s="2600" t="s">
        <v>6048</v>
      </c>
      <c r="J459" s="1104"/>
      <c r="K459" s="1390"/>
      <c r="L459" s="591" t="s">
        <v>4913</v>
      </c>
      <c r="M459" s="417" t="s">
        <v>4605</v>
      </c>
      <c r="N459" s="389"/>
      <c r="O459" s="2958">
        <v>0</v>
      </c>
      <c r="P459" s="389"/>
      <c r="Q459" s="419"/>
      <c r="R459" s="1387" t="s">
        <v>569</v>
      </c>
      <c r="S459" s="1388" t="s">
        <v>4730</v>
      </c>
      <c r="T459" s="415"/>
    </row>
    <row r="460" spans="1:20" s="358" customFormat="1" ht="17.25" customHeight="1" x14ac:dyDescent="0.25">
      <c r="A460" s="398"/>
      <c r="B460" s="1387" t="s">
        <v>569</v>
      </c>
      <c r="C460" s="1388" t="s">
        <v>4730</v>
      </c>
      <c r="D460" s="389"/>
      <c r="E460" s="389"/>
      <c r="F460" s="2958">
        <v>0</v>
      </c>
      <c r="G460" s="419"/>
      <c r="H460" s="417" t="s">
        <v>4605</v>
      </c>
      <c r="I460" s="2600" t="s">
        <v>6049</v>
      </c>
      <c r="J460" s="1104"/>
      <c r="K460" s="1390"/>
      <c r="L460" s="591" t="s">
        <v>4918</v>
      </c>
      <c r="M460" s="417" t="s">
        <v>4605</v>
      </c>
      <c r="N460" s="389"/>
      <c r="O460" s="389"/>
      <c r="P460" s="2958">
        <v>0</v>
      </c>
      <c r="Q460" s="419"/>
      <c r="R460" s="1387" t="s">
        <v>569</v>
      </c>
      <c r="S460" s="1388" t="s">
        <v>4730</v>
      </c>
      <c r="T460" s="415"/>
    </row>
    <row r="461" spans="1:20" s="358" customFormat="1" ht="17.25" customHeight="1" x14ac:dyDescent="0.25">
      <c r="A461" s="398"/>
      <c r="B461" s="1387" t="s">
        <v>569</v>
      </c>
      <c r="C461" s="1388" t="s">
        <v>4730</v>
      </c>
      <c r="D461" s="2958">
        <v>0</v>
      </c>
      <c r="E461" s="389"/>
      <c r="F461" s="389"/>
      <c r="G461" s="419"/>
      <c r="H461" s="417" t="s">
        <v>4605</v>
      </c>
      <c r="I461" s="2600" t="s">
        <v>6050</v>
      </c>
      <c r="J461" s="1104"/>
      <c r="K461" s="1390"/>
      <c r="L461" s="591" t="s">
        <v>4922</v>
      </c>
      <c r="M461" s="417" t="s">
        <v>4605</v>
      </c>
      <c r="N461" s="2958">
        <v>0</v>
      </c>
      <c r="O461" s="389"/>
      <c r="P461" s="389"/>
      <c r="Q461" s="419"/>
      <c r="R461" s="1387" t="s">
        <v>569</v>
      </c>
      <c r="S461" s="1388" t="s">
        <v>4730</v>
      </c>
      <c r="T461" s="415"/>
    </row>
    <row r="462" spans="1:20" s="358" customFormat="1" ht="17.25" customHeight="1" thickBot="1" x14ac:dyDescent="0.3">
      <c r="A462" s="433"/>
      <c r="B462" s="438" t="s">
        <v>4598</v>
      </c>
      <c r="C462" s="434" t="s">
        <v>4649</v>
      </c>
      <c r="D462" s="435"/>
      <c r="E462" s="2959">
        <v>0</v>
      </c>
      <c r="F462" s="435"/>
      <c r="G462" s="435"/>
      <c r="H462" s="434" t="s">
        <v>4605</v>
      </c>
      <c r="I462" s="2601" t="s">
        <v>6051</v>
      </c>
      <c r="J462" s="1109"/>
      <c r="K462" s="1301"/>
      <c r="L462" s="1302" t="s">
        <v>4926</v>
      </c>
      <c r="M462" s="434" t="s">
        <v>4605</v>
      </c>
      <c r="N462" s="435"/>
      <c r="O462" s="2959">
        <v>0</v>
      </c>
      <c r="P462" s="435"/>
      <c r="Q462" s="435"/>
      <c r="R462" s="438" t="s">
        <v>4598</v>
      </c>
      <c r="S462" s="434" t="s">
        <v>4649</v>
      </c>
      <c r="T462" s="440"/>
    </row>
    <row r="463" spans="1:20" s="358" customFormat="1" ht="18.600000000000001" thickTop="1" thickBot="1" x14ac:dyDescent="0.3">
      <c r="L463" s="2593"/>
      <c r="M463" s="413" t="s">
        <v>5652</v>
      </c>
      <c r="N463" s="414">
        <f>SUM(D446:D462,N446:N462)</f>
        <v>4.9746230360658084</v>
      </c>
      <c r="O463" s="414">
        <f>SUM(E446:E462,O446:O462)</f>
        <v>6.2670688639216294</v>
      </c>
      <c r="P463" s="414">
        <f>SUM(F446:F462,P446:P462)</f>
        <v>4.0130811776349367</v>
      </c>
    </row>
    <row r="464" spans="1:20" s="358" customFormat="1" ht="18.600000000000001" thickTop="1" thickBot="1" x14ac:dyDescent="0.3">
      <c r="A464" s="357" t="s">
        <v>6971</v>
      </c>
      <c r="C464" s="3546" t="s">
        <v>6052</v>
      </c>
      <c r="D464" s="3546"/>
      <c r="E464" s="3546"/>
      <c r="F464" s="3546"/>
      <c r="G464" s="359"/>
      <c r="H464" s="360"/>
      <c r="I464" s="360"/>
      <c r="J464" s="3554" t="s">
        <v>5070</v>
      </c>
      <c r="K464" s="3555"/>
      <c r="L464" s="2590"/>
      <c r="M464" s="360"/>
      <c r="N464" s="359"/>
      <c r="O464" s="359"/>
      <c r="P464" s="359"/>
      <c r="Q464" s="359"/>
      <c r="R464" s="359"/>
      <c r="S464" s="359"/>
    </row>
    <row r="465" spans="1:20" s="358" customFormat="1" ht="15" customHeight="1" thickTop="1" thickBot="1" x14ac:dyDescent="0.3">
      <c r="A465" s="3"/>
      <c r="B465"/>
      <c r="C465"/>
      <c r="D465" s="54"/>
      <c r="E465" s="54"/>
      <c r="F465" s="54"/>
      <c r="G465" s="54"/>
      <c r="H465" s="4"/>
      <c r="I465" s="4"/>
      <c r="J465"/>
      <c r="K465" s="56"/>
      <c r="L465" s="567"/>
      <c r="M465" s="1448" t="s">
        <v>4570</v>
      </c>
      <c r="N465" s="1445">
        <v>4.5999999999999996</v>
      </c>
      <c r="O465" s="1446">
        <v>5</v>
      </c>
      <c r="P465" s="1447">
        <v>1.5</v>
      </c>
      <c r="Q465" s="510" t="s">
        <v>4571</v>
      </c>
      <c r="R465" s="133"/>
      <c r="S465" s="128"/>
      <c r="T465" s="365"/>
    </row>
    <row r="466" spans="1:20" s="358" customFormat="1" ht="18.600000000000001" thickTop="1" thickBot="1" x14ac:dyDescent="0.3">
      <c r="A466" s="366" t="s">
        <v>4572</v>
      </c>
      <c r="B466" s="367" t="s">
        <v>4573</v>
      </c>
      <c r="C466" s="368" t="s">
        <v>4574</v>
      </c>
      <c r="D466" s="367" t="s">
        <v>4575</v>
      </c>
      <c r="E466" s="367" t="s">
        <v>4576</v>
      </c>
      <c r="F466" s="367" t="s">
        <v>4577</v>
      </c>
      <c r="G466" s="367" t="s">
        <v>4578</v>
      </c>
      <c r="H466" s="369" t="s">
        <v>4579</v>
      </c>
      <c r="I466" s="559"/>
      <c r="J466" s="370" t="s">
        <v>4580</v>
      </c>
      <c r="K466" s="371" t="s">
        <v>4580</v>
      </c>
      <c r="L466" s="577"/>
      <c r="M466" s="369" t="s">
        <v>4579</v>
      </c>
      <c r="N466" s="367" t="s">
        <v>4575</v>
      </c>
      <c r="O466" s="367" t="s">
        <v>4576</v>
      </c>
      <c r="P466" s="367" t="s">
        <v>4577</v>
      </c>
      <c r="Q466" s="367" t="s">
        <v>4578</v>
      </c>
      <c r="R466" s="367" t="s">
        <v>4573</v>
      </c>
      <c r="S466" s="368" t="s">
        <v>4574</v>
      </c>
      <c r="T466" s="372" t="s">
        <v>4572</v>
      </c>
    </row>
    <row r="467" spans="1:20" s="358" customFormat="1" ht="18" thickTop="1" x14ac:dyDescent="0.25">
      <c r="A467" s="476" t="s">
        <v>5995</v>
      </c>
      <c r="B467" s="380" t="s">
        <v>5996</v>
      </c>
      <c r="C467" s="381" t="s">
        <v>4583</v>
      </c>
      <c r="D467" s="2957">
        <v>0.8254502300249269</v>
      </c>
      <c r="E467" s="403"/>
      <c r="F467" s="403"/>
      <c r="G467" s="376"/>
      <c r="H467" s="2598" t="s">
        <v>4605</v>
      </c>
      <c r="I467" s="2599" t="s">
        <v>4585</v>
      </c>
      <c r="J467" s="1090" t="s">
        <v>6053</v>
      </c>
      <c r="K467" s="1091" t="s">
        <v>6054</v>
      </c>
      <c r="L467" s="589" t="s">
        <v>4870</v>
      </c>
      <c r="M467" s="374" t="s">
        <v>4605</v>
      </c>
      <c r="N467" s="2957">
        <v>0.61000037140020802</v>
      </c>
      <c r="O467" s="403"/>
      <c r="P467" s="403"/>
      <c r="Q467" s="376"/>
      <c r="R467" s="380" t="s">
        <v>5996</v>
      </c>
      <c r="S467" s="381" t="s">
        <v>4583</v>
      </c>
      <c r="T467" s="1304" t="s">
        <v>5999</v>
      </c>
    </row>
    <row r="468" spans="1:20" s="358" customFormat="1" ht="17.25" customHeight="1" x14ac:dyDescent="0.25">
      <c r="A468" s="393" t="s">
        <v>6000</v>
      </c>
      <c r="B468" s="390" t="s">
        <v>5996</v>
      </c>
      <c r="C468" s="391" t="s">
        <v>4583</v>
      </c>
      <c r="D468" s="389"/>
      <c r="E468" s="2951">
        <v>0</v>
      </c>
      <c r="F468" s="389"/>
      <c r="G468" s="385"/>
      <c r="H468" s="1391" t="s">
        <v>4605</v>
      </c>
      <c r="I468" s="1392" t="s">
        <v>4590</v>
      </c>
      <c r="J468" s="1092" t="s">
        <v>6055</v>
      </c>
      <c r="K468" s="1093" t="s">
        <v>6056</v>
      </c>
      <c r="L468" s="579" t="s">
        <v>4872</v>
      </c>
      <c r="M468" s="1391" t="s">
        <v>4605</v>
      </c>
      <c r="N468" s="389"/>
      <c r="O468" s="2951">
        <v>0</v>
      </c>
      <c r="P468" s="389"/>
      <c r="Q468" s="389"/>
      <c r="R468" s="390" t="s">
        <v>5996</v>
      </c>
      <c r="S468" s="391" t="s">
        <v>4583</v>
      </c>
      <c r="T468" s="397" t="s">
        <v>6003</v>
      </c>
    </row>
    <row r="469" spans="1:20" s="358" customFormat="1" ht="17.25" customHeight="1" x14ac:dyDescent="0.25">
      <c r="A469" s="393" t="s">
        <v>6004</v>
      </c>
      <c r="B469" s="390" t="s">
        <v>5996</v>
      </c>
      <c r="C469" s="391" t="s">
        <v>4583</v>
      </c>
      <c r="D469" s="389"/>
      <c r="E469" s="389"/>
      <c r="F469" s="2958">
        <v>1.0838405050415292</v>
      </c>
      <c r="G469" s="389"/>
      <c r="H469" s="1391" t="s">
        <v>4605</v>
      </c>
      <c r="I469" s="1392" t="s">
        <v>4595</v>
      </c>
      <c r="J469" s="1092" t="s">
        <v>6057</v>
      </c>
      <c r="K469" s="1095" t="s">
        <v>6058</v>
      </c>
      <c r="L469" s="580" t="s">
        <v>4875</v>
      </c>
      <c r="M469" s="1391" t="s">
        <v>4605</v>
      </c>
      <c r="N469" s="389"/>
      <c r="O469" s="389"/>
      <c r="P469" s="2958">
        <v>9.1661338051015229E-2</v>
      </c>
      <c r="Q469" s="389"/>
      <c r="R469" s="390" t="s">
        <v>5996</v>
      </c>
      <c r="S469" s="391" t="s">
        <v>4583</v>
      </c>
      <c r="T469" s="397" t="s">
        <v>6007</v>
      </c>
    </row>
    <row r="470" spans="1:20" s="358" customFormat="1" ht="17.25" customHeight="1" x14ac:dyDescent="0.25">
      <c r="A470" s="393" t="s">
        <v>6008</v>
      </c>
      <c r="B470" s="390" t="s">
        <v>5996</v>
      </c>
      <c r="C470" s="391" t="s">
        <v>4583</v>
      </c>
      <c r="D470" s="2958">
        <v>0</v>
      </c>
      <c r="E470" s="389"/>
      <c r="F470" s="389"/>
      <c r="G470" s="389"/>
      <c r="H470" s="1391" t="s">
        <v>4605</v>
      </c>
      <c r="I470" s="1392" t="s">
        <v>4652</v>
      </c>
      <c r="J470" s="1092" t="s">
        <v>6059</v>
      </c>
      <c r="K470" s="1093" t="s">
        <v>6060</v>
      </c>
      <c r="L470" s="580" t="s">
        <v>4601</v>
      </c>
      <c r="M470" s="1391" t="s">
        <v>4605</v>
      </c>
      <c r="N470" s="2958">
        <v>1.7115046479450824</v>
      </c>
      <c r="O470" s="389"/>
      <c r="P470" s="389"/>
      <c r="Q470" s="389"/>
      <c r="R470" s="390" t="s">
        <v>5996</v>
      </c>
      <c r="S470" s="391" t="s">
        <v>4583</v>
      </c>
      <c r="T470" s="397" t="s">
        <v>6011</v>
      </c>
    </row>
    <row r="471" spans="1:20" s="358" customFormat="1" ht="17.25" customHeight="1" x14ac:dyDescent="0.25">
      <c r="A471" s="393" t="s">
        <v>6012</v>
      </c>
      <c r="B471" s="390" t="s">
        <v>5996</v>
      </c>
      <c r="C471" s="391" t="s">
        <v>4583</v>
      </c>
      <c r="D471" s="389"/>
      <c r="E471" s="2951">
        <v>3.8670948415483934</v>
      </c>
      <c r="F471" s="389"/>
      <c r="G471" s="389"/>
      <c r="H471" s="1391" t="s">
        <v>4605</v>
      </c>
      <c r="I471" s="1392" t="s">
        <v>4655</v>
      </c>
      <c r="J471" s="1092" t="s">
        <v>6061</v>
      </c>
      <c r="K471" s="1095" t="s">
        <v>6062</v>
      </c>
      <c r="L471" s="580" t="s">
        <v>4604</v>
      </c>
      <c r="M471" s="1391" t="s">
        <v>4605</v>
      </c>
      <c r="N471" s="389"/>
      <c r="O471" s="2951">
        <v>0</v>
      </c>
      <c r="P471" s="389"/>
      <c r="Q471" s="389"/>
      <c r="R471" s="390" t="s">
        <v>5996</v>
      </c>
      <c r="S471" s="391" t="s">
        <v>4583</v>
      </c>
      <c r="T471" s="397" t="s">
        <v>6015</v>
      </c>
    </row>
    <row r="472" spans="1:20" s="358" customFormat="1" ht="17.25" customHeight="1" x14ac:dyDescent="0.25">
      <c r="A472" s="393" t="s">
        <v>6016</v>
      </c>
      <c r="B472" s="390" t="s">
        <v>5996</v>
      </c>
      <c r="C472" s="391" t="s">
        <v>4583</v>
      </c>
      <c r="D472" s="389"/>
      <c r="E472" s="389"/>
      <c r="F472" s="2958">
        <v>0.32729089332915168</v>
      </c>
      <c r="G472" s="389"/>
      <c r="H472" s="1391" t="s">
        <v>4605</v>
      </c>
      <c r="I472" s="1392" t="s">
        <v>4660</v>
      </c>
      <c r="J472" s="1092" t="s">
        <v>6063</v>
      </c>
      <c r="K472" s="1093" t="s">
        <v>6064</v>
      </c>
      <c r="L472" s="580" t="s">
        <v>4607</v>
      </c>
      <c r="M472" s="1391" t="s">
        <v>4605</v>
      </c>
      <c r="N472" s="389"/>
      <c r="O472" s="389"/>
      <c r="P472" s="2958">
        <v>0.82851398509288043</v>
      </c>
      <c r="Q472" s="389"/>
      <c r="R472" s="390" t="s">
        <v>5996</v>
      </c>
      <c r="S472" s="391" t="s">
        <v>4583</v>
      </c>
      <c r="T472" s="397" t="s">
        <v>6019</v>
      </c>
    </row>
    <row r="473" spans="1:20" s="358" customFormat="1" ht="17.25" customHeight="1" x14ac:dyDescent="0.25">
      <c r="A473" s="393" t="s">
        <v>6020</v>
      </c>
      <c r="B473" s="390" t="s">
        <v>5996</v>
      </c>
      <c r="C473" s="391" t="s">
        <v>4583</v>
      </c>
      <c r="D473" s="2958">
        <v>0.21893663834690147</v>
      </c>
      <c r="E473" s="389"/>
      <c r="F473" s="389"/>
      <c r="G473" s="389"/>
      <c r="H473" s="1391" t="s">
        <v>4605</v>
      </c>
      <c r="I473" s="1392" t="s">
        <v>4664</v>
      </c>
      <c r="J473" s="1092" t="s">
        <v>6065</v>
      </c>
      <c r="K473" s="1095" t="s">
        <v>6066</v>
      </c>
      <c r="L473" s="580" t="s">
        <v>4609</v>
      </c>
      <c r="M473" s="1391" t="s">
        <v>4605</v>
      </c>
      <c r="N473" s="2958">
        <v>0</v>
      </c>
      <c r="O473" s="389"/>
      <c r="P473" s="389"/>
      <c r="Q473" s="389"/>
      <c r="R473" s="390" t="s">
        <v>5996</v>
      </c>
      <c r="S473" s="1303" t="s">
        <v>4730</v>
      </c>
      <c r="T473" s="397" t="s">
        <v>6023</v>
      </c>
    </row>
    <row r="474" spans="1:20" s="358" customFormat="1" ht="17.25" customHeight="1" x14ac:dyDescent="0.25">
      <c r="A474" s="450" t="s">
        <v>6024</v>
      </c>
      <c r="B474" s="390" t="s">
        <v>5996</v>
      </c>
      <c r="C474" s="1303" t="s">
        <v>4730</v>
      </c>
      <c r="D474" s="389"/>
      <c r="E474" s="2958">
        <v>0</v>
      </c>
      <c r="F474" s="389"/>
      <c r="G474" s="389"/>
      <c r="H474" s="1391" t="s">
        <v>6025</v>
      </c>
      <c r="I474" s="1392" t="s">
        <v>4668</v>
      </c>
      <c r="J474" s="1092" t="s">
        <v>6067</v>
      </c>
      <c r="K474" s="1093" t="s">
        <v>6068</v>
      </c>
      <c r="L474" s="580" t="s">
        <v>4611</v>
      </c>
      <c r="M474" s="1391" t="s">
        <v>4605</v>
      </c>
      <c r="N474" s="389"/>
      <c r="O474" s="2958">
        <v>0</v>
      </c>
      <c r="P474" s="389"/>
      <c r="Q474" s="389"/>
      <c r="R474" s="390" t="s">
        <v>5996</v>
      </c>
      <c r="S474" s="1303" t="s">
        <v>4730</v>
      </c>
      <c r="T474" s="397" t="s">
        <v>6028</v>
      </c>
    </row>
    <row r="475" spans="1:20" s="358" customFormat="1" ht="17.25" customHeight="1" x14ac:dyDescent="0.25">
      <c r="A475" s="450" t="s">
        <v>6029</v>
      </c>
      <c r="B475" s="390" t="s">
        <v>5996</v>
      </c>
      <c r="C475" s="1303" t="s">
        <v>4730</v>
      </c>
      <c r="D475" s="389"/>
      <c r="E475" s="389"/>
      <c r="F475" s="2958">
        <v>0</v>
      </c>
      <c r="G475" s="389"/>
      <c r="H475" s="1303" t="s">
        <v>4605</v>
      </c>
      <c r="I475" s="1392" t="s">
        <v>4672</v>
      </c>
      <c r="J475" s="1092" t="s">
        <v>6069</v>
      </c>
      <c r="K475" s="1095" t="s">
        <v>6070</v>
      </c>
      <c r="L475" s="580" t="s">
        <v>4613</v>
      </c>
      <c r="M475" s="1391" t="s">
        <v>4605</v>
      </c>
      <c r="N475" s="389"/>
      <c r="O475" s="389"/>
      <c r="P475" s="2958">
        <v>0.17228213746888205</v>
      </c>
      <c r="Q475" s="389"/>
      <c r="R475" s="390" t="s">
        <v>5996</v>
      </c>
      <c r="S475" s="1303" t="s">
        <v>4730</v>
      </c>
      <c r="T475" s="397" t="s">
        <v>6032</v>
      </c>
    </row>
    <row r="476" spans="1:20" s="358" customFormat="1" ht="17.25" customHeight="1" x14ac:dyDescent="0.25">
      <c r="A476" s="450" t="s">
        <v>6033</v>
      </c>
      <c r="B476" s="390" t="s">
        <v>5996</v>
      </c>
      <c r="C476" s="1303" t="s">
        <v>4730</v>
      </c>
      <c r="D476" s="2958">
        <v>0</v>
      </c>
      <c r="E476" s="389"/>
      <c r="F476" s="389"/>
      <c r="G476" s="389"/>
      <c r="H476" s="1303" t="s">
        <v>4605</v>
      </c>
      <c r="I476" s="1392" t="s">
        <v>4677</v>
      </c>
      <c r="J476" s="1092" t="s">
        <v>6071</v>
      </c>
      <c r="K476" s="1093" t="s">
        <v>6072</v>
      </c>
      <c r="L476" s="580" t="s">
        <v>4617</v>
      </c>
      <c r="M476" s="1391" t="s">
        <v>4605</v>
      </c>
      <c r="N476" s="2958">
        <v>0</v>
      </c>
      <c r="O476" s="389"/>
      <c r="P476" s="389"/>
      <c r="Q476" s="389"/>
      <c r="R476" s="390" t="s">
        <v>5996</v>
      </c>
      <c r="S476" s="1303" t="s">
        <v>4730</v>
      </c>
      <c r="T476" s="397" t="s">
        <v>6036</v>
      </c>
    </row>
    <row r="477" spans="1:20" s="358" customFormat="1" ht="17.25" customHeight="1" x14ac:dyDescent="0.25">
      <c r="A477" s="450" t="s">
        <v>6037</v>
      </c>
      <c r="B477" s="390" t="s">
        <v>5996</v>
      </c>
      <c r="C477" s="1303" t="s">
        <v>4730</v>
      </c>
      <c r="D477" s="389"/>
      <c r="E477" s="2951">
        <v>0.48062821912546866</v>
      </c>
      <c r="F477" s="389"/>
      <c r="G477" s="389"/>
      <c r="H477" s="1391" t="s">
        <v>4605</v>
      </c>
      <c r="I477" s="1392" t="s">
        <v>4620</v>
      </c>
      <c r="J477" s="1092" t="s">
        <v>6073</v>
      </c>
      <c r="K477" s="1095" t="s">
        <v>6074</v>
      </c>
      <c r="L477" s="580" t="s">
        <v>4900</v>
      </c>
      <c r="M477" s="1391" t="s">
        <v>4605</v>
      </c>
      <c r="N477" s="389"/>
      <c r="O477" s="2951">
        <v>0</v>
      </c>
      <c r="P477" s="389"/>
      <c r="Q477" s="389"/>
      <c r="R477" s="390" t="s">
        <v>5996</v>
      </c>
      <c r="S477" s="1303" t="s">
        <v>4730</v>
      </c>
      <c r="T477" s="397" t="s">
        <v>6040</v>
      </c>
    </row>
    <row r="478" spans="1:20" s="358" customFormat="1" ht="17.25" customHeight="1" x14ac:dyDescent="0.25">
      <c r="A478" s="450" t="s">
        <v>6041</v>
      </c>
      <c r="B478" s="390" t="s">
        <v>5996</v>
      </c>
      <c r="C478" s="1303" t="s">
        <v>4730</v>
      </c>
      <c r="D478" s="389"/>
      <c r="E478" s="389"/>
      <c r="F478" s="2958">
        <v>0.23153256441346304</v>
      </c>
      <c r="G478" s="419"/>
      <c r="H478" s="1393" t="s">
        <v>4605</v>
      </c>
      <c r="I478" s="1392" t="s">
        <v>4903</v>
      </c>
      <c r="J478" s="1092" t="s">
        <v>6075</v>
      </c>
      <c r="K478" s="1093" t="s">
        <v>6076</v>
      </c>
      <c r="L478" s="580" t="s">
        <v>4904</v>
      </c>
      <c r="M478" s="1393" t="s">
        <v>4605</v>
      </c>
      <c r="N478" s="389"/>
      <c r="O478" s="389"/>
      <c r="P478" s="2958">
        <v>0</v>
      </c>
      <c r="Q478" s="419"/>
      <c r="R478" s="390" t="s">
        <v>5996</v>
      </c>
      <c r="S478" s="391" t="s">
        <v>4583</v>
      </c>
      <c r="T478" s="415" t="s">
        <v>6077</v>
      </c>
    </row>
    <row r="479" spans="1:20" s="358" customFormat="1" ht="17.25" customHeight="1" x14ac:dyDescent="0.25">
      <c r="A479" s="398" t="s">
        <v>6045</v>
      </c>
      <c r="B479" s="390" t="s">
        <v>5996</v>
      </c>
      <c r="C479" s="391" t="s">
        <v>4583</v>
      </c>
      <c r="D479" s="2958">
        <v>0.78889817859874056</v>
      </c>
      <c r="E479" s="389"/>
      <c r="F479" s="389"/>
      <c r="G479" s="419"/>
      <c r="H479" s="417" t="s">
        <v>4605</v>
      </c>
      <c r="I479" s="2600" t="s">
        <v>6046</v>
      </c>
      <c r="J479" s="1092" t="s">
        <v>6078</v>
      </c>
      <c r="K479" s="1390"/>
      <c r="L479" s="591" t="s">
        <v>4908</v>
      </c>
      <c r="M479" s="417" t="s">
        <v>4605</v>
      </c>
      <c r="N479" s="2958">
        <v>0</v>
      </c>
      <c r="O479" s="389"/>
      <c r="P479" s="389"/>
      <c r="Q479" s="419"/>
      <c r="R479" s="1387" t="s">
        <v>569</v>
      </c>
      <c r="S479" s="1388" t="s">
        <v>4730</v>
      </c>
      <c r="T479" s="415"/>
    </row>
    <row r="480" spans="1:20" s="358" customFormat="1" ht="17.25" customHeight="1" x14ac:dyDescent="0.25">
      <c r="A480" s="398"/>
      <c r="B480" s="1387" t="s">
        <v>569</v>
      </c>
      <c r="C480" s="1388" t="s">
        <v>4730</v>
      </c>
      <c r="D480" s="389"/>
      <c r="E480" s="2958">
        <v>0</v>
      </c>
      <c r="F480" s="389"/>
      <c r="G480" s="419"/>
      <c r="H480" s="417" t="s">
        <v>4605</v>
      </c>
      <c r="I480" s="2600" t="s">
        <v>6048</v>
      </c>
      <c r="J480" s="1389"/>
      <c r="K480" s="1390"/>
      <c r="L480" s="591" t="s">
        <v>4913</v>
      </c>
      <c r="M480" s="417" t="s">
        <v>4605</v>
      </c>
      <c r="N480" s="389"/>
      <c r="O480" s="2958">
        <v>0</v>
      </c>
      <c r="P480" s="389"/>
      <c r="Q480" s="419"/>
      <c r="R480" s="1387" t="s">
        <v>569</v>
      </c>
      <c r="S480" s="1388" t="s">
        <v>4730</v>
      </c>
      <c r="T480" s="415"/>
    </row>
    <row r="481" spans="1:20" s="358" customFormat="1" ht="17.25" customHeight="1" x14ac:dyDescent="0.25">
      <c r="A481" s="398"/>
      <c r="B481" s="1387" t="s">
        <v>569</v>
      </c>
      <c r="C481" s="1388" t="s">
        <v>4730</v>
      </c>
      <c r="D481" s="389"/>
      <c r="E481" s="389"/>
      <c r="F481" s="2958">
        <v>0</v>
      </c>
      <c r="G481" s="419"/>
      <c r="H481" s="417" t="s">
        <v>4605</v>
      </c>
      <c r="I481" s="2600" t="s">
        <v>6049</v>
      </c>
      <c r="J481" s="1389"/>
      <c r="K481" s="1390"/>
      <c r="L481" s="591" t="s">
        <v>4918</v>
      </c>
      <c r="M481" s="417" t="s">
        <v>4605</v>
      </c>
      <c r="N481" s="389"/>
      <c r="O481" s="389"/>
      <c r="P481" s="2958">
        <v>0</v>
      </c>
      <c r="Q481" s="419"/>
      <c r="R481" s="1387" t="s">
        <v>569</v>
      </c>
      <c r="S481" s="1388" t="s">
        <v>4730</v>
      </c>
      <c r="T481" s="415"/>
    </row>
    <row r="482" spans="1:20" s="358" customFormat="1" ht="17.25" customHeight="1" x14ac:dyDescent="0.25">
      <c r="A482" s="398"/>
      <c r="B482" s="1387" t="s">
        <v>569</v>
      </c>
      <c r="C482" s="1388" t="s">
        <v>4730</v>
      </c>
      <c r="D482" s="2958">
        <v>0</v>
      </c>
      <c r="E482" s="389"/>
      <c r="F482" s="389"/>
      <c r="G482" s="419"/>
      <c r="H482" s="417" t="s">
        <v>4605</v>
      </c>
      <c r="I482" s="2600" t="s">
        <v>6050</v>
      </c>
      <c r="J482" s="1389"/>
      <c r="K482" s="1390"/>
      <c r="L482" s="591" t="s">
        <v>4922</v>
      </c>
      <c r="M482" s="417" t="s">
        <v>4605</v>
      </c>
      <c r="N482" s="2958">
        <v>0</v>
      </c>
      <c r="O482" s="389"/>
      <c r="P482" s="389"/>
      <c r="Q482" s="419"/>
      <c r="R482" s="1387" t="s">
        <v>569</v>
      </c>
      <c r="S482" s="1388" t="s">
        <v>4730</v>
      </c>
      <c r="T482" s="415"/>
    </row>
    <row r="483" spans="1:20" s="358" customFormat="1" ht="17.25" customHeight="1" thickBot="1" x14ac:dyDescent="0.3">
      <c r="A483" s="433"/>
      <c r="B483" s="438" t="s">
        <v>4598</v>
      </c>
      <c r="C483" s="434" t="s">
        <v>4649</v>
      </c>
      <c r="D483" s="435"/>
      <c r="E483" s="2959">
        <v>0</v>
      </c>
      <c r="F483" s="435"/>
      <c r="G483" s="435"/>
      <c r="H483" s="434" t="s">
        <v>4605</v>
      </c>
      <c r="I483" s="2601" t="s">
        <v>6051</v>
      </c>
      <c r="J483" s="1300"/>
      <c r="K483" s="1301"/>
      <c r="L483" s="1302" t="s">
        <v>4926</v>
      </c>
      <c r="M483" s="434" t="s">
        <v>4605</v>
      </c>
      <c r="N483" s="435"/>
      <c r="O483" s="2959">
        <v>0</v>
      </c>
      <c r="P483" s="435"/>
      <c r="Q483" s="435"/>
      <c r="R483" s="438" t="s">
        <v>4598</v>
      </c>
      <c r="S483" s="434" t="s">
        <v>4649</v>
      </c>
      <c r="T483" s="440"/>
    </row>
    <row r="484" spans="1:20" s="358" customFormat="1" ht="18.600000000000001" thickTop="1" thickBot="1" x14ac:dyDescent="0.3">
      <c r="L484" s="2593"/>
      <c r="M484" s="413" t="s">
        <v>5652</v>
      </c>
      <c r="N484" s="414">
        <f>SUM(D467:D483,N467:N483)</f>
        <v>4.1547900663158597</v>
      </c>
      <c r="O484" s="414">
        <f>SUM(E467:E483,O467:O483)</f>
        <v>4.3477230606738617</v>
      </c>
      <c r="P484" s="414">
        <f>SUM(F467:F483,P467:P483)</f>
        <v>2.7351214233969214</v>
      </c>
    </row>
    <row r="485" spans="1:20" s="358" customFormat="1" ht="18.600000000000001" thickTop="1" thickBot="1" x14ac:dyDescent="0.3">
      <c r="A485" s="357" t="s">
        <v>6972</v>
      </c>
      <c r="C485" s="3546" t="s">
        <v>6079</v>
      </c>
      <c r="D485" s="3546"/>
      <c r="E485" s="3546"/>
      <c r="F485" s="3546"/>
      <c r="G485" s="359"/>
      <c r="H485" s="360"/>
      <c r="I485" s="360"/>
      <c r="J485" s="3554" t="s">
        <v>4722</v>
      </c>
      <c r="K485" s="3555"/>
      <c r="L485" s="2590"/>
      <c r="M485" s="360"/>
      <c r="N485" s="359"/>
      <c r="O485" s="359"/>
      <c r="P485" s="359"/>
      <c r="Q485" s="359"/>
      <c r="R485" s="359"/>
      <c r="S485" s="359"/>
    </row>
    <row r="486" spans="1:20" s="358" customFormat="1" ht="15" customHeight="1" thickTop="1" thickBot="1" x14ac:dyDescent="0.3">
      <c r="A486" s="3"/>
      <c r="B486"/>
      <c r="C486"/>
      <c r="D486" s="54"/>
      <c r="E486" s="54"/>
      <c r="F486" s="54"/>
      <c r="G486" s="54"/>
      <c r="H486" s="4"/>
      <c r="I486" s="4"/>
      <c r="J486"/>
      <c r="K486" s="56"/>
      <c r="L486" s="567"/>
      <c r="M486" s="1448" t="s">
        <v>4570</v>
      </c>
      <c r="N486" s="1445">
        <v>35.1</v>
      </c>
      <c r="O486" s="1446">
        <v>38.9</v>
      </c>
      <c r="P486" s="1447">
        <v>22.2</v>
      </c>
      <c r="Q486" s="510" t="s">
        <v>4571</v>
      </c>
      <c r="R486" s="133"/>
      <c r="S486" s="128"/>
      <c r="T486" s="365"/>
    </row>
    <row r="487" spans="1:20" s="358" customFormat="1" ht="18.600000000000001" thickTop="1" thickBot="1" x14ac:dyDescent="0.3">
      <c r="A487" s="366" t="s">
        <v>4572</v>
      </c>
      <c r="B487" s="367" t="s">
        <v>4573</v>
      </c>
      <c r="C487" s="368" t="s">
        <v>4574</v>
      </c>
      <c r="D487" s="367" t="s">
        <v>4575</v>
      </c>
      <c r="E487" s="367" t="s">
        <v>4576</v>
      </c>
      <c r="F487" s="367" t="s">
        <v>4577</v>
      </c>
      <c r="G487" s="367" t="s">
        <v>4578</v>
      </c>
      <c r="H487" s="369" t="s">
        <v>4579</v>
      </c>
      <c r="I487" s="559"/>
      <c r="J487" s="370" t="s">
        <v>4580</v>
      </c>
      <c r="K487" s="371" t="s">
        <v>4580</v>
      </c>
      <c r="L487" s="577"/>
      <c r="M487" s="369" t="s">
        <v>4579</v>
      </c>
      <c r="N487" s="367" t="s">
        <v>4575</v>
      </c>
      <c r="O487" s="367" t="s">
        <v>4576</v>
      </c>
      <c r="P487" s="367" t="s">
        <v>4577</v>
      </c>
      <c r="Q487" s="367" t="s">
        <v>4578</v>
      </c>
      <c r="R487" s="367" t="s">
        <v>4573</v>
      </c>
      <c r="S487" s="368" t="s">
        <v>4574</v>
      </c>
      <c r="T487" s="372" t="s">
        <v>4572</v>
      </c>
    </row>
    <row r="488" spans="1:20" s="358" customFormat="1" ht="18" thickTop="1" x14ac:dyDescent="0.25">
      <c r="A488" s="476" t="s">
        <v>6080</v>
      </c>
      <c r="B488" s="380" t="s">
        <v>5996</v>
      </c>
      <c r="C488" s="381" t="s">
        <v>4583</v>
      </c>
      <c r="D488" s="2957">
        <v>4.3554690487613499</v>
      </c>
      <c r="E488" s="403"/>
      <c r="F488" s="403"/>
      <c r="G488" s="376"/>
      <c r="H488" s="2598" t="s">
        <v>4943</v>
      </c>
      <c r="I488" s="2599" t="s">
        <v>4585</v>
      </c>
      <c r="J488" s="1090"/>
      <c r="K488" s="1091"/>
      <c r="L488" s="589" t="s">
        <v>4870</v>
      </c>
      <c r="M488" s="374" t="s">
        <v>5008</v>
      </c>
      <c r="N488" s="2957">
        <v>3.1936590712447481</v>
      </c>
      <c r="O488" s="403"/>
      <c r="P488" s="403"/>
      <c r="Q488" s="376"/>
      <c r="R488" s="380" t="s">
        <v>5996</v>
      </c>
      <c r="S488" s="381" t="s">
        <v>4583</v>
      </c>
      <c r="T488" s="1304" t="s">
        <v>6081</v>
      </c>
    </row>
    <row r="489" spans="1:20" s="358" customFormat="1" ht="17.25" customHeight="1" x14ac:dyDescent="0.25">
      <c r="A489" s="393" t="s">
        <v>6082</v>
      </c>
      <c r="B489" s="390" t="s">
        <v>5996</v>
      </c>
      <c r="C489" s="391" t="s">
        <v>4583</v>
      </c>
      <c r="D489" s="389"/>
      <c r="E489" s="2951">
        <v>4.0838183950541733</v>
      </c>
      <c r="F489" s="389"/>
      <c r="G489" s="385"/>
      <c r="H489" s="384" t="s">
        <v>5008</v>
      </c>
      <c r="I489" s="2600" t="s">
        <v>4590</v>
      </c>
      <c r="J489" s="1092"/>
      <c r="K489" s="1093"/>
      <c r="L489" s="590" t="s">
        <v>4872</v>
      </c>
      <c r="M489" s="384" t="s">
        <v>5008</v>
      </c>
      <c r="N489" s="389"/>
      <c r="O489" s="2951">
        <v>3.4713835669277553</v>
      </c>
      <c r="P489" s="389"/>
      <c r="Q489" s="389"/>
      <c r="R489" s="390" t="s">
        <v>5996</v>
      </c>
      <c r="S489" s="391" t="s">
        <v>4583</v>
      </c>
      <c r="T489" s="397" t="s">
        <v>6083</v>
      </c>
    </row>
    <row r="490" spans="1:20" s="358" customFormat="1" ht="17.25" customHeight="1" x14ac:dyDescent="0.25">
      <c r="A490" s="393" t="s">
        <v>6084</v>
      </c>
      <c r="B490" s="390" t="s">
        <v>5996</v>
      </c>
      <c r="C490" s="391" t="s">
        <v>4583</v>
      </c>
      <c r="D490" s="389"/>
      <c r="E490" s="389"/>
      <c r="F490" s="2958">
        <v>3.6577187627138574</v>
      </c>
      <c r="G490" s="389"/>
      <c r="H490" s="384" t="s">
        <v>5008</v>
      </c>
      <c r="I490" s="2600" t="s">
        <v>4595</v>
      </c>
      <c r="J490" s="1094"/>
      <c r="K490" s="1095"/>
      <c r="L490" s="591" t="s">
        <v>4875</v>
      </c>
      <c r="M490" s="1305" t="s">
        <v>6085</v>
      </c>
      <c r="N490" s="389"/>
      <c r="O490" s="389"/>
      <c r="P490" s="2958">
        <v>3.1370558923726253</v>
      </c>
      <c r="Q490" s="389"/>
      <c r="R490" s="390" t="s">
        <v>5996</v>
      </c>
      <c r="S490" s="391" t="s">
        <v>4583</v>
      </c>
      <c r="T490" s="397" t="s">
        <v>6086</v>
      </c>
    </row>
    <row r="491" spans="1:20" s="358" customFormat="1" ht="17.25" customHeight="1" x14ac:dyDescent="0.25">
      <c r="A491" s="393" t="s">
        <v>6087</v>
      </c>
      <c r="B491" s="390" t="s">
        <v>5996</v>
      </c>
      <c r="C491" s="391" t="s">
        <v>4583</v>
      </c>
      <c r="D491" s="2958">
        <v>5.0431857457714617</v>
      </c>
      <c r="E491" s="389"/>
      <c r="F491" s="389"/>
      <c r="G491" s="389"/>
      <c r="H491" s="384" t="s">
        <v>5008</v>
      </c>
      <c r="I491" s="560" t="s">
        <v>4652</v>
      </c>
      <c r="J491" s="1094"/>
      <c r="K491" s="1095"/>
      <c r="L491" s="580" t="s">
        <v>4601</v>
      </c>
      <c r="M491" s="384" t="s">
        <v>5008</v>
      </c>
      <c r="N491" s="2958">
        <v>5.37809606057853</v>
      </c>
      <c r="O491" s="389"/>
      <c r="P491" s="389"/>
      <c r="Q491" s="389"/>
      <c r="R491" s="390" t="s">
        <v>5996</v>
      </c>
      <c r="S491" s="391" t="s">
        <v>4583</v>
      </c>
      <c r="T491" s="397" t="s">
        <v>6088</v>
      </c>
    </row>
    <row r="492" spans="1:20" s="358" customFormat="1" ht="17.25" customHeight="1" x14ac:dyDescent="0.25">
      <c r="A492" s="393" t="s">
        <v>6089</v>
      </c>
      <c r="B492" s="390" t="s">
        <v>5996</v>
      </c>
      <c r="C492" s="391" t="s">
        <v>4583</v>
      </c>
      <c r="D492" s="389"/>
      <c r="E492" s="2951">
        <v>3.6831907836784992</v>
      </c>
      <c r="F492" s="389"/>
      <c r="G492" s="389"/>
      <c r="H492" s="384" t="s">
        <v>5008</v>
      </c>
      <c r="I492" s="560" t="s">
        <v>4655</v>
      </c>
      <c r="J492" s="1094"/>
      <c r="K492" s="1095"/>
      <c r="L492" s="580" t="s">
        <v>4604</v>
      </c>
      <c r="M492" s="384" t="s">
        <v>5008</v>
      </c>
      <c r="N492" s="389"/>
      <c r="O492" s="2951">
        <v>5.0353131475593047</v>
      </c>
      <c r="P492" s="389"/>
      <c r="Q492" s="389"/>
      <c r="R492" s="390" t="s">
        <v>5996</v>
      </c>
      <c r="S492" s="391" t="s">
        <v>4583</v>
      </c>
      <c r="T492" s="397" t="s">
        <v>6090</v>
      </c>
    </row>
    <row r="493" spans="1:20" s="358" customFormat="1" ht="17.25" customHeight="1" x14ac:dyDescent="0.25">
      <c r="A493" s="393" t="s">
        <v>6091</v>
      </c>
      <c r="B493" s="390" t="s">
        <v>5996</v>
      </c>
      <c r="C493" s="391" t="s">
        <v>4583</v>
      </c>
      <c r="D493" s="389"/>
      <c r="E493" s="389"/>
      <c r="F493" s="2958">
        <v>2.5626652661678788</v>
      </c>
      <c r="G493" s="389"/>
      <c r="H493" s="384" t="s">
        <v>5008</v>
      </c>
      <c r="I493" s="560" t="s">
        <v>4660</v>
      </c>
      <c r="J493" s="1094"/>
      <c r="K493" s="1095"/>
      <c r="L493" s="580" t="s">
        <v>4607</v>
      </c>
      <c r="M493" s="1305" t="s">
        <v>6085</v>
      </c>
      <c r="N493" s="389"/>
      <c r="O493" s="389"/>
      <c r="P493" s="2958">
        <v>3.1415904189368522</v>
      </c>
      <c r="Q493" s="389"/>
      <c r="R493" s="390" t="s">
        <v>5996</v>
      </c>
      <c r="S493" s="391" t="s">
        <v>4583</v>
      </c>
      <c r="T493" s="397" t="s">
        <v>6092</v>
      </c>
    </row>
    <row r="494" spans="1:20" s="358" customFormat="1" ht="17.25" customHeight="1" x14ac:dyDescent="0.25">
      <c r="A494" s="393" t="s">
        <v>6093</v>
      </c>
      <c r="B494" s="390" t="s">
        <v>5996</v>
      </c>
      <c r="C494" s="391" t="s">
        <v>4583</v>
      </c>
      <c r="D494" s="2958">
        <v>4.3620812386307284</v>
      </c>
      <c r="E494" s="389"/>
      <c r="F494" s="389"/>
      <c r="G494" s="389"/>
      <c r="H494" s="384" t="s">
        <v>5008</v>
      </c>
      <c r="I494" s="560" t="s">
        <v>4664</v>
      </c>
      <c r="J494" s="1094"/>
      <c r="K494" s="1095"/>
      <c r="L494" s="580" t="s">
        <v>4609</v>
      </c>
      <c r="M494" s="1305" t="s">
        <v>6085</v>
      </c>
      <c r="N494" s="2958">
        <v>1.7822187285117186</v>
      </c>
      <c r="O494" s="389"/>
      <c r="P494" s="389"/>
      <c r="Q494" s="389"/>
      <c r="R494" s="390" t="s">
        <v>5996</v>
      </c>
      <c r="S494" s="391" t="s">
        <v>4583</v>
      </c>
      <c r="T494" s="397" t="s">
        <v>6094</v>
      </c>
    </row>
    <row r="495" spans="1:20" s="358" customFormat="1" ht="17.25" customHeight="1" x14ac:dyDescent="0.25">
      <c r="A495" s="450" t="s">
        <v>6095</v>
      </c>
      <c r="B495" s="390" t="s">
        <v>5996</v>
      </c>
      <c r="C495" s="391" t="s">
        <v>4583</v>
      </c>
      <c r="D495" s="389"/>
      <c r="E495" s="2958">
        <v>5.4950184617866933</v>
      </c>
      <c r="F495" s="389"/>
      <c r="G495" s="389"/>
      <c r="H495" s="1305" t="s">
        <v>6085</v>
      </c>
      <c r="I495" s="560" t="s">
        <v>4668</v>
      </c>
      <c r="J495" s="1094"/>
      <c r="K495" s="1095"/>
      <c r="L495" s="580" t="s">
        <v>4611</v>
      </c>
      <c r="M495" s="384" t="s">
        <v>5008</v>
      </c>
      <c r="N495" s="389"/>
      <c r="O495" s="2958">
        <v>6.326683774835967</v>
      </c>
      <c r="P495" s="389"/>
      <c r="Q495" s="389"/>
      <c r="R495" s="390" t="s">
        <v>5996</v>
      </c>
      <c r="S495" s="1303" t="s">
        <v>4730</v>
      </c>
      <c r="T495" s="397" t="s">
        <v>6096</v>
      </c>
    </row>
    <row r="496" spans="1:20" s="358" customFormat="1" ht="17.25" customHeight="1" x14ac:dyDescent="0.25">
      <c r="A496" s="450" t="s">
        <v>6097</v>
      </c>
      <c r="B496" s="390" t="s">
        <v>5996</v>
      </c>
      <c r="C496" s="391" t="s">
        <v>4583</v>
      </c>
      <c r="D496" s="389"/>
      <c r="E496" s="389"/>
      <c r="F496" s="2958">
        <v>4.016666347690264</v>
      </c>
      <c r="G496" s="389"/>
      <c r="H496" s="1306" t="s">
        <v>4584</v>
      </c>
      <c r="I496" s="560" t="s">
        <v>4672</v>
      </c>
      <c r="J496" s="1094"/>
      <c r="K496" s="1095"/>
      <c r="L496" s="580" t="s">
        <v>4613</v>
      </c>
      <c r="M496" s="384" t="s">
        <v>5008</v>
      </c>
      <c r="N496" s="389"/>
      <c r="O496" s="389"/>
      <c r="P496" s="2958">
        <v>5.0459976961800574</v>
      </c>
      <c r="Q496" s="389"/>
      <c r="R496" s="390" t="s">
        <v>5996</v>
      </c>
      <c r="S496" s="1303" t="s">
        <v>4730</v>
      </c>
      <c r="T496" s="397" t="s">
        <v>6098</v>
      </c>
    </row>
    <row r="497" spans="1:20" s="358" customFormat="1" ht="17.25" customHeight="1" x14ac:dyDescent="0.25">
      <c r="A497" s="450" t="s">
        <v>6099</v>
      </c>
      <c r="B497" s="390" t="s">
        <v>5996</v>
      </c>
      <c r="C497" s="391" t="s">
        <v>4583</v>
      </c>
      <c r="D497" s="2958">
        <v>3.0090328029314652</v>
      </c>
      <c r="E497" s="389"/>
      <c r="F497" s="389"/>
      <c r="G497" s="389"/>
      <c r="H497" s="1306" t="s">
        <v>4584</v>
      </c>
      <c r="I497" s="560" t="s">
        <v>4677</v>
      </c>
      <c r="J497" s="1094"/>
      <c r="K497" s="1095"/>
      <c r="L497" s="580" t="s">
        <v>4617</v>
      </c>
      <c r="M497" s="384" t="s">
        <v>5008</v>
      </c>
      <c r="N497" s="2958">
        <v>7.1291298062977644</v>
      </c>
      <c r="O497" s="389"/>
      <c r="P497" s="389"/>
      <c r="Q497" s="389"/>
      <c r="R497" s="390" t="s">
        <v>5996</v>
      </c>
      <c r="S497" s="1303" t="s">
        <v>4730</v>
      </c>
      <c r="T497" s="397" t="s">
        <v>6100</v>
      </c>
    </row>
    <row r="498" spans="1:20" s="358" customFormat="1" ht="17.25" customHeight="1" x14ac:dyDescent="0.25">
      <c r="A498" s="450"/>
      <c r="B498" s="390" t="s">
        <v>569</v>
      </c>
      <c r="C498" s="1303" t="s">
        <v>4730</v>
      </c>
      <c r="D498" s="389"/>
      <c r="E498" s="2951">
        <v>1.6250090165972433</v>
      </c>
      <c r="F498" s="389"/>
      <c r="G498" s="389"/>
      <c r="H498" s="384" t="s">
        <v>5008</v>
      </c>
      <c r="I498" s="2600" t="s">
        <v>6101</v>
      </c>
      <c r="J498" s="1094"/>
      <c r="K498" s="1095"/>
      <c r="L498" s="591" t="s">
        <v>6102</v>
      </c>
      <c r="M498" s="384" t="s">
        <v>5008</v>
      </c>
      <c r="N498" s="389"/>
      <c r="O498" s="2951">
        <v>8.1054753437297027</v>
      </c>
      <c r="P498" s="389"/>
      <c r="Q498" s="389"/>
      <c r="R498" s="390" t="s">
        <v>5996</v>
      </c>
      <c r="S498" s="1303" t="s">
        <v>4730</v>
      </c>
      <c r="T498" s="397" t="s">
        <v>6103</v>
      </c>
    </row>
    <row r="499" spans="1:20" s="358" customFormat="1" ht="17.25" customHeight="1" thickBot="1" x14ac:dyDescent="0.3">
      <c r="A499" s="433"/>
      <c r="B499" s="438" t="s">
        <v>4598</v>
      </c>
      <c r="C499" s="434" t="s">
        <v>4649</v>
      </c>
      <c r="D499" s="435"/>
      <c r="E499" s="435"/>
      <c r="F499" s="2959">
        <v>2.0886693447551137</v>
      </c>
      <c r="G499" s="435"/>
      <c r="H499" s="434" t="s">
        <v>5008</v>
      </c>
      <c r="I499" s="2601" t="s">
        <v>6104</v>
      </c>
      <c r="J499" s="1300"/>
      <c r="K499" s="1301"/>
      <c r="L499" s="1302" t="s">
        <v>6105</v>
      </c>
      <c r="M499" s="434" t="s">
        <v>5008</v>
      </c>
      <c r="N499" s="435"/>
      <c r="O499" s="435"/>
      <c r="P499" s="2959">
        <v>0</v>
      </c>
      <c r="Q499" s="435"/>
      <c r="R499" s="438" t="s">
        <v>4598</v>
      </c>
      <c r="S499" s="434" t="s">
        <v>4649</v>
      </c>
      <c r="T499" s="440"/>
    </row>
    <row r="500" spans="1:20" s="358" customFormat="1" ht="18.600000000000001" thickTop="1" thickBot="1" x14ac:dyDescent="0.3">
      <c r="L500" s="2593"/>
      <c r="M500" s="413" t="s">
        <v>5652</v>
      </c>
      <c r="N500" s="414">
        <f>SUM(D488:D499,N488:N499)</f>
        <v>34.252872502727769</v>
      </c>
      <c r="O500" s="414">
        <f>SUM(E488:E499,O488:O499)</f>
        <v>37.825892490169338</v>
      </c>
      <c r="P500" s="414">
        <f>SUM(F488:F499,P488:P499)</f>
        <v>23.65036372881665</v>
      </c>
    </row>
    <row r="501" spans="1:20" s="358" customFormat="1" ht="18.600000000000001" thickTop="1" thickBot="1" x14ac:dyDescent="0.3">
      <c r="A501" s="357" t="s">
        <v>6973</v>
      </c>
      <c r="C501" s="3546" t="s">
        <v>6106</v>
      </c>
      <c r="D501" s="3546"/>
      <c r="E501" s="3546"/>
      <c r="F501" s="3546"/>
      <c r="G501" s="359"/>
      <c r="H501" s="360"/>
      <c r="I501" s="360"/>
      <c r="J501" s="3554" t="s">
        <v>4722</v>
      </c>
      <c r="K501" s="3555"/>
      <c r="L501" s="2590"/>
      <c r="M501" s="360"/>
      <c r="N501" s="359"/>
      <c r="O501" s="359"/>
      <c r="P501" s="359"/>
      <c r="Q501" s="359"/>
      <c r="R501" s="359"/>
      <c r="S501" s="359"/>
    </row>
    <row r="502" spans="1:20" s="358" customFormat="1" ht="15" customHeight="1" thickTop="1" thickBot="1" x14ac:dyDescent="0.3">
      <c r="A502" s="3"/>
      <c r="B502"/>
      <c r="C502"/>
      <c r="D502" s="54"/>
      <c r="E502" s="54"/>
      <c r="F502" s="54"/>
      <c r="G502" s="54"/>
      <c r="H502" s="4"/>
      <c r="I502" s="4"/>
      <c r="J502"/>
      <c r="K502" s="56"/>
      <c r="L502" s="567"/>
      <c r="M502" s="1448" t="s">
        <v>4570</v>
      </c>
      <c r="N502" s="1445">
        <v>28.1</v>
      </c>
      <c r="O502" s="1446">
        <v>32.6</v>
      </c>
      <c r="P502" s="1447">
        <v>23.1</v>
      </c>
      <c r="Q502" s="510" t="s">
        <v>4571</v>
      </c>
      <c r="R502" s="133"/>
      <c r="S502" s="128"/>
      <c r="T502" s="365"/>
    </row>
    <row r="503" spans="1:20" s="358" customFormat="1" ht="18.600000000000001" thickTop="1" thickBot="1" x14ac:dyDescent="0.3">
      <c r="A503" s="366" t="s">
        <v>4572</v>
      </c>
      <c r="B503" s="367" t="s">
        <v>4573</v>
      </c>
      <c r="C503" s="368" t="s">
        <v>4574</v>
      </c>
      <c r="D503" s="367" t="s">
        <v>4575</v>
      </c>
      <c r="E503" s="367" t="s">
        <v>4576</v>
      </c>
      <c r="F503" s="367" t="s">
        <v>4577</v>
      </c>
      <c r="G503" s="367" t="s">
        <v>4578</v>
      </c>
      <c r="H503" s="369" t="s">
        <v>4579</v>
      </c>
      <c r="I503" s="559"/>
      <c r="J503" s="370" t="s">
        <v>4580</v>
      </c>
      <c r="K503" s="371" t="s">
        <v>4580</v>
      </c>
      <c r="L503" s="577"/>
      <c r="M503" s="369" t="s">
        <v>4579</v>
      </c>
      <c r="N503" s="367" t="s">
        <v>4575</v>
      </c>
      <c r="O503" s="367" t="s">
        <v>4576</v>
      </c>
      <c r="P503" s="367" t="s">
        <v>4577</v>
      </c>
      <c r="Q503" s="367" t="s">
        <v>4578</v>
      </c>
      <c r="R503" s="367" t="s">
        <v>4573</v>
      </c>
      <c r="S503" s="368" t="s">
        <v>4574</v>
      </c>
      <c r="T503" s="372" t="s">
        <v>4572</v>
      </c>
    </row>
    <row r="504" spans="1:20" s="358" customFormat="1" ht="18" thickTop="1" x14ac:dyDescent="0.25">
      <c r="A504" s="476" t="s">
        <v>6107</v>
      </c>
      <c r="B504" s="380" t="s">
        <v>5996</v>
      </c>
      <c r="C504" s="381" t="s">
        <v>4583</v>
      </c>
      <c r="D504" s="2957">
        <v>4.3880050250251781</v>
      </c>
      <c r="E504" s="403"/>
      <c r="F504" s="403"/>
      <c r="G504" s="376"/>
      <c r="H504" s="2598" t="s">
        <v>4943</v>
      </c>
      <c r="I504" s="2599" t="s">
        <v>4585</v>
      </c>
      <c r="J504" s="1090"/>
      <c r="K504" s="1091"/>
      <c r="L504" s="589" t="s">
        <v>4870</v>
      </c>
      <c r="M504" s="374" t="s">
        <v>5008</v>
      </c>
      <c r="N504" s="2957">
        <v>3.8186878445784558</v>
      </c>
      <c r="O504" s="403"/>
      <c r="P504" s="403"/>
      <c r="Q504" s="376"/>
      <c r="R504" s="380" t="s">
        <v>5996</v>
      </c>
      <c r="S504" s="381" t="s">
        <v>4583</v>
      </c>
      <c r="T504" s="1304" t="s">
        <v>6108</v>
      </c>
    </row>
    <row r="505" spans="1:20" s="358" customFormat="1" ht="17.25" customHeight="1" x14ac:dyDescent="0.25">
      <c r="A505" s="393" t="s">
        <v>6109</v>
      </c>
      <c r="B505" s="390" t="s">
        <v>5996</v>
      </c>
      <c r="C505" s="391" t="s">
        <v>4583</v>
      </c>
      <c r="D505" s="389"/>
      <c r="E505" s="2951">
        <v>3.9413556551774218</v>
      </c>
      <c r="F505" s="389"/>
      <c r="G505" s="385"/>
      <c r="H505" s="384" t="s">
        <v>5008</v>
      </c>
      <c r="I505" s="2600" t="s">
        <v>4590</v>
      </c>
      <c r="J505" s="1092"/>
      <c r="K505" s="1093"/>
      <c r="L505" s="590" t="s">
        <v>4872</v>
      </c>
      <c r="M505" s="384" t="s">
        <v>5008</v>
      </c>
      <c r="N505" s="389"/>
      <c r="O505" s="2951">
        <v>3.4008435129414503</v>
      </c>
      <c r="P505" s="389"/>
      <c r="Q505" s="389"/>
      <c r="R505" s="390" t="s">
        <v>5996</v>
      </c>
      <c r="S505" s="391" t="s">
        <v>4583</v>
      </c>
      <c r="T505" s="397" t="s">
        <v>6110</v>
      </c>
    </row>
    <row r="506" spans="1:20" s="358" customFormat="1" ht="17.25" customHeight="1" x14ac:dyDescent="0.25">
      <c r="A506" s="393" t="s">
        <v>6111</v>
      </c>
      <c r="B506" s="390" t="s">
        <v>5996</v>
      </c>
      <c r="C506" s="391" t="s">
        <v>4583</v>
      </c>
      <c r="D506" s="389"/>
      <c r="E506" s="389"/>
      <c r="F506" s="2958">
        <v>3.6162854031186149</v>
      </c>
      <c r="G506" s="389"/>
      <c r="H506" s="384" t="s">
        <v>5008</v>
      </c>
      <c r="I506" s="2600" t="s">
        <v>4595</v>
      </c>
      <c r="J506" s="1094"/>
      <c r="K506" s="1095"/>
      <c r="L506" s="591" t="s">
        <v>4875</v>
      </c>
      <c r="M506" s="1305" t="s">
        <v>6085</v>
      </c>
      <c r="N506" s="389"/>
      <c r="O506" s="389"/>
      <c r="P506" s="2958">
        <v>2.1511565330566635</v>
      </c>
      <c r="Q506" s="389"/>
      <c r="R506" s="390" t="s">
        <v>5996</v>
      </c>
      <c r="S506" s="391" t="s">
        <v>4583</v>
      </c>
      <c r="T506" s="397" t="s">
        <v>6112</v>
      </c>
    </row>
    <row r="507" spans="1:20" s="358" customFormat="1" ht="17.25" customHeight="1" x14ac:dyDescent="0.25">
      <c r="A507" s="393" t="s">
        <v>6113</v>
      </c>
      <c r="B507" s="390" t="s">
        <v>5996</v>
      </c>
      <c r="C507" s="391" t="s">
        <v>4583</v>
      </c>
      <c r="D507" s="2958">
        <v>5.0551164963233726</v>
      </c>
      <c r="E507" s="389"/>
      <c r="F507" s="389"/>
      <c r="G507" s="389"/>
      <c r="H507" s="384" t="s">
        <v>5008</v>
      </c>
      <c r="I507" s="560" t="s">
        <v>4652</v>
      </c>
      <c r="J507" s="1094"/>
      <c r="K507" s="1095"/>
      <c r="L507" s="580" t="s">
        <v>4601</v>
      </c>
      <c r="M507" s="384" t="s">
        <v>5008</v>
      </c>
      <c r="N507" s="2958">
        <v>5.6127323093939712</v>
      </c>
      <c r="O507" s="389"/>
      <c r="P507" s="389"/>
      <c r="Q507" s="389"/>
      <c r="R507" s="390" t="s">
        <v>5996</v>
      </c>
      <c r="S507" s="391" t="s">
        <v>4583</v>
      </c>
      <c r="T507" s="397" t="s">
        <v>6114</v>
      </c>
    </row>
    <row r="508" spans="1:20" s="358" customFormat="1" ht="17.25" customHeight="1" x14ac:dyDescent="0.25">
      <c r="A508" s="393" t="s">
        <v>6115</v>
      </c>
      <c r="B508" s="390" t="s">
        <v>5996</v>
      </c>
      <c r="C508" s="391" t="s">
        <v>4583</v>
      </c>
      <c r="D508" s="389"/>
      <c r="E508" s="2951">
        <v>3.6920510611922954</v>
      </c>
      <c r="F508" s="389"/>
      <c r="G508" s="389"/>
      <c r="H508" s="384" t="s">
        <v>5008</v>
      </c>
      <c r="I508" s="560" t="s">
        <v>4655</v>
      </c>
      <c r="J508" s="1094"/>
      <c r="K508" s="1095"/>
      <c r="L508" s="580" t="s">
        <v>4604</v>
      </c>
      <c r="M508" s="384" t="s">
        <v>5008</v>
      </c>
      <c r="N508" s="389"/>
      <c r="O508" s="2951">
        <v>5.000447999226016</v>
      </c>
      <c r="P508" s="389"/>
      <c r="Q508" s="389"/>
      <c r="R508" s="390" t="s">
        <v>5996</v>
      </c>
      <c r="S508" s="391" t="s">
        <v>4583</v>
      </c>
      <c r="T508" s="397" t="s">
        <v>6116</v>
      </c>
    </row>
    <row r="509" spans="1:20" s="358" customFormat="1" ht="17.25" customHeight="1" x14ac:dyDescent="0.25">
      <c r="A509" s="393" t="s">
        <v>6117</v>
      </c>
      <c r="B509" s="390" t="s">
        <v>5996</v>
      </c>
      <c r="C509" s="391" t="s">
        <v>4583</v>
      </c>
      <c r="D509" s="389"/>
      <c r="E509" s="389"/>
      <c r="F509" s="2958">
        <v>2.0238182279390369</v>
      </c>
      <c r="G509" s="389"/>
      <c r="H509" s="384" t="s">
        <v>5008</v>
      </c>
      <c r="I509" s="560" t="s">
        <v>4660</v>
      </c>
      <c r="J509" s="1094"/>
      <c r="K509" s="1095"/>
      <c r="L509" s="580" t="s">
        <v>4607</v>
      </c>
      <c r="M509" s="1305" t="s">
        <v>6085</v>
      </c>
      <c r="N509" s="389"/>
      <c r="O509" s="389"/>
      <c r="P509" s="2958">
        <v>3.0592952641582034</v>
      </c>
      <c r="Q509" s="389"/>
      <c r="R509" s="390" t="s">
        <v>5996</v>
      </c>
      <c r="S509" s="391" t="s">
        <v>4583</v>
      </c>
      <c r="T509" s="397" t="s">
        <v>6118</v>
      </c>
    </row>
    <row r="510" spans="1:20" s="358" customFormat="1" ht="17.25" customHeight="1" x14ac:dyDescent="0.25">
      <c r="A510" s="393" t="s">
        <v>6119</v>
      </c>
      <c r="B510" s="390" t="s">
        <v>5996</v>
      </c>
      <c r="C510" s="391" t="s">
        <v>4583</v>
      </c>
      <c r="D510" s="2958">
        <v>4.258056366181763</v>
      </c>
      <c r="E510" s="389"/>
      <c r="F510" s="389"/>
      <c r="G510" s="389"/>
      <c r="H510" s="384" t="s">
        <v>5008</v>
      </c>
      <c r="I510" s="560" t="s">
        <v>4664</v>
      </c>
      <c r="J510" s="1094"/>
      <c r="K510" s="1095"/>
      <c r="L510" s="580" t="s">
        <v>4609</v>
      </c>
      <c r="M510" s="1305" t="s">
        <v>6085</v>
      </c>
      <c r="N510" s="2958">
        <v>1.6513436675526696</v>
      </c>
      <c r="O510" s="389"/>
      <c r="P510" s="389"/>
      <c r="Q510" s="389"/>
      <c r="R510" s="390" t="s">
        <v>5996</v>
      </c>
      <c r="S510" s="391" t="s">
        <v>4583</v>
      </c>
      <c r="T510" s="397" t="s">
        <v>6120</v>
      </c>
    </row>
    <row r="511" spans="1:20" s="358" customFormat="1" ht="17.25" customHeight="1" x14ac:dyDescent="0.25">
      <c r="A511" s="450" t="s">
        <v>6121</v>
      </c>
      <c r="B511" s="390" t="s">
        <v>5996</v>
      </c>
      <c r="C511" s="391" t="s">
        <v>4583</v>
      </c>
      <c r="D511" s="389"/>
      <c r="E511" s="2958">
        <v>5.6958290519569204</v>
      </c>
      <c r="F511" s="389"/>
      <c r="G511" s="389"/>
      <c r="H511" s="1305" t="s">
        <v>6085</v>
      </c>
      <c r="I511" s="560" t="s">
        <v>4668</v>
      </c>
      <c r="J511" s="1094"/>
      <c r="K511" s="1095"/>
      <c r="L511" s="580" t="s">
        <v>4611</v>
      </c>
      <c r="M511" s="384" t="s">
        <v>5008</v>
      </c>
      <c r="N511" s="389"/>
      <c r="O511" s="2958">
        <v>6.4097701989865419</v>
      </c>
      <c r="P511" s="389"/>
      <c r="Q511" s="389"/>
      <c r="R511" s="390" t="s">
        <v>5996</v>
      </c>
      <c r="S511" s="1303" t="s">
        <v>4730</v>
      </c>
      <c r="T511" s="397" t="s">
        <v>6122</v>
      </c>
    </row>
    <row r="512" spans="1:20" s="358" customFormat="1" ht="17.25" customHeight="1" x14ac:dyDescent="0.25">
      <c r="A512" s="450" t="s">
        <v>6123</v>
      </c>
      <c r="B512" s="390" t="s">
        <v>5996</v>
      </c>
      <c r="C512" s="391" t="s">
        <v>4583</v>
      </c>
      <c r="D512" s="389"/>
      <c r="E512" s="389"/>
      <c r="F512" s="2958">
        <v>4.251578762809987</v>
      </c>
      <c r="G512" s="389"/>
      <c r="H512" s="1306" t="s">
        <v>4584</v>
      </c>
      <c r="I512" s="560" t="s">
        <v>4672</v>
      </c>
      <c r="J512" s="1094"/>
      <c r="K512" s="1095"/>
      <c r="L512" s="580" t="s">
        <v>4613</v>
      </c>
      <c r="M512" s="384" t="s">
        <v>5008</v>
      </c>
      <c r="N512" s="389"/>
      <c r="O512" s="389"/>
      <c r="P512" s="2958">
        <v>4.8745618081046871</v>
      </c>
      <c r="Q512" s="389"/>
      <c r="R512" s="390" t="s">
        <v>5996</v>
      </c>
      <c r="S512" s="1303" t="s">
        <v>4730</v>
      </c>
      <c r="T512" s="397" t="s">
        <v>6124</v>
      </c>
    </row>
    <row r="513" spans="1:20" s="358" customFormat="1" ht="17.25" customHeight="1" x14ac:dyDescent="0.25">
      <c r="A513" s="450" t="s">
        <v>6125</v>
      </c>
      <c r="B513" s="390" t="s">
        <v>5996</v>
      </c>
      <c r="C513" s="391" t="s">
        <v>4583</v>
      </c>
      <c r="D513" s="2958">
        <v>3.0109001505621884</v>
      </c>
      <c r="E513" s="389"/>
      <c r="F513" s="389"/>
      <c r="G513" s="389"/>
      <c r="H513" s="1306" t="s">
        <v>4584</v>
      </c>
      <c r="I513" s="560" t="s">
        <v>4677</v>
      </c>
      <c r="J513" s="1094"/>
      <c r="K513" s="1095"/>
      <c r="L513" s="580" t="s">
        <v>4617</v>
      </c>
      <c r="M513" s="384" t="s">
        <v>5008</v>
      </c>
      <c r="N513" s="2958">
        <v>2.7153476520166304</v>
      </c>
      <c r="O513" s="389"/>
      <c r="P513" s="389"/>
      <c r="Q513" s="389"/>
      <c r="R513" s="390" t="s">
        <v>5996</v>
      </c>
      <c r="S513" s="1303" t="s">
        <v>4730</v>
      </c>
      <c r="T513" s="397" t="s">
        <v>6126</v>
      </c>
    </row>
    <row r="514" spans="1:20" s="358" customFormat="1" ht="17.25" customHeight="1" x14ac:dyDescent="0.25">
      <c r="A514" s="450"/>
      <c r="B514" s="390" t="s">
        <v>569</v>
      </c>
      <c r="C514" s="1303" t="s">
        <v>4730</v>
      </c>
      <c r="D514" s="389"/>
      <c r="E514" s="2951">
        <v>1.5821805283399122</v>
      </c>
      <c r="F514" s="389"/>
      <c r="G514" s="389"/>
      <c r="H514" s="384" t="s">
        <v>5008</v>
      </c>
      <c r="I514" s="2600" t="s">
        <v>6101</v>
      </c>
      <c r="J514" s="1094"/>
      <c r="K514" s="1095"/>
      <c r="L514" s="591" t="s">
        <v>6102</v>
      </c>
      <c r="M514" s="384" t="s">
        <v>5008</v>
      </c>
      <c r="N514" s="389"/>
      <c r="O514" s="2951">
        <v>2.8347050617718987</v>
      </c>
      <c r="P514" s="389"/>
      <c r="Q514" s="389"/>
      <c r="R514" s="390" t="s">
        <v>5996</v>
      </c>
      <c r="S514" s="1303" t="s">
        <v>4730</v>
      </c>
      <c r="T514" s="397" t="s">
        <v>6127</v>
      </c>
    </row>
    <row r="515" spans="1:20" s="358" customFormat="1" ht="17.25" customHeight="1" thickBot="1" x14ac:dyDescent="0.3">
      <c r="A515" s="433"/>
      <c r="B515" s="438" t="s">
        <v>4598</v>
      </c>
      <c r="C515" s="434" t="s">
        <v>4649</v>
      </c>
      <c r="D515" s="435"/>
      <c r="E515" s="435"/>
      <c r="F515" s="2959">
        <v>0.59109146298035553</v>
      </c>
      <c r="G515" s="435"/>
      <c r="H515" s="434" t="s">
        <v>5008</v>
      </c>
      <c r="I515" s="2601" t="s">
        <v>6104</v>
      </c>
      <c r="J515" s="1300"/>
      <c r="K515" s="1301"/>
      <c r="L515" s="1302" t="s">
        <v>6105</v>
      </c>
      <c r="M515" s="434" t="s">
        <v>5008</v>
      </c>
      <c r="N515" s="435"/>
      <c r="O515" s="435"/>
      <c r="P515" s="2959">
        <v>0</v>
      </c>
      <c r="Q515" s="435"/>
      <c r="R515" s="438" t="s">
        <v>4598</v>
      </c>
      <c r="S515" s="434" t="s">
        <v>4649</v>
      </c>
      <c r="T515" s="440"/>
    </row>
    <row r="516" spans="1:20" s="358" customFormat="1" ht="18.600000000000001" thickTop="1" thickBot="1" x14ac:dyDescent="0.3">
      <c r="L516" s="2593"/>
      <c r="M516" s="413" t="s">
        <v>5652</v>
      </c>
      <c r="N516" s="414">
        <f>SUM(D504:D515,N504:N515)</f>
        <v>30.510189511634231</v>
      </c>
      <c r="O516" s="414">
        <f>SUM(E504:E515,O504:O515)</f>
        <v>32.557183069592455</v>
      </c>
      <c r="P516" s="414">
        <f>SUM(F504:F515,P504:P515)</f>
        <v>20.567787462167551</v>
      </c>
    </row>
    <row r="517" spans="1:20" s="358" customFormat="1" ht="18.600000000000001" thickTop="1" thickBot="1" x14ac:dyDescent="0.3">
      <c r="A517" s="357" t="s">
        <v>6974</v>
      </c>
      <c r="C517" s="3546" t="s">
        <v>6128</v>
      </c>
      <c r="D517" s="3546"/>
      <c r="E517" s="3546"/>
      <c r="F517" s="3546"/>
      <c r="G517" s="359"/>
      <c r="H517" s="360"/>
      <c r="I517" s="360"/>
      <c r="J517" s="3554" t="s">
        <v>4722</v>
      </c>
      <c r="K517" s="3555"/>
      <c r="L517" s="2590"/>
      <c r="M517" s="360"/>
      <c r="N517" s="359"/>
      <c r="O517" s="359"/>
      <c r="P517" s="359"/>
      <c r="Q517" s="359"/>
      <c r="R517" s="359"/>
      <c r="S517" s="359"/>
    </row>
    <row r="518" spans="1:20" s="358" customFormat="1" ht="15" customHeight="1" thickTop="1" thickBot="1" x14ac:dyDescent="0.3">
      <c r="A518" s="3"/>
      <c r="B518"/>
      <c r="C518"/>
      <c r="D518" s="54"/>
      <c r="E518" s="54"/>
      <c r="F518" s="54"/>
      <c r="G518" s="54"/>
      <c r="H518" s="4"/>
      <c r="I518" s="4"/>
      <c r="J518"/>
      <c r="K518" s="56"/>
      <c r="L518" s="567"/>
      <c r="M518" s="1448" t="s">
        <v>4570</v>
      </c>
      <c r="N518" s="1445">
        <v>41.9</v>
      </c>
      <c r="O518" s="1446">
        <v>33.6</v>
      </c>
      <c r="P518" s="1447">
        <v>29.3</v>
      </c>
      <c r="Q518" s="510" t="s">
        <v>4571</v>
      </c>
      <c r="R518" s="133"/>
      <c r="S518" s="128"/>
      <c r="T518" s="365"/>
    </row>
    <row r="519" spans="1:20" s="358" customFormat="1" ht="18.600000000000001" thickTop="1" thickBot="1" x14ac:dyDescent="0.3">
      <c r="A519" s="366" t="s">
        <v>4572</v>
      </c>
      <c r="B519" s="367" t="s">
        <v>4573</v>
      </c>
      <c r="C519" s="368" t="s">
        <v>4574</v>
      </c>
      <c r="D519" s="367" t="s">
        <v>4575</v>
      </c>
      <c r="E519" s="367" t="s">
        <v>4576</v>
      </c>
      <c r="F519" s="367" t="s">
        <v>4577</v>
      </c>
      <c r="G519" s="367" t="s">
        <v>4578</v>
      </c>
      <c r="H519" s="369" t="s">
        <v>4579</v>
      </c>
      <c r="I519" s="559"/>
      <c r="J519" s="370" t="s">
        <v>4580</v>
      </c>
      <c r="K519" s="371" t="s">
        <v>4580</v>
      </c>
      <c r="L519" s="577"/>
      <c r="M519" s="369" t="s">
        <v>4579</v>
      </c>
      <c r="N519" s="367" t="s">
        <v>4575</v>
      </c>
      <c r="O519" s="367" t="s">
        <v>4576</v>
      </c>
      <c r="P519" s="367" t="s">
        <v>4577</v>
      </c>
      <c r="Q519" s="367" t="s">
        <v>4578</v>
      </c>
      <c r="R519" s="367" t="s">
        <v>4573</v>
      </c>
      <c r="S519" s="368" t="s">
        <v>4574</v>
      </c>
      <c r="T519" s="372" t="s">
        <v>4572</v>
      </c>
    </row>
    <row r="520" spans="1:20" s="358" customFormat="1" ht="18" thickTop="1" x14ac:dyDescent="0.25">
      <c r="A520" s="476" t="s">
        <v>6129</v>
      </c>
      <c r="B520" s="380" t="s">
        <v>5996</v>
      </c>
      <c r="C520" s="381" t="s">
        <v>4583</v>
      </c>
      <c r="D520" s="2957">
        <v>3.6779994046627595</v>
      </c>
      <c r="E520" s="403"/>
      <c r="F520" s="403"/>
      <c r="G520" s="376"/>
      <c r="H520" s="2598" t="s">
        <v>4943</v>
      </c>
      <c r="I520" s="2599" t="s">
        <v>4585</v>
      </c>
      <c r="J520" s="1090"/>
      <c r="K520" s="1091"/>
      <c r="L520" s="589" t="s">
        <v>4870</v>
      </c>
      <c r="M520" s="374" t="s">
        <v>5008</v>
      </c>
      <c r="N520" s="2957">
        <v>2.8626826817624593</v>
      </c>
      <c r="O520" s="403"/>
      <c r="P520" s="403"/>
      <c r="Q520" s="376"/>
      <c r="R520" s="380" t="s">
        <v>5996</v>
      </c>
      <c r="S520" s="381" t="s">
        <v>4583</v>
      </c>
      <c r="T520" s="1304" t="s">
        <v>6130</v>
      </c>
    </row>
    <row r="521" spans="1:20" s="358" customFormat="1" ht="17.25" customHeight="1" x14ac:dyDescent="0.25">
      <c r="A521" s="393" t="s">
        <v>6131</v>
      </c>
      <c r="B521" s="390" t="s">
        <v>5996</v>
      </c>
      <c r="C521" s="391" t="s">
        <v>4583</v>
      </c>
      <c r="D521" s="389"/>
      <c r="E521" s="2951">
        <v>4.8486427899399711</v>
      </c>
      <c r="F521" s="389"/>
      <c r="G521" s="385"/>
      <c r="H521" s="384" t="s">
        <v>5008</v>
      </c>
      <c r="I521" s="2600" t="s">
        <v>4590</v>
      </c>
      <c r="J521" s="1092"/>
      <c r="K521" s="1093"/>
      <c r="L521" s="590" t="s">
        <v>4872</v>
      </c>
      <c r="M521" s="384" t="s">
        <v>5008</v>
      </c>
      <c r="N521" s="389"/>
      <c r="O521" s="2951">
        <v>2.6553781360861133</v>
      </c>
      <c r="P521" s="389"/>
      <c r="Q521" s="389"/>
      <c r="R521" s="390" t="s">
        <v>5996</v>
      </c>
      <c r="S521" s="391" t="s">
        <v>4583</v>
      </c>
      <c r="T521" s="397" t="s">
        <v>6132</v>
      </c>
    </row>
    <row r="522" spans="1:20" s="358" customFormat="1" ht="17.25" customHeight="1" x14ac:dyDescent="0.25">
      <c r="A522" s="393" t="s">
        <v>6133</v>
      </c>
      <c r="B522" s="390" t="s">
        <v>5996</v>
      </c>
      <c r="C522" s="391" t="s">
        <v>4583</v>
      </c>
      <c r="D522" s="389"/>
      <c r="E522" s="389"/>
      <c r="F522" s="2958">
        <v>5.5900064483583494</v>
      </c>
      <c r="G522" s="389"/>
      <c r="H522" s="384" t="s">
        <v>5008</v>
      </c>
      <c r="I522" s="2600" t="s">
        <v>4595</v>
      </c>
      <c r="J522" s="1094"/>
      <c r="K522" s="1095"/>
      <c r="L522" s="591" t="s">
        <v>4875</v>
      </c>
      <c r="M522" s="1305" t="s">
        <v>6085</v>
      </c>
      <c r="N522" s="389"/>
      <c r="O522" s="389"/>
      <c r="P522" s="2958">
        <v>4.3625127482454538</v>
      </c>
      <c r="Q522" s="389"/>
      <c r="R522" s="390" t="s">
        <v>5996</v>
      </c>
      <c r="S522" s="391" t="s">
        <v>4583</v>
      </c>
      <c r="T522" s="397" t="s">
        <v>6134</v>
      </c>
    </row>
    <row r="523" spans="1:20" s="358" customFormat="1" ht="17.25" customHeight="1" x14ac:dyDescent="0.25">
      <c r="A523" s="393" t="s">
        <v>6135</v>
      </c>
      <c r="B523" s="390" t="s">
        <v>5996</v>
      </c>
      <c r="C523" s="391" t="s">
        <v>4583</v>
      </c>
      <c r="D523" s="2958">
        <v>4.4080684021493228</v>
      </c>
      <c r="E523" s="389"/>
      <c r="F523" s="389"/>
      <c r="G523" s="389"/>
      <c r="H523" s="384" t="s">
        <v>5008</v>
      </c>
      <c r="I523" s="560" t="s">
        <v>4652</v>
      </c>
      <c r="J523" s="1094"/>
      <c r="K523" s="1095"/>
      <c r="L523" s="580" t="s">
        <v>4601</v>
      </c>
      <c r="M523" s="384" t="s">
        <v>5008</v>
      </c>
      <c r="N523" s="2958">
        <v>5.3842443526260757</v>
      </c>
      <c r="O523" s="389"/>
      <c r="P523" s="389"/>
      <c r="Q523" s="389"/>
      <c r="R523" s="390" t="s">
        <v>5996</v>
      </c>
      <c r="S523" s="391" t="s">
        <v>4583</v>
      </c>
      <c r="T523" s="397" t="s">
        <v>6136</v>
      </c>
    </row>
    <row r="524" spans="1:20" s="358" customFormat="1" ht="17.25" customHeight="1" x14ac:dyDescent="0.25">
      <c r="A524" s="393" t="s">
        <v>6137</v>
      </c>
      <c r="B524" s="390" t="s">
        <v>5996</v>
      </c>
      <c r="C524" s="391" t="s">
        <v>4583</v>
      </c>
      <c r="D524" s="389"/>
      <c r="E524" s="2951">
        <v>4.5618058874525458</v>
      </c>
      <c r="F524" s="389"/>
      <c r="G524" s="389"/>
      <c r="H524" s="384" t="s">
        <v>5008</v>
      </c>
      <c r="I524" s="560" t="s">
        <v>4655</v>
      </c>
      <c r="J524" s="1094"/>
      <c r="K524" s="1095"/>
      <c r="L524" s="580" t="s">
        <v>4604</v>
      </c>
      <c r="M524" s="384" t="s">
        <v>5008</v>
      </c>
      <c r="N524" s="389"/>
      <c r="O524" s="2951">
        <v>6.7420190943904146</v>
      </c>
      <c r="P524" s="389"/>
      <c r="Q524" s="389"/>
      <c r="R524" s="390" t="s">
        <v>5996</v>
      </c>
      <c r="S524" s="391" t="s">
        <v>4583</v>
      </c>
      <c r="T524" s="397" t="s">
        <v>6138</v>
      </c>
    </row>
    <row r="525" spans="1:20" s="358" customFormat="1" ht="17.25" customHeight="1" x14ac:dyDescent="0.25">
      <c r="A525" s="393" t="s">
        <v>6139</v>
      </c>
      <c r="B525" s="390" t="s">
        <v>5996</v>
      </c>
      <c r="C525" s="391" t="s">
        <v>4583</v>
      </c>
      <c r="D525" s="389"/>
      <c r="E525" s="389"/>
      <c r="F525" s="2958">
        <v>2.3224908792811338</v>
      </c>
      <c r="G525" s="389"/>
      <c r="H525" s="384" t="s">
        <v>5008</v>
      </c>
      <c r="I525" s="560" t="s">
        <v>4660</v>
      </c>
      <c r="J525" s="1094"/>
      <c r="K525" s="1095"/>
      <c r="L525" s="580" t="s">
        <v>4607</v>
      </c>
      <c r="M525" s="1305" t="s">
        <v>6085</v>
      </c>
      <c r="N525" s="389"/>
      <c r="O525" s="389"/>
      <c r="P525" s="2958">
        <v>1.3729098257086951</v>
      </c>
      <c r="Q525" s="389"/>
      <c r="R525" s="390" t="s">
        <v>5996</v>
      </c>
      <c r="S525" s="391" t="s">
        <v>4583</v>
      </c>
      <c r="T525" s="397" t="s">
        <v>6140</v>
      </c>
    </row>
    <row r="526" spans="1:20" s="358" customFormat="1" ht="17.25" customHeight="1" x14ac:dyDescent="0.25">
      <c r="A526" s="393" t="s">
        <v>6141</v>
      </c>
      <c r="B526" s="390" t="s">
        <v>5996</v>
      </c>
      <c r="C526" s="391" t="s">
        <v>4583</v>
      </c>
      <c r="D526" s="2958">
        <v>4.3279484130335675</v>
      </c>
      <c r="E526" s="389"/>
      <c r="F526" s="389"/>
      <c r="G526" s="389"/>
      <c r="H526" s="384" t="s">
        <v>5008</v>
      </c>
      <c r="I526" s="560" t="s">
        <v>4664</v>
      </c>
      <c r="J526" s="1094"/>
      <c r="K526" s="1095"/>
      <c r="L526" s="580" t="s">
        <v>4609</v>
      </c>
      <c r="M526" s="1305" t="s">
        <v>6085</v>
      </c>
      <c r="N526" s="2958">
        <v>2.3177652464986758</v>
      </c>
      <c r="O526" s="389"/>
      <c r="P526" s="389"/>
      <c r="Q526" s="389"/>
      <c r="R526" s="390" t="s">
        <v>5996</v>
      </c>
      <c r="S526" s="391" t="s">
        <v>4583</v>
      </c>
      <c r="T526" s="397" t="s">
        <v>6142</v>
      </c>
    </row>
    <row r="527" spans="1:20" s="358" customFormat="1" ht="17.25" customHeight="1" x14ac:dyDescent="0.25">
      <c r="A527" s="450" t="s">
        <v>6143</v>
      </c>
      <c r="B527" s="390" t="s">
        <v>5996</v>
      </c>
      <c r="C527" s="391" t="s">
        <v>4583</v>
      </c>
      <c r="D527" s="389"/>
      <c r="E527" s="2958">
        <v>3.6629859611555289</v>
      </c>
      <c r="F527" s="389"/>
      <c r="G527" s="389"/>
      <c r="H527" s="1305" t="s">
        <v>6085</v>
      </c>
      <c r="I527" s="560" t="s">
        <v>4668</v>
      </c>
      <c r="J527" s="1094"/>
      <c r="K527" s="1095"/>
      <c r="L527" s="580" t="s">
        <v>4611</v>
      </c>
      <c r="M527" s="384" t="s">
        <v>5008</v>
      </c>
      <c r="N527" s="389"/>
      <c r="O527" s="2958">
        <v>8.1452615549973508</v>
      </c>
      <c r="P527" s="389"/>
      <c r="Q527" s="389"/>
      <c r="R527" s="390" t="s">
        <v>5996</v>
      </c>
      <c r="S527" s="1303" t="s">
        <v>4730</v>
      </c>
      <c r="T527" s="397" t="s">
        <v>6144</v>
      </c>
    </row>
    <row r="528" spans="1:20" s="358" customFormat="1" ht="17.25" customHeight="1" x14ac:dyDescent="0.25">
      <c r="A528" s="450" t="s">
        <v>6145</v>
      </c>
      <c r="B528" s="390" t="s">
        <v>5996</v>
      </c>
      <c r="C528" s="391" t="s">
        <v>4583</v>
      </c>
      <c r="D528" s="389"/>
      <c r="E528" s="389"/>
      <c r="F528" s="2958">
        <v>4.7873814731541877</v>
      </c>
      <c r="G528" s="389"/>
      <c r="H528" s="1306" t="s">
        <v>4584</v>
      </c>
      <c r="I528" s="560" t="s">
        <v>4672</v>
      </c>
      <c r="J528" s="1094"/>
      <c r="K528" s="1095"/>
      <c r="L528" s="580" t="s">
        <v>4613</v>
      </c>
      <c r="M528" s="384" t="s">
        <v>5008</v>
      </c>
      <c r="N528" s="389"/>
      <c r="O528" s="389"/>
      <c r="P528" s="2958">
        <v>4.5420638396508277</v>
      </c>
      <c r="Q528" s="389"/>
      <c r="R528" s="390" t="s">
        <v>5996</v>
      </c>
      <c r="S528" s="1303" t="s">
        <v>4730</v>
      </c>
      <c r="T528" s="397" t="s">
        <v>6146</v>
      </c>
    </row>
    <row r="529" spans="1:20" s="358" customFormat="1" ht="17.25" customHeight="1" x14ac:dyDescent="0.25">
      <c r="A529" s="450" t="s">
        <v>6147</v>
      </c>
      <c r="B529" s="390" t="s">
        <v>5996</v>
      </c>
      <c r="C529" s="391" t="s">
        <v>4583</v>
      </c>
      <c r="D529" s="2958">
        <v>3.3129381688353452</v>
      </c>
      <c r="E529" s="389"/>
      <c r="F529" s="389"/>
      <c r="G529" s="389"/>
      <c r="H529" s="1306" t="s">
        <v>4584</v>
      </c>
      <c r="I529" s="560" t="s">
        <v>4677</v>
      </c>
      <c r="J529" s="1094"/>
      <c r="K529" s="1095"/>
      <c r="L529" s="580" t="s">
        <v>4617</v>
      </c>
      <c r="M529" s="384" t="s">
        <v>5008</v>
      </c>
      <c r="N529" s="2958">
        <v>7.7998527066728176</v>
      </c>
      <c r="O529" s="389"/>
      <c r="P529" s="389"/>
      <c r="Q529" s="389"/>
      <c r="R529" s="390" t="s">
        <v>5996</v>
      </c>
      <c r="S529" s="1303" t="s">
        <v>4730</v>
      </c>
      <c r="T529" s="397" t="s">
        <v>6148</v>
      </c>
    </row>
    <row r="530" spans="1:20" s="358" customFormat="1" ht="17.25" customHeight="1" x14ac:dyDescent="0.25">
      <c r="A530" s="450"/>
      <c r="B530" s="390" t="s">
        <v>569</v>
      </c>
      <c r="C530" s="1303" t="s">
        <v>4730</v>
      </c>
      <c r="D530" s="389"/>
      <c r="E530" s="2951">
        <v>1.1823143303152066</v>
      </c>
      <c r="F530" s="389"/>
      <c r="G530" s="389"/>
      <c r="H530" s="384" t="s">
        <v>5008</v>
      </c>
      <c r="I530" s="2600" t="s">
        <v>6101</v>
      </c>
      <c r="J530" s="1094"/>
      <c r="K530" s="1095"/>
      <c r="L530" s="591" t="s">
        <v>6102</v>
      </c>
      <c r="M530" s="384" t="s">
        <v>5008</v>
      </c>
      <c r="N530" s="389"/>
      <c r="O530" s="2951">
        <v>7.3646168358077997</v>
      </c>
      <c r="P530" s="389"/>
      <c r="Q530" s="389"/>
      <c r="R530" s="390" t="s">
        <v>5996</v>
      </c>
      <c r="S530" s="1303" t="s">
        <v>4730</v>
      </c>
      <c r="T530" s="397" t="s">
        <v>6149</v>
      </c>
    </row>
    <row r="531" spans="1:20" s="358" customFormat="1" ht="17.25" customHeight="1" thickBot="1" x14ac:dyDescent="0.3">
      <c r="A531" s="433"/>
      <c r="B531" s="438" t="s">
        <v>4598</v>
      </c>
      <c r="C531" s="434" t="s">
        <v>4649</v>
      </c>
      <c r="D531" s="435"/>
      <c r="E531" s="435"/>
      <c r="F531" s="2959">
        <v>1.8155083205215203</v>
      </c>
      <c r="G531" s="435"/>
      <c r="H531" s="434" t="s">
        <v>5008</v>
      </c>
      <c r="I531" s="2601" t="s">
        <v>6104</v>
      </c>
      <c r="J531" s="1300"/>
      <c r="K531" s="1301"/>
      <c r="L531" s="1302" t="s">
        <v>6105</v>
      </c>
      <c r="M531" s="434" t="s">
        <v>5008</v>
      </c>
      <c r="N531" s="435"/>
      <c r="O531" s="435"/>
      <c r="P531" s="2959">
        <v>0</v>
      </c>
      <c r="Q531" s="435"/>
      <c r="R531" s="438" t="s">
        <v>4598</v>
      </c>
      <c r="S531" s="434" t="s">
        <v>4649</v>
      </c>
      <c r="T531" s="440"/>
    </row>
    <row r="532" spans="1:20" s="358" customFormat="1" ht="18.600000000000001" thickTop="1" thickBot="1" x14ac:dyDescent="0.3">
      <c r="L532" s="2593"/>
      <c r="M532" s="413" t="s">
        <v>5652</v>
      </c>
      <c r="N532" s="414">
        <f>SUM(D520:D531,N520:N531)</f>
        <v>34.091499376241025</v>
      </c>
      <c r="O532" s="414">
        <f>SUM(E520:E531,O520:O531)</f>
        <v>39.163024590144929</v>
      </c>
      <c r="P532" s="414">
        <f>SUM(F520:F531,P520:P531)</f>
        <v>24.792873534920169</v>
      </c>
    </row>
    <row r="533" spans="1:20" s="358" customFormat="1" ht="18.600000000000001" thickTop="1" thickBot="1" x14ac:dyDescent="0.3">
      <c r="A533" s="357" t="s">
        <v>6976</v>
      </c>
      <c r="C533" s="3546" t="s">
        <v>6150</v>
      </c>
      <c r="D533" s="3546"/>
      <c r="E533" s="3546"/>
      <c r="F533" s="3546"/>
      <c r="G533" s="359"/>
      <c r="H533" s="360"/>
      <c r="I533" s="360"/>
      <c r="J533" s="3554" t="s">
        <v>4722</v>
      </c>
      <c r="K533" s="3555"/>
      <c r="L533" s="2590"/>
      <c r="M533" s="360"/>
      <c r="N533" s="359"/>
      <c r="O533" s="359"/>
      <c r="P533" s="359"/>
      <c r="Q533" s="359"/>
      <c r="R533" s="359"/>
      <c r="S533" s="359"/>
    </row>
    <row r="534" spans="1:20" s="358" customFormat="1" ht="15" customHeight="1" thickTop="1" thickBot="1" x14ac:dyDescent="0.3">
      <c r="A534" s="3"/>
      <c r="B534"/>
      <c r="C534"/>
      <c r="D534" s="54"/>
      <c r="E534" s="54"/>
      <c r="F534" s="54"/>
      <c r="G534" s="54"/>
      <c r="H534" s="4"/>
      <c r="I534" s="4"/>
      <c r="J534"/>
      <c r="K534" s="56"/>
      <c r="L534" s="567"/>
      <c r="M534" s="1448" t="s">
        <v>4570</v>
      </c>
      <c r="N534" s="1445">
        <v>37</v>
      </c>
      <c r="O534" s="1446">
        <v>27.7</v>
      </c>
      <c r="P534" s="1447">
        <v>24</v>
      </c>
      <c r="Q534" s="510" t="s">
        <v>4571</v>
      </c>
      <c r="R534" s="133"/>
      <c r="S534" s="128"/>
      <c r="T534" s="365"/>
    </row>
    <row r="535" spans="1:20" s="358" customFormat="1" ht="18.600000000000001" thickTop="1" thickBot="1" x14ac:dyDescent="0.3">
      <c r="A535" s="366" t="s">
        <v>4572</v>
      </c>
      <c r="B535" s="367" t="s">
        <v>4573</v>
      </c>
      <c r="C535" s="368" t="s">
        <v>4574</v>
      </c>
      <c r="D535" s="367" t="s">
        <v>4575</v>
      </c>
      <c r="E535" s="367" t="s">
        <v>4576</v>
      </c>
      <c r="F535" s="367" t="s">
        <v>4577</v>
      </c>
      <c r="G535" s="367" t="s">
        <v>4578</v>
      </c>
      <c r="H535" s="369" t="s">
        <v>4579</v>
      </c>
      <c r="I535" s="559"/>
      <c r="J535" s="370" t="s">
        <v>4580</v>
      </c>
      <c r="K535" s="371" t="s">
        <v>4580</v>
      </c>
      <c r="L535" s="577"/>
      <c r="M535" s="369" t="s">
        <v>4579</v>
      </c>
      <c r="N535" s="367" t="s">
        <v>4575</v>
      </c>
      <c r="O535" s="367" t="s">
        <v>4576</v>
      </c>
      <c r="P535" s="367" t="s">
        <v>4577</v>
      </c>
      <c r="Q535" s="367" t="s">
        <v>4578</v>
      </c>
      <c r="R535" s="367" t="s">
        <v>4573</v>
      </c>
      <c r="S535" s="368" t="s">
        <v>4574</v>
      </c>
      <c r="T535" s="372" t="s">
        <v>4572</v>
      </c>
    </row>
    <row r="536" spans="1:20" s="358" customFormat="1" ht="18" thickTop="1" x14ac:dyDescent="0.25">
      <c r="A536" s="476" t="s">
        <v>6151</v>
      </c>
      <c r="B536" s="380" t="s">
        <v>5996</v>
      </c>
      <c r="C536" s="381" t="s">
        <v>4583</v>
      </c>
      <c r="D536" s="2957">
        <v>4.0021395429784272</v>
      </c>
      <c r="E536" s="403"/>
      <c r="F536" s="403"/>
      <c r="G536" s="376"/>
      <c r="H536" s="2598" t="s">
        <v>4943</v>
      </c>
      <c r="I536" s="2599" t="s">
        <v>4585</v>
      </c>
      <c r="J536" s="1090"/>
      <c r="K536" s="1091"/>
      <c r="L536" s="589" t="s">
        <v>4870</v>
      </c>
      <c r="M536" s="374" t="s">
        <v>5008</v>
      </c>
      <c r="N536" s="2957">
        <v>2.8229552890524237</v>
      </c>
      <c r="O536" s="403"/>
      <c r="P536" s="403"/>
      <c r="Q536" s="376"/>
      <c r="R536" s="380" t="s">
        <v>5996</v>
      </c>
      <c r="S536" s="381" t="s">
        <v>4583</v>
      </c>
      <c r="T536" s="1304" t="s">
        <v>6152</v>
      </c>
    </row>
    <row r="537" spans="1:20" s="358" customFormat="1" ht="17.25" customHeight="1" x14ac:dyDescent="0.25">
      <c r="A537" s="393" t="s">
        <v>6153</v>
      </c>
      <c r="B537" s="390" t="s">
        <v>5996</v>
      </c>
      <c r="C537" s="391" t="s">
        <v>4583</v>
      </c>
      <c r="D537" s="389"/>
      <c r="E537" s="2951">
        <v>4.7818087584842477</v>
      </c>
      <c r="F537" s="389"/>
      <c r="G537" s="385"/>
      <c r="H537" s="384" t="s">
        <v>5008</v>
      </c>
      <c r="I537" s="2600" t="s">
        <v>4590</v>
      </c>
      <c r="J537" s="1092"/>
      <c r="K537" s="1093"/>
      <c r="L537" s="590" t="s">
        <v>4872</v>
      </c>
      <c r="M537" s="384" t="s">
        <v>5008</v>
      </c>
      <c r="N537" s="389"/>
      <c r="O537" s="2951">
        <v>2.3563290769608769</v>
      </c>
      <c r="P537" s="389"/>
      <c r="Q537" s="389"/>
      <c r="R537" s="390" t="s">
        <v>5996</v>
      </c>
      <c r="S537" s="391" t="s">
        <v>4583</v>
      </c>
      <c r="T537" s="397" t="s">
        <v>6154</v>
      </c>
    </row>
    <row r="538" spans="1:20" s="358" customFormat="1" ht="17.25" customHeight="1" x14ac:dyDescent="0.25">
      <c r="A538" s="393" t="s">
        <v>6155</v>
      </c>
      <c r="B538" s="390" t="s">
        <v>5996</v>
      </c>
      <c r="C538" s="391" t="s">
        <v>4583</v>
      </c>
      <c r="D538" s="389"/>
      <c r="E538" s="389"/>
      <c r="F538" s="2958">
        <v>5.1268113899131027</v>
      </c>
      <c r="G538" s="389"/>
      <c r="H538" s="384" t="s">
        <v>5008</v>
      </c>
      <c r="I538" s="2600" t="s">
        <v>4595</v>
      </c>
      <c r="J538" s="1094"/>
      <c r="K538" s="1095"/>
      <c r="L538" s="591" t="s">
        <v>4875</v>
      </c>
      <c r="M538" s="1305" t="s">
        <v>6085</v>
      </c>
      <c r="N538" s="389"/>
      <c r="O538" s="389"/>
      <c r="P538" s="2958">
        <v>2.958372639746897</v>
      </c>
      <c r="Q538" s="389"/>
      <c r="R538" s="390" t="s">
        <v>5996</v>
      </c>
      <c r="S538" s="391" t="s">
        <v>4583</v>
      </c>
      <c r="T538" s="397" t="s">
        <v>6156</v>
      </c>
    </row>
    <row r="539" spans="1:20" s="358" customFormat="1" ht="17.25" customHeight="1" x14ac:dyDescent="0.25">
      <c r="A539" s="393" t="s">
        <v>6157</v>
      </c>
      <c r="B539" s="390" t="s">
        <v>5996</v>
      </c>
      <c r="C539" s="391" t="s">
        <v>4583</v>
      </c>
      <c r="D539" s="2958">
        <v>4.2732178557314136</v>
      </c>
      <c r="E539" s="389"/>
      <c r="F539" s="389"/>
      <c r="G539" s="389"/>
      <c r="H539" s="384" t="s">
        <v>5008</v>
      </c>
      <c r="I539" s="560" t="s">
        <v>4652</v>
      </c>
      <c r="J539" s="1094"/>
      <c r="K539" s="1095"/>
      <c r="L539" s="580" t="s">
        <v>4601</v>
      </c>
      <c r="M539" s="384" t="s">
        <v>5008</v>
      </c>
      <c r="N539" s="2958">
        <v>5.8281326760103855</v>
      </c>
      <c r="O539" s="389"/>
      <c r="P539" s="389"/>
      <c r="Q539" s="389"/>
      <c r="R539" s="390" t="s">
        <v>5996</v>
      </c>
      <c r="S539" s="391" t="s">
        <v>4583</v>
      </c>
      <c r="T539" s="397" t="s">
        <v>6158</v>
      </c>
    </row>
    <row r="540" spans="1:20" s="358" customFormat="1" ht="17.25" customHeight="1" x14ac:dyDescent="0.25">
      <c r="A540" s="393" t="s">
        <v>6159</v>
      </c>
      <c r="B540" s="390" t="s">
        <v>5996</v>
      </c>
      <c r="C540" s="391" t="s">
        <v>4583</v>
      </c>
      <c r="D540" s="389"/>
      <c r="E540" s="2951">
        <v>4.3680340843299517</v>
      </c>
      <c r="F540" s="389"/>
      <c r="G540" s="389"/>
      <c r="H540" s="384" t="s">
        <v>5008</v>
      </c>
      <c r="I540" s="560" t="s">
        <v>4655</v>
      </c>
      <c r="J540" s="1094"/>
      <c r="K540" s="1095"/>
      <c r="L540" s="580" t="s">
        <v>4604</v>
      </c>
      <c r="M540" s="384" t="s">
        <v>5008</v>
      </c>
      <c r="N540" s="389"/>
      <c r="O540" s="2951">
        <v>6.4970001325265274</v>
      </c>
      <c r="P540" s="389"/>
      <c r="Q540" s="389"/>
      <c r="R540" s="390" t="s">
        <v>5996</v>
      </c>
      <c r="S540" s="391" t="s">
        <v>4583</v>
      </c>
      <c r="T540" s="397" t="s">
        <v>6160</v>
      </c>
    </row>
    <row r="541" spans="1:20" s="358" customFormat="1" ht="17.25" customHeight="1" x14ac:dyDescent="0.25">
      <c r="A541" s="393" t="s">
        <v>6161</v>
      </c>
      <c r="B541" s="390" t="s">
        <v>5996</v>
      </c>
      <c r="C541" s="391" t="s">
        <v>4583</v>
      </c>
      <c r="D541" s="389"/>
      <c r="E541" s="389"/>
      <c r="F541" s="2958">
        <v>2.4723718891740645</v>
      </c>
      <c r="G541" s="389"/>
      <c r="H541" s="384" t="s">
        <v>5008</v>
      </c>
      <c r="I541" s="560" t="s">
        <v>4660</v>
      </c>
      <c r="J541" s="1094"/>
      <c r="K541" s="1095"/>
      <c r="L541" s="580" t="s">
        <v>4607</v>
      </c>
      <c r="M541" s="1305" t="s">
        <v>6085</v>
      </c>
      <c r="N541" s="389"/>
      <c r="O541" s="389"/>
      <c r="P541" s="2958">
        <v>1.3923050688943559</v>
      </c>
      <c r="Q541" s="389"/>
      <c r="R541" s="390" t="s">
        <v>5996</v>
      </c>
      <c r="S541" s="391" t="s">
        <v>4583</v>
      </c>
      <c r="T541" s="397" t="s">
        <v>6162</v>
      </c>
    </row>
    <row r="542" spans="1:20" s="358" customFormat="1" ht="17.25" customHeight="1" x14ac:dyDescent="0.25">
      <c r="A542" s="393" t="s">
        <v>6163</v>
      </c>
      <c r="B542" s="390" t="s">
        <v>5996</v>
      </c>
      <c r="C542" s="391" t="s">
        <v>4583</v>
      </c>
      <c r="D542" s="2958">
        <v>4.0657211879381796</v>
      </c>
      <c r="E542" s="389"/>
      <c r="F542" s="389"/>
      <c r="G542" s="389"/>
      <c r="H542" s="384" t="s">
        <v>5008</v>
      </c>
      <c r="I542" s="560" t="s">
        <v>4664</v>
      </c>
      <c r="J542" s="1094"/>
      <c r="K542" s="1095"/>
      <c r="L542" s="580" t="s">
        <v>4609</v>
      </c>
      <c r="M542" s="1305" t="s">
        <v>6085</v>
      </c>
      <c r="N542" s="2958">
        <v>2.3399546781852281</v>
      </c>
      <c r="O542" s="389"/>
      <c r="P542" s="389"/>
      <c r="Q542" s="389"/>
      <c r="R542" s="390" t="s">
        <v>5996</v>
      </c>
      <c r="S542" s="391" t="s">
        <v>4583</v>
      </c>
      <c r="T542" s="397" t="s">
        <v>6164</v>
      </c>
    </row>
    <row r="543" spans="1:20" s="358" customFormat="1" ht="17.25" customHeight="1" x14ac:dyDescent="0.25">
      <c r="A543" s="450" t="s">
        <v>6165</v>
      </c>
      <c r="B543" s="390" t="s">
        <v>5996</v>
      </c>
      <c r="C543" s="391" t="s">
        <v>4583</v>
      </c>
      <c r="D543" s="389"/>
      <c r="E543" s="2958">
        <v>3.7615005394402967</v>
      </c>
      <c r="F543" s="389"/>
      <c r="G543" s="389"/>
      <c r="H543" s="1305" t="s">
        <v>6085</v>
      </c>
      <c r="I543" s="560" t="s">
        <v>4668</v>
      </c>
      <c r="J543" s="1094"/>
      <c r="K543" s="1095"/>
      <c r="L543" s="580" t="s">
        <v>4611</v>
      </c>
      <c r="M543" s="384" t="s">
        <v>5008</v>
      </c>
      <c r="N543" s="389"/>
      <c r="O543" s="2958">
        <v>8.5137022979050911</v>
      </c>
      <c r="P543" s="389"/>
      <c r="Q543" s="389"/>
      <c r="R543" s="390" t="s">
        <v>5996</v>
      </c>
      <c r="S543" s="1303" t="s">
        <v>4730</v>
      </c>
      <c r="T543" s="397" t="s">
        <v>6166</v>
      </c>
    </row>
    <row r="544" spans="1:20" s="358" customFormat="1" ht="17.25" customHeight="1" x14ac:dyDescent="0.25">
      <c r="A544" s="450" t="s">
        <v>6167</v>
      </c>
      <c r="B544" s="390" t="s">
        <v>5996</v>
      </c>
      <c r="C544" s="391" t="s">
        <v>4583</v>
      </c>
      <c r="D544" s="389"/>
      <c r="E544" s="389"/>
      <c r="F544" s="2958">
        <v>4.3797013059000705</v>
      </c>
      <c r="G544" s="389"/>
      <c r="H544" s="1306" t="s">
        <v>4584</v>
      </c>
      <c r="I544" s="560" t="s">
        <v>4672</v>
      </c>
      <c r="J544" s="1094"/>
      <c r="K544" s="1095"/>
      <c r="L544" s="580" t="s">
        <v>4613</v>
      </c>
      <c r="M544" s="384" t="s">
        <v>5008</v>
      </c>
      <c r="N544" s="389"/>
      <c r="O544" s="389"/>
      <c r="P544" s="2958">
        <v>4.330253187721862</v>
      </c>
      <c r="Q544" s="389"/>
      <c r="R544" s="390" t="s">
        <v>5996</v>
      </c>
      <c r="S544" s="1303" t="s">
        <v>4730</v>
      </c>
      <c r="T544" s="397" t="s">
        <v>6168</v>
      </c>
    </row>
    <row r="545" spans="1:20" s="358" customFormat="1" ht="17.25" customHeight="1" x14ac:dyDescent="0.25">
      <c r="A545" s="450" t="s">
        <v>6169</v>
      </c>
      <c r="B545" s="390" t="s">
        <v>5996</v>
      </c>
      <c r="C545" s="391" t="s">
        <v>4583</v>
      </c>
      <c r="D545" s="2958">
        <v>3.523111260566929</v>
      </c>
      <c r="E545" s="389"/>
      <c r="F545" s="389"/>
      <c r="G545" s="389"/>
      <c r="H545" s="1306" t="s">
        <v>4584</v>
      </c>
      <c r="I545" s="560" t="s">
        <v>4677</v>
      </c>
      <c r="J545" s="1094"/>
      <c r="K545" s="1095"/>
      <c r="L545" s="580" t="s">
        <v>4617</v>
      </c>
      <c r="M545" s="384" t="s">
        <v>5008</v>
      </c>
      <c r="N545" s="2958">
        <v>3.2377054667741159</v>
      </c>
      <c r="O545" s="389"/>
      <c r="P545" s="389"/>
      <c r="Q545" s="389"/>
      <c r="R545" s="390" t="s">
        <v>5996</v>
      </c>
      <c r="S545" s="1303" t="s">
        <v>4730</v>
      </c>
      <c r="T545" s="397" t="s">
        <v>6170</v>
      </c>
    </row>
    <row r="546" spans="1:20" s="358" customFormat="1" ht="17.25" customHeight="1" x14ac:dyDescent="0.25">
      <c r="A546" s="450"/>
      <c r="B546" s="390" t="s">
        <v>569</v>
      </c>
      <c r="C546" s="1303" t="s">
        <v>4730</v>
      </c>
      <c r="D546" s="389"/>
      <c r="E546" s="2951">
        <v>1.1204144246435634</v>
      </c>
      <c r="F546" s="389"/>
      <c r="G546" s="389"/>
      <c r="H546" s="384" t="s">
        <v>5008</v>
      </c>
      <c r="I546" s="2600" t="s">
        <v>6101</v>
      </c>
      <c r="J546" s="1094"/>
      <c r="K546" s="1095"/>
      <c r="L546" s="591" t="s">
        <v>6102</v>
      </c>
      <c r="M546" s="384" t="s">
        <v>5008</v>
      </c>
      <c r="N546" s="389"/>
      <c r="O546" s="2951">
        <v>3.2135338472912371</v>
      </c>
      <c r="P546" s="389"/>
      <c r="Q546" s="389"/>
      <c r="R546" s="390" t="s">
        <v>5996</v>
      </c>
      <c r="S546" s="1303" t="s">
        <v>4730</v>
      </c>
      <c r="T546" s="397" t="s">
        <v>6171</v>
      </c>
    </row>
    <row r="547" spans="1:20" s="358" customFormat="1" ht="17.25" customHeight="1" thickBot="1" x14ac:dyDescent="0.3">
      <c r="A547" s="433"/>
      <c r="B547" s="438" t="s">
        <v>4598</v>
      </c>
      <c r="C547" s="434" t="s">
        <v>4649</v>
      </c>
      <c r="D547" s="435"/>
      <c r="E547" s="435"/>
      <c r="F547" s="2959">
        <v>1.0846732392712914</v>
      </c>
      <c r="G547" s="435"/>
      <c r="H547" s="434" t="s">
        <v>5008</v>
      </c>
      <c r="I547" s="2601" t="s">
        <v>6104</v>
      </c>
      <c r="J547" s="1300"/>
      <c r="K547" s="1301"/>
      <c r="L547" s="1302" t="s">
        <v>6105</v>
      </c>
      <c r="M547" s="434" t="s">
        <v>5008</v>
      </c>
      <c r="N547" s="435"/>
      <c r="O547" s="435"/>
      <c r="P547" s="2959">
        <v>0</v>
      </c>
      <c r="Q547" s="435"/>
      <c r="R547" s="438" t="s">
        <v>4598</v>
      </c>
      <c r="S547" s="434" t="s">
        <v>4649</v>
      </c>
      <c r="T547" s="440"/>
    </row>
    <row r="548" spans="1:20" s="358" customFormat="1" ht="18" thickTop="1" x14ac:dyDescent="0.25">
      <c r="L548" s="2593"/>
      <c r="M548" s="413" t="s">
        <v>5652</v>
      </c>
      <c r="N548" s="414">
        <f>SUM(D536:D547,N536:N547)</f>
        <v>30.092937957237105</v>
      </c>
      <c r="O548" s="414">
        <f>SUM(E536:E547,O536:O547)</f>
        <v>34.612323161581791</v>
      </c>
      <c r="P548" s="414">
        <f>SUM(F536:F547,P536:P547)</f>
        <v>21.744488720621643</v>
      </c>
    </row>
    <row r="549" spans="1:20" s="358" customFormat="1" ht="17.399999999999999" x14ac:dyDescent="0.25">
      <c r="A549" s="357" t="s">
        <v>6172</v>
      </c>
      <c r="B549" s="360"/>
      <c r="C549" s="453"/>
      <c r="D549" s="454"/>
      <c r="E549" s="454"/>
      <c r="F549" s="454"/>
      <c r="G549" s="454"/>
      <c r="H549" s="360"/>
      <c r="I549" s="360"/>
      <c r="J549" s="455"/>
      <c r="K549" s="455"/>
      <c r="L549" s="588"/>
      <c r="M549" s="413"/>
      <c r="N549" s="454"/>
      <c r="O549" s="454"/>
      <c r="P549" s="454"/>
      <c r="Q549" s="454"/>
      <c r="R549" s="456"/>
      <c r="S549" s="360"/>
      <c r="T549" s="363"/>
    </row>
    <row r="550" spans="1:20" s="358" customFormat="1" ht="18" thickBot="1" x14ac:dyDescent="0.3">
      <c r="L550" s="2593"/>
      <c r="M550" s="413"/>
      <c r="N550" s="414"/>
      <c r="O550" s="414"/>
      <c r="P550" s="414"/>
    </row>
    <row r="551" spans="1:20" s="358" customFormat="1" ht="18.600000000000001" thickTop="1" thickBot="1" x14ac:dyDescent="0.3">
      <c r="A551" s="366" t="s">
        <v>4572</v>
      </c>
      <c r="B551" s="367" t="s">
        <v>4573</v>
      </c>
      <c r="C551" s="368" t="s">
        <v>4574</v>
      </c>
      <c r="D551" s="367" t="s">
        <v>4575</v>
      </c>
      <c r="E551" s="367" t="s">
        <v>4576</v>
      </c>
      <c r="F551" s="367" t="s">
        <v>4577</v>
      </c>
      <c r="G551" s="367" t="s">
        <v>4578</v>
      </c>
      <c r="H551" s="369" t="s">
        <v>4579</v>
      </c>
      <c r="I551" s="559"/>
      <c r="J551" s="370" t="s">
        <v>4580</v>
      </c>
      <c r="K551" s="371" t="s">
        <v>4580</v>
      </c>
      <c r="L551" s="577"/>
      <c r="M551" s="369" t="s">
        <v>4579</v>
      </c>
      <c r="N551" s="367" t="s">
        <v>4575</v>
      </c>
      <c r="O551" s="367" t="s">
        <v>4576</v>
      </c>
      <c r="P551" s="367" t="s">
        <v>4577</v>
      </c>
      <c r="Q551" s="367" t="s">
        <v>4578</v>
      </c>
      <c r="R551" s="367" t="s">
        <v>4573</v>
      </c>
      <c r="S551" s="368" t="s">
        <v>4574</v>
      </c>
      <c r="T551" s="372" t="s">
        <v>4572</v>
      </c>
    </row>
    <row r="552" spans="1:20" s="358" customFormat="1" ht="18" thickTop="1" x14ac:dyDescent="0.25">
      <c r="A552" s="1396" t="s">
        <v>6173</v>
      </c>
      <c r="B552" s="374" t="s">
        <v>4642</v>
      </c>
      <c r="C552" s="391" t="s">
        <v>4583</v>
      </c>
      <c r="D552" s="379">
        <v>5.6</v>
      </c>
      <c r="E552" s="379">
        <v>7.2</v>
      </c>
      <c r="F552" s="379">
        <v>2.2999999999999998</v>
      </c>
      <c r="G552" s="379">
        <v>3.8</v>
      </c>
      <c r="H552" s="2602" t="s">
        <v>6174</v>
      </c>
      <c r="I552" s="2603" t="s">
        <v>6175</v>
      </c>
      <c r="J552" s="377" t="s">
        <v>6176</v>
      </c>
      <c r="K552" s="378" t="s">
        <v>4317</v>
      </c>
      <c r="L552" s="589" t="s">
        <v>4878</v>
      </c>
      <c r="M552" s="2598" t="s">
        <v>6174</v>
      </c>
      <c r="N552" s="379">
        <v>4.5999999999999996</v>
      </c>
      <c r="O552" s="379">
        <v>5</v>
      </c>
      <c r="P552" s="379">
        <v>1.5</v>
      </c>
      <c r="Q552" s="379">
        <v>2.7</v>
      </c>
      <c r="R552" s="380" t="s">
        <v>4642</v>
      </c>
      <c r="S552" s="391" t="s">
        <v>4583</v>
      </c>
      <c r="T552" s="2604" t="s">
        <v>6177</v>
      </c>
    </row>
    <row r="553" spans="1:20" s="358" customFormat="1" ht="17.399999999999999" x14ac:dyDescent="0.25">
      <c r="A553" s="393" t="s">
        <v>6178</v>
      </c>
      <c r="B553" s="384" t="s">
        <v>4638</v>
      </c>
      <c r="C553" s="391" t="s">
        <v>4583</v>
      </c>
      <c r="D553" s="388">
        <v>8.4</v>
      </c>
      <c r="E553" s="388">
        <v>19.2</v>
      </c>
      <c r="F553" s="388">
        <v>9.1999999999999993</v>
      </c>
      <c r="G553" s="388">
        <v>10.7</v>
      </c>
      <c r="H553" s="384" t="s">
        <v>5797</v>
      </c>
      <c r="I553" s="2600" t="s">
        <v>6179</v>
      </c>
      <c r="J553" s="386" t="s">
        <v>6180</v>
      </c>
      <c r="K553" s="387" t="s">
        <v>6181</v>
      </c>
      <c r="L553" s="590" t="s">
        <v>6182</v>
      </c>
      <c r="M553" s="384" t="s">
        <v>5793</v>
      </c>
      <c r="N553" s="388">
        <v>8.6</v>
      </c>
      <c r="O553" s="388">
        <v>8.4</v>
      </c>
      <c r="P553" s="388">
        <v>9</v>
      </c>
      <c r="Q553" s="388">
        <v>2.1</v>
      </c>
      <c r="R553" s="390" t="s">
        <v>4642</v>
      </c>
      <c r="S553" s="391" t="s">
        <v>4583</v>
      </c>
      <c r="T553" s="392" t="s">
        <v>6183</v>
      </c>
    </row>
    <row r="554" spans="1:20" s="358" customFormat="1" ht="18" thickBot="1" x14ac:dyDescent="0.3">
      <c r="A554" s="433" t="s">
        <v>6184</v>
      </c>
      <c r="B554" s="434" t="s">
        <v>4642</v>
      </c>
      <c r="C554" s="439" t="s">
        <v>4583</v>
      </c>
      <c r="D554" s="437">
        <v>11.2</v>
      </c>
      <c r="E554" s="437">
        <v>8</v>
      </c>
      <c r="F554" s="437">
        <v>11.6</v>
      </c>
      <c r="G554" s="437">
        <v>4</v>
      </c>
      <c r="H554" s="434" t="s">
        <v>5793</v>
      </c>
      <c r="I554" s="2601" t="s">
        <v>6185</v>
      </c>
      <c r="J554" s="451" t="s">
        <v>6181</v>
      </c>
      <c r="K554" s="443" t="s">
        <v>6181</v>
      </c>
      <c r="L554" s="1302" t="s">
        <v>6186</v>
      </c>
      <c r="M554" s="434" t="s">
        <v>5793</v>
      </c>
      <c r="N554" s="437">
        <v>11.7</v>
      </c>
      <c r="O554" s="437">
        <v>11.5</v>
      </c>
      <c r="P554" s="437">
        <v>11.5</v>
      </c>
      <c r="Q554" s="437">
        <v>1.8</v>
      </c>
      <c r="R554" s="438" t="s">
        <v>4642</v>
      </c>
      <c r="S554" s="439" t="s">
        <v>4583</v>
      </c>
      <c r="T554" s="440" t="s">
        <v>6187</v>
      </c>
    </row>
    <row r="555" spans="1:20" s="358" customFormat="1" ht="18" thickTop="1" x14ac:dyDescent="0.25">
      <c r="L555" s="2593"/>
    </row>
    <row r="556" spans="1:20" s="358" customFormat="1" ht="17.399999999999999" x14ac:dyDescent="0.25">
      <c r="D556" s="358" t="s">
        <v>4976</v>
      </c>
      <c r="E556" s="358" t="s">
        <v>6188</v>
      </c>
      <c r="L556" s="2593"/>
    </row>
    <row r="557" spans="1:20" s="358" customFormat="1" ht="17.399999999999999" x14ac:dyDescent="0.25">
      <c r="B557" s="358" t="s">
        <v>6189</v>
      </c>
      <c r="D557" s="414">
        <f>SUM(D395:F410,N395:P410,D375:F390,N375:P390,D418:F420,N418:P421,N424:P425,N428:P428,D359:F361,N361:P362,N369:P369,N359:P359,D336:F351,N336:P351,D316:F331,N316:P331,D271:F288,N271:P288,D226:F243,N226:P243,D195:F221,N195:P221,D164:F190,N164:P190,D117:F142,N117:P142,D87:F112,N87:P112,D57:F82,N57:P82,D27:F52,N27:P52)</f>
        <v>534.33833364794145</v>
      </c>
      <c r="E557" s="457">
        <f t="shared" ref="E557:E564" si="0">D557/$D$564</f>
        <v>0.48212470465017954</v>
      </c>
      <c r="L557" s="2593"/>
      <c r="M557" s="358" t="s">
        <v>6895</v>
      </c>
      <c r="N557" s="414">
        <f>N53</f>
        <v>35.414430951670219</v>
      </c>
      <c r="O557" s="414">
        <f t="shared" ref="O557:P557" si="1">O53</f>
        <v>38.356762234636967</v>
      </c>
      <c r="P557" s="414">
        <f t="shared" si="1"/>
        <v>28.56522907716273</v>
      </c>
    </row>
    <row r="558" spans="1:20" s="358" customFormat="1" ht="17.399999999999999" x14ac:dyDescent="0.25">
      <c r="A558" s="458"/>
      <c r="B558" s="2605" t="s">
        <v>3879</v>
      </c>
      <c r="D558" s="414">
        <f>SUM(N356:P356,N415:P415,D356:F356,D415:F415,D425:F425)</f>
        <v>41.116535261319477</v>
      </c>
      <c r="E558" s="457">
        <f t="shared" si="0"/>
        <v>3.7098774635478962E-2</v>
      </c>
      <c r="L558" s="2593"/>
      <c r="M558" s="358" t="s">
        <v>6896</v>
      </c>
      <c r="N558" s="414">
        <f>N83</f>
        <v>34.260547035432324</v>
      </c>
      <c r="O558" s="414">
        <f t="shared" ref="O558:P558" si="2">O83</f>
        <v>35.699334581202848</v>
      </c>
      <c r="P558" s="414">
        <f t="shared" si="2"/>
        <v>27.022333544301457</v>
      </c>
    </row>
    <row r="559" spans="1:20" s="358" customFormat="1" ht="17.399999999999999" x14ac:dyDescent="0.25">
      <c r="A559" s="458"/>
      <c r="B559" s="2605" t="s">
        <v>6190</v>
      </c>
      <c r="D559" s="414">
        <f>SUM(D553:F554,N553:P554)</f>
        <v>128.30000000000001</v>
      </c>
      <c r="E559" s="457">
        <f t="shared" si="0"/>
        <v>0.11576298332242319</v>
      </c>
      <c r="L559" s="2593"/>
      <c r="M559" s="358" t="s">
        <v>6897</v>
      </c>
      <c r="N559" s="414">
        <f>N113</f>
        <v>28.000707640453339</v>
      </c>
      <c r="O559" s="414">
        <f t="shared" ref="O559:P559" si="3">O113</f>
        <v>17.454006934745163</v>
      </c>
      <c r="P559" s="414">
        <f t="shared" si="3"/>
        <v>18.71630801304488</v>
      </c>
    </row>
    <row r="560" spans="1:20" s="358" customFormat="1" ht="17.399999999999999" x14ac:dyDescent="0.25">
      <c r="A560" s="458"/>
      <c r="B560" s="2605" t="s">
        <v>6191</v>
      </c>
      <c r="D560" s="1058">
        <f>SUM(N463:P463)</f>
        <v>15.254773077622374</v>
      </c>
      <c r="E560" s="1059">
        <f t="shared" si="0"/>
        <v>1.3764131265566243E-2</v>
      </c>
      <c r="L560" s="2593"/>
      <c r="M560" s="358" t="s">
        <v>6898</v>
      </c>
      <c r="N560" s="414">
        <f>N143</f>
        <v>25.126113500137926</v>
      </c>
      <c r="O560" s="414">
        <f t="shared" ref="O560:P560" si="4">O143</f>
        <v>16.342392632296662</v>
      </c>
      <c r="P560" s="414">
        <f t="shared" si="4"/>
        <v>18.338232508040281</v>
      </c>
    </row>
    <row r="561" spans="1:17" s="358" customFormat="1" ht="17.399999999999999" x14ac:dyDescent="0.25">
      <c r="A561" s="458"/>
      <c r="B561" s="2605" t="s">
        <v>6192</v>
      </c>
      <c r="D561" s="1058">
        <f>SUM(N484:P484)</f>
        <v>11.237634550386645</v>
      </c>
      <c r="E561" s="1059">
        <f t="shared" si="0"/>
        <v>1.0139533133592327E-2</v>
      </c>
      <c r="F561" s="2606" t="s">
        <v>6193</v>
      </c>
      <c r="G561" s="1060">
        <f>SUM(E560:E561)</f>
        <v>2.3903664399158572E-2</v>
      </c>
      <c r="H561" s="414"/>
      <c r="L561" s="2593"/>
      <c r="M561" s="358" t="s">
        <v>6899</v>
      </c>
      <c r="N561" s="414">
        <f>N191</f>
        <v>0</v>
      </c>
      <c r="O561" s="414">
        <f t="shared" ref="O561:P561" si="5">O191</f>
        <v>0</v>
      </c>
      <c r="P561" s="414">
        <f t="shared" si="5"/>
        <v>0</v>
      </c>
    </row>
    <row r="562" spans="1:17" s="358" customFormat="1" ht="17.399999999999999" x14ac:dyDescent="0.25">
      <c r="A562" s="458"/>
      <c r="B562" s="2605" t="s">
        <v>6194</v>
      </c>
      <c r="D562" s="1058">
        <f>SUM(D362:F362,D367:F367,D370:F370,D421:F424,D426:F429,N426:P426,N429:P429)</f>
        <v>14.190298990488229</v>
      </c>
      <c r="E562" s="1059">
        <f t="shared" si="0"/>
        <v>1.280367377533973E-2</v>
      </c>
      <c r="F562" s="2606"/>
      <c r="G562" s="1060"/>
      <c r="L562" s="2593"/>
      <c r="M562" s="358" t="s">
        <v>6900</v>
      </c>
      <c r="N562" s="414">
        <f>N222</f>
        <v>5.5456668881169804E-5</v>
      </c>
      <c r="O562" s="414">
        <f t="shared" ref="O562:P562" si="6">O222</f>
        <v>4.3064467241713473E-5</v>
      </c>
      <c r="P562" s="414">
        <f t="shared" si="6"/>
        <v>8.9829018353948566E-5</v>
      </c>
    </row>
    <row r="563" spans="1:17" s="358" customFormat="1" ht="17.399999999999999" x14ac:dyDescent="0.25">
      <c r="A563" s="458"/>
      <c r="B563" s="1307" t="s">
        <v>6195</v>
      </c>
      <c r="C563" s="1308"/>
      <c r="D563" s="1309">
        <f>SUM(N500:P500,N516:P516,N532:P532,N548:P548)</f>
        <v>363.86143610585464</v>
      </c>
      <c r="E563" s="1310">
        <f t="shared" si="0"/>
        <v>0.3283061992174201</v>
      </c>
      <c r="F563" s="2593"/>
      <c r="L563" s="2593"/>
      <c r="M563" s="358" t="s">
        <v>6901</v>
      </c>
      <c r="N563" s="414">
        <f>N244</f>
        <v>9.036474963338188</v>
      </c>
      <c r="O563" s="414">
        <f t="shared" ref="O563:P563" si="7">O244</f>
        <v>1.1741348390507806</v>
      </c>
      <c r="P563" s="414">
        <f t="shared" si="7"/>
        <v>0.61534442000336587</v>
      </c>
    </row>
    <row r="564" spans="1:17" s="358" customFormat="1" ht="17.399999999999999" x14ac:dyDescent="0.25">
      <c r="A564" s="358" t="s">
        <v>6196</v>
      </c>
      <c r="B564" s="358" t="s">
        <v>6189</v>
      </c>
      <c r="D564" s="414">
        <f>SUM(D557:D563)</f>
        <v>1108.2990116336127</v>
      </c>
      <c r="E564" s="459">
        <f t="shared" si="0"/>
        <v>1</v>
      </c>
      <c r="J564" s="414"/>
      <c r="L564" s="2593"/>
      <c r="M564" s="358" t="s">
        <v>6902</v>
      </c>
      <c r="N564" s="414">
        <f>N289</f>
        <v>5.7238146632296463</v>
      </c>
      <c r="O564" s="414">
        <f t="shared" ref="O564:P564" si="8">O289</f>
        <v>2.6154880873979813</v>
      </c>
      <c r="P564" s="414">
        <f t="shared" si="8"/>
        <v>1.0623655689202263</v>
      </c>
    </row>
    <row r="565" spans="1:17" s="358" customFormat="1" ht="17.399999999999999" x14ac:dyDescent="0.25">
      <c r="D565" s="414"/>
      <c r="E565" s="414"/>
      <c r="L565" s="2593"/>
      <c r="M565" s="358" t="s">
        <v>6903</v>
      </c>
      <c r="N565" s="414">
        <f>N267</f>
        <v>0</v>
      </c>
      <c r="O565" s="414">
        <f t="shared" ref="O565:P565" si="9">O267</f>
        <v>0</v>
      </c>
      <c r="P565" s="414">
        <f t="shared" si="9"/>
        <v>0</v>
      </c>
    </row>
    <row r="566" spans="1:17" s="358" customFormat="1" ht="17.399999999999999" x14ac:dyDescent="0.25">
      <c r="L566" s="2593"/>
      <c r="M566" s="358" t="s">
        <v>6904</v>
      </c>
      <c r="N566" s="414">
        <f>N312</f>
        <v>0</v>
      </c>
      <c r="O566" s="414">
        <f t="shared" ref="O566:P566" si="10">O312</f>
        <v>0</v>
      </c>
      <c r="P566" s="414">
        <f t="shared" si="10"/>
        <v>0</v>
      </c>
    </row>
    <row r="567" spans="1:17" s="358" customFormat="1" ht="17.399999999999999" x14ac:dyDescent="0.25">
      <c r="L567" s="2593"/>
      <c r="M567" s="358" t="s">
        <v>6905</v>
      </c>
      <c r="N567" s="414">
        <f>N332</f>
        <v>12.212055166567978</v>
      </c>
      <c r="O567" s="414">
        <f t="shared" ref="O567:P567" si="11">O332</f>
        <v>13.047429951129175</v>
      </c>
      <c r="P567" s="414">
        <f t="shared" si="11"/>
        <v>10.928966217242447</v>
      </c>
    </row>
    <row r="568" spans="1:17" s="358" customFormat="1" ht="18" thickBot="1" x14ac:dyDescent="0.3">
      <c r="L568" s="2593"/>
      <c r="M568" s="358" t="s">
        <v>6906</v>
      </c>
      <c r="N568" s="414">
        <f>N391</f>
        <v>17.99551347500654</v>
      </c>
      <c r="O568" s="414">
        <f t="shared" ref="O568:P568" si="12">O391</f>
        <v>16.37915639875327</v>
      </c>
      <c r="P568" s="414">
        <f t="shared" si="12"/>
        <v>14.830814994084028</v>
      </c>
    </row>
    <row r="569" spans="1:17" s="358" customFormat="1" ht="17.399999999999999" x14ac:dyDescent="0.25">
      <c r="B569" s="460"/>
      <c r="C569" s="461"/>
      <c r="D569" s="462"/>
      <c r="E569" s="462"/>
      <c r="F569" s="462"/>
      <c r="G569" s="462"/>
      <c r="H569" s="462"/>
      <c r="I569" s="462"/>
      <c r="J569" s="461"/>
      <c r="L569" s="2593"/>
      <c r="M569" s="358" t="s">
        <v>6907</v>
      </c>
      <c r="N569" s="414">
        <f>N352</f>
        <v>12.040887807795949</v>
      </c>
      <c r="O569" s="414">
        <f t="shared" ref="O569:P569" si="13">O352</f>
        <v>18.859066486526551</v>
      </c>
      <c r="P569" s="414">
        <f t="shared" si="13"/>
        <v>14.49958982337979</v>
      </c>
    </row>
    <row r="570" spans="1:17" s="358" customFormat="1" ht="17.399999999999999" x14ac:dyDescent="0.25">
      <c r="B570" s="3556" t="s">
        <v>6180</v>
      </c>
      <c r="C570" s="3557"/>
      <c r="J570" s="463"/>
      <c r="L570" s="2593"/>
      <c r="M570" s="358" t="s">
        <v>6398</v>
      </c>
      <c r="N570" s="414">
        <f>N411</f>
        <v>12.587459621702575</v>
      </c>
      <c r="O570" s="414">
        <f t="shared" ref="O570:P570" si="14">O411</f>
        <v>12.76125887652057</v>
      </c>
      <c r="P570" s="414">
        <f t="shared" si="14"/>
        <v>6.8522223164890796</v>
      </c>
    </row>
    <row r="571" spans="1:17" s="358" customFormat="1" ht="18" thickBot="1" x14ac:dyDescent="0.3">
      <c r="B571" s="464"/>
      <c r="C571" s="465"/>
      <c r="J571" s="463"/>
      <c r="L571" s="2593"/>
      <c r="M571" s="358" t="s">
        <v>6400</v>
      </c>
      <c r="N571" s="414">
        <f>N371</f>
        <v>19.382549170269282</v>
      </c>
      <c r="O571" s="414">
        <f t="shared" ref="O571:P571" si="15">O371</f>
        <v>13.404001222305276</v>
      </c>
      <c r="P571" s="414">
        <f t="shared" si="15"/>
        <v>14.12487884744818</v>
      </c>
    </row>
    <row r="572" spans="1:17" s="358" customFormat="1" ht="17.399999999999999" x14ac:dyDescent="0.25">
      <c r="B572" s="466"/>
      <c r="J572" s="463"/>
      <c r="L572" s="2593"/>
      <c r="M572" s="358" t="s">
        <v>6402</v>
      </c>
      <c r="N572" s="414">
        <f>N430</f>
        <v>20.308719658727565</v>
      </c>
      <c r="O572" s="414">
        <f t="shared" ref="O572:P572" si="16">O430</f>
        <v>14.073358792179029</v>
      </c>
      <c r="P572" s="414">
        <f t="shared" si="16"/>
        <v>14.36675890134992</v>
      </c>
    </row>
    <row r="573" spans="1:17" s="358" customFormat="1" ht="17.399999999999999" x14ac:dyDescent="0.25">
      <c r="B573" s="466"/>
      <c r="E573" s="467"/>
      <c r="J573" s="463"/>
      <c r="L573" s="2593"/>
      <c r="M573" s="358" t="s">
        <v>6908</v>
      </c>
      <c r="N573" s="414">
        <f>N463</f>
        <v>4.9746230360658084</v>
      </c>
      <c r="O573" s="414">
        <f t="shared" ref="O573:P573" si="17">O463</f>
        <v>6.2670688639216294</v>
      </c>
      <c r="P573" s="414">
        <f t="shared" si="17"/>
        <v>4.0130811776349367</v>
      </c>
      <c r="Q573" s="414">
        <f>SUM(N573:P573)</f>
        <v>15.254773077622374</v>
      </c>
    </row>
    <row r="574" spans="1:17" s="358" customFormat="1" ht="17.399999999999999" x14ac:dyDescent="0.25">
      <c r="B574" s="466"/>
      <c r="E574" s="468"/>
      <c r="J574" s="463"/>
      <c r="L574" s="2593"/>
      <c r="M574" s="358" t="s">
        <v>6909</v>
      </c>
      <c r="N574" s="414">
        <f>N484</f>
        <v>4.1547900663158597</v>
      </c>
      <c r="O574" s="414">
        <f t="shared" ref="O574:P574" si="18">O484</f>
        <v>4.3477230606738617</v>
      </c>
      <c r="P574" s="414">
        <f t="shared" si="18"/>
        <v>2.7351214233969214</v>
      </c>
      <c r="Q574" s="414">
        <f>SUM(N574:P574)</f>
        <v>11.237634550386645</v>
      </c>
    </row>
    <row r="575" spans="1:17" s="358" customFormat="1" ht="17.399999999999999" x14ac:dyDescent="0.25">
      <c r="B575" s="466"/>
      <c r="E575" s="468"/>
      <c r="J575" s="463"/>
      <c r="L575" s="2593"/>
      <c r="M575" s="358" t="s">
        <v>6910</v>
      </c>
      <c r="N575" s="414">
        <f>N500</f>
        <v>34.252872502727769</v>
      </c>
      <c r="O575" s="414">
        <f t="shared" ref="O575:P575" si="19">O500</f>
        <v>37.825892490169338</v>
      </c>
      <c r="P575" s="414">
        <f t="shared" si="19"/>
        <v>23.65036372881665</v>
      </c>
    </row>
    <row r="576" spans="1:17" s="358" customFormat="1" ht="17.399999999999999" x14ac:dyDescent="0.25">
      <c r="B576" s="466"/>
      <c r="E576" s="469" t="s">
        <v>6197</v>
      </c>
      <c r="J576" s="463"/>
      <c r="L576" s="2593"/>
      <c r="M576" s="358" t="s">
        <v>6911</v>
      </c>
      <c r="N576" s="414">
        <f>N516</f>
        <v>30.510189511634231</v>
      </c>
      <c r="O576" s="414">
        <f t="shared" ref="O576:P576" si="20">O516</f>
        <v>32.557183069592455</v>
      </c>
      <c r="P576" s="414">
        <f t="shared" si="20"/>
        <v>20.567787462167551</v>
      </c>
    </row>
    <row r="577" spans="2:18" s="358" customFormat="1" ht="17.399999999999999" x14ac:dyDescent="0.25">
      <c r="B577" s="466"/>
      <c r="E577" s="468"/>
      <c r="J577" s="463"/>
      <c r="L577" s="2593"/>
      <c r="M577" s="358" t="s">
        <v>6912</v>
      </c>
      <c r="N577" s="414">
        <f>N532</f>
        <v>34.091499376241025</v>
      </c>
      <c r="O577" s="414">
        <f t="shared" ref="O577:P577" si="21">O532</f>
        <v>39.163024590144929</v>
      </c>
      <c r="P577" s="414">
        <f t="shared" si="21"/>
        <v>24.792873534920169</v>
      </c>
    </row>
    <row r="578" spans="2:18" s="358" customFormat="1" ht="17.399999999999999" x14ac:dyDescent="0.25">
      <c r="B578" s="466"/>
      <c r="E578" s="468"/>
      <c r="J578" s="463"/>
      <c r="L578" s="2593"/>
      <c r="M578" s="358" t="s">
        <v>6913</v>
      </c>
      <c r="N578" s="414">
        <f>N548</f>
        <v>30.092937957237105</v>
      </c>
      <c r="O578" s="414">
        <f t="shared" ref="O578:P578" si="22">O548</f>
        <v>34.612323161581791</v>
      </c>
      <c r="P578" s="414">
        <f t="shared" si="22"/>
        <v>21.744488720621643</v>
      </c>
      <c r="R578" s="414">
        <f>SUM(N575:P578)</f>
        <v>363.86143610585464</v>
      </c>
    </row>
    <row r="579" spans="2:18" s="358" customFormat="1" ht="18" thickBot="1" x14ac:dyDescent="0.3">
      <c r="B579" s="466"/>
      <c r="E579" s="470" t="s">
        <v>6198</v>
      </c>
      <c r="J579" s="463"/>
      <c r="L579" s="2593"/>
      <c r="N579" s="414">
        <f>SUM(N557:N578)</f>
        <v>370.16624156122214</v>
      </c>
      <c r="O579" s="414">
        <f t="shared" ref="O579:P579" si="23">SUM(O557:O578)</f>
        <v>354.93964933729552</v>
      </c>
      <c r="P579" s="414">
        <f t="shared" si="23"/>
        <v>267.42685010804263</v>
      </c>
      <c r="Q579" s="414">
        <f>SUM(N579:P579)</f>
        <v>992.53274100656017</v>
      </c>
    </row>
    <row r="580" spans="2:18" s="358" customFormat="1" ht="17.399999999999999" x14ac:dyDescent="0.25">
      <c r="B580" s="466"/>
      <c r="J580" s="463"/>
      <c r="L580" s="2593"/>
      <c r="Q580" s="414">
        <f>SUM(D553:F554)+SUM(N553:P554)</f>
        <v>128.30000000000001</v>
      </c>
    </row>
    <row r="581" spans="2:18" s="358" customFormat="1" ht="18" thickBot="1" x14ac:dyDescent="0.3">
      <c r="B581" s="466"/>
      <c r="J581" s="463"/>
      <c r="L581" s="2593"/>
      <c r="Q581" s="414">
        <f>SUM(Q579:Q580)</f>
        <v>1120.8327410065601</v>
      </c>
    </row>
    <row r="582" spans="2:18" s="358" customFormat="1" ht="17.399999999999999" x14ac:dyDescent="0.25">
      <c r="B582" s="466"/>
      <c r="F582" s="460"/>
      <c r="G582" s="461"/>
      <c r="H582" s="471"/>
      <c r="I582" s="471"/>
      <c r="J582" s="471"/>
      <c r="L582" s="2593"/>
    </row>
    <row r="583" spans="2:18" s="358" customFormat="1" ht="17.399999999999999" x14ac:dyDescent="0.25">
      <c r="B583" s="466"/>
      <c r="F583" s="3556" t="s">
        <v>6199</v>
      </c>
      <c r="G583" s="3557"/>
      <c r="H583" s="472" t="s">
        <v>6200</v>
      </c>
      <c r="I583" s="472"/>
      <c r="J583" s="472" t="s">
        <v>6201</v>
      </c>
      <c r="L583" s="2593"/>
    </row>
    <row r="584" spans="2:18" s="358" customFormat="1" ht="17.399999999999999" x14ac:dyDescent="0.25">
      <c r="B584" s="466"/>
      <c r="F584" s="466"/>
      <c r="G584" s="463"/>
      <c r="H584" s="473"/>
      <c r="I584" s="473"/>
      <c r="J584" s="473"/>
      <c r="L584" s="2593"/>
    </row>
    <row r="585" spans="2:18" s="358" customFormat="1" ht="18" thickBot="1" x14ac:dyDescent="0.3">
      <c r="B585" s="464"/>
      <c r="C585" s="474"/>
      <c r="D585" s="474"/>
      <c r="E585" s="474"/>
      <c r="F585" s="464"/>
      <c r="G585" s="465"/>
      <c r="H585" s="475"/>
      <c r="I585" s="475"/>
      <c r="J585" s="475"/>
      <c r="L585" s="2593"/>
    </row>
    <row r="586" spans="2:18" s="358" customFormat="1" ht="17.399999999999999" x14ac:dyDescent="0.25">
      <c r="L586" s="2593"/>
    </row>
  </sheetData>
  <mergeCells count="51">
    <mergeCell ref="J3:K3"/>
    <mergeCell ref="J16:K16"/>
    <mergeCell ref="C24:F24"/>
    <mergeCell ref="J24:K24"/>
    <mergeCell ref="C54:F54"/>
    <mergeCell ref="J54:K54"/>
    <mergeCell ref="C84:F84"/>
    <mergeCell ref="J84:K84"/>
    <mergeCell ref="C114:F114"/>
    <mergeCell ref="J114:K114"/>
    <mergeCell ref="C144:E144"/>
    <mergeCell ref="J144:K144"/>
    <mergeCell ref="C161:F161"/>
    <mergeCell ref="J161:K161"/>
    <mergeCell ref="C192:F192"/>
    <mergeCell ref="J192:K192"/>
    <mergeCell ref="C223:F223"/>
    <mergeCell ref="J223:K223"/>
    <mergeCell ref="C245:F245"/>
    <mergeCell ref="J245:K245"/>
    <mergeCell ref="C268:F268"/>
    <mergeCell ref="J268:K268"/>
    <mergeCell ref="C290:F290"/>
    <mergeCell ref="J290:K290"/>
    <mergeCell ref="C313:F313"/>
    <mergeCell ref="J313:K313"/>
    <mergeCell ref="C333:F333"/>
    <mergeCell ref="J333:K333"/>
    <mergeCell ref="C353:F353"/>
    <mergeCell ref="J353:K353"/>
    <mergeCell ref="C485:F485"/>
    <mergeCell ref="J485:K485"/>
    <mergeCell ref="C372:F372"/>
    <mergeCell ref="J372:K372"/>
    <mergeCell ref="C392:F392"/>
    <mergeCell ref="J392:K392"/>
    <mergeCell ref="C412:F412"/>
    <mergeCell ref="J412:K412"/>
    <mergeCell ref="J431:K431"/>
    <mergeCell ref="C443:F443"/>
    <mergeCell ref="J443:K443"/>
    <mergeCell ref="C464:F464"/>
    <mergeCell ref="J464:K464"/>
    <mergeCell ref="B570:C570"/>
    <mergeCell ref="F583:G583"/>
    <mergeCell ref="C501:F501"/>
    <mergeCell ref="J501:K501"/>
    <mergeCell ref="C517:F517"/>
    <mergeCell ref="J517:K517"/>
    <mergeCell ref="C533:F533"/>
    <mergeCell ref="J533:K533"/>
  </mergeCells>
  <phoneticPr fontId="10" type="noConversion"/>
  <pageMargins left="0.15748031496062992" right="0.15748031496062992" top="0.31496062992125984" bottom="0.27559055118110237" header="0.31496062992125984" footer="0.31496062992125984"/>
  <pageSetup paperSize="9" scale="43" fitToHeight="0" orientation="portrait" r:id="rId1"/>
  <headerFooter>
    <oddFooter>&amp;L&amp;A&amp;C&amp;P/&amp;N</oddFooter>
  </headerFooter>
  <rowBreaks count="5" manualBreakCount="5">
    <brk id="83" max="19" man="1"/>
    <brk id="191" max="16383" man="1"/>
    <brk id="289" max="16383" man="1"/>
    <brk id="391" max="16383" man="1"/>
    <brk id="500" max="19" man="1"/>
  </rowBreaks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BFE0-3FE7-41D7-8653-636CFCA83617}">
  <sheetPr>
    <tabColor rgb="FFFF0000"/>
  </sheetPr>
  <dimension ref="A1:D840"/>
  <sheetViews>
    <sheetView zoomScaleNormal="100" workbookViewId="0">
      <selection activeCell="D8" sqref="D8"/>
    </sheetView>
  </sheetViews>
  <sheetFormatPr defaultRowHeight="14.4" x14ac:dyDescent="0.25"/>
  <cols>
    <col min="1" max="1" width="20.3984375" bestFit="1" customWidth="1"/>
    <col min="2" max="2" width="31.8984375" customWidth="1"/>
    <col min="3" max="3" width="17.69921875" bestFit="1" customWidth="1"/>
    <col min="4" max="4" width="23.19921875" customWidth="1"/>
  </cols>
  <sheetData>
    <row r="1" spans="1:4" x14ac:dyDescent="0.25">
      <c r="A1" s="3543" t="s">
        <v>7079</v>
      </c>
      <c r="B1" s="3543" t="s">
        <v>9056</v>
      </c>
    </row>
    <row r="2" spans="1:4" x14ac:dyDescent="0.25">
      <c r="A2" s="3543"/>
      <c r="B2" s="3543"/>
    </row>
    <row r="3" spans="1:4" x14ac:dyDescent="0.25">
      <c r="A3" s="2919" t="s">
        <v>7170</v>
      </c>
      <c r="B3" s="2918" t="s">
        <v>9182</v>
      </c>
      <c r="C3" s="2956" t="s">
        <v>9184</v>
      </c>
      <c r="D3" s="2956" t="s">
        <v>9186</v>
      </c>
    </row>
    <row r="4" spans="1:4" x14ac:dyDescent="0.25">
      <c r="A4" t="s">
        <v>7171</v>
      </c>
      <c r="B4" s="2918" t="s">
        <v>9155</v>
      </c>
    </row>
    <row r="5" spans="1:4" x14ac:dyDescent="0.25">
      <c r="A5" t="s">
        <v>7172</v>
      </c>
      <c r="B5" s="2918" t="s">
        <v>9059</v>
      </c>
    </row>
    <row r="6" spans="1:4" x14ac:dyDescent="0.25">
      <c r="A6" t="s">
        <v>7173</v>
      </c>
      <c r="B6" s="2918" t="s">
        <v>9156</v>
      </c>
    </row>
    <row r="7" spans="1:4" x14ac:dyDescent="0.25">
      <c r="A7" t="s">
        <v>7174</v>
      </c>
      <c r="B7" s="2918" t="s">
        <v>9060</v>
      </c>
    </row>
    <row r="8" spans="1:4" x14ac:dyDescent="0.25">
      <c r="A8" t="s">
        <v>7175</v>
      </c>
      <c r="B8" s="2918" t="s">
        <v>9157</v>
      </c>
    </row>
    <row r="9" spans="1:4" x14ac:dyDescent="0.25">
      <c r="A9" t="s">
        <v>7176</v>
      </c>
      <c r="B9" s="2918" t="s">
        <v>9061</v>
      </c>
    </row>
    <row r="10" spans="1:4" x14ac:dyDescent="0.25">
      <c r="A10" t="s">
        <v>7177</v>
      </c>
      <c r="B10" s="2918" t="s">
        <v>9158</v>
      </c>
    </row>
    <row r="11" spans="1:4" x14ac:dyDescent="0.25">
      <c r="A11" t="s">
        <v>7178</v>
      </c>
      <c r="B11" s="2918" t="s">
        <v>9062</v>
      </c>
    </row>
    <row r="12" spans="1:4" x14ac:dyDescent="0.25">
      <c r="A12" t="s">
        <v>7179</v>
      </c>
      <c r="B12" s="2918" t="s">
        <v>9159</v>
      </c>
    </row>
    <row r="13" spans="1:4" x14ac:dyDescent="0.25">
      <c r="A13" t="s">
        <v>7180</v>
      </c>
      <c r="B13" s="2918" t="s">
        <v>9063</v>
      </c>
    </row>
    <row r="14" spans="1:4" x14ac:dyDescent="0.25">
      <c r="A14" t="s">
        <v>7181</v>
      </c>
      <c r="B14" s="2918" t="s">
        <v>9160</v>
      </c>
    </row>
    <row r="15" spans="1:4" x14ac:dyDescent="0.25">
      <c r="A15" t="s">
        <v>7182</v>
      </c>
      <c r="B15" s="2918" t="s">
        <v>9064</v>
      </c>
    </row>
    <row r="16" spans="1:4" x14ac:dyDescent="0.25">
      <c r="A16" t="s">
        <v>7183</v>
      </c>
      <c r="B16" s="2918" t="s">
        <v>9161</v>
      </c>
    </row>
    <row r="17" spans="1:2" x14ac:dyDescent="0.25">
      <c r="A17" t="s">
        <v>7184</v>
      </c>
      <c r="B17" s="2918" t="s">
        <v>9065</v>
      </c>
    </row>
    <row r="18" spans="1:2" x14ac:dyDescent="0.25">
      <c r="A18" t="s">
        <v>7185</v>
      </c>
      <c r="B18" s="2918" t="s">
        <v>9162</v>
      </c>
    </row>
    <row r="19" spans="1:2" x14ac:dyDescent="0.25">
      <c r="A19" t="s">
        <v>7186</v>
      </c>
      <c r="B19" s="2918" t="s">
        <v>9066</v>
      </c>
    </row>
    <row r="20" spans="1:2" x14ac:dyDescent="0.25">
      <c r="A20" t="s">
        <v>7187</v>
      </c>
      <c r="B20" s="2918" t="s">
        <v>9163</v>
      </c>
    </row>
    <row r="21" spans="1:2" x14ac:dyDescent="0.25">
      <c r="A21" t="s">
        <v>7188</v>
      </c>
      <c r="B21" s="2918" t="s">
        <v>9067</v>
      </c>
    </row>
    <row r="22" spans="1:2" x14ac:dyDescent="0.25">
      <c r="A22" t="s">
        <v>7189</v>
      </c>
      <c r="B22" s="2918" t="s">
        <v>9164</v>
      </c>
    </row>
    <row r="23" spans="1:2" x14ac:dyDescent="0.25">
      <c r="A23" t="s">
        <v>7190</v>
      </c>
      <c r="B23" s="2918" t="s">
        <v>9068</v>
      </c>
    </row>
    <row r="24" spans="1:2" x14ac:dyDescent="0.25">
      <c r="A24" t="s">
        <v>7191</v>
      </c>
      <c r="B24" s="2918" t="s">
        <v>9165</v>
      </c>
    </row>
    <row r="25" spans="1:2" x14ac:dyDescent="0.25">
      <c r="A25" t="s">
        <v>7192</v>
      </c>
      <c r="B25" s="2918" t="s">
        <v>9069</v>
      </c>
    </row>
    <row r="26" spans="1:2" x14ac:dyDescent="0.25">
      <c r="A26" t="s">
        <v>7193</v>
      </c>
      <c r="B26" s="2918" t="s">
        <v>9166</v>
      </c>
    </row>
    <row r="27" spans="1:2" x14ac:dyDescent="0.25">
      <c r="A27" t="s">
        <v>7194</v>
      </c>
      <c r="B27" s="2918" t="s">
        <v>9070</v>
      </c>
    </row>
    <row r="28" spans="1:2" x14ac:dyDescent="0.25">
      <c r="A28" t="s">
        <v>7195</v>
      </c>
      <c r="B28" s="2918" t="s">
        <v>9167</v>
      </c>
    </row>
    <row r="29" spans="1:2" x14ac:dyDescent="0.25">
      <c r="A29" t="s">
        <v>7196</v>
      </c>
      <c r="B29" s="2918" t="s">
        <v>9071</v>
      </c>
    </row>
    <row r="30" spans="1:2" x14ac:dyDescent="0.25">
      <c r="A30" t="s">
        <v>7197</v>
      </c>
      <c r="B30" s="2918" t="s">
        <v>9168</v>
      </c>
    </row>
    <row r="31" spans="1:2" x14ac:dyDescent="0.25">
      <c r="A31" t="s">
        <v>7198</v>
      </c>
      <c r="B31" s="2918" t="s">
        <v>9072</v>
      </c>
    </row>
    <row r="32" spans="1:2" x14ac:dyDescent="0.25">
      <c r="A32" t="s">
        <v>7199</v>
      </c>
      <c r="B32" s="2918" t="s">
        <v>9169</v>
      </c>
    </row>
    <row r="33" spans="1:2" x14ac:dyDescent="0.25">
      <c r="A33" t="s">
        <v>7200</v>
      </c>
      <c r="B33" s="2918" t="s">
        <v>9073</v>
      </c>
    </row>
    <row r="34" spans="1:2" x14ac:dyDescent="0.25">
      <c r="A34" t="s">
        <v>7201</v>
      </c>
      <c r="B34" s="2918" t="s">
        <v>9170</v>
      </c>
    </row>
    <row r="35" spans="1:2" x14ac:dyDescent="0.25">
      <c r="A35" t="s">
        <v>7202</v>
      </c>
      <c r="B35" s="2918" t="s">
        <v>9074</v>
      </c>
    </row>
    <row r="36" spans="1:2" x14ac:dyDescent="0.25">
      <c r="A36" t="s">
        <v>7203</v>
      </c>
      <c r="B36" s="2918" t="s">
        <v>9171</v>
      </c>
    </row>
    <row r="37" spans="1:2" x14ac:dyDescent="0.25">
      <c r="A37" t="s">
        <v>7204</v>
      </c>
      <c r="B37" s="2918" t="s">
        <v>9075</v>
      </c>
    </row>
    <row r="38" spans="1:2" x14ac:dyDescent="0.25">
      <c r="A38" t="s">
        <v>7205</v>
      </c>
      <c r="B38" s="2918" t="s">
        <v>9172</v>
      </c>
    </row>
    <row r="39" spans="1:2" x14ac:dyDescent="0.25">
      <c r="A39" t="s">
        <v>7206</v>
      </c>
      <c r="B39" s="2918" t="s">
        <v>9076</v>
      </c>
    </row>
    <row r="40" spans="1:2" x14ac:dyDescent="0.25">
      <c r="A40" t="s">
        <v>7207</v>
      </c>
      <c r="B40" s="2918" t="s">
        <v>9173</v>
      </c>
    </row>
    <row r="41" spans="1:2" x14ac:dyDescent="0.25">
      <c r="A41" t="s">
        <v>7208</v>
      </c>
      <c r="B41" s="2918" t="s">
        <v>9077</v>
      </c>
    </row>
    <row r="42" spans="1:2" x14ac:dyDescent="0.25">
      <c r="A42" t="s">
        <v>7209</v>
      </c>
      <c r="B42" s="2918" t="s">
        <v>9174</v>
      </c>
    </row>
    <row r="43" spans="1:2" x14ac:dyDescent="0.25">
      <c r="A43" t="s">
        <v>7210</v>
      </c>
      <c r="B43" s="2918" t="s">
        <v>9078</v>
      </c>
    </row>
    <row r="44" spans="1:2" x14ac:dyDescent="0.25">
      <c r="A44" t="s">
        <v>7211</v>
      </c>
      <c r="B44" s="2918" t="s">
        <v>9175</v>
      </c>
    </row>
    <row r="45" spans="1:2" x14ac:dyDescent="0.25">
      <c r="A45" t="s">
        <v>7212</v>
      </c>
      <c r="B45" s="2918" t="s">
        <v>9079</v>
      </c>
    </row>
    <row r="46" spans="1:2" x14ac:dyDescent="0.25">
      <c r="A46" t="s">
        <v>7213</v>
      </c>
      <c r="B46" s="2918" t="s">
        <v>9176</v>
      </c>
    </row>
    <row r="47" spans="1:2" x14ac:dyDescent="0.25">
      <c r="A47" t="s">
        <v>7214</v>
      </c>
      <c r="B47" s="2918" t="s">
        <v>9080</v>
      </c>
    </row>
    <row r="48" spans="1:2" x14ac:dyDescent="0.25">
      <c r="A48" t="s">
        <v>7215</v>
      </c>
      <c r="B48" s="2918" t="s">
        <v>9177</v>
      </c>
    </row>
    <row r="49" spans="1:4" x14ac:dyDescent="0.25">
      <c r="A49" t="s">
        <v>7216</v>
      </c>
      <c r="B49" s="2918" t="s">
        <v>9081</v>
      </c>
    </row>
    <row r="50" spans="1:4" x14ac:dyDescent="0.25">
      <c r="A50" t="s">
        <v>7217</v>
      </c>
      <c r="B50" s="2918" t="s">
        <v>9178</v>
      </c>
    </row>
    <row r="51" spans="1:4" x14ac:dyDescent="0.25">
      <c r="A51" t="s">
        <v>7218</v>
      </c>
      <c r="B51" s="2918" t="s">
        <v>9082</v>
      </c>
    </row>
    <row r="52" spans="1:4" x14ac:dyDescent="0.25">
      <c r="A52" t="s">
        <v>7219</v>
      </c>
      <c r="B52" s="2918" t="s">
        <v>9179</v>
      </c>
    </row>
    <row r="53" spans="1:4" x14ac:dyDescent="0.25">
      <c r="A53" t="s">
        <v>8985</v>
      </c>
      <c r="B53" s="2918" t="s">
        <v>9083</v>
      </c>
    </row>
    <row r="54" spans="1:4" x14ac:dyDescent="0.25">
      <c r="A54" t="s">
        <v>8986</v>
      </c>
      <c r="B54" s="2918" t="s">
        <v>9180</v>
      </c>
    </row>
    <row r="55" spans="1:4" x14ac:dyDescent="0.25">
      <c r="A55" s="2919" t="s">
        <v>7220</v>
      </c>
      <c r="B55" s="2918" t="s">
        <v>9182</v>
      </c>
      <c r="C55" s="2956" t="s">
        <v>9184</v>
      </c>
      <c r="D55" s="2956" t="s">
        <v>9186</v>
      </c>
    </row>
    <row r="56" spans="1:4" x14ac:dyDescent="0.25">
      <c r="A56" t="s">
        <v>7221</v>
      </c>
      <c r="B56" s="2918" t="s">
        <v>9155</v>
      </c>
    </row>
    <row r="57" spans="1:4" x14ac:dyDescent="0.25">
      <c r="A57" t="s">
        <v>7222</v>
      </c>
      <c r="B57" s="2918" t="s">
        <v>9059</v>
      </c>
    </row>
    <row r="58" spans="1:4" x14ac:dyDescent="0.25">
      <c r="A58" t="s">
        <v>7223</v>
      </c>
      <c r="B58" s="2918" t="s">
        <v>9156</v>
      </c>
    </row>
    <row r="59" spans="1:4" x14ac:dyDescent="0.25">
      <c r="A59" t="s">
        <v>7224</v>
      </c>
      <c r="B59" s="2918" t="s">
        <v>9060</v>
      </c>
    </row>
    <row r="60" spans="1:4" x14ac:dyDescent="0.25">
      <c r="A60" t="s">
        <v>7225</v>
      </c>
      <c r="B60" s="2918" t="s">
        <v>9157</v>
      </c>
    </row>
    <row r="61" spans="1:4" x14ac:dyDescent="0.25">
      <c r="A61" t="s">
        <v>7226</v>
      </c>
      <c r="B61" s="2918" t="s">
        <v>9061</v>
      </c>
    </row>
    <row r="62" spans="1:4" x14ac:dyDescent="0.25">
      <c r="A62" t="s">
        <v>7227</v>
      </c>
      <c r="B62" s="2918" t="s">
        <v>9158</v>
      </c>
    </row>
    <row r="63" spans="1:4" x14ac:dyDescent="0.25">
      <c r="A63" t="s">
        <v>7228</v>
      </c>
      <c r="B63" s="2918" t="s">
        <v>9062</v>
      </c>
    </row>
    <row r="64" spans="1:4" x14ac:dyDescent="0.25">
      <c r="A64" t="s">
        <v>7229</v>
      </c>
      <c r="B64" s="2918" t="s">
        <v>9159</v>
      </c>
    </row>
    <row r="65" spans="1:2" x14ac:dyDescent="0.25">
      <c r="A65" t="s">
        <v>7230</v>
      </c>
      <c r="B65" s="2918" t="s">
        <v>9063</v>
      </c>
    </row>
    <row r="66" spans="1:2" x14ac:dyDescent="0.25">
      <c r="A66" t="s">
        <v>7231</v>
      </c>
      <c r="B66" s="2918" t="s">
        <v>9160</v>
      </c>
    </row>
    <row r="67" spans="1:2" x14ac:dyDescent="0.25">
      <c r="A67" t="s">
        <v>7232</v>
      </c>
      <c r="B67" s="2918" t="s">
        <v>9064</v>
      </c>
    </row>
    <row r="68" spans="1:2" x14ac:dyDescent="0.25">
      <c r="A68" t="s">
        <v>7233</v>
      </c>
      <c r="B68" s="2918" t="s">
        <v>9161</v>
      </c>
    </row>
    <row r="69" spans="1:2" x14ac:dyDescent="0.25">
      <c r="A69" t="s">
        <v>7234</v>
      </c>
      <c r="B69" s="2918" t="s">
        <v>9065</v>
      </c>
    </row>
    <row r="70" spans="1:2" x14ac:dyDescent="0.25">
      <c r="A70" t="s">
        <v>7235</v>
      </c>
      <c r="B70" s="2918" t="s">
        <v>9162</v>
      </c>
    </row>
    <row r="71" spans="1:2" x14ac:dyDescent="0.25">
      <c r="A71" t="s">
        <v>7236</v>
      </c>
      <c r="B71" s="2918" t="s">
        <v>9066</v>
      </c>
    </row>
    <row r="72" spans="1:2" x14ac:dyDescent="0.25">
      <c r="A72" t="s">
        <v>7237</v>
      </c>
      <c r="B72" s="2918" t="s">
        <v>9163</v>
      </c>
    </row>
    <row r="73" spans="1:2" x14ac:dyDescent="0.25">
      <c r="A73" t="s">
        <v>7238</v>
      </c>
      <c r="B73" s="2918" t="s">
        <v>9067</v>
      </c>
    </row>
    <row r="74" spans="1:2" x14ac:dyDescent="0.25">
      <c r="A74" t="s">
        <v>7239</v>
      </c>
      <c r="B74" s="2918" t="s">
        <v>9164</v>
      </c>
    </row>
    <row r="75" spans="1:2" x14ac:dyDescent="0.25">
      <c r="A75" t="s">
        <v>7240</v>
      </c>
      <c r="B75" s="2918" t="s">
        <v>9068</v>
      </c>
    </row>
    <row r="76" spans="1:2" x14ac:dyDescent="0.25">
      <c r="A76" t="s">
        <v>7241</v>
      </c>
      <c r="B76" s="2918" t="s">
        <v>9165</v>
      </c>
    </row>
    <row r="77" spans="1:2" x14ac:dyDescent="0.25">
      <c r="A77" t="s">
        <v>7242</v>
      </c>
      <c r="B77" s="2918" t="s">
        <v>9069</v>
      </c>
    </row>
    <row r="78" spans="1:2" x14ac:dyDescent="0.25">
      <c r="A78" t="s">
        <v>7243</v>
      </c>
      <c r="B78" s="2918" t="s">
        <v>9166</v>
      </c>
    </row>
    <row r="79" spans="1:2" x14ac:dyDescent="0.25">
      <c r="A79" t="s">
        <v>7244</v>
      </c>
      <c r="B79" s="2918" t="s">
        <v>9070</v>
      </c>
    </row>
    <row r="80" spans="1:2" x14ac:dyDescent="0.25">
      <c r="A80" t="s">
        <v>7245</v>
      </c>
      <c r="B80" s="2918" t="s">
        <v>9167</v>
      </c>
    </row>
    <row r="81" spans="1:2" x14ac:dyDescent="0.25">
      <c r="A81" t="s">
        <v>7246</v>
      </c>
      <c r="B81" s="2918" t="s">
        <v>9071</v>
      </c>
    </row>
    <row r="82" spans="1:2" x14ac:dyDescent="0.25">
      <c r="A82" t="s">
        <v>7247</v>
      </c>
      <c r="B82" s="2918" t="s">
        <v>9168</v>
      </c>
    </row>
    <row r="83" spans="1:2" x14ac:dyDescent="0.25">
      <c r="A83" t="s">
        <v>7248</v>
      </c>
      <c r="B83" s="2918" t="s">
        <v>9072</v>
      </c>
    </row>
    <row r="84" spans="1:2" x14ac:dyDescent="0.25">
      <c r="A84" t="s">
        <v>7249</v>
      </c>
      <c r="B84" s="2918" t="s">
        <v>9169</v>
      </c>
    </row>
    <row r="85" spans="1:2" x14ac:dyDescent="0.25">
      <c r="A85" t="s">
        <v>7250</v>
      </c>
      <c r="B85" s="2918" t="s">
        <v>9073</v>
      </c>
    </row>
    <row r="86" spans="1:2" x14ac:dyDescent="0.25">
      <c r="A86" t="s">
        <v>7251</v>
      </c>
      <c r="B86" s="2918" t="s">
        <v>9170</v>
      </c>
    </row>
    <row r="87" spans="1:2" x14ac:dyDescent="0.25">
      <c r="A87" t="s">
        <v>7252</v>
      </c>
      <c r="B87" s="2918" t="s">
        <v>9074</v>
      </c>
    </row>
    <row r="88" spans="1:2" x14ac:dyDescent="0.25">
      <c r="A88" t="s">
        <v>7253</v>
      </c>
      <c r="B88" s="2918" t="s">
        <v>9171</v>
      </c>
    </row>
    <row r="89" spans="1:2" x14ac:dyDescent="0.25">
      <c r="A89" t="s">
        <v>7254</v>
      </c>
      <c r="B89" s="2918" t="s">
        <v>9075</v>
      </c>
    </row>
    <row r="90" spans="1:2" x14ac:dyDescent="0.25">
      <c r="A90" t="s">
        <v>7255</v>
      </c>
      <c r="B90" s="2918" t="s">
        <v>9172</v>
      </c>
    </row>
    <row r="91" spans="1:2" x14ac:dyDescent="0.25">
      <c r="A91" t="s">
        <v>7256</v>
      </c>
      <c r="B91" s="2918" t="s">
        <v>9076</v>
      </c>
    </row>
    <row r="92" spans="1:2" x14ac:dyDescent="0.25">
      <c r="A92" t="s">
        <v>7257</v>
      </c>
      <c r="B92" s="2918" t="s">
        <v>9173</v>
      </c>
    </row>
    <row r="93" spans="1:2" x14ac:dyDescent="0.25">
      <c r="A93" t="s">
        <v>7258</v>
      </c>
      <c r="B93" s="2918" t="s">
        <v>9077</v>
      </c>
    </row>
    <row r="94" spans="1:2" x14ac:dyDescent="0.25">
      <c r="A94" t="s">
        <v>7259</v>
      </c>
      <c r="B94" s="2918" t="s">
        <v>9174</v>
      </c>
    </row>
    <row r="95" spans="1:2" x14ac:dyDescent="0.25">
      <c r="A95" t="s">
        <v>7260</v>
      </c>
      <c r="B95" s="2918" t="s">
        <v>9078</v>
      </c>
    </row>
    <row r="96" spans="1:2" x14ac:dyDescent="0.25">
      <c r="A96" t="s">
        <v>7261</v>
      </c>
      <c r="B96" s="2918" t="s">
        <v>9175</v>
      </c>
    </row>
    <row r="97" spans="1:4" x14ac:dyDescent="0.25">
      <c r="A97" t="s">
        <v>7262</v>
      </c>
      <c r="B97" s="2918" t="s">
        <v>9079</v>
      </c>
    </row>
    <row r="98" spans="1:4" x14ac:dyDescent="0.25">
      <c r="A98" t="s">
        <v>7263</v>
      </c>
      <c r="B98" s="2918" t="s">
        <v>9176</v>
      </c>
    </row>
    <row r="99" spans="1:4" x14ac:dyDescent="0.25">
      <c r="A99" t="s">
        <v>7264</v>
      </c>
      <c r="B99" s="2918" t="s">
        <v>9080</v>
      </c>
    </row>
    <row r="100" spans="1:4" x14ac:dyDescent="0.25">
      <c r="A100" t="s">
        <v>7265</v>
      </c>
      <c r="B100" s="2918" t="s">
        <v>9177</v>
      </c>
    </row>
    <row r="101" spans="1:4" x14ac:dyDescent="0.25">
      <c r="A101" t="s">
        <v>7266</v>
      </c>
      <c r="B101" s="2918" t="s">
        <v>9081</v>
      </c>
    </row>
    <row r="102" spans="1:4" x14ac:dyDescent="0.25">
      <c r="A102" t="s">
        <v>7267</v>
      </c>
      <c r="B102" s="2918" t="s">
        <v>9178</v>
      </c>
    </row>
    <row r="103" spans="1:4" x14ac:dyDescent="0.25">
      <c r="A103" t="s">
        <v>7268</v>
      </c>
      <c r="B103" s="2918" t="s">
        <v>9082</v>
      </c>
    </row>
    <row r="104" spans="1:4" x14ac:dyDescent="0.25">
      <c r="A104" t="s">
        <v>7269</v>
      </c>
      <c r="B104" s="2918" t="s">
        <v>9179</v>
      </c>
    </row>
    <row r="105" spans="1:4" x14ac:dyDescent="0.25">
      <c r="A105" t="s">
        <v>8991</v>
      </c>
      <c r="B105" s="2918" t="s">
        <v>9083</v>
      </c>
    </row>
    <row r="106" spans="1:4" x14ac:dyDescent="0.25">
      <c r="A106" t="s">
        <v>8992</v>
      </c>
      <c r="B106" s="2918" t="s">
        <v>9180</v>
      </c>
    </row>
    <row r="107" spans="1:4" x14ac:dyDescent="0.25">
      <c r="A107" s="2919" t="s">
        <v>7270</v>
      </c>
      <c r="B107" s="2918" t="s">
        <v>9182</v>
      </c>
      <c r="C107" s="2956" t="s">
        <v>9184</v>
      </c>
      <c r="D107" s="2956" t="s">
        <v>9186</v>
      </c>
    </row>
    <row r="108" spans="1:4" x14ac:dyDescent="0.25">
      <c r="A108" t="s">
        <v>7271</v>
      </c>
      <c r="B108" s="2918" t="s">
        <v>9155</v>
      </c>
    </row>
    <row r="109" spans="1:4" x14ac:dyDescent="0.25">
      <c r="A109" t="s">
        <v>7272</v>
      </c>
      <c r="B109" s="2918" t="s">
        <v>9059</v>
      </c>
    </row>
    <row r="110" spans="1:4" x14ac:dyDescent="0.25">
      <c r="A110" t="s">
        <v>7273</v>
      </c>
      <c r="B110" s="2918" t="s">
        <v>9156</v>
      </c>
    </row>
    <row r="111" spans="1:4" x14ac:dyDescent="0.25">
      <c r="A111" t="s">
        <v>7274</v>
      </c>
      <c r="B111" s="2918" t="s">
        <v>9060</v>
      </c>
    </row>
    <row r="112" spans="1:4" x14ac:dyDescent="0.25">
      <c r="A112" t="s">
        <v>7275</v>
      </c>
      <c r="B112" s="2918" t="s">
        <v>9157</v>
      </c>
    </row>
    <row r="113" spans="1:2" x14ac:dyDescent="0.25">
      <c r="A113" t="s">
        <v>7276</v>
      </c>
      <c r="B113" s="2918" t="s">
        <v>9061</v>
      </c>
    </row>
    <row r="114" spans="1:2" x14ac:dyDescent="0.25">
      <c r="A114" t="s">
        <v>7277</v>
      </c>
      <c r="B114" s="2918" t="s">
        <v>9158</v>
      </c>
    </row>
    <row r="115" spans="1:2" x14ac:dyDescent="0.25">
      <c r="A115" t="s">
        <v>7278</v>
      </c>
      <c r="B115" s="2918" t="s">
        <v>9062</v>
      </c>
    </row>
    <row r="116" spans="1:2" x14ac:dyDescent="0.25">
      <c r="A116" t="s">
        <v>7279</v>
      </c>
      <c r="B116" s="2918" t="s">
        <v>9159</v>
      </c>
    </row>
    <row r="117" spans="1:2" x14ac:dyDescent="0.25">
      <c r="A117" t="s">
        <v>7280</v>
      </c>
      <c r="B117" s="2918" t="s">
        <v>9063</v>
      </c>
    </row>
    <row r="118" spans="1:2" x14ac:dyDescent="0.25">
      <c r="A118" t="s">
        <v>7281</v>
      </c>
      <c r="B118" s="2918" t="s">
        <v>9160</v>
      </c>
    </row>
    <row r="119" spans="1:2" x14ac:dyDescent="0.25">
      <c r="A119" t="s">
        <v>7282</v>
      </c>
      <c r="B119" s="2918" t="s">
        <v>9064</v>
      </c>
    </row>
    <row r="120" spans="1:2" x14ac:dyDescent="0.25">
      <c r="A120" t="s">
        <v>7283</v>
      </c>
      <c r="B120" s="2918" t="s">
        <v>9161</v>
      </c>
    </row>
    <row r="121" spans="1:2" x14ac:dyDescent="0.25">
      <c r="A121" t="s">
        <v>7284</v>
      </c>
      <c r="B121" s="2918" t="s">
        <v>9065</v>
      </c>
    </row>
    <row r="122" spans="1:2" x14ac:dyDescent="0.25">
      <c r="A122" t="s">
        <v>7285</v>
      </c>
      <c r="B122" s="2918" t="s">
        <v>9162</v>
      </c>
    </row>
    <row r="123" spans="1:2" x14ac:dyDescent="0.25">
      <c r="A123" t="s">
        <v>7286</v>
      </c>
      <c r="B123" s="2918" t="s">
        <v>9066</v>
      </c>
    </row>
    <row r="124" spans="1:2" x14ac:dyDescent="0.25">
      <c r="A124" t="s">
        <v>7287</v>
      </c>
      <c r="B124" s="2918" t="s">
        <v>9163</v>
      </c>
    </row>
    <row r="125" spans="1:2" x14ac:dyDescent="0.25">
      <c r="A125" t="s">
        <v>7288</v>
      </c>
      <c r="B125" s="2918" t="s">
        <v>9067</v>
      </c>
    </row>
    <row r="126" spans="1:2" x14ac:dyDescent="0.25">
      <c r="A126" t="s">
        <v>7289</v>
      </c>
      <c r="B126" s="2918" t="s">
        <v>9164</v>
      </c>
    </row>
    <row r="127" spans="1:2" x14ac:dyDescent="0.25">
      <c r="A127" t="s">
        <v>7290</v>
      </c>
      <c r="B127" s="2918" t="s">
        <v>9068</v>
      </c>
    </row>
    <row r="128" spans="1:2" x14ac:dyDescent="0.25">
      <c r="A128" t="s">
        <v>7291</v>
      </c>
      <c r="B128" s="2918" t="s">
        <v>9165</v>
      </c>
    </row>
    <row r="129" spans="1:2" x14ac:dyDescent="0.25">
      <c r="A129" t="s">
        <v>7292</v>
      </c>
      <c r="B129" s="2918" t="s">
        <v>9069</v>
      </c>
    </row>
    <row r="130" spans="1:2" x14ac:dyDescent="0.25">
      <c r="A130" t="s">
        <v>7293</v>
      </c>
      <c r="B130" s="2918" t="s">
        <v>9166</v>
      </c>
    </row>
    <row r="131" spans="1:2" x14ac:dyDescent="0.25">
      <c r="A131" t="s">
        <v>7294</v>
      </c>
      <c r="B131" s="2918" t="s">
        <v>9070</v>
      </c>
    </row>
    <row r="132" spans="1:2" x14ac:dyDescent="0.25">
      <c r="A132" t="s">
        <v>7295</v>
      </c>
      <c r="B132" s="2918" t="s">
        <v>9167</v>
      </c>
    </row>
    <row r="133" spans="1:2" x14ac:dyDescent="0.25">
      <c r="A133" t="s">
        <v>7296</v>
      </c>
      <c r="B133" s="2918" t="s">
        <v>9071</v>
      </c>
    </row>
    <row r="134" spans="1:2" x14ac:dyDescent="0.25">
      <c r="A134" t="s">
        <v>7297</v>
      </c>
      <c r="B134" s="2918" t="s">
        <v>9168</v>
      </c>
    </row>
    <row r="135" spans="1:2" x14ac:dyDescent="0.25">
      <c r="A135" t="s">
        <v>7298</v>
      </c>
      <c r="B135" s="2918" t="s">
        <v>9072</v>
      </c>
    </row>
    <row r="136" spans="1:2" x14ac:dyDescent="0.25">
      <c r="A136" t="s">
        <v>7299</v>
      </c>
      <c r="B136" s="2918" t="s">
        <v>9169</v>
      </c>
    </row>
    <row r="137" spans="1:2" x14ac:dyDescent="0.25">
      <c r="A137" t="s">
        <v>7300</v>
      </c>
      <c r="B137" s="2918" t="s">
        <v>9073</v>
      </c>
    </row>
    <row r="138" spans="1:2" x14ac:dyDescent="0.25">
      <c r="A138" t="s">
        <v>7301</v>
      </c>
      <c r="B138" s="2918" t="s">
        <v>9170</v>
      </c>
    </row>
    <row r="139" spans="1:2" x14ac:dyDescent="0.25">
      <c r="A139" t="s">
        <v>7302</v>
      </c>
      <c r="B139" s="2918" t="s">
        <v>9074</v>
      </c>
    </row>
    <row r="140" spans="1:2" x14ac:dyDescent="0.25">
      <c r="A140" t="s">
        <v>7303</v>
      </c>
      <c r="B140" s="2918" t="s">
        <v>9171</v>
      </c>
    </row>
    <row r="141" spans="1:2" x14ac:dyDescent="0.25">
      <c r="A141" t="s">
        <v>7304</v>
      </c>
      <c r="B141" s="2918" t="s">
        <v>9075</v>
      </c>
    </row>
    <row r="142" spans="1:2" x14ac:dyDescent="0.25">
      <c r="A142" t="s">
        <v>7305</v>
      </c>
      <c r="B142" s="2918" t="s">
        <v>9172</v>
      </c>
    </row>
    <row r="143" spans="1:2" x14ac:dyDescent="0.25">
      <c r="A143" t="s">
        <v>7306</v>
      </c>
      <c r="B143" s="2918" t="s">
        <v>9076</v>
      </c>
    </row>
    <row r="144" spans="1:2" x14ac:dyDescent="0.25">
      <c r="A144" t="s">
        <v>7307</v>
      </c>
      <c r="B144" s="2918" t="s">
        <v>9173</v>
      </c>
    </row>
    <row r="145" spans="1:4" x14ac:dyDescent="0.25">
      <c r="A145" t="s">
        <v>7308</v>
      </c>
      <c r="B145" s="2918" t="s">
        <v>9077</v>
      </c>
    </row>
    <row r="146" spans="1:4" x14ac:dyDescent="0.25">
      <c r="A146" t="s">
        <v>7309</v>
      </c>
      <c r="B146" s="2918" t="s">
        <v>9174</v>
      </c>
    </row>
    <row r="147" spans="1:4" x14ac:dyDescent="0.25">
      <c r="A147" t="s">
        <v>7310</v>
      </c>
      <c r="B147" s="2918" t="s">
        <v>9078</v>
      </c>
    </row>
    <row r="148" spans="1:4" x14ac:dyDescent="0.25">
      <c r="A148" t="s">
        <v>7311</v>
      </c>
      <c r="B148" s="2918" t="s">
        <v>9175</v>
      </c>
    </row>
    <row r="149" spans="1:4" x14ac:dyDescent="0.25">
      <c r="A149" t="s">
        <v>7312</v>
      </c>
      <c r="B149" s="2918" t="s">
        <v>9079</v>
      </c>
    </row>
    <row r="150" spans="1:4" x14ac:dyDescent="0.25">
      <c r="A150" t="s">
        <v>7313</v>
      </c>
      <c r="B150" s="2918" t="s">
        <v>9176</v>
      </c>
    </row>
    <row r="151" spans="1:4" x14ac:dyDescent="0.25">
      <c r="A151" t="s">
        <v>7314</v>
      </c>
      <c r="B151" s="2918" t="s">
        <v>9080</v>
      </c>
    </row>
    <row r="152" spans="1:4" x14ac:dyDescent="0.25">
      <c r="A152" t="s">
        <v>7315</v>
      </c>
      <c r="B152" s="2918" t="s">
        <v>9177</v>
      </c>
    </row>
    <row r="153" spans="1:4" x14ac:dyDescent="0.25">
      <c r="A153" t="s">
        <v>7316</v>
      </c>
      <c r="B153" s="2918" t="s">
        <v>9081</v>
      </c>
    </row>
    <row r="154" spans="1:4" x14ac:dyDescent="0.25">
      <c r="A154" t="s">
        <v>7317</v>
      </c>
      <c r="B154" s="2918" t="s">
        <v>9178</v>
      </c>
    </row>
    <row r="155" spans="1:4" x14ac:dyDescent="0.25">
      <c r="A155" t="s">
        <v>7318</v>
      </c>
      <c r="B155" s="2918" t="s">
        <v>9082</v>
      </c>
    </row>
    <row r="156" spans="1:4" x14ac:dyDescent="0.25">
      <c r="A156" t="s">
        <v>7319</v>
      </c>
      <c r="B156" s="2918" t="s">
        <v>9179</v>
      </c>
    </row>
    <row r="157" spans="1:4" x14ac:dyDescent="0.25">
      <c r="A157" t="s">
        <v>8989</v>
      </c>
      <c r="B157" s="2918" t="s">
        <v>9083</v>
      </c>
    </row>
    <row r="158" spans="1:4" x14ac:dyDescent="0.25">
      <c r="A158" t="s">
        <v>8990</v>
      </c>
      <c r="B158" s="2918" t="s">
        <v>9180</v>
      </c>
    </row>
    <row r="159" spans="1:4" x14ac:dyDescent="0.25">
      <c r="A159" s="2919" t="s">
        <v>7320</v>
      </c>
      <c r="B159" s="2918" t="s">
        <v>9182</v>
      </c>
      <c r="C159" s="2956" t="s">
        <v>9184</v>
      </c>
      <c r="D159" s="2956" t="s">
        <v>9186</v>
      </c>
    </row>
    <row r="160" spans="1:4" x14ac:dyDescent="0.25">
      <c r="A160" t="s">
        <v>7321</v>
      </c>
      <c r="B160" s="2918" t="s">
        <v>9155</v>
      </c>
    </row>
    <row r="161" spans="1:2" x14ac:dyDescent="0.25">
      <c r="A161" t="s">
        <v>7322</v>
      </c>
      <c r="B161" s="2918" t="s">
        <v>9059</v>
      </c>
    </row>
    <row r="162" spans="1:2" x14ac:dyDescent="0.25">
      <c r="A162" t="s">
        <v>7323</v>
      </c>
      <c r="B162" s="2918" t="s">
        <v>9156</v>
      </c>
    </row>
    <row r="163" spans="1:2" x14ac:dyDescent="0.25">
      <c r="A163" t="s">
        <v>7324</v>
      </c>
      <c r="B163" s="2918" t="s">
        <v>9060</v>
      </c>
    </row>
    <row r="164" spans="1:2" x14ac:dyDescent="0.25">
      <c r="A164" t="s">
        <v>7325</v>
      </c>
      <c r="B164" s="2918" t="s">
        <v>9157</v>
      </c>
    </row>
    <row r="165" spans="1:2" x14ac:dyDescent="0.25">
      <c r="A165" t="s">
        <v>7326</v>
      </c>
      <c r="B165" s="2918" t="s">
        <v>9061</v>
      </c>
    </row>
    <row r="166" spans="1:2" x14ac:dyDescent="0.25">
      <c r="A166" t="s">
        <v>7327</v>
      </c>
      <c r="B166" s="2918" t="s">
        <v>9158</v>
      </c>
    </row>
    <row r="167" spans="1:2" x14ac:dyDescent="0.25">
      <c r="A167" t="s">
        <v>7328</v>
      </c>
      <c r="B167" s="2918" t="s">
        <v>9062</v>
      </c>
    </row>
    <row r="168" spans="1:2" x14ac:dyDescent="0.25">
      <c r="A168" t="s">
        <v>7329</v>
      </c>
      <c r="B168" s="2918" t="s">
        <v>9159</v>
      </c>
    </row>
    <row r="169" spans="1:2" x14ac:dyDescent="0.25">
      <c r="A169" t="s">
        <v>7330</v>
      </c>
      <c r="B169" s="2918" t="s">
        <v>9063</v>
      </c>
    </row>
    <row r="170" spans="1:2" x14ac:dyDescent="0.25">
      <c r="A170" t="s">
        <v>7331</v>
      </c>
      <c r="B170" s="2918" t="s">
        <v>9160</v>
      </c>
    </row>
    <row r="171" spans="1:2" x14ac:dyDescent="0.25">
      <c r="A171" t="s">
        <v>7332</v>
      </c>
      <c r="B171" s="2918" t="s">
        <v>9064</v>
      </c>
    </row>
    <row r="172" spans="1:2" x14ac:dyDescent="0.25">
      <c r="A172" t="s">
        <v>7333</v>
      </c>
      <c r="B172" s="2918" t="s">
        <v>9161</v>
      </c>
    </row>
    <row r="173" spans="1:2" x14ac:dyDescent="0.25">
      <c r="A173" t="s">
        <v>7334</v>
      </c>
      <c r="B173" s="2918" t="s">
        <v>9065</v>
      </c>
    </row>
    <row r="174" spans="1:2" x14ac:dyDescent="0.25">
      <c r="A174" t="s">
        <v>7335</v>
      </c>
      <c r="B174" s="2918" t="s">
        <v>9162</v>
      </c>
    </row>
    <row r="175" spans="1:2" x14ac:dyDescent="0.25">
      <c r="A175" t="s">
        <v>7336</v>
      </c>
      <c r="B175" s="2918" t="s">
        <v>9066</v>
      </c>
    </row>
    <row r="176" spans="1:2" x14ac:dyDescent="0.25">
      <c r="A176" t="s">
        <v>7337</v>
      </c>
      <c r="B176" s="2918" t="s">
        <v>9163</v>
      </c>
    </row>
    <row r="177" spans="1:2" x14ac:dyDescent="0.25">
      <c r="A177" t="s">
        <v>7338</v>
      </c>
      <c r="B177" s="2918" t="s">
        <v>9067</v>
      </c>
    </row>
    <row r="178" spans="1:2" x14ac:dyDescent="0.25">
      <c r="A178" t="s">
        <v>7339</v>
      </c>
      <c r="B178" s="2918" t="s">
        <v>9164</v>
      </c>
    </row>
    <row r="179" spans="1:2" x14ac:dyDescent="0.25">
      <c r="A179" t="s">
        <v>7340</v>
      </c>
      <c r="B179" s="2918" t="s">
        <v>9068</v>
      </c>
    </row>
    <row r="180" spans="1:2" x14ac:dyDescent="0.25">
      <c r="A180" t="s">
        <v>7341</v>
      </c>
      <c r="B180" s="2918" t="s">
        <v>9165</v>
      </c>
    </row>
    <row r="181" spans="1:2" x14ac:dyDescent="0.25">
      <c r="A181" t="s">
        <v>7342</v>
      </c>
      <c r="B181" s="2918" t="s">
        <v>9069</v>
      </c>
    </row>
    <row r="182" spans="1:2" x14ac:dyDescent="0.25">
      <c r="A182" t="s">
        <v>7343</v>
      </c>
      <c r="B182" s="2918" t="s">
        <v>9166</v>
      </c>
    </row>
    <row r="183" spans="1:2" x14ac:dyDescent="0.25">
      <c r="A183" t="s">
        <v>7344</v>
      </c>
      <c r="B183" s="2918" t="s">
        <v>9070</v>
      </c>
    </row>
    <row r="184" spans="1:2" x14ac:dyDescent="0.25">
      <c r="A184" t="s">
        <v>7345</v>
      </c>
      <c r="B184" s="2918" t="s">
        <v>9167</v>
      </c>
    </row>
    <row r="185" spans="1:2" x14ac:dyDescent="0.25">
      <c r="A185" t="s">
        <v>7346</v>
      </c>
      <c r="B185" s="2918" t="s">
        <v>9071</v>
      </c>
    </row>
    <row r="186" spans="1:2" x14ac:dyDescent="0.25">
      <c r="A186" t="s">
        <v>7347</v>
      </c>
      <c r="B186" s="2918" t="s">
        <v>9168</v>
      </c>
    </row>
    <row r="187" spans="1:2" x14ac:dyDescent="0.25">
      <c r="A187" t="s">
        <v>7348</v>
      </c>
      <c r="B187" s="2918" t="s">
        <v>9072</v>
      </c>
    </row>
    <row r="188" spans="1:2" x14ac:dyDescent="0.25">
      <c r="A188" t="s">
        <v>7349</v>
      </c>
      <c r="B188" s="2918" t="s">
        <v>9169</v>
      </c>
    </row>
    <row r="189" spans="1:2" x14ac:dyDescent="0.25">
      <c r="A189" t="s">
        <v>7350</v>
      </c>
      <c r="B189" s="2918" t="s">
        <v>9073</v>
      </c>
    </row>
    <row r="190" spans="1:2" x14ac:dyDescent="0.25">
      <c r="A190" t="s">
        <v>7351</v>
      </c>
      <c r="B190" s="2918" t="s">
        <v>9170</v>
      </c>
    </row>
    <row r="191" spans="1:2" x14ac:dyDescent="0.25">
      <c r="A191" t="s">
        <v>7352</v>
      </c>
      <c r="B191" s="2918" t="s">
        <v>9074</v>
      </c>
    </row>
    <row r="192" spans="1:2" x14ac:dyDescent="0.25">
      <c r="A192" t="s">
        <v>7353</v>
      </c>
      <c r="B192" s="2918" t="s">
        <v>9171</v>
      </c>
    </row>
    <row r="193" spans="1:2" x14ac:dyDescent="0.25">
      <c r="A193" t="s">
        <v>7354</v>
      </c>
      <c r="B193" s="2918" t="s">
        <v>9075</v>
      </c>
    </row>
    <row r="194" spans="1:2" x14ac:dyDescent="0.25">
      <c r="A194" t="s">
        <v>7355</v>
      </c>
      <c r="B194" s="2918" t="s">
        <v>9172</v>
      </c>
    </row>
    <row r="195" spans="1:2" x14ac:dyDescent="0.25">
      <c r="A195" t="s">
        <v>7356</v>
      </c>
      <c r="B195" s="2918" t="s">
        <v>9076</v>
      </c>
    </row>
    <row r="196" spans="1:2" x14ac:dyDescent="0.25">
      <c r="A196" t="s">
        <v>7357</v>
      </c>
      <c r="B196" s="2918" t="s">
        <v>9173</v>
      </c>
    </row>
    <row r="197" spans="1:2" x14ac:dyDescent="0.25">
      <c r="A197" t="s">
        <v>7358</v>
      </c>
      <c r="B197" s="2918" t="s">
        <v>9077</v>
      </c>
    </row>
    <row r="198" spans="1:2" x14ac:dyDescent="0.25">
      <c r="A198" t="s">
        <v>7359</v>
      </c>
      <c r="B198" s="2918" t="s">
        <v>9174</v>
      </c>
    </row>
    <row r="199" spans="1:2" x14ac:dyDescent="0.25">
      <c r="A199" t="s">
        <v>7360</v>
      </c>
      <c r="B199" s="2918" t="s">
        <v>9078</v>
      </c>
    </row>
    <row r="200" spans="1:2" x14ac:dyDescent="0.25">
      <c r="A200" t="s">
        <v>7361</v>
      </c>
      <c r="B200" s="2918" t="s">
        <v>9175</v>
      </c>
    </row>
    <row r="201" spans="1:2" x14ac:dyDescent="0.25">
      <c r="A201" t="s">
        <v>7362</v>
      </c>
      <c r="B201" s="2918" t="s">
        <v>9079</v>
      </c>
    </row>
    <row r="202" spans="1:2" x14ac:dyDescent="0.25">
      <c r="A202" t="s">
        <v>7363</v>
      </c>
      <c r="B202" s="2918" t="s">
        <v>9176</v>
      </c>
    </row>
    <row r="203" spans="1:2" x14ac:dyDescent="0.25">
      <c r="A203" t="s">
        <v>7364</v>
      </c>
      <c r="B203" s="2918" t="s">
        <v>9080</v>
      </c>
    </row>
    <row r="204" spans="1:2" x14ac:dyDescent="0.25">
      <c r="A204" t="s">
        <v>7365</v>
      </c>
      <c r="B204" s="2918" t="s">
        <v>9177</v>
      </c>
    </row>
    <row r="205" spans="1:2" x14ac:dyDescent="0.25">
      <c r="A205" t="s">
        <v>7366</v>
      </c>
      <c r="B205" s="2918" t="s">
        <v>9081</v>
      </c>
    </row>
    <row r="206" spans="1:2" x14ac:dyDescent="0.25">
      <c r="A206" t="s">
        <v>7367</v>
      </c>
      <c r="B206" s="2918" t="s">
        <v>9178</v>
      </c>
    </row>
    <row r="207" spans="1:2" x14ac:dyDescent="0.25">
      <c r="A207" t="s">
        <v>7368</v>
      </c>
      <c r="B207" s="2918" t="s">
        <v>9082</v>
      </c>
    </row>
    <row r="208" spans="1:2" x14ac:dyDescent="0.25">
      <c r="A208" t="s">
        <v>7369</v>
      </c>
      <c r="B208" s="2918" t="s">
        <v>9179</v>
      </c>
    </row>
    <row r="209" spans="1:2" x14ac:dyDescent="0.25">
      <c r="A209" t="s">
        <v>8987</v>
      </c>
      <c r="B209" s="2918" t="s">
        <v>9083</v>
      </c>
    </row>
    <row r="210" spans="1:2" x14ac:dyDescent="0.25">
      <c r="A210" t="s">
        <v>8988</v>
      </c>
      <c r="B210" s="2918" t="s">
        <v>9180</v>
      </c>
    </row>
    <row r="211" spans="1:2" x14ac:dyDescent="0.25">
      <c r="A211" s="2919" t="s">
        <v>7370</v>
      </c>
      <c r="B211" s="2918" t="s">
        <v>9057</v>
      </c>
    </row>
    <row r="212" spans="1:2" x14ac:dyDescent="0.25">
      <c r="A212" t="s">
        <v>7371</v>
      </c>
      <c r="B212" s="2918" t="s">
        <v>9059</v>
      </c>
    </row>
    <row r="213" spans="1:2" x14ac:dyDescent="0.25">
      <c r="A213" t="s">
        <v>7372</v>
      </c>
      <c r="B213" s="2918" t="s">
        <v>9060</v>
      </c>
    </row>
    <row r="214" spans="1:2" x14ac:dyDescent="0.25">
      <c r="A214" t="s">
        <v>7373</v>
      </c>
      <c r="B214" s="2918" t="s">
        <v>9061</v>
      </c>
    </row>
    <row r="215" spans="1:2" x14ac:dyDescent="0.25">
      <c r="A215" t="s">
        <v>7374</v>
      </c>
      <c r="B215" s="2918" t="s">
        <v>9062</v>
      </c>
    </row>
    <row r="216" spans="1:2" x14ac:dyDescent="0.25">
      <c r="A216" t="s">
        <v>7375</v>
      </c>
      <c r="B216" s="2918" t="s">
        <v>9063</v>
      </c>
    </row>
    <row r="217" spans="1:2" x14ac:dyDescent="0.25">
      <c r="A217" t="s">
        <v>7376</v>
      </c>
      <c r="B217" s="2918" t="s">
        <v>9064</v>
      </c>
    </row>
    <row r="218" spans="1:2" x14ac:dyDescent="0.25">
      <c r="A218" t="s">
        <v>7377</v>
      </c>
      <c r="B218" s="2918" t="s">
        <v>9065</v>
      </c>
    </row>
    <row r="219" spans="1:2" x14ac:dyDescent="0.25">
      <c r="A219" t="s">
        <v>7378</v>
      </c>
      <c r="B219" s="2918" t="s">
        <v>9066</v>
      </c>
    </row>
    <row r="220" spans="1:2" x14ac:dyDescent="0.25">
      <c r="A220" t="s">
        <v>7379</v>
      </c>
      <c r="B220" s="2918" t="s">
        <v>9067</v>
      </c>
    </row>
    <row r="221" spans="1:2" x14ac:dyDescent="0.25">
      <c r="A221" t="s">
        <v>7380</v>
      </c>
      <c r="B221" s="2918" t="s">
        <v>9068</v>
      </c>
    </row>
    <row r="222" spans="1:2" x14ac:dyDescent="0.25">
      <c r="A222" t="s">
        <v>7381</v>
      </c>
      <c r="B222" s="2918" t="s">
        <v>9069</v>
      </c>
    </row>
    <row r="223" spans="1:2" x14ac:dyDescent="0.25">
      <c r="A223" t="s">
        <v>7382</v>
      </c>
      <c r="B223" s="2918" t="s">
        <v>9070</v>
      </c>
    </row>
    <row r="224" spans="1:2" x14ac:dyDescent="0.25">
      <c r="A224" t="s">
        <v>7383</v>
      </c>
      <c r="B224" s="2918" t="s">
        <v>9071</v>
      </c>
    </row>
    <row r="225" spans="1:2" x14ac:dyDescent="0.25">
      <c r="A225" t="s">
        <v>7384</v>
      </c>
      <c r="B225" s="2918" t="s">
        <v>9072</v>
      </c>
    </row>
    <row r="226" spans="1:2" x14ac:dyDescent="0.25">
      <c r="A226" t="s">
        <v>7385</v>
      </c>
      <c r="B226" s="2918" t="s">
        <v>9073</v>
      </c>
    </row>
    <row r="227" spans="1:2" x14ac:dyDescent="0.25">
      <c r="A227" t="s">
        <v>7386</v>
      </c>
      <c r="B227" s="2918" t="s">
        <v>9074</v>
      </c>
    </row>
    <row r="228" spans="1:2" x14ac:dyDescent="0.25">
      <c r="A228" t="s">
        <v>7387</v>
      </c>
      <c r="B228" s="2918" t="s">
        <v>9075</v>
      </c>
    </row>
    <row r="229" spans="1:2" x14ac:dyDescent="0.25">
      <c r="A229" t="s">
        <v>7388</v>
      </c>
      <c r="B229" s="2918" t="s">
        <v>9076</v>
      </c>
    </row>
    <row r="230" spans="1:2" x14ac:dyDescent="0.25">
      <c r="A230" t="s">
        <v>7389</v>
      </c>
      <c r="B230" s="2918" t="s">
        <v>9077</v>
      </c>
    </row>
    <row r="231" spans="1:2" x14ac:dyDescent="0.25">
      <c r="A231" t="s">
        <v>7390</v>
      </c>
      <c r="B231" s="2918" t="s">
        <v>9078</v>
      </c>
    </row>
    <row r="232" spans="1:2" x14ac:dyDescent="0.25">
      <c r="A232" t="s">
        <v>7391</v>
      </c>
      <c r="B232" s="2918" t="s">
        <v>9079</v>
      </c>
    </row>
    <row r="233" spans="1:2" x14ac:dyDescent="0.25">
      <c r="A233" t="s">
        <v>7392</v>
      </c>
      <c r="B233" s="2918" t="s">
        <v>9080</v>
      </c>
    </row>
    <row r="234" spans="1:2" x14ac:dyDescent="0.25">
      <c r="A234" t="s">
        <v>7393</v>
      </c>
      <c r="B234" s="2918" t="s">
        <v>9081</v>
      </c>
    </row>
    <row r="235" spans="1:2" x14ac:dyDescent="0.25">
      <c r="A235" t="s">
        <v>7394</v>
      </c>
      <c r="B235" s="2918" t="s">
        <v>9082</v>
      </c>
    </row>
    <row r="236" spans="1:2" x14ac:dyDescent="0.25">
      <c r="A236" t="s">
        <v>7395</v>
      </c>
      <c r="B236" s="2918" t="s">
        <v>9083</v>
      </c>
    </row>
    <row r="237" spans="1:2" x14ac:dyDescent="0.25">
      <c r="A237" t="s">
        <v>7396</v>
      </c>
      <c r="B237" s="2918" t="s">
        <v>9084</v>
      </c>
    </row>
    <row r="238" spans="1:2" x14ac:dyDescent="0.25">
      <c r="A238" t="s">
        <v>7397</v>
      </c>
      <c r="B238" s="2918" t="s">
        <v>9085</v>
      </c>
    </row>
    <row r="239" spans="1:2" x14ac:dyDescent="0.25">
      <c r="A239" t="s">
        <v>7398</v>
      </c>
      <c r="B239" s="2918" t="s">
        <v>9086</v>
      </c>
    </row>
    <row r="240" spans="1:2" x14ac:dyDescent="0.25">
      <c r="A240" t="s">
        <v>7399</v>
      </c>
      <c r="B240" s="2918" t="s">
        <v>9087</v>
      </c>
    </row>
    <row r="241" spans="1:2" x14ac:dyDescent="0.25">
      <c r="A241" t="s">
        <v>7400</v>
      </c>
      <c r="B241" s="2918" t="s">
        <v>9088</v>
      </c>
    </row>
    <row r="242" spans="1:2" x14ac:dyDescent="0.25">
      <c r="A242" t="s">
        <v>7401</v>
      </c>
      <c r="B242" s="2918" t="s">
        <v>9089</v>
      </c>
    </row>
    <row r="243" spans="1:2" x14ac:dyDescent="0.25">
      <c r="A243" t="s">
        <v>7402</v>
      </c>
      <c r="B243" s="2918" t="s">
        <v>9090</v>
      </c>
    </row>
    <row r="244" spans="1:2" x14ac:dyDescent="0.25">
      <c r="A244" t="s">
        <v>7403</v>
      </c>
      <c r="B244" s="2918" t="s">
        <v>9091</v>
      </c>
    </row>
    <row r="245" spans="1:2" x14ac:dyDescent="0.25">
      <c r="A245" t="s">
        <v>7404</v>
      </c>
      <c r="B245" s="2918" t="s">
        <v>9092</v>
      </c>
    </row>
    <row r="246" spans="1:2" x14ac:dyDescent="0.25">
      <c r="A246" t="s">
        <v>7405</v>
      </c>
      <c r="B246" s="2918" t="s">
        <v>9093</v>
      </c>
    </row>
    <row r="247" spans="1:2" x14ac:dyDescent="0.25">
      <c r="A247" t="s">
        <v>7406</v>
      </c>
      <c r="B247" s="2918" t="s">
        <v>9094</v>
      </c>
    </row>
    <row r="248" spans="1:2" x14ac:dyDescent="0.25">
      <c r="A248" t="s">
        <v>7407</v>
      </c>
      <c r="B248" s="2918" t="s">
        <v>9095</v>
      </c>
    </row>
    <row r="249" spans="1:2" x14ac:dyDescent="0.25">
      <c r="A249" t="s">
        <v>7408</v>
      </c>
      <c r="B249" s="2918" t="s">
        <v>9096</v>
      </c>
    </row>
    <row r="250" spans="1:2" x14ac:dyDescent="0.25">
      <c r="A250" t="s">
        <v>7409</v>
      </c>
      <c r="B250" s="2918" t="s">
        <v>9097</v>
      </c>
    </row>
    <row r="251" spans="1:2" x14ac:dyDescent="0.25">
      <c r="A251" t="s">
        <v>7410</v>
      </c>
      <c r="B251" s="2918" t="s">
        <v>9098</v>
      </c>
    </row>
    <row r="252" spans="1:2" x14ac:dyDescent="0.25">
      <c r="A252" t="s">
        <v>7411</v>
      </c>
      <c r="B252" s="2918" t="s">
        <v>9099</v>
      </c>
    </row>
    <row r="253" spans="1:2" x14ac:dyDescent="0.25">
      <c r="A253" t="s">
        <v>7412</v>
      </c>
      <c r="B253" s="2918" t="s">
        <v>9100</v>
      </c>
    </row>
    <row r="254" spans="1:2" x14ac:dyDescent="0.25">
      <c r="A254" t="s">
        <v>7413</v>
      </c>
      <c r="B254" s="2918" t="s">
        <v>9101</v>
      </c>
    </row>
    <row r="255" spans="1:2" x14ac:dyDescent="0.25">
      <c r="A255" t="s">
        <v>7414</v>
      </c>
      <c r="B255" s="2918" t="s">
        <v>9102</v>
      </c>
    </row>
    <row r="256" spans="1:2" x14ac:dyDescent="0.25">
      <c r="A256" t="s">
        <v>7415</v>
      </c>
      <c r="B256" s="2918" t="s">
        <v>9103</v>
      </c>
    </row>
    <row r="257" spans="1:2" x14ac:dyDescent="0.25">
      <c r="A257" t="s">
        <v>7416</v>
      </c>
      <c r="B257" s="2918" t="s">
        <v>9104</v>
      </c>
    </row>
    <row r="258" spans="1:2" x14ac:dyDescent="0.25">
      <c r="A258" t="s">
        <v>7417</v>
      </c>
      <c r="B258" s="2918" t="s">
        <v>9105</v>
      </c>
    </row>
    <row r="259" spans="1:2" x14ac:dyDescent="0.25">
      <c r="A259" t="s">
        <v>7418</v>
      </c>
      <c r="B259" s="2918" t="s">
        <v>9106</v>
      </c>
    </row>
    <row r="260" spans="1:2" x14ac:dyDescent="0.25">
      <c r="A260" t="s">
        <v>7419</v>
      </c>
      <c r="B260" s="2918" t="s">
        <v>9107</v>
      </c>
    </row>
    <row r="261" spans="1:2" x14ac:dyDescent="0.25">
      <c r="A261" t="s">
        <v>7420</v>
      </c>
      <c r="B261" s="2918" t="s">
        <v>9108</v>
      </c>
    </row>
    <row r="262" spans="1:2" x14ac:dyDescent="0.25">
      <c r="A262" t="s">
        <v>7421</v>
      </c>
      <c r="B262" s="2918" t="s">
        <v>9109</v>
      </c>
    </row>
    <row r="263" spans="1:2" x14ac:dyDescent="0.25">
      <c r="A263" t="s">
        <v>7422</v>
      </c>
      <c r="B263" s="2918" t="s">
        <v>9110</v>
      </c>
    </row>
    <row r="264" spans="1:2" x14ac:dyDescent="0.25">
      <c r="A264" t="s">
        <v>7423</v>
      </c>
      <c r="B264" s="2918" t="s">
        <v>9111</v>
      </c>
    </row>
    <row r="265" spans="1:2" x14ac:dyDescent="0.25">
      <c r="A265" s="2919" t="s">
        <v>7424</v>
      </c>
      <c r="B265" s="2918" t="s">
        <v>9057</v>
      </c>
    </row>
    <row r="266" spans="1:2" x14ac:dyDescent="0.25">
      <c r="A266" t="s">
        <v>7425</v>
      </c>
      <c r="B266" s="2918" t="s">
        <v>9059</v>
      </c>
    </row>
    <row r="267" spans="1:2" x14ac:dyDescent="0.25">
      <c r="A267" t="s">
        <v>7426</v>
      </c>
      <c r="B267" s="2918" t="s">
        <v>9060</v>
      </c>
    </row>
    <row r="268" spans="1:2" x14ac:dyDescent="0.25">
      <c r="A268" t="s">
        <v>7427</v>
      </c>
      <c r="B268" s="2918" t="s">
        <v>9061</v>
      </c>
    </row>
    <row r="269" spans="1:2" x14ac:dyDescent="0.25">
      <c r="A269" t="s">
        <v>7428</v>
      </c>
      <c r="B269" s="2918" t="s">
        <v>9062</v>
      </c>
    </row>
    <row r="270" spans="1:2" x14ac:dyDescent="0.25">
      <c r="A270" t="s">
        <v>7429</v>
      </c>
      <c r="B270" s="2918" t="s">
        <v>9063</v>
      </c>
    </row>
    <row r="271" spans="1:2" x14ac:dyDescent="0.25">
      <c r="A271" t="s">
        <v>7430</v>
      </c>
      <c r="B271" s="2918" t="s">
        <v>9064</v>
      </c>
    </row>
    <row r="272" spans="1:2" x14ac:dyDescent="0.25">
      <c r="A272" t="s">
        <v>7431</v>
      </c>
      <c r="B272" s="2918" t="s">
        <v>9065</v>
      </c>
    </row>
    <row r="273" spans="1:2" x14ac:dyDescent="0.25">
      <c r="A273" t="s">
        <v>7432</v>
      </c>
      <c r="B273" s="2918" t="s">
        <v>9066</v>
      </c>
    </row>
    <row r="274" spans="1:2" x14ac:dyDescent="0.25">
      <c r="A274" t="s">
        <v>7433</v>
      </c>
      <c r="B274" s="2918" t="s">
        <v>9067</v>
      </c>
    </row>
    <row r="275" spans="1:2" x14ac:dyDescent="0.25">
      <c r="A275" t="s">
        <v>7434</v>
      </c>
      <c r="B275" s="2918" t="s">
        <v>9068</v>
      </c>
    </row>
    <row r="276" spans="1:2" x14ac:dyDescent="0.25">
      <c r="A276" t="s">
        <v>7435</v>
      </c>
      <c r="B276" s="2918" t="s">
        <v>9069</v>
      </c>
    </row>
    <row r="277" spans="1:2" x14ac:dyDescent="0.25">
      <c r="A277" t="s">
        <v>7436</v>
      </c>
      <c r="B277" s="2918" t="s">
        <v>9070</v>
      </c>
    </row>
    <row r="278" spans="1:2" x14ac:dyDescent="0.25">
      <c r="A278" t="s">
        <v>7437</v>
      </c>
      <c r="B278" s="2918" t="s">
        <v>9071</v>
      </c>
    </row>
    <row r="279" spans="1:2" x14ac:dyDescent="0.25">
      <c r="A279" t="s">
        <v>7438</v>
      </c>
      <c r="B279" s="2918" t="s">
        <v>9072</v>
      </c>
    </row>
    <row r="280" spans="1:2" x14ac:dyDescent="0.25">
      <c r="A280" t="s">
        <v>7439</v>
      </c>
      <c r="B280" s="2918" t="s">
        <v>9073</v>
      </c>
    </row>
    <row r="281" spans="1:2" x14ac:dyDescent="0.25">
      <c r="A281" t="s">
        <v>7440</v>
      </c>
      <c r="B281" s="2918" t="s">
        <v>9074</v>
      </c>
    </row>
    <row r="282" spans="1:2" x14ac:dyDescent="0.25">
      <c r="A282" t="s">
        <v>7441</v>
      </c>
      <c r="B282" s="2918" t="s">
        <v>9075</v>
      </c>
    </row>
    <row r="283" spans="1:2" x14ac:dyDescent="0.25">
      <c r="A283" t="s">
        <v>7442</v>
      </c>
      <c r="B283" s="2918" t="s">
        <v>9076</v>
      </c>
    </row>
    <row r="284" spans="1:2" x14ac:dyDescent="0.25">
      <c r="A284" t="s">
        <v>7443</v>
      </c>
      <c r="B284" s="2918" t="s">
        <v>9077</v>
      </c>
    </row>
    <row r="285" spans="1:2" x14ac:dyDescent="0.25">
      <c r="A285" t="s">
        <v>7444</v>
      </c>
      <c r="B285" s="2918" t="s">
        <v>9078</v>
      </c>
    </row>
    <row r="286" spans="1:2" x14ac:dyDescent="0.25">
      <c r="A286" t="s">
        <v>7445</v>
      </c>
      <c r="B286" s="2918" t="s">
        <v>9079</v>
      </c>
    </row>
    <row r="287" spans="1:2" x14ac:dyDescent="0.25">
      <c r="A287" t="s">
        <v>7446</v>
      </c>
      <c r="B287" s="2918" t="s">
        <v>9080</v>
      </c>
    </row>
    <row r="288" spans="1:2" x14ac:dyDescent="0.25">
      <c r="A288" t="s">
        <v>7447</v>
      </c>
      <c r="B288" s="2918" t="s">
        <v>9081</v>
      </c>
    </row>
    <row r="289" spans="1:2" x14ac:dyDescent="0.25">
      <c r="A289" t="s">
        <v>7448</v>
      </c>
      <c r="B289" s="2918" t="s">
        <v>9082</v>
      </c>
    </row>
    <row r="290" spans="1:2" x14ac:dyDescent="0.25">
      <c r="A290" t="s">
        <v>7449</v>
      </c>
      <c r="B290" s="2918" t="s">
        <v>9083</v>
      </c>
    </row>
    <row r="291" spans="1:2" x14ac:dyDescent="0.25">
      <c r="A291" t="s">
        <v>7450</v>
      </c>
      <c r="B291" s="2918" t="s">
        <v>9084</v>
      </c>
    </row>
    <row r="292" spans="1:2" x14ac:dyDescent="0.25">
      <c r="A292" t="s">
        <v>7451</v>
      </c>
      <c r="B292" s="2918" t="s">
        <v>9085</v>
      </c>
    </row>
    <row r="293" spans="1:2" x14ac:dyDescent="0.25">
      <c r="A293" t="s">
        <v>7452</v>
      </c>
      <c r="B293" s="2918" t="s">
        <v>9086</v>
      </c>
    </row>
    <row r="294" spans="1:2" x14ac:dyDescent="0.25">
      <c r="A294" t="s">
        <v>7453</v>
      </c>
      <c r="B294" s="2918" t="s">
        <v>9087</v>
      </c>
    </row>
    <row r="295" spans="1:2" x14ac:dyDescent="0.25">
      <c r="A295" t="s">
        <v>7454</v>
      </c>
      <c r="B295" s="2918" t="s">
        <v>9088</v>
      </c>
    </row>
    <row r="296" spans="1:2" x14ac:dyDescent="0.25">
      <c r="A296" t="s">
        <v>7455</v>
      </c>
      <c r="B296" s="2918" t="s">
        <v>9089</v>
      </c>
    </row>
    <row r="297" spans="1:2" x14ac:dyDescent="0.25">
      <c r="A297" t="s">
        <v>7456</v>
      </c>
      <c r="B297" s="2918" t="s">
        <v>9090</v>
      </c>
    </row>
    <row r="298" spans="1:2" x14ac:dyDescent="0.25">
      <c r="A298" t="s">
        <v>7457</v>
      </c>
      <c r="B298" s="2918" t="s">
        <v>9091</v>
      </c>
    </row>
    <row r="299" spans="1:2" x14ac:dyDescent="0.25">
      <c r="A299" t="s">
        <v>7458</v>
      </c>
      <c r="B299" s="2918" t="s">
        <v>9092</v>
      </c>
    </row>
    <row r="300" spans="1:2" x14ac:dyDescent="0.25">
      <c r="A300" t="s">
        <v>7459</v>
      </c>
      <c r="B300" s="2918" t="s">
        <v>9093</v>
      </c>
    </row>
    <row r="301" spans="1:2" x14ac:dyDescent="0.25">
      <c r="A301" t="s">
        <v>7460</v>
      </c>
      <c r="B301" s="2918" t="s">
        <v>9094</v>
      </c>
    </row>
    <row r="302" spans="1:2" x14ac:dyDescent="0.25">
      <c r="A302" t="s">
        <v>7461</v>
      </c>
      <c r="B302" s="2918" t="s">
        <v>9095</v>
      </c>
    </row>
    <row r="303" spans="1:2" x14ac:dyDescent="0.25">
      <c r="A303" t="s">
        <v>7462</v>
      </c>
      <c r="B303" s="2918" t="s">
        <v>9096</v>
      </c>
    </row>
    <row r="304" spans="1:2" x14ac:dyDescent="0.25">
      <c r="A304" t="s">
        <v>7463</v>
      </c>
      <c r="B304" s="2918" t="s">
        <v>9097</v>
      </c>
    </row>
    <row r="305" spans="1:2" x14ac:dyDescent="0.25">
      <c r="A305" t="s">
        <v>7464</v>
      </c>
      <c r="B305" s="2918" t="s">
        <v>9098</v>
      </c>
    </row>
    <row r="306" spans="1:2" x14ac:dyDescent="0.25">
      <c r="A306" t="s">
        <v>7465</v>
      </c>
      <c r="B306" s="2918" t="s">
        <v>9099</v>
      </c>
    </row>
    <row r="307" spans="1:2" x14ac:dyDescent="0.25">
      <c r="A307" t="s">
        <v>7466</v>
      </c>
      <c r="B307" s="2918" t="s">
        <v>9100</v>
      </c>
    </row>
    <row r="308" spans="1:2" x14ac:dyDescent="0.25">
      <c r="A308" t="s">
        <v>7467</v>
      </c>
      <c r="B308" s="2918" t="s">
        <v>9101</v>
      </c>
    </row>
    <row r="309" spans="1:2" x14ac:dyDescent="0.25">
      <c r="A309" t="s">
        <v>7468</v>
      </c>
      <c r="B309" s="2918" t="s">
        <v>9102</v>
      </c>
    </row>
    <row r="310" spans="1:2" x14ac:dyDescent="0.25">
      <c r="A310" t="s">
        <v>7469</v>
      </c>
      <c r="B310" s="2918" t="s">
        <v>9103</v>
      </c>
    </row>
    <row r="311" spans="1:2" x14ac:dyDescent="0.25">
      <c r="A311" t="s">
        <v>7470</v>
      </c>
      <c r="B311" s="2918" t="s">
        <v>9104</v>
      </c>
    </row>
    <row r="312" spans="1:2" x14ac:dyDescent="0.25">
      <c r="A312" t="s">
        <v>7471</v>
      </c>
      <c r="B312" s="2918" t="s">
        <v>9105</v>
      </c>
    </row>
    <row r="313" spans="1:2" x14ac:dyDescent="0.25">
      <c r="A313" t="s">
        <v>7472</v>
      </c>
      <c r="B313" s="2918" t="s">
        <v>9106</v>
      </c>
    </row>
    <row r="314" spans="1:2" x14ac:dyDescent="0.25">
      <c r="A314" t="s">
        <v>7473</v>
      </c>
      <c r="B314" s="2918" t="s">
        <v>9107</v>
      </c>
    </row>
    <row r="315" spans="1:2" x14ac:dyDescent="0.25">
      <c r="A315" t="s">
        <v>7474</v>
      </c>
      <c r="B315" s="2918" t="s">
        <v>9108</v>
      </c>
    </row>
    <row r="316" spans="1:2" x14ac:dyDescent="0.25">
      <c r="A316" t="s">
        <v>7475</v>
      </c>
      <c r="B316" s="2918" t="s">
        <v>9109</v>
      </c>
    </row>
    <row r="317" spans="1:2" x14ac:dyDescent="0.25">
      <c r="A317" t="s">
        <v>7476</v>
      </c>
      <c r="B317" s="2918" t="s">
        <v>9110</v>
      </c>
    </row>
    <row r="318" spans="1:2" x14ac:dyDescent="0.25">
      <c r="A318" t="s">
        <v>7477</v>
      </c>
      <c r="B318" s="2918" t="s">
        <v>9111</v>
      </c>
    </row>
    <row r="319" spans="1:2" x14ac:dyDescent="0.25">
      <c r="A319" s="2919" t="s">
        <v>7478</v>
      </c>
      <c r="B319" s="2918" t="s">
        <v>9057</v>
      </c>
    </row>
    <row r="320" spans="1:2" x14ac:dyDescent="0.25">
      <c r="A320" t="s">
        <v>7479</v>
      </c>
      <c r="B320" s="2918" t="s">
        <v>9059</v>
      </c>
    </row>
    <row r="321" spans="1:2" x14ac:dyDescent="0.25">
      <c r="A321" t="s">
        <v>7480</v>
      </c>
      <c r="B321" s="2918" t="s">
        <v>9060</v>
      </c>
    </row>
    <row r="322" spans="1:2" x14ac:dyDescent="0.25">
      <c r="A322" t="s">
        <v>7481</v>
      </c>
      <c r="B322" s="2918" t="s">
        <v>9061</v>
      </c>
    </row>
    <row r="323" spans="1:2" x14ac:dyDescent="0.25">
      <c r="A323" t="s">
        <v>7482</v>
      </c>
      <c r="B323" s="2918" t="s">
        <v>9062</v>
      </c>
    </row>
    <row r="324" spans="1:2" x14ac:dyDescent="0.25">
      <c r="A324" t="s">
        <v>7483</v>
      </c>
      <c r="B324" s="2918" t="s">
        <v>9063</v>
      </c>
    </row>
    <row r="325" spans="1:2" x14ac:dyDescent="0.25">
      <c r="A325" t="s">
        <v>7484</v>
      </c>
      <c r="B325" s="2918" t="s">
        <v>9064</v>
      </c>
    </row>
    <row r="326" spans="1:2" x14ac:dyDescent="0.25">
      <c r="A326" t="s">
        <v>7485</v>
      </c>
      <c r="B326" s="2918" t="s">
        <v>9065</v>
      </c>
    </row>
    <row r="327" spans="1:2" x14ac:dyDescent="0.25">
      <c r="A327" t="s">
        <v>7486</v>
      </c>
      <c r="B327" s="2918" t="s">
        <v>9066</v>
      </c>
    </row>
    <row r="328" spans="1:2" x14ac:dyDescent="0.25">
      <c r="A328" t="s">
        <v>7487</v>
      </c>
      <c r="B328" s="2918" t="s">
        <v>9067</v>
      </c>
    </row>
    <row r="329" spans="1:2" x14ac:dyDescent="0.25">
      <c r="A329" t="s">
        <v>7488</v>
      </c>
      <c r="B329" s="2918" t="s">
        <v>9068</v>
      </c>
    </row>
    <row r="330" spans="1:2" x14ac:dyDescent="0.25">
      <c r="A330" t="s">
        <v>7489</v>
      </c>
      <c r="B330" s="2918" t="s">
        <v>9069</v>
      </c>
    </row>
    <row r="331" spans="1:2" x14ac:dyDescent="0.25">
      <c r="A331" t="s">
        <v>7490</v>
      </c>
      <c r="B331" s="2918" t="s">
        <v>9070</v>
      </c>
    </row>
    <row r="332" spans="1:2" x14ac:dyDescent="0.25">
      <c r="A332" t="s">
        <v>7491</v>
      </c>
      <c r="B332" s="2918" t="s">
        <v>9071</v>
      </c>
    </row>
    <row r="333" spans="1:2" x14ac:dyDescent="0.25">
      <c r="A333" t="s">
        <v>7492</v>
      </c>
      <c r="B333" s="2918" t="s">
        <v>9072</v>
      </c>
    </row>
    <row r="334" spans="1:2" x14ac:dyDescent="0.25">
      <c r="A334" t="s">
        <v>7493</v>
      </c>
      <c r="B334" s="2918" t="s">
        <v>9073</v>
      </c>
    </row>
    <row r="335" spans="1:2" x14ac:dyDescent="0.25">
      <c r="A335" t="s">
        <v>7494</v>
      </c>
      <c r="B335" s="2918" t="s">
        <v>9074</v>
      </c>
    </row>
    <row r="336" spans="1:2" x14ac:dyDescent="0.25">
      <c r="A336" t="s">
        <v>7495</v>
      </c>
      <c r="B336" s="2918" t="s">
        <v>9075</v>
      </c>
    </row>
    <row r="337" spans="1:2" x14ac:dyDescent="0.25">
      <c r="A337" t="s">
        <v>7496</v>
      </c>
      <c r="B337" s="2918" t="s">
        <v>9076</v>
      </c>
    </row>
    <row r="338" spans="1:2" x14ac:dyDescent="0.25">
      <c r="A338" t="s">
        <v>7497</v>
      </c>
      <c r="B338" s="2918" t="s">
        <v>9077</v>
      </c>
    </row>
    <row r="339" spans="1:2" x14ac:dyDescent="0.25">
      <c r="A339" t="s">
        <v>7498</v>
      </c>
      <c r="B339" s="2918" t="s">
        <v>9078</v>
      </c>
    </row>
    <row r="340" spans="1:2" x14ac:dyDescent="0.25">
      <c r="A340" t="s">
        <v>7499</v>
      </c>
      <c r="B340" s="2918" t="s">
        <v>9079</v>
      </c>
    </row>
    <row r="341" spans="1:2" x14ac:dyDescent="0.25">
      <c r="A341" t="s">
        <v>7500</v>
      </c>
      <c r="B341" s="2918" t="s">
        <v>9080</v>
      </c>
    </row>
    <row r="342" spans="1:2" x14ac:dyDescent="0.25">
      <c r="A342" t="s">
        <v>7501</v>
      </c>
      <c r="B342" s="2918" t="s">
        <v>9081</v>
      </c>
    </row>
    <row r="343" spans="1:2" x14ac:dyDescent="0.25">
      <c r="A343" t="s">
        <v>7502</v>
      </c>
      <c r="B343" s="2918" t="s">
        <v>9082</v>
      </c>
    </row>
    <row r="344" spans="1:2" x14ac:dyDescent="0.25">
      <c r="A344" t="s">
        <v>7503</v>
      </c>
      <c r="B344" s="2918" t="s">
        <v>9083</v>
      </c>
    </row>
    <row r="345" spans="1:2" x14ac:dyDescent="0.25">
      <c r="A345" t="s">
        <v>7504</v>
      </c>
      <c r="B345" s="2918" t="s">
        <v>9084</v>
      </c>
    </row>
    <row r="346" spans="1:2" x14ac:dyDescent="0.25">
      <c r="A346" t="s">
        <v>7505</v>
      </c>
      <c r="B346" s="2918" t="s">
        <v>9085</v>
      </c>
    </row>
    <row r="347" spans="1:2" x14ac:dyDescent="0.25">
      <c r="A347" t="s">
        <v>7506</v>
      </c>
      <c r="B347" s="2918" t="s">
        <v>9086</v>
      </c>
    </row>
    <row r="348" spans="1:2" x14ac:dyDescent="0.25">
      <c r="A348" t="s">
        <v>7507</v>
      </c>
      <c r="B348" s="2918" t="s">
        <v>9087</v>
      </c>
    </row>
    <row r="349" spans="1:2" x14ac:dyDescent="0.25">
      <c r="A349" t="s">
        <v>7508</v>
      </c>
      <c r="B349" s="2918" t="s">
        <v>9088</v>
      </c>
    </row>
    <row r="350" spans="1:2" x14ac:dyDescent="0.25">
      <c r="A350" t="s">
        <v>7509</v>
      </c>
      <c r="B350" s="2918" t="s">
        <v>9089</v>
      </c>
    </row>
    <row r="351" spans="1:2" x14ac:dyDescent="0.25">
      <c r="A351" t="s">
        <v>7510</v>
      </c>
      <c r="B351" s="2918" t="s">
        <v>9090</v>
      </c>
    </row>
    <row r="352" spans="1:2" x14ac:dyDescent="0.25">
      <c r="A352" t="s">
        <v>7511</v>
      </c>
      <c r="B352" s="2918" t="s">
        <v>9091</v>
      </c>
    </row>
    <row r="353" spans="1:2" x14ac:dyDescent="0.25">
      <c r="A353" t="s">
        <v>7512</v>
      </c>
      <c r="B353" s="2918" t="s">
        <v>9092</v>
      </c>
    </row>
    <row r="354" spans="1:2" x14ac:dyDescent="0.25">
      <c r="A354" t="s">
        <v>7513</v>
      </c>
      <c r="B354" s="2918" t="s">
        <v>9093</v>
      </c>
    </row>
    <row r="355" spans="1:2" x14ac:dyDescent="0.25">
      <c r="A355" s="2919" t="s">
        <v>7514</v>
      </c>
      <c r="B355" s="2918" t="s">
        <v>9057</v>
      </c>
    </row>
    <row r="356" spans="1:2" x14ac:dyDescent="0.25">
      <c r="A356" t="s">
        <v>7515</v>
      </c>
      <c r="B356" s="2918" t="s">
        <v>9059</v>
      </c>
    </row>
    <row r="357" spans="1:2" x14ac:dyDescent="0.25">
      <c r="A357" t="s">
        <v>7516</v>
      </c>
      <c r="B357" s="2918" t="s">
        <v>9060</v>
      </c>
    </row>
    <row r="358" spans="1:2" x14ac:dyDescent="0.25">
      <c r="A358" t="s">
        <v>7517</v>
      </c>
      <c r="B358" s="2918" t="s">
        <v>9061</v>
      </c>
    </row>
    <row r="359" spans="1:2" x14ac:dyDescent="0.25">
      <c r="A359" t="s">
        <v>7518</v>
      </c>
      <c r="B359" s="2918" t="s">
        <v>9062</v>
      </c>
    </row>
    <row r="360" spans="1:2" x14ac:dyDescent="0.25">
      <c r="A360" t="s">
        <v>7519</v>
      </c>
      <c r="B360" s="2918" t="s">
        <v>9063</v>
      </c>
    </row>
    <row r="361" spans="1:2" x14ac:dyDescent="0.25">
      <c r="A361" t="s">
        <v>7520</v>
      </c>
      <c r="B361" s="2918" t="s">
        <v>9064</v>
      </c>
    </row>
    <row r="362" spans="1:2" x14ac:dyDescent="0.25">
      <c r="A362" t="s">
        <v>7521</v>
      </c>
      <c r="B362" s="2918" t="s">
        <v>9065</v>
      </c>
    </row>
    <row r="363" spans="1:2" x14ac:dyDescent="0.25">
      <c r="A363" t="s">
        <v>7522</v>
      </c>
      <c r="B363" s="2918" t="s">
        <v>9066</v>
      </c>
    </row>
    <row r="364" spans="1:2" x14ac:dyDescent="0.25">
      <c r="A364" t="s">
        <v>7523</v>
      </c>
      <c r="B364" s="2918" t="s">
        <v>9067</v>
      </c>
    </row>
    <row r="365" spans="1:2" x14ac:dyDescent="0.25">
      <c r="A365" t="s">
        <v>7524</v>
      </c>
      <c r="B365" s="2918" t="s">
        <v>9068</v>
      </c>
    </row>
    <row r="366" spans="1:2" x14ac:dyDescent="0.25">
      <c r="A366" t="s">
        <v>7525</v>
      </c>
      <c r="B366" s="2918" t="s">
        <v>9069</v>
      </c>
    </row>
    <row r="367" spans="1:2" x14ac:dyDescent="0.25">
      <c r="A367" t="s">
        <v>7526</v>
      </c>
      <c r="B367" s="2918" t="s">
        <v>9070</v>
      </c>
    </row>
    <row r="368" spans="1:2" x14ac:dyDescent="0.25">
      <c r="A368" t="s">
        <v>7527</v>
      </c>
      <c r="B368" s="2918" t="s">
        <v>9071</v>
      </c>
    </row>
    <row r="369" spans="1:2" x14ac:dyDescent="0.25">
      <c r="A369" t="s">
        <v>7528</v>
      </c>
      <c r="B369" s="2918" t="s">
        <v>9072</v>
      </c>
    </row>
    <row r="370" spans="1:2" x14ac:dyDescent="0.25">
      <c r="A370" t="s">
        <v>7529</v>
      </c>
      <c r="B370" s="2918" t="s">
        <v>9073</v>
      </c>
    </row>
    <row r="371" spans="1:2" x14ac:dyDescent="0.25">
      <c r="A371" t="s">
        <v>7530</v>
      </c>
      <c r="B371" s="2918" t="s">
        <v>9074</v>
      </c>
    </row>
    <row r="372" spans="1:2" x14ac:dyDescent="0.25">
      <c r="A372" t="s">
        <v>7531</v>
      </c>
      <c r="B372" s="2918" t="s">
        <v>9075</v>
      </c>
    </row>
    <row r="373" spans="1:2" x14ac:dyDescent="0.25">
      <c r="A373" t="s">
        <v>7532</v>
      </c>
      <c r="B373" s="2918" t="s">
        <v>9076</v>
      </c>
    </row>
    <row r="374" spans="1:2" x14ac:dyDescent="0.25">
      <c r="A374" t="s">
        <v>7533</v>
      </c>
      <c r="B374" s="2918" t="s">
        <v>9077</v>
      </c>
    </row>
    <row r="375" spans="1:2" x14ac:dyDescent="0.25">
      <c r="A375" t="s">
        <v>7534</v>
      </c>
      <c r="B375" s="2918" t="s">
        <v>9078</v>
      </c>
    </row>
    <row r="376" spans="1:2" x14ac:dyDescent="0.25">
      <c r="A376" t="s">
        <v>7535</v>
      </c>
      <c r="B376" s="2918" t="s">
        <v>9079</v>
      </c>
    </row>
    <row r="377" spans="1:2" x14ac:dyDescent="0.25">
      <c r="A377" t="s">
        <v>7536</v>
      </c>
      <c r="B377" s="2918" t="s">
        <v>9080</v>
      </c>
    </row>
    <row r="378" spans="1:2" x14ac:dyDescent="0.25">
      <c r="A378" t="s">
        <v>7537</v>
      </c>
      <c r="B378" s="2918" t="s">
        <v>9081</v>
      </c>
    </row>
    <row r="379" spans="1:2" x14ac:dyDescent="0.25">
      <c r="A379" t="s">
        <v>7538</v>
      </c>
      <c r="B379" s="2918" t="s">
        <v>9082</v>
      </c>
    </row>
    <row r="380" spans="1:2" x14ac:dyDescent="0.25">
      <c r="A380" t="s">
        <v>7539</v>
      </c>
      <c r="B380" s="2918" t="s">
        <v>9083</v>
      </c>
    </row>
    <row r="381" spans="1:2" x14ac:dyDescent="0.25">
      <c r="A381" t="s">
        <v>7540</v>
      </c>
      <c r="B381" s="2918" t="s">
        <v>9084</v>
      </c>
    </row>
    <row r="382" spans="1:2" x14ac:dyDescent="0.25">
      <c r="A382" t="s">
        <v>7541</v>
      </c>
      <c r="B382" s="2918" t="s">
        <v>9085</v>
      </c>
    </row>
    <row r="383" spans="1:2" x14ac:dyDescent="0.25">
      <c r="A383" t="s">
        <v>7542</v>
      </c>
      <c r="B383" s="2918" t="s">
        <v>9086</v>
      </c>
    </row>
    <row r="384" spans="1:2" x14ac:dyDescent="0.25">
      <c r="A384" t="s">
        <v>7543</v>
      </c>
      <c r="B384" s="2918" t="s">
        <v>9087</v>
      </c>
    </row>
    <row r="385" spans="1:2" x14ac:dyDescent="0.25">
      <c r="A385" t="s">
        <v>7544</v>
      </c>
      <c r="B385" s="2918" t="s">
        <v>9088</v>
      </c>
    </row>
    <row r="386" spans="1:2" x14ac:dyDescent="0.25">
      <c r="A386" t="s">
        <v>7545</v>
      </c>
      <c r="B386" s="2918" t="s">
        <v>9089</v>
      </c>
    </row>
    <row r="387" spans="1:2" x14ac:dyDescent="0.25">
      <c r="A387" t="s">
        <v>7546</v>
      </c>
      <c r="B387" s="2918" t="s">
        <v>9090</v>
      </c>
    </row>
    <row r="388" spans="1:2" x14ac:dyDescent="0.25">
      <c r="A388" t="s">
        <v>7547</v>
      </c>
      <c r="B388" s="2918" t="s">
        <v>9091</v>
      </c>
    </row>
    <row r="389" spans="1:2" x14ac:dyDescent="0.25">
      <c r="A389" t="s">
        <v>7548</v>
      </c>
      <c r="B389" s="2918" t="s">
        <v>9092</v>
      </c>
    </row>
    <row r="390" spans="1:2" x14ac:dyDescent="0.25">
      <c r="A390" t="s">
        <v>7549</v>
      </c>
      <c r="B390" s="2918" t="s">
        <v>9093</v>
      </c>
    </row>
    <row r="391" spans="1:2" x14ac:dyDescent="0.25">
      <c r="A391" s="2919" t="s">
        <v>7550</v>
      </c>
      <c r="B391" s="2918" t="s">
        <v>9057</v>
      </c>
    </row>
    <row r="392" spans="1:2" x14ac:dyDescent="0.25">
      <c r="A392" t="s">
        <v>7551</v>
      </c>
      <c r="B392" s="2918" t="s">
        <v>9059</v>
      </c>
    </row>
    <row r="393" spans="1:2" x14ac:dyDescent="0.25">
      <c r="A393" t="s">
        <v>7552</v>
      </c>
      <c r="B393" s="2918" t="s">
        <v>9060</v>
      </c>
    </row>
    <row r="394" spans="1:2" x14ac:dyDescent="0.25">
      <c r="A394" t="s">
        <v>7553</v>
      </c>
      <c r="B394" s="2918" t="s">
        <v>9061</v>
      </c>
    </row>
    <row r="395" spans="1:2" x14ac:dyDescent="0.25">
      <c r="A395" t="s">
        <v>7554</v>
      </c>
      <c r="B395" s="2918" t="s">
        <v>9062</v>
      </c>
    </row>
    <row r="396" spans="1:2" x14ac:dyDescent="0.25">
      <c r="A396" t="s">
        <v>7555</v>
      </c>
      <c r="B396" s="2918" t="s">
        <v>9063</v>
      </c>
    </row>
    <row r="397" spans="1:2" x14ac:dyDescent="0.25">
      <c r="A397" t="s">
        <v>7556</v>
      </c>
      <c r="B397" s="2918" t="s">
        <v>9064</v>
      </c>
    </row>
    <row r="398" spans="1:2" x14ac:dyDescent="0.25">
      <c r="A398" t="s">
        <v>7557</v>
      </c>
      <c r="B398" s="2918" t="s">
        <v>9065</v>
      </c>
    </row>
    <row r="399" spans="1:2" x14ac:dyDescent="0.25">
      <c r="A399" t="s">
        <v>7558</v>
      </c>
      <c r="B399" s="2918" t="s">
        <v>9066</v>
      </c>
    </row>
    <row r="400" spans="1:2" x14ac:dyDescent="0.25">
      <c r="A400" t="s">
        <v>7559</v>
      </c>
      <c r="B400" s="2918" t="s">
        <v>9067</v>
      </c>
    </row>
    <row r="401" spans="1:2" x14ac:dyDescent="0.25">
      <c r="A401" t="s">
        <v>7560</v>
      </c>
      <c r="B401" s="2918" t="s">
        <v>9068</v>
      </c>
    </row>
    <row r="402" spans="1:2" x14ac:dyDescent="0.25">
      <c r="A402" t="s">
        <v>7561</v>
      </c>
      <c r="B402" s="2918" t="s">
        <v>9069</v>
      </c>
    </row>
    <row r="403" spans="1:2" x14ac:dyDescent="0.25">
      <c r="A403" t="s">
        <v>7562</v>
      </c>
      <c r="B403" s="2918" t="s">
        <v>9070</v>
      </c>
    </row>
    <row r="404" spans="1:2" x14ac:dyDescent="0.25">
      <c r="A404" t="s">
        <v>7563</v>
      </c>
      <c r="B404" s="2918" t="s">
        <v>9071</v>
      </c>
    </row>
    <row r="405" spans="1:2" x14ac:dyDescent="0.25">
      <c r="A405" t="s">
        <v>7564</v>
      </c>
      <c r="B405" s="2918" t="s">
        <v>9072</v>
      </c>
    </row>
    <row r="406" spans="1:2" x14ac:dyDescent="0.25">
      <c r="A406" t="s">
        <v>7565</v>
      </c>
      <c r="B406" s="2918" t="s">
        <v>9073</v>
      </c>
    </row>
    <row r="407" spans="1:2" x14ac:dyDescent="0.25">
      <c r="A407" t="s">
        <v>7566</v>
      </c>
      <c r="B407" s="2918" t="s">
        <v>9074</v>
      </c>
    </row>
    <row r="408" spans="1:2" x14ac:dyDescent="0.25">
      <c r="A408" t="s">
        <v>7567</v>
      </c>
      <c r="B408" s="2918" t="s">
        <v>9075</v>
      </c>
    </row>
    <row r="409" spans="1:2" x14ac:dyDescent="0.25">
      <c r="A409" t="s">
        <v>7568</v>
      </c>
      <c r="B409" s="2918" t="s">
        <v>9076</v>
      </c>
    </row>
    <row r="410" spans="1:2" x14ac:dyDescent="0.25">
      <c r="A410" t="s">
        <v>7569</v>
      </c>
      <c r="B410" s="2918" t="s">
        <v>9077</v>
      </c>
    </row>
    <row r="411" spans="1:2" x14ac:dyDescent="0.25">
      <c r="A411" t="s">
        <v>7570</v>
      </c>
      <c r="B411" s="2918" t="s">
        <v>9078</v>
      </c>
    </row>
    <row r="412" spans="1:2" x14ac:dyDescent="0.25">
      <c r="A412" t="s">
        <v>7571</v>
      </c>
      <c r="B412" s="2918" t="s">
        <v>9079</v>
      </c>
    </row>
    <row r="413" spans="1:2" x14ac:dyDescent="0.25">
      <c r="A413" t="s">
        <v>7572</v>
      </c>
      <c r="B413" s="2918" t="s">
        <v>9080</v>
      </c>
    </row>
    <row r="414" spans="1:2" x14ac:dyDescent="0.25">
      <c r="A414" t="s">
        <v>7573</v>
      </c>
      <c r="B414" s="2918" t="s">
        <v>9081</v>
      </c>
    </row>
    <row r="415" spans="1:2" x14ac:dyDescent="0.25">
      <c r="A415" t="s">
        <v>7574</v>
      </c>
      <c r="B415" s="2918" t="s">
        <v>9082</v>
      </c>
    </row>
    <row r="416" spans="1:2" x14ac:dyDescent="0.25">
      <c r="A416" t="s">
        <v>7575</v>
      </c>
      <c r="B416" s="2918" t="s">
        <v>9083</v>
      </c>
    </row>
    <row r="417" spans="1:2" x14ac:dyDescent="0.25">
      <c r="A417" t="s">
        <v>7576</v>
      </c>
      <c r="B417" s="2918" t="s">
        <v>9084</v>
      </c>
    </row>
    <row r="418" spans="1:2" x14ac:dyDescent="0.25">
      <c r="A418" t="s">
        <v>7577</v>
      </c>
      <c r="B418" s="2918" t="s">
        <v>9085</v>
      </c>
    </row>
    <row r="419" spans="1:2" x14ac:dyDescent="0.25">
      <c r="A419" t="s">
        <v>7578</v>
      </c>
      <c r="B419" s="2918" t="s">
        <v>9086</v>
      </c>
    </row>
    <row r="420" spans="1:2" x14ac:dyDescent="0.25">
      <c r="A420" t="s">
        <v>7579</v>
      </c>
      <c r="B420" s="2918" t="s">
        <v>9087</v>
      </c>
    </row>
    <row r="421" spans="1:2" x14ac:dyDescent="0.25">
      <c r="A421" t="s">
        <v>7580</v>
      </c>
      <c r="B421" s="2918" t="s">
        <v>9088</v>
      </c>
    </row>
    <row r="422" spans="1:2" x14ac:dyDescent="0.25">
      <c r="A422" t="s">
        <v>7581</v>
      </c>
      <c r="B422" s="2918" t="s">
        <v>9089</v>
      </c>
    </row>
    <row r="423" spans="1:2" x14ac:dyDescent="0.25">
      <c r="A423" t="s">
        <v>7582</v>
      </c>
      <c r="B423" s="2918" t="s">
        <v>9090</v>
      </c>
    </row>
    <row r="424" spans="1:2" x14ac:dyDescent="0.25">
      <c r="A424" t="s">
        <v>7583</v>
      </c>
      <c r="B424" s="2918" t="s">
        <v>9091</v>
      </c>
    </row>
    <row r="425" spans="1:2" x14ac:dyDescent="0.25">
      <c r="A425" t="s">
        <v>7584</v>
      </c>
      <c r="B425" s="2918" t="s">
        <v>9092</v>
      </c>
    </row>
    <row r="426" spans="1:2" x14ac:dyDescent="0.25">
      <c r="A426" t="s">
        <v>7585</v>
      </c>
      <c r="B426" s="2918" t="s">
        <v>9093</v>
      </c>
    </row>
    <row r="427" spans="1:2" x14ac:dyDescent="0.25">
      <c r="A427" t="s">
        <v>7586</v>
      </c>
      <c r="B427" s="2918" t="s">
        <v>9094</v>
      </c>
    </row>
    <row r="428" spans="1:2" x14ac:dyDescent="0.25">
      <c r="A428" t="s">
        <v>7587</v>
      </c>
      <c r="B428" s="2918" t="s">
        <v>9095</v>
      </c>
    </row>
    <row r="429" spans="1:2" x14ac:dyDescent="0.25">
      <c r="A429" s="2919" t="s">
        <v>7588</v>
      </c>
      <c r="B429" s="2918" t="s">
        <v>9057</v>
      </c>
    </row>
    <row r="430" spans="1:2" x14ac:dyDescent="0.25">
      <c r="A430" t="s">
        <v>7589</v>
      </c>
      <c r="B430" s="2918" t="s">
        <v>9059</v>
      </c>
    </row>
    <row r="431" spans="1:2" x14ac:dyDescent="0.25">
      <c r="A431" t="s">
        <v>7590</v>
      </c>
      <c r="B431" s="2918" t="s">
        <v>9060</v>
      </c>
    </row>
    <row r="432" spans="1:2" x14ac:dyDescent="0.25">
      <c r="A432" t="s">
        <v>7591</v>
      </c>
      <c r="B432" s="2918" t="s">
        <v>9061</v>
      </c>
    </row>
    <row r="433" spans="1:2" x14ac:dyDescent="0.25">
      <c r="A433" t="s">
        <v>7592</v>
      </c>
      <c r="B433" s="2918" t="s">
        <v>9062</v>
      </c>
    </row>
    <row r="434" spans="1:2" x14ac:dyDescent="0.25">
      <c r="A434" t="s">
        <v>7593</v>
      </c>
      <c r="B434" s="2918" t="s">
        <v>9063</v>
      </c>
    </row>
    <row r="435" spans="1:2" x14ac:dyDescent="0.25">
      <c r="A435" t="s">
        <v>7594</v>
      </c>
      <c r="B435" s="2918" t="s">
        <v>9064</v>
      </c>
    </row>
    <row r="436" spans="1:2" x14ac:dyDescent="0.25">
      <c r="A436" t="s">
        <v>7595</v>
      </c>
      <c r="B436" s="2918" t="s">
        <v>9065</v>
      </c>
    </row>
    <row r="437" spans="1:2" x14ac:dyDescent="0.25">
      <c r="A437" t="s">
        <v>7596</v>
      </c>
      <c r="B437" s="2918" t="s">
        <v>9066</v>
      </c>
    </row>
    <row r="438" spans="1:2" x14ac:dyDescent="0.25">
      <c r="A438" t="s">
        <v>7597</v>
      </c>
      <c r="B438" s="2918" t="s">
        <v>9067</v>
      </c>
    </row>
    <row r="439" spans="1:2" x14ac:dyDescent="0.25">
      <c r="A439" t="s">
        <v>7598</v>
      </c>
      <c r="B439" s="2918" t="s">
        <v>9068</v>
      </c>
    </row>
    <row r="440" spans="1:2" x14ac:dyDescent="0.25">
      <c r="A440" t="s">
        <v>7599</v>
      </c>
      <c r="B440" s="2918" t="s">
        <v>9069</v>
      </c>
    </row>
    <row r="441" spans="1:2" x14ac:dyDescent="0.25">
      <c r="A441" t="s">
        <v>7600</v>
      </c>
      <c r="B441" s="2918" t="s">
        <v>9070</v>
      </c>
    </row>
    <row r="442" spans="1:2" x14ac:dyDescent="0.25">
      <c r="A442" t="s">
        <v>7601</v>
      </c>
      <c r="B442" s="2918" t="s">
        <v>9071</v>
      </c>
    </row>
    <row r="443" spans="1:2" x14ac:dyDescent="0.25">
      <c r="A443" t="s">
        <v>7602</v>
      </c>
      <c r="B443" s="2918" t="s">
        <v>9072</v>
      </c>
    </row>
    <row r="444" spans="1:2" x14ac:dyDescent="0.25">
      <c r="A444" t="s">
        <v>7603</v>
      </c>
      <c r="B444" s="2918" t="s">
        <v>9073</v>
      </c>
    </row>
    <row r="445" spans="1:2" x14ac:dyDescent="0.25">
      <c r="A445" t="s">
        <v>7604</v>
      </c>
      <c r="B445" s="2918" t="s">
        <v>9074</v>
      </c>
    </row>
    <row r="446" spans="1:2" x14ac:dyDescent="0.25">
      <c r="A446" t="s">
        <v>7605</v>
      </c>
      <c r="B446" s="2918" t="s">
        <v>9075</v>
      </c>
    </row>
    <row r="447" spans="1:2" x14ac:dyDescent="0.25">
      <c r="A447" t="s">
        <v>7606</v>
      </c>
      <c r="B447" s="2918" t="s">
        <v>9076</v>
      </c>
    </row>
    <row r="448" spans="1:2" x14ac:dyDescent="0.25">
      <c r="A448" t="s">
        <v>7607</v>
      </c>
      <c r="B448" s="2918" t="s">
        <v>9077</v>
      </c>
    </row>
    <row r="449" spans="1:2" x14ac:dyDescent="0.25">
      <c r="A449" t="s">
        <v>7608</v>
      </c>
      <c r="B449" s="2918" t="s">
        <v>9078</v>
      </c>
    </row>
    <row r="450" spans="1:2" x14ac:dyDescent="0.25">
      <c r="A450" t="s">
        <v>7609</v>
      </c>
      <c r="B450" s="2918" t="s">
        <v>9079</v>
      </c>
    </row>
    <row r="451" spans="1:2" x14ac:dyDescent="0.25">
      <c r="A451" t="s">
        <v>7610</v>
      </c>
      <c r="B451" s="2918" t="s">
        <v>9080</v>
      </c>
    </row>
    <row r="452" spans="1:2" x14ac:dyDescent="0.25">
      <c r="A452" t="s">
        <v>7611</v>
      </c>
      <c r="B452" s="2918" t="s">
        <v>9081</v>
      </c>
    </row>
    <row r="453" spans="1:2" x14ac:dyDescent="0.25">
      <c r="A453" t="s">
        <v>7612</v>
      </c>
      <c r="B453" s="2918" t="s">
        <v>9082</v>
      </c>
    </row>
    <row r="454" spans="1:2" x14ac:dyDescent="0.25">
      <c r="A454" t="s">
        <v>7613</v>
      </c>
      <c r="B454" s="2918" t="s">
        <v>9083</v>
      </c>
    </row>
    <row r="455" spans="1:2" x14ac:dyDescent="0.25">
      <c r="A455" t="s">
        <v>7614</v>
      </c>
      <c r="B455" s="2918" t="s">
        <v>9084</v>
      </c>
    </row>
    <row r="456" spans="1:2" x14ac:dyDescent="0.25">
      <c r="A456" t="s">
        <v>7615</v>
      </c>
      <c r="B456" s="2918" t="s">
        <v>9085</v>
      </c>
    </row>
    <row r="457" spans="1:2" x14ac:dyDescent="0.25">
      <c r="A457" t="s">
        <v>7616</v>
      </c>
      <c r="B457" s="2918" t="s">
        <v>9086</v>
      </c>
    </row>
    <row r="458" spans="1:2" x14ac:dyDescent="0.25">
      <c r="A458" t="s">
        <v>7617</v>
      </c>
      <c r="B458" s="2918" t="s">
        <v>9087</v>
      </c>
    </row>
    <row r="459" spans="1:2" x14ac:dyDescent="0.25">
      <c r="A459" t="s">
        <v>7618</v>
      </c>
      <c r="B459" s="2918" t="s">
        <v>9088</v>
      </c>
    </row>
    <row r="460" spans="1:2" x14ac:dyDescent="0.25">
      <c r="A460" t="s">
        <v>7619</v>
      </c>
      <c r="B460" s="2918" t="s">
        <v>9089</v>
      </c>
    </row>
    <row r="461" spans="1:2" x14ac:dyDescent="0.25">
      <c r="A461" t="s">
        <v>7620</v>
      </c>
      <c r="B461" s="2918" t="s">
        <v>9090</v>
      </c>
    </row>
    <row r="462" spans="1:2" x14ac:dyDescent="0.25">
      <c r="A462" t="s">
        <v>7621</v>
      </c>
      <c r="B462" s="2918" t="s">
        <v>9091</v>
      </c>
    </row>
    <row r="463" spans="1:2" x14ac:dyDescent="0.25">
      <c r="A463" t="s">
        <v>7622</v>
      </c>
      <c r="B463" s="2918" t="s">
        <v>9092</v>
      </c>
    </row>
    <row r="464" spans="1:2" x14ac:dyDescent="0.25">
      <c r="A464" t="s">
        <v>7623</v>
      </c>
      <c r="B464" s="2918" t="s">
        <v>9093</v>
      </c>
    </row>
    <row r="465" spans="1:4" x14ac:dyDescent="0.25">
      <c r="A465" t="s">
        <v>7624</v>
      </c>
      <c r="B465" s="2918" t="s">
        <v>9094</v>
      </c>
    </row>
    <row r="466" spans="1:4" x14ac:dyDescent="0.25">
      <c r="A466" t="s">
        <v>7625</v>
      </c>
      <c r="B466" s="2918" t="s">
        <v>9095</v>
      </c>
    </row>
    <row r="467" spans="1:4" x14ac:dyDescent="0.25">
      <c r="A467" s="2919" t="s">
        <v>7626</v>
      </c>
      <c r="B467" s="2918" t="s">
        <v>9182</v>
      </c>
      <c r="C467" s="2956" t="s">
        <v>9184</v>
      </c>
      <c r="D467" s="2956" t="s">
        <v>9186</v>
      </c>
    </row>
    <row r="468" spans="1:4" x14ac:dyDescent="0.25">
      <c r="A468" t="s">
        <v>7627</v>
      </c>
      <c r="B468" s="2918" t="s">
        <v>9059</v>
      </c>
    </row>
    <row r="469" spans="1:4" x14ac:dyDescent="0.25">
      <c r="A469" t="s">
        <v>7628</v>
      </c>
      <c r="B469" s="2918" t="s">
        <v>9060</v>
      </c>
    </row>
    <row r="470" spans="1:4" x14ac:dyDescent="0.25">
      <c r="A470" t="s">
        <v>7629</v>
      </c>
      <c r="B470" s="2918" t="s">
        <v>9061</v>
      </c>
    </row>
    <row r="471" spans="1:4" x14ac:dyDescent="0.25">
      <c r="A471" t="s">
        <v>7630</v>
      </c>
      <c r="B471" s="2918" t="s">
        <v>9062</v>
      </c>
    </row>
    <row r="472" spans="1:4" x14ac:dyDescent="0.25">
      <c r="A472" t="s">
        <v>7631</v>
      </c>
      <c r="B472" s="2918" t="s">
        <v>9063</v>
      </c>
    </row>
    <row r="473" spans="1:4" x14ac:dyDescent="0.25">
      <c r="A473" t="s">
        <v>7632</v>
      </c>
      <c r="B473" s="2918" t="s">
        <v>9064</v>
      </c>
    </row>
    <row r="474" spans="1:4" x14ac:dyDescent="0.25">
      <c r="A474" t="s">
        <v>7633</v>
      </c>
      <c r="B474" s="2918" t="s">
        <v>9065</v>
      </c>
    </row>
    <row r="475" spans="1:4" x14ac:dyDescent="0.25">
      <c r="A475" t="s">
        <v>7634</v>
      </c>
      <c r="B475" s="2918" t="s">
        <v>9066</v>
      </c>
    </row>
    <row r="476" spans="1:4" x14ac:dyDescent="0.25">
      <c r="A476" t="s">
        <v>7635</v>
      </c>
      <c r="B476" s="2918" t="s">
        <v>9067</v>
      </c>
    </row>
    <row r="477" spans="1:4" x14ac:dyDescent="0.25">
      <c r="A477" t="s">
        <v>7636</v>
      </c>
      <c r="B477" s="2918" t="s">
        <v>9068</v>
      </c>
    </row>
    <row r="478" spans="1:4" x14ac:dyDescent="0.25">
      <c r="A478" t="s">
        <v>7637</v>
      </c>
      <c r="B478" s="2918" t="s">
        <v>9069</v>
      </c>
    </row>
    <row r="479" spans="1:4" x14ac:dyDescent="0.25">
      <c r="A479" t="s">
        <v>7638</v>
      </c>
      <c r="B479" s="2918" t="s">
        <v>9070</v>
      </c>
    </row>
    <row r="480" spans="1:4" x14ac:dyDescent="0.25">
      <c r="A480" t="s">
        <v>7639</v>
      </c>
      <c r="B480" s="2918" t="s">
        <v>9071</v>
      </c>
    </row>
    <row r="481" spans="1:2" x14ac:dyDescent="0.25">
      <c r="A481" t="s">
        <v>7640</v>
      </c>
      <c r="B481" s="2918" t="s">
        <v>9072</v>
      </c>
    </row>
    <row r="482" spans="1:2" x14ac:dyDescent="0.25">
      <c r="A482" t="s">
        <v>7641</v>
      </c>
      <c r="B482" s="2918" t="s">
        <v>9073</v>
      </c>
    </row>
    <row r="483" spans="1:2" x14ac:dyDescent="0.25">
      <c r="A483" t="s">
        <v>7642</v>
      </c>
      <c r="B483" s="2918" t="s">
        <v>9074</v>
      </c>
    </row>
    <row r="484" spans="1:2" x14ac:dyDescent="0.25">
      <c r="A484" t="s">
        <v>7643</v>
      </c>
      <c r="B484" s="2918" t="s">
        <v>9075</v>
      </c>
    </row>
    <row r="485" spans="1:2" x14ac:dyDescent="0.25">
      <c r="A485" t="s">
        <v>7644</v>
      </c>
      <c r="B485" s="2918" t="s">
        <v>9076</v>
      </c>
    </row>
    <row r="486" spans="1:2" x14ac:dyDescent="0.25">
      <c r="A486" t="s">
        <v>7645</v>
      </c>
      <c r="B486" s="2918" t="s">
        <v>9077</v>
      </c>
    </row>
    <row r="487" spans="1:2" x14ac:dyDescent="0.25">
      <c r="A487" t="s">
        <v>7646</v>
      </c>
      <c r="B487" s="2918" t="s">
        <v>9078</v>
      </c>
    </row>
    <row r="488" spans="1:2" x14ac:dyDescent="0.25">
      <c r="A488" t="s">
        <v>7647</v>
      </c>
      <c r="B488" s="2918" t="s">
        <v>9079</v>
      </c>
    </row>
    <row r="489" spans="1:2" x14ac:dyDescent="0.25">
      <c r="A489" t="s">
        <v>7648</v>
      </c>
      <c r="B489" s="2918" t="s">
        <v>9080</v>
      </c>
    </row>
    <row r="490" spans="1:2" x14ac:dyDescent="0.25">
      <c r="A490" t="s">
        <v>7649</v>
      </c>
      <c r="B490" s="2918" t="s">
        <v>9081</v>
      </c>
    </row>
    <row r="491" spans="1:2" x14ac:dyDescent="0.25">
      <c r="A491" t="s">
        <v>7650</v>
      </c>
      <c r="B491" s="2918" t="s">
        <v>9082</v>
      </c>
    </row>
    <row r="492" spans="1:2" x14ac:dyDescent="0.25">
      <c r="A492" t="s">
        <v>7651</v>
      </c>
      <c r="B492" s="2918" t="s">
        <v>9083</v>
      </c>
    </row>
    <row r="493" spans="1:2" x14ac:dyDescent="0.25">
      <c r="A493" t="s">
        <v>7652</v>
      </c>
      <c r="B493" s="2918" t="s">
        <v>9084</v>
      </c>
    </row>
    <row r="494" spans="1:2" x14ac:dyDescent="0.25">
      <c r="A494" t="s">
        <v>7653</v>
      </c>
      <c r="B494" s="2918" t="s">
        <v>9085</v>
      </c>
    </row>
    <row r="495" spans="1:2" x14ac:dyDescent="0.25">
      <c r="A495" t="s">
        <v>7654</v>
      </c>
      <c r="B495" s="2918" t="s">
        <v>9086</v>
      </c>
    </row>
    <row r="496" spans="1:2" x14ac:dyDescent="0.25">
      <c r="A496" t="s">
        <v>7655</v>
      </c>
      <c r="B496" s="2918" t="s">
        <v>9087</v>
      </c>
    </row>
    <row r="497" spans="1:4" x14ac:dyDescent="0.25">
      <c r="A497" t="s">
        <v>7656</v>
      </c>
      <c r="B497" s="2918" t="s">
        <v>9088</v>
      </c>
    </row>
    <row r="498" spans="1:4" x14ac:dyDescent="0.25">
      <c r="A498" t="s">
        <v>7657</v>
      </c>
      <c r="B498" s="2918" t="s">
        <v>9089</v>
      </c>
    </row>
    <row r="499" spans="1:4" x14ac:dyDescent="0.25">
      <c r="A499" s="2919" t="s">
        <v>7658</v>
      </c>
      <c r="B499" s="2918" t="s">
        <v>9182</v>
      </c>
      <c r="C499" s="2956" t="s">
        <v>9184</v>
      </c>
      <c r="D499" s="2956" t="s">
        <v>9186</v>
      </c>
    </row>
    <row r="500" spans="1:4" x14ac:dyDescent="0.25">
      <c r="A500" t="s">
        <v>7659</v>
      </c>
      <c r="B500" s="2918" t="s">
        <v>9059</v>
      </c>
    </row>
    <row r="501" spans="1:4" x14ac:dyDescent="0.25">
      <c r="A501" t="s">
        <v>7660</v>
      </c>
      <c r="B501" s="2918" t="s">
        <v>9060</v>
      </c>
    </row>
    <row r="502" spans="1:4" x14ac:dyDescent="0.25">
      <c r="A502" t="s">
        <v>7661</v>
      </c>
      <c r="B502" s="2918" t="s">
        <v>9061</v>
      </c>
    </row>
    <row r="503" spans="1:4" x14ac:dyDescent="0.25">
      <c r="A503" t="s">
        <v>7662</v>
      </c>
      <c r="B503" s="2918" t="s">
        <v>9062</v>
      </c>
    </row>
    <row r="504" spans="1:4" x14ac:dyDescent="0.25">
      <c r="A504" t="s">
        <v>7663</v>
      </c>
      <c r="B504" s="2918" t="s">
        <v>9063</v>
      </c>
    </row>
    <row r="505" spans="1:4" x14ac:dyDescent="0.25">
      <c r="A505" t="s">
        <v>7664</v>
      </c>
      <c r="B505" s="2918" t="s">
        <v>9064</v>
      </c>
    </row>
    <row r="506" spans="1:4" x14ac:dyDescent="0.25">
      <c r="A506" t="s">
        <v>7665</v>
      </c>
      <c r="B506" s="2918" t="s">
        <v>9065</v>
      </c>
    </row>
    <row r="507" spans="1:4" x14ac:dyDescent="0.25">
      <c r="A507" t="s">
        <v>7666</v>
      </c>
      <c r="B507" s="2918" t="s">
        <v>9066</v>
      </c>
    </row>
    <row r="508" spans="1:4" x14ac:dyDescent="0.25">
      <c r="A508" t="s">
        <v>7667</v>
      </c>
      <c r="B508" s="2918" t="s">
        <v>9067</v>
      </c>
    </row>
    <row r="509" spans="1:4" x14ac:dyDescent="0.25">
      <c r="A509" t="s">
        <v>7668</v>
      </c>
      <c r="B509" s="2918" t="s">
        <v>9068</v>
      </c>
    </row>
    <row r="510" spans="1:4" x14ac:dyDescent="0.25">
      <c r="A510" t="s">
        <v>7669</v>
      </c>
      <c r="B510" s="2918" t="s">
        <v>9069</v>
      </c>
    </row>
    <row r="511" spans="1:4" x14ac:dyDescent="0.25">
      <c r="A511" t="s">
        <v>7670</v>
      </c>
      <c r="B511" s="2918" t="s">
        <v>9070</v>
      </c>
    </row>
    <row r="512" spans="1:4" x14ac:dyDescent="0.25">
      <c r="A512" t="s">
        <v>7671</v>
      </c>
      <c r="B512" s="2918" t="s">
        <v>9071</v>
      </c>
    </row>
    <row r="513" spans="1:2" x14ac:dyDescent="0.25">
      <c r="A513" t="s">
        <v>7672</v>
      </c>
      <c r="B513" s="2918" t="s">
        <v>9072</v>
      </c>
    </row>
    <row r="514" spans="1:2" x14ac:dyDescent="0.25">
      <c r="A514" t="s">
        <v>7673</v>
      </c>
      <c r="B514" s="2918" t="s">
        <v>9073</v>
      </c>
    </row>
    <row r="515" spans="1:2" x14ac:dyDescent="0.25">
      <c r="A515" t="s">
        <v>7674</v>
      </c>
      <c r="B515" s="2918" t="s">
        <v>9074</v>
      </c>
    </row>
    <row r="516" spans="1:2" x14ac:dyDescent="0.25">
      <c r="A516" t="s">
        <v>7675</v>
      </c>
      <c r="B516" s="2918" t="s">
        <v>9075</v>
      </c>
    </row>
    <row r="517" spans="1:2" x14ac:dyDescent="0.25">
      <c r="A517" t="s">
        <v>7676</v>
      </c>
      <c r="B517" s="2918" t="s">
        <v>9076</v>
      </c>
    </row>
    <row r="518" spans="1:2" x14ac:dyDescent="0.25">
      <c r="A518" t="s">
        <v>7677</v>
      </c>
      <c r="B518" s="2918" t="s">
        <v>9077</v>
      </c>
    </row>
    <row r="519" spans="1:2" x14ac:dyDescent="0.25">
      <c r="A519" t="s">
        <v>7678</v>
      </c>
      <c r="B519" s="2918" t="s">
        <v>9078</v>
      </c>
    </row>
    <row r="520" spans="1:2" x14ac:dyDescent="0.25">
      <c r="A520" t="s">
        <v>7679</v>
      </c>
      <c r="B520" s="2918" t="s">
        <v>9079</v>
      </c>
    </row>
    <row r="521" spans="1:2" x14ac:dyDescent="0.25">
      <c r="A521" t="s">
        <v>7680</v>
      </c>
      <c r="B521" s="2918" t="s">
        <v>9080</v>
      </c>
    </row>
    <row r="522" spans="1:2" x14ac:dyDescent="0.25">
      <c r="A522" t="s">
        <v>7681</v>
      </c>
      <c r="B522" s="2918" t="s">
        <v>9081</v>
      </c>
    </row>
    <row r="523" spans="1:2" x14ac:dyDescent="0.25">
      <c r="A523" t="s">
        <v>7682</v>
      </c>
      <c r="B523" s="2918" t="s">
        <v>9082</v>
      </c>
    </row>
    <row r="524" spans="1:2" x14ac:dyDescent="0.25">
      <c r="A524" t="s">
        <v>7683</v>
      </c>
      <c r="B524" s="2918" t="s">
        <v>9083</v>
      </c>
    </row>
    <row r="525" spans="1:2" x14ac:dyDescent="0.25">
      <c r="A525" t="s">
        <v>7684</v>
      </c>
      <c r="B525" s="2918" t="s">
        <v>9084</v>
      </c>
    </row>
    <row r="526" spans="1:2" x14ac:dyDescent="0.25">
      <c r="A526" t="s">
        <v>7685</v>
      </c>
      <c r="B526" s="2918" t="s">
        <v>9085</v>
      </c>
    </row>
    <row r="527" spans="1:2" x14ac:dyDescent="0.25">
      <c r="A527" t="s">
        <v>7686</v>
      </c>
      <c r="B527" s="2918" t="s">
        <v>9086</v>
      </c>
    </row>
    <row r="528" spans="1:2" x14ac:dyDescent="0.25">
      <c r="A528" t="s">
        <v>7687</v>
      </c>
      <c r="B528" s="2918" t="s">
        <v>9087</v>
      </c>
    </row>
    <row r="529" spans="1:4" x14ac:dyDescent="0.25">
      <c r="A529" t="s">
        <v>7688</v>
      </c>
      <c r="B529" s="2918" t="s">
        <v>9088</v>
      </c>
    </row>
    <row r="530" spans="1:4" x14ac:dyDescent="0.25">
      <c r="A530" t="s">
        <v>7689</v>
      </c>
      <c r="B530" s="2918" t="s">
        <v>9089</v>
      </c>
    </row>
    <row r="531" spans="1:4" x14ac:dyDescent="0.25">
      <c r="A531" s="2919" t="s">
        <v>7690</v>
      </c>
      <c r="B531" s="2918" t="s">
        <v>9182</v>
      </c>
      <c r="C531" s="2956" t="s">
        <v>9184</v>
      </c>
      <c r="D531" s="2956" t="s">
        <v>9186</v>
      </c>
    </row>
    <row r="532" spans="1:4" x14ac:dyDescent="0.25">
      <c r="A532" t="s">
        <v>7691</v>
      </c>
      <c r="B532" s="2918" t="s">
        <v>9059</v>
      </c>
    </row>
    <row r="533" spans="1:4" x14ac:dyDescent="0.25">
      <c r="A533" t="s">
        <v>7692</v>
      </c>
      <c r="B533" s="2918" t="s">
        <v>9060</v>
      </c>
    </row>
    <row r="534" spans="1:4" x14ac:dyDescent="0.25">
      <c r="A534" t="s">
        <v>7693</v>
      </c>
      <c r="B534" s="2918" t="s">
        <v>9061</v>
      </c>
    </row>
    <row r="535" spans="1:4" x14ac:dyDescent="0.25">
      <c r="A535" t="s">
        <v>7694</v>
      </c>
      <c r="B535" s="2918" t="s">
        <v>9062</v>
      </c>
    </row>
    <row r="536" spans="1:4" x14ac:dyDescent="0.25">
      <c r="A536" t="s">
        <v>7695</v>
      </c>
      <c r="B536" s="2918" t="s">
        <v>9063</v>
      </c>
    </row>
    <row r="537" spans="1:4" x14ac:dyDescent="0.25">
      <c r="A537" t="s">
        <v>7696</v>
      </c>
      <c r="B537" s="2918" t="s">
        <v>9064</v>
      </c>
    </row>
    <row r="538" spans="1:4" x14ac:dyDescent="0.25">
      <c r="A538" t="s">
        <v>7697</v>
      </c>
      <c r="B538" s="2918" t="s">
        <v>9065</v>
      </c>
    </row>
    <row r="539" spans="1:4" x14ac:dyDescent="0.25">
      <c r="A539" t="s">
        <v>7698</v>
      </c>
      <c r="B539" s="2918" t="s">
        <v>9066</v>
      </c>
    </row>
    <row r="540" spans="1:4" x14ac:dyDescent="0.25">
      <c r="A540" t="s">
        <v>7699</v>
      </c>
      <c r="B540" s="2918" t="s">
        <v>9067</v>
      </c>
    </row>
    <row r="541" spans="1:4" x14ac:dyDescent="0.25">
      <c r="A541" t="s">
        <v>7700</v>
      </c>
      <c r="B541" s="2918" t="s">
        <v>9068</v>
      </c>
    </row>
    <row r="542" spans="1:4" x14ac:dyDescent="0.25">
      <c r="A542" t="s">
        <v>7701</v>
      </c>
      <c r="B542" s="2918" t="s">
        <v>9069</v>
      </c>
    </row>
    <row r="543" spans="1:4" x14ac:dyDescent="0.25">
      <c r="A543" t="s">
        <v>7702</v>
      </c>
      <c r="B543" s="2918" t="s">
        <v>9070</v>
      </c>
    </row>
    <row r="544" spans="1:4" x14ac:dyDescent="0.25">
      <c r="A544" t="s">
        <v>7703</v>
      </c>
      <c r="B544" s="2918" t="s">
        <v>9071</v>
      </c>
    </row>
    <row r="545" spans="1:2" x14ac:dyDescent="0.25">
      <c r="A545" t="s">
        <v>7704</v>
      </c>
      <c r="B545" s="2918" t="s">
        <v>9072</v>
      </c>
    </row>
    <row r="546" spans="1:2" x14ac:dyDescent="0.25">
      <c r="A546" t="s">
        <v>7705</v>
      </c>
      <c r="B546" s="2918" t="s">
        <v>9073</v>
      </c>
    </row>
    <row r="547" spans="1:2" x14ac:dyDescent="0.25">
      <c r="A547" t="s">
        <v>7706</v>
      </c>
      <c r="B547" s="2918" t="s">
        <v>9074</v>
      </c>
    </row>
    <row r="548" spans="1:2" x14ac:dyDescent="0.25">
      <c r="A548" t="s">
        <v>7707</v>
      </c>
      <c r="B548" s="2918" t="s">
        <v>9075</v>
      </c>
    </row>
    <row r="549" spans="1:2" x14ac:dyDescent="0.25">
      <c r="A549" t="s">
        <v>7708</v>
      </c>
      <c r="B549" s="2918" t="s">
        <v>9076</v>
      </c>
    </row>
    <row r="550" spans="1:2" x14ac:dyDescent="0.25">
      <c r="A550" t="s">
        <v>7709</v>
      </c>
      <c r="B550" s="2918" t="s">
        <v>9077</v>
      </c>
    </row>
    <row r="551" spans="1:2" x14ac:dyDescent="0.25">
      <c r="A551" t="s">
        <v>7710</v>
      </c>
      <c r="B551" s="2918" t="s">
        <v>9078</v>
      </c>
    </row>
    <row r="552" spans="1:2" x14ac:dyDescent="0.25">
      <c r="A552" t="s">
        <v>7711</v>
      </c>
      <c r="B552" s="2918" t="s">
        <v>9079</v>
      </c>
    </row>
    <row r="553" spans="1:2" x14ac:dyDescent="0.25">
      <c r="A553" t="s">
        <v>7712</v>
      </c>
      <c r="B553" s="2918" t="s">
        <v>9080</v>
      </c>
    </row>
    <row r="554" spans="1:2" x14ac:dyDescent="0.25">
      <c r="A554" t="s">
        <v>7713</v>
      </c>
      <c r="B554" s="2918" t="s">
        <v>9081</v>
      </c>
    </row>
    <row r="555" spans="1:2" x14ac:dyDescent="0.25">
      <c r="A555" t="s">
        <v>7714</v>
      </c>
      <c r="B555" s="2918" t="s">
        <v>9082</v>
      </c>
    </row>
    <row r="556" spans="1:2" x14ac:dyDescent="0.25">
      <c r="A556" t="s">
        <v>7715</v>
      </c>
      <c r="B556" s="2918" t="s">
        <v>9083</v>
      </c>
    </row>
    <row r="557" spans="1:2" x14ac:dyDescent="0.25">
      <c r="A557" t="s">
        <v>7716</v>
      </c>
      <c r="B557" s="2918" t="s">
        <v>9084</v>
      </c>
    </row>
    <row r="558" spans="1:2" x14ac:dyDescent="0.25">
      <c r="A558" t="s">
        <v>7717</v>
      </c>
      <c r="B558" s="2918" t="s">
        <v>9085</v>
      </c>
    </row>
    <row r="559" spans="1:2" x14ac:dyDescent="0.25">
      <c r="A559" t="s">
        <v>7718</v>
      </c>
      <c r="B559" s="2918" t="s">
        <v>9086</v>
      </c>
    </row>
    <row r="560" spans="1:2" x14ac:dyDescent="0.25">
      <c r="A560" t="s">
        <v>7719</v>
      </c>
      <c r="B560" s="2918" t="s">
        <v>9087</v>
      </c>
    </row>
    <row r="561" spans="1:4" x14ac:dyDescent="0.25">
      <c r="A561" t="s">
        <v>7720</v>
      </c>
      <c r="B561" s="2918" t="s">
        <v>9088</v>
      </c>
    </row>
    <row r="562" spans="1:4" x14ac:dyDescent="0.25">
      <c r="A562" t="s">
        <v>7721</v>
      </c>
      <c r="B562" s="2918" t="s">
        <v>9089</v>
      </c>
    </row>
    <row r="563" spans="1:4" x14ac:dyDescent="0.25">
      <c r="A563" s="2919" t="s">
        <v>7722</v>
      </c>
      <c r="B563" s="2918" t="s">
        <v>9182</v>
      </c>
      <c r="C563" s="2956" t="s">
        <v>9184</v>
      </c>
      <c r="D563" s="2956" t="s">
        <v>9186</v>
      </c>
    </row>
    <row r="564" spans="1:4" x14ac:dyDescent="0.25">
      <c r="A564" t="s">
        <v>7723</v>
      </c>
      <c r="B564" s="2918" t="s">
        <v>9059</v>
      </c>
    </row>
    <row r="565" spans="1:4" x14ac:dyDescent="0.25">
      <c r="A565" t="s">
        <v>7724</v>
      </c>
      <c r="B565" s="2918" t="s">
        <v>9060</v>
      </c>
    </row>
    <row r="566" spans="1:4" x14ac:dyDescent="0.25">
      <c r="A566" t="s">
        <v>7725</v>
      </c>
      <c r="B566" s="2918" t="s">
        <v>9061</v>
      </c>
    </row>
    <row r="567" spans="1:4" x14ac:dyDescent="0.25">
      <c r="A567" t="s">
        <v>7726</v>
      </c>
      <c r="B567" s="2918" t="s">
        <v>9062</v>
      </c>
    </row>
    <row r="568" spans="1:4" x14ac:dyDescent="0.25">
      <c r="A568" t="s">
        <v>7727</v>
      </c>
      <c r="B568" s="2918" t="s">
        <v>9063</v>
      </c>
    </row>
    <row r="569" spans="1:4" x14ac:dyDescent="0.25">
      <c r="A569" t="s">
        <v>7728</v>
      </c>
      <c r="B569" s="2918" t="s">
        <v>9064</v>
      </c>
    </row>
    <row r="570" spans="1:4" x14ac:dyDescent="0.25">
      <c r="A570" t="s">
        <v>7729</v>
      </c>
      <c r="B570" s="2918" t="s">
        <v>9065</v>
      </c>
    </row>
    <row r="571" spans="1:4" x14ac:dyDescent="0.25">
      <c r="A571" t="s">
        <v>7730</v>
      </c>
      <c r="B571" s="2918" t="s">
        <v>9066</v>
      </c>
    </row>
    <row r="572" spans="1:4" x14ac:dyDescent="0.25">
      <c r="A572" t="s">
        <v>7731</v>
      </c>
      <c r="B572" s="2918" t="s">
        <v>9067</v>
      </c>
    </row>
    <row r="573" spans="1:4" x14ac:dyDescent="0.25">
      <c r="A573" t="s">
        <v>7732</v>
      </c>
      <c r="B573" s="2918" t="s">
        <v>9068</v>
      </c>
    </row>
    <row r="574" spans="1:4" x14ac:dyDescent="0.25">
      <c r="A574" t="s">
        <v>7733</v>
      </c>
      <c r="B574" s="2918" t="s">
        <v>9069</v>
      </c>
    </row>
    <row r="575" spans="1:4" x14ac:dyDescent="0.25">
      <c r="A575" t="s">
        <v>7734</v>
      </c>
      <c r="B575" s="2918" t="s">
        <v>9070</v>
      </c>
    </row>
    <row r="576" spans="1:4" x14ac:dyDescent="0.25">
      <c r="A576" t="s">
        <v>7735</v>
      </c>
      <c r="B576" s="2918" t="s">
        <v>9071</v>
      </c>
    </row>
    <row r="577" spans="1:2" x14ac:dyDescent="0.25">
      <c r="A577" t="s">
        <v>7736</v>
      </c>
      <c r="B577" s="2918" t="s">
        <v>9072</v>
      </c>
    </row>
    <row r="578" spans="1:2" x14ac:dyDescent="0.25">
      <c r="A578" t="s">
        <v>7737</v>
      </c>
      <c r="B578" s="2918" t="s">
        <v>9073</v>
      </c>
    </row>
    <row r="579" spans="1:2" x14ac:dyDescent="0.25">
      <c r="A579" t="s">
        <v>7738</v>
      </c>
      <c r="B579" s="2918" t="s">
        <v>9074</v>
      </c>
    </row>
    <row r="580" spans="1:2" x14ac:dyDescent="0.25">
      <c r="A580" t="s">
        <v>7739</v>
      </c>
      <c r="B580" s="2918" t="s">
        <v>9075</v>
      </c>
    </row>
    <row r="581" spans="1:2" x14ac:dyDescent="0.25">
      <c r="A581" t="s">
        <v>7740</v>
      </c>
      <c r="B581" s="2918" t="s">
        <v>9076</v>
      </c>
    </row>
    <row r="582" spans="1:2" x14ac:dyDescent="0.25">
      <c r="A582" t="s">
        <v>7741</v>
      </c>
      <c r="B582" s="2918" t="s">
        <v>9077</v>
      </c>
    </row>
    <row r="583" spans="1:2" x14ac:dyDescent="0.25">
      <c r="A583" t="s">
        <v>7742</v>
      </c>
      <c r="B583" s="2918" t="s">
        <v>9078</v>
      </c>
    </row>
    <row r="584" spans="1:2" x14ac:dyDescent="0.25">
      <c r="A584" t="s">
        <v>7743</v>
      </c>
      <c r="B584" s="2918" t="s">
        <v>9079</v>
      </c>
    </row>
    <row r="585" spans="1:2" x14ac:dyDescent="0.25">
      <c r="A585" t="s">
        <v>7744</v>
      </c>
      <c r="B585" s="2918" t="s">
        <v>9080</v>
      </c>
    </row>
    <row r="586" spans="1:2" x14ac:dyDescent="0.25">
      <c r="A586" t="s">
        <v>7745</v>
      </c>
      <c r="B586" s="2918" t="s">
        <v>9081</v>
      </c>
    </row>
    <row r="587" spans="1:2" x14ac:dyDescent="0.25">
      <c r="A587" t="s">
        <v>7746</v>
      </c>
      <c r="B587" s="2918" t="s">
        <v>9082</v>
      </c>
    </row>
    <row r="588" spans="1:2" x14ac:dyDescent="0.25">
      <c r="A588" t="s">
        <v>7747</v>
      </c>
      <c r="B588" s="2918" t="s">
        <v>9083</v>
      </c>
    </row>
    <row r="589" spans="1:2" x14ac:dyDescent="0.25">
      <c r="A589" t="s">
        <v>7748</v>
      </c>
      <c r="B589" s="2918" t="s">
        <v>9084</v>
      </c>
    </row>
    <row r="590" spans="1:2" x14ac:dyDescent="0.25">
      <c r="A590" t="s">
        <v>7749</v>
      </c>
      <c r="B590" s="2918" t="s">
        <v>9085</v>
      </c>
    </row>
    <row r="591" spans="1:2" x14ac:dyDescent="0.25">
      <c r="A591" t="s">
        <v>7750</v>
      </c>
      <c r="B591" s="2918" t="s">
        <v>9086</v>
      </c>
    </row>
    <row r="592" spans="1:2" x14ac:dyDescent="0.25">
      <c r="A592" t="s">
        <v>7751</v>
      </c>
      <c r="B592" s="2918" t="s">
        <v>9087</v>
      </c>
    </row>
    <row r="593" spans="1:4" x14ac:dyDescent="0.25">
      <c r="A593" t="s">
        <v>7752</v>
      </c>
      <c r="B593" s="2918" t="s">
        <v>9088</v>
      </c>
    </row>
    <row r="594" spans="1:4" x14ac:dyDescent="0.25">
      <c r="A594" t="s">
        <v>7753</v>
      </c>
      <c r="B594" s="2918" t="s">
        <v>9089</v>
      </c>
    </row>
    <row r="595" spans="1:4" x14ac:dyDescent="0.25">
      <c r="A595" s="2919" t="s">
        <v>7754</v>
      </c>
      <c r="B595" s="2918" t="s">
        <v>9182</v>
      </c>
      <c r="C595" s="2956" t="s">
        <v>9184</v>
      </c>
      <c r="D595" s="2956" t="s">
        <v>9186</v>
      </c>
    </row>
    <row r="596" spans="1:4" x14ac:dyDescent="0.25">
      <c r="A596" t="s">
        <v>7755</v>
      </c>
      <c r="B596" s="2918" t="s">
        <v>9187</v>
      </c>
      <c r="C596" s="2918" t="s">
        <v>9196</v>
      </c>
      <c r="D596" s="2918" t="s">
        <v>9205</v>
      </c>
    </row>
    <row r="597" spans="1:4" x14ac:dyDescent="0.25">
      <c r="A597" t="s">
        <v>7756</v>
      </c>
      <c r="B597" s="2918" t="s">
        <v>9188</v>
      </c>
      <c r="C597" s="2918" t="s">
        <v>9197</v>
      </c>
      <c r="D597" s="2918" t="s">
        <v>9206</v>
      </c>
    </row>
    <row r="598" spans="1:4" x14ac:dyDescent="0.25">
      <c r="A598" t="s">
        <v>7757</v>
      </c>
      <c r="B598" s="2918" t="s">
        <v>9189</v>
      </c>
      <c r="C598" s="2918" t="s">
        <v>9198</v>
      </c>
      <c r="D598" s="2918" t="s">
        <v>9207</v>
      </c>
    </row>
    <row r="599" spans="1:4" x14ac:dyDescent="0.25">
      <c r="A599" t="s">
        <v>7758</v>
      </c>
      <c r="B599" s="2918" t="s">
        <v>9190</v>
      </c>
      <c r="C599" s="2918" t="s">
        <v>9199</v>
      </c>
      <c r="D599" s="2918" t="s">
        <v>9208</v>
      </c>
    </row>
    <row r="600" spans="1:4" x14ac:dyDescent="0.25">
      <c r="A600" t="s">
        <v>7759</v>
      </c>
      <c r="B600" s="2918" t="s">
        <v>9191</v>
      </c>
      <c r="C600" s="2918" t="s">
        <v>9200</v>
      </c>
      <c r="D600" s="2918" t="s">
        <v>9209</v>
      </c>
    </row>
    <row r="601" spans="1:4" x14ac:dyDescent="0.25">
      <c r="A601" t="s">
        <v>7760</v>
      </c>
      <c r="B601" s="2918" t="s">
        <v>9064</v>
      </c>
    </row>
    <row r="602" spans="1:4" x14ac:dyDescent="0.25">
      <c r="A602" t="s">
        <v>7761</v>
      </c>
      <c r="B602" s="2918" t="s">
        <v>9065</v>
      </c>
    </row>
    <row r="603" spans="1:4" x14ac:dyDescent="0.25">
      <c r="A603" t="s">
        <v>7762</v>
      </c>
      <c r="B603" s="2918" t="s">
        <v>9066</v>
      </c>
    </row>
    <row r="604" spans="1:4" x14ac:dyDescent="0.25">
      <c r="A604" t="s">
        <v>7763</v>
      </c>
      <c r="B604" s="2918" t="s">
        <v>9067</v>
      </c>
    </row>
    <row r="605" spans="1:4" x14ac:dyDescent="0.25">
      <c r="A605" t="s">
        <v>7764</v>
      </c>
      <c r="B605" s="2918" t="s">
        <v>9068</v>
      </c>
    </row>
    <row r="606" spans="1:4" x14ac:dyDescent="0.25">
      <c r="A606" t="s">
        <v>7765</v>
      </c>
      <c r="B606" s="2918" t="s">
        <v>9069</v>
      </c>
    </row>
    <row r="607" spans="1:4" x14ac:dyDescent="0.25">
      <c r="A607" t="s">
        <v>7766</v>
      </c>
      <c r="B607" s="2918" t="s">
        <v>9070</v>
      </c>
    </row>
    <row r="608" spans="1:4" x14ac:dyDescent="0.25">
      <c r="A608" t="s">
        <v>7767</v>
      </c>
      <c r="B608" s="2918" t="s">
        <v>9071</v>
      </c>
    </row>
    <row r="609" spans="1:2" x14ac:dyDescent="0.25">
      <c r="A609" t="s">
        <v>7768</v>
      </c>
      <c r="B609" s="2918" t="s">
        <v>9072</v>
      </c>
    </row>
    <row r="610" spans="1:2" x14ac:dyDescent="0.25">
      <c r="A610" t="s">
        <v>7769</v>
      </c>
      <c r="B610" s="2918" t="s">
        <v>9073</v>
      </c>
    </row>
    <row r="611" spans="1:2" x14ac:dyDescent="0.25">
      <c r="A611" t="s">
        <v>7770</v>
      </c>
      <c r="B611" s="2918" t="s">
        <v>9074</v>
      </c>
    </row>
    <row r="612" spans="1:2" x14ac:dyDescent="0.25">
      <c r="A612" t="s">
        <v>7771</v>
      </c>
      <c r="B612" s="2918" t="s">
        <v>9075</v>
      </c>
    </row>
    <row r="613" spans="1:2" x14ac:dyDescent="0.25">
      <c r="A613" t="s">
        <v>7772</v>
      </c>
      <c r="B613" s="2918" t="s">
        <v>9076</v>
      </c>
    </row>
    <row r="614" spans="1:2" x14ac:dyDescent="0.25">
      <c r="A614" t="s">
        <v>7773</v>
      </c>
      <c r="B614" s="2918" t="s">
        <v>9077</v>
      </c>
    </row>
    <row r="615" spans="1:2" x14ac:dyDescent="0.25">
      <c r="A615" t="s">
        <v>7774</v>
      </c>
      <c r="B615" s="2918" t="s">
        <v>9078</v>
      </c>
    </row>
    <row r="616" spans="1:2" x14ac:dyDescent="0.25">
      <c r="A616" t="s">
        <v>7775</v>
      </c>
      <c r="B616" s="2918" t="s">
        <v>9079</v>
      </c>
    </row>
    <row r="617" spans="1:2" x14ac:dyDescent="0.25">
      <c r="A617" t="s">
        <v>7776</v>
      </c>
      <c r="B617" s="2918" t="s">
        <v>9080</v>
      </c>
    </row>
    <row r="618" spans="1:2" x14ac:dyDescent="0.25">
      <c r="A618" t="s">
        <v>7777</v>
      </c>
      <c r="B618" s="2918" t="s">
        <v>9081</v>
      </c>
    </row>
    <row r="619" spans="1:2" x14ac:dyDescent="0.25">
      <c r="A619" t="s">
        <v>7778</v>
      </c>
      <c r="B619" s="2918" t="s">
        <v>9082</v>
      </c>
    </row>
    <row r="620" spans="1:2" x14ac:dyDescent="0.25">
      <c r="A620" t="s">
        <v>7779</v>
      </c>
      <c r="B620" s="2918" t="s">
        <v>9083</v>
      </c>
    </row>
    <row r="621" spans="1:2" x14ac:dyDescent="0.25">
      <c r="A621" t="s">
        <v>7780</v>
      </c>
      <c r="B621" s="2918" t="s">
        <v>9084</v>
      </c>
    </row>
    <row r="622" spans="1:2" x14ac:dyDescent="0.25">
      <c r="A622" t="s">
        <v>7781</v>
      </c>
      <c r="B622" s="2918" t="s">
        <v>9085</v>
      </c>
    </row>
    <row r="623" spans="1:2" x14ac:dyDescent="0.25">
      <c r="A623" t="s">
        <v>7782</v>
      </c>
      <c r="B623" s="2918" t="s">
        <v>9086</v>
      </c>
    </row>
    <row r="624" spans="1:2" x14ac:dyDescent="0.25">
      <c r="A624" t="s">
        <v>7783</v>
      </c>
      <c r="B624" s="2918" t="s">
        <v>9087</v>
      </c>
    </row>
    <row r="625" spans="1:4" x14ac:dyDescent="0.25">
      <c r="A625" s="2919" t="s">
        <v>7784</v>
      </c>
      <c r="B625" s="2918" t="s">
        <v>9182</v>
      </c>
      <c r="C625" s="2956" t="s">
        <v>9184</v>
      </c>
      <c r="D625" s="2956" t="s">
        <v>9186</v>
      </c>
    </row>
    <row r="626" spans="1:4" x14ac:dyDescent="0.25">
      <c r="A626" t="s">
        <v>7785</v>
      </c>
      <c r="B626" s="2918" t="s">
        <v>9187</v>
      </c>
      <c r="C626" s="2918" t="s">
        <v>9196</v>
      </c>
      <c r="D626" s="2918" t="s">
        <v>9205</v>
      </c>
    </row>
    <row r="627" spans="1:4" x14ac:dyDescent="0.25">
      <c r="A627" t="s">
        <v>7786</v>
      </c>
      <c r="B627" s="2918" t="s">
        <v>9188</v>
      </c>
      <c r="C627" s="2918" t="s">
        <v>9197</v>
      </c>
      <c r="D627" s="2918" t="s">
        <v>9206</v>
      </c>
    </row>
    <row r="628" spans="1:4" x14ac:dyDescent="0.25">
      <c r="A628" t="s">
        <v>7787</v>
      </c>
      <c r="B628" s="2918" t="s">
        <v>9189</v>
      </c>
      <c r="C628" s="2918" t="s">
        <v>9198</v>
      </c>
      <c r="D628" s="2918" t="s">
        <v>9207</v>
      </c>
    </row>
    <row r="629" spans="1:4" x14ac:dyDescent="0.25">
      <c r="A629" t="s">
        <v>7788</v>
      </c>
      <c r="B629" s="2918" t="s">
        <v>9190</v>
      </c>
      <c r="C629" s="2918" t="s">
        <v>9199</v>
      </c>
      <c r="D629" s="2918" t="s">
        <v>9208</v>
      </c>
    </row>
    <row r="630" spans="1:4" x14ac:dyDescent="0.25">
      <c r="A630" t="s">
        <v>7789</v>
      </c>
      <c r="B630" s="2918" t="s">
        <v>9191</v>
      </c>
      <c r="C630" s="2918" t="s">
        <v>9200</v>
      </c>
      <c r="D630" s="2918" t="s">
        <v>9209</v>
      </c>
    </row>
    <row r="631" spans="1:4" x14ac:dyDescent="0.25">
      <c r="A631" t="s">
        <v>7790</v>
      </c>
      <c r="B631" s="2918" t="s">
        <v>9064</v>
      </c>
    </row>
    <row r="632" spans="1:4" x14ac:dyDescent="0.25">
      <c r="A632" t="s">
        <v>7791</v>
      </c>
      <c r="B632" s="2918" t="s">
        <v>9065</v>
      </c>
    </row>
    <row r="633" spans="1:4" x14ac:dyDescent="0.25">
      <c r="A633" t="s">
        <v>7792</v>
      </c>
      <c r="B633" s="2918" t="s">
        <v>9066</v>
      </c>
    </row>
    <row r="634" spans="1:4" x14ac:dyDescent="0.25">
      <c r="A634" t="s">
        <v>7793</v>
      </c>
      <c r="B634" s="2918" t="s">
        <v>9067</v>
      </c>
    </row>
    <row r="635" spans="1:4" x14ac:dyDescent="0.25">
      <c r="A635" t="s">
        <v>7794</v>
      </c>
      <c r="B635" s="2918" t="s">
        <v>9068</v>
      </c>
    </row>
    <row r="636" spans="1:4" x14ac:dyDescent="0.25">
      <c r="A636" t="s">
        <v>7795</v>
      </c>
      <c r="B636" s="2918" t="s">
        <v>9069</v>
      </c>
    </row>
    <row r="637" spans="1:4" x14ac:dyDescent="0.25">
      <c r="A637" t="s">
        <v>7796</v>
      </c>
      <c r="B637" s="2918" t="s">
        <v>9070</v>
      </c>
    </row>
    <row r="638" spans="1:4" x14ac:dyDescent="0.25">
      <c r="A638" t="s">
        <v>7797</v>
      </c>
      <c r="B638" s="2918" t="s">
        <v>9071</v>
      </c>
    </row>
    <row r="639" spans="1:4" x14ac:dyDescent="0.25">
      <c r="A639" t="s">
        <v>7798</v>
      </c>
      <c r="B639" s="2918" t="s">
        <v>9072</v>
      </c>
    </row>
    <row r="640" spans="1:4" x14ac:dyDescent="0.25">
      <c r="A640" t="s">
        <v>7799</v>
      </c>
      <c r="B640" s="2918" t="s">
        <v>9073</v>
      </c>
    </row>
    <row r="641" spans="1:2" x14ac:dyDescent="0.25">
      <c r="A641" t="s">
        <v>7800</v>
      </c>
      <c r="B641" s="2918" t="s">
        <v>9074</v>
      </c>
    </row>
    <row r="642" spans="1:2" x14ac:dyDescent="0.25">
      <c r="A642" t="s">
        <v>7801</v>
      </c>
      <c r="B642" s="2918" t="s">
        <v>9075</v>
      </c>
    </row>
    <row r="643" spans="1:2" x14ac:dyDescent="0.25">
      <c r="A643" t="s">
        <v>7802</v>
      </c>
      <c r="B643" s="2918" t="s">
        <v>9076</v>
      </c>
    </row>
    <row r="644" spans="1:2" x14ac:dyDescent="0.25">
      <c r="A644" t="s">
        <v>7803</v>
      </c>
      <c r="B644" s="2918" t="s">
        <v>9077</v>
      </c>
    </row>
    <row r="645" spans="1:2" x14ac:dyDescent="0.25">
      <c r="A645" t="s">
        <v>7804</v>
      </c>
      <c r="B645" s="2918" t="s">
        <v>9078</v>
      </c>
    </row>
    <row r="646" spans="1:2" x14ac:dyDescent="0.25">
      <c r="A646" t="s">
        <v>7805</v>
      </c>
      <c r="B646" s="2918" t="s">
        <v>9079</v>
      </c>
    </row>
    <row r="647" spans="1:2" x14ac:dyDescent="0.25">
      <c r="A647" t="s">
        <v>7806</v>
      </c>
      <c r="B647" s="2918" t="s">
        <v>9080</v>
      </c>
    </row>
    <row r="648" spans="1:2" x14ac:dyDescent="0.25">
      <c r="A648" t="s">
        <v>7807</v>
      </c>
      <c r="B648" s="2918" t="s">
        <v>9081</v>
      </c>
    </row>
    <row r="649" spans="1:2" x14ac:dyDescent="0.25">
      <c r="A649" t="s">
        <v>7808</v>
      </c>
      <c r="B649" s="2918" t="s">
        <v>9082</v>
      </c>
    </row>
    <row r="650" spans="1:2" x14ac:dyDescent="0.25">
      <c r="A650" t="s">
        <v>7809</v>
      </c>
      <c r="B650" s="2918" t="s">
        <v>9083</v>
      </c>
    </row>
    <row r="651" spans="1:2" x14ac:dyDescent="0.25">
      <c r="A651" t="s">
        <v>7810</v>
      </c>
      <c r="B651" s="2918" t="s">
        <v>9084</v>
      </c>
    </row>
    <row r="652" spans="1:2" x14ac:dyDescent="0.25">
      <c r="A652" t="s">
        <v>7811</v>
      </c>
      <c r="B652" s="2918" t="s">
        <v>9085</v>
      </c>
    </row>
    <row r="653" spans="1:2" x14ac:dyDescent="0.25">
      <c r="A653" t="s">
        <v>7812</v>
      </c>
      <c r="B653" s="2918" t="s">
        <v>9086</v>
      </c>
    </row>
    <row r="654" spans="1:2" x14ac:dyDescent="0.25">
      <c r="A654" t="s">
        <v>7813</v>
      </c>
      <c r="B654" s="2918" t="s">
        <v>9087</v>
      </c>
    </row>
    <row r="655" spans="1:2" x14ac:dyDescent="0.25">
      <c r="A655" s="2919" t="s">
        <v>7814</v>
      </c>
      <c r="B655" s="2918" t="s">
        <v>9121</v>
      </c>
    </row>
    <row r="656" spans="1:2" x14ac:dyDescent="0.25">
      <c r="A656" t="s">
        <v>7815</v>
      </c>
      <c r="B656" s="2918" t="s">
        <v>9122</v>
      </c>
    </row>
    <row r="657" spans="1:2" x14ac:dyDescent="0.25">
      <c r="A657" t="s">
        <v>7816</v>
      </c>
      <c r="B657" s="2918" t="s">
        <v>9123</v>
      </c>
    </row>
    <row r="658" spans="1:2" x14ac:dyDescent="0.25">
      <c r="A658" t="s">
        <v>7817</v>
      </c>
      <c r="B658" s="2918" t="s">
        <v>9124</v>
      </c>
    </row>
    <row r="659" spans="1:2" x14ac:dyDescent="0.25">
      <c r="A659" t="s">
        <v>7818</v>
      </c>
      <c r="B659" s="2918" t="s">
        <v>9125</v>
      </c>
    </row>
    <row r="660" spans="1:2" x14ac:dyDescent="0.25">
      <c r="A660" t="s">
        <v>7819</v>
      </c>
      <c r="B660" s="2918" t="s">
        <v>9126</v>
      </c>
    </row>
    <row r="661" spans="1:2" x14ac:dyDescent="0.25">
      <c r="A661" t="s">
        <v>7820</v>
      </c>
      <c r="B661" s="2918" t="s">
        <v>9127</v>
      </c>
    </row>
    <row r="662" spans="1:2" x14ac:dyDescent="0.25">
      <c r="A662" t="s">
        <v>7821</v>
      </c>
      <c r="B662" s="2918" t="s">
        <v>9128</v>
      </c>
    </row>
    <row r="663" spans="1:2" x14ac:dyDescent="0.25">
      <c r="A663" t="s">
        <v>7822</v>
      </c>
      <c r="B663" s="2918" t="s">
        <v>9129</v>
      </c>
    </row>
    <row r="664" spans="1:2" x14ac:dyDescent="0.25">
      <c r="A664" t="s">
        <v>7823</v>
      </c>
      <c r="B664" s="2918" t="s">
        <v>9130</v>
      </c>
    </row>
    <row r="665" spans="1:2" x14ac:dyDescent="0.25">
      <c r="A665" t="s">
        <v>7824</v>
      </c>
      <c r="B665" s="2918" t="s">
        <v>9131</v>
      </c>
    </row>
    <row r="666" spans="1:2" x14ac:dyDescent="0.25">
      <c r="A666" t="s">
        <v>7825</v>
      </c>
      <c r="B666" s="2918" t="s">
        <v>9132</v>
      </c>
    </row>
    <row r="667" spans="1:2" x14ac:dyDescent="0.25">
      <c r="A667" t="s">
        <v>7826</v>
      </c>
      <c r="B667" s="2918" t="s">
        <v>9133</v>
      </c>
    </row>
    <row r="668" spans="1:2" x14ac:dyDescent="0.25">
      <c r="A668" t="s">
        <v>7827</v>
      </c>
      <c r="B668" s="2918" t="s">
        <v>9134</v>
      </c>
    </row>
    <row r="669" spans="1:2" x14ac:dyDescent="0.25">
      <c r="A669" t="s">
        <v>7828</v>
      </c>
      <c r="B669" s="2918" t="s">
        <v>9135</v>
      </c>
    </row>
    <row r="670" spans="1:2" x14ac:dyDescent="0.25">
      <c r="A670" t="s">
        <v>7829</v>
      </c>
      <c r="B670" s="2918" t="s">
        <v>9136</v>
      </c>
    </row>
    <row r="671" spans="1:2" x14ac:dyDescent="0.25">
      <c r="A671" t="s">
        <v>7830</v>
      </c>
      <c r="B671" s="2918" t="s">
        <v>9137</v>
      </c>
    </row>
    <row r="672" spans="1:2" x14ac:dyDescent="0.25">
      <c r="A672" t="s">
        <v>7831</v>
      </c>
      <c r="B672" s="2918" t="s">
        <v>9138</v>
      </c>
    </row>
    <row r="673" spans="1:2" x14ac:dyDescent="0.25">
      <c r="A673" t="s">
        <v>7832</v>
      </c>
      <c r="B673" s="2918" t="s">
        <v>9139</v>
      </c>
    </row>
    <row r="674" spans="1:2" x14ac:dyDescent="0.25">
      <c r="A674" t="s">
        <v>7833</v>
      </c>
      <c r="B674" s="2918" t="s">
        <v>9140</v>
      </c>
    </row>
    <row r="675" spans="1:2" x14ac:dyDescent="0.25">
      <c r="A675" t="s">
        <v>7834</v>
      </c>
      <c r="B675" s="2918" t="s">
        <v>9141</v>
      </c>
    </row>
    <row r="676" spans="1:2" x14ac:dyDescent="0.25">
      <c r="A676" t="s">
        <v>7835</v>
      </c>
      <c r="B676" s="2918" t="s">
        <v>9142</v>
      </c>
    </row>
    <row r="677" spans="1:2" x14ac:dyDescent="0.25">
      <c r="A677" t="s">
        <v>7836</v>
      </c>
      <c r="B677" s="2918" t="s">
        <v>9143</v>
      </c>
    </row>
    <row r="678" spans="1:2" x14ac:dyDescent="0.25">
      <c r="A678" t="s">
        <v>7837</v>
      </c>
      <c r="B678" s="2918" t="s">
        <v>9144</v>
      </c>
    </row>
    <row r="679" spans="1:2" x14ac:dyDescent="0.25">
      <c r="A679" t="s">
        <v>7838</v>
      </c>
      <c r="B679" s="2918" t="s">
        <v>9145</v>
      </c>
    </row>
    <row r="680" spans="1:2" x14ac:dyDescent="0.25">
      <c r="A680" t="s">
        <v>7839</v>
      </c>
      <c r="B680" s="2918" t="s">
        <v>9146</v>
      </c>
    </row>
    <row r="681" spans="1:2" x14ac:dyDescent="0.25">
      <c r="A681" t="s">
        <v>7840</v>
      </c>
      <c r="B681" s="2918" t="s">
        <v>9147</v>
      </c>
    </row>
    <row r="682" spans="1:2" x14ac:dyDescent="0.25">
      <c r="A682" t="s">
        <v>7841</v>
      </c>
      <c r="B682" s="2918" t="s">
        <v>9148</v>
      </c>
    </row>
    <row r="683" spans="1:2" x14ac:dyDescent="0.25">
      <c r="A683" t="s">
        <v>7842</v>
      </c>
      <c r="B683" s="2918" t="s">
        <v>9149</v>
      </c>
    </row>
    <row r="684" spans="1:2" x14ac:dyDescent="0.25">
      <c r="A684" t="s">
        <v>7843</v>
      </c>
      <c r="B684" s="2918" t="s">
        <v>9150</v>
      </c>
    </row>
    <row r="685" spans="1:2" x14ac:dyDescent="0.25">
      <c r="A685" t="s">
        <v>7844</v>
      </c>
      <c r="B685" s="2918" t="s">
        <v>9151</v>
      </c>
    </row>
    <row r="686" spans="1:2" x14ac:dyDescent="0.25">
      <c r="A686" t="s">
        <v>7845</v>
      </c>
      <c r="B686" s="2918" t="s">
        <v>9152</v>
      </c>
    </row>
    <row r="687" spans="1:2" x14ac:dyDescent="0.25">
      <c r="A687" t="s">
        <v>7846</v>
      </c>
      <c r="B687" s="2918" t="s">
        <v>9153</v>
      </c>
    </row>
    <row r="688" spans="1:2" x14ac:dyDescent="0.25">
      <c r="A688" t="s">
        <v>7847</v>
      </c>
      <c r="B688" s="2918" t="s">
        <v>9154</v>
      </c>
    </row>
    <row r="689" spans="1:2" x14ac:dyDescent="0.25">
      <c r="A689" s="2919" t="s">
        <v>7848</v>
      </c>
      <c r="B689" s="2918" t="s">
        <v>9121</v>
      </c>
    </row>
    <row r="690" spans="1:2" x14ac:dyDescent="0.25">
      <c r="A690" t="s">
        <v>7849</v>
      </c>
      <c r="B690" s="2918" t="s">
        <v>9122</v>
      </c>
    </row>
    <row r="691" spans="1:2" x14ac:dyDescent="0.25">
      <c r="A691" t="s">
        <v>7850</v>
      </c>
      <c r="B691" s="2918" t="s">
        <v>9123</v>
      </c>
    </row>
    <row r="692" spans="1:2" x14ac:dyDescent="0.25">
      <c r="A692" t="s">
        <v>7851</v>
      </c>
      <c r="B692" s="2918" t="s">
        <v>9124</v>
      </c>
    </row>
    <row r="693" spans="1:2" x14ac:dyDescent="0.25">
      <c r="A693" t="s">
        <v>7852</v>
      </c>
      <c r="B693" s="2918" t="s">
        <v>9125</v>
      </c>
    </row>
    <row r="694" spans="1:2" x14ac:dyDescent="0.25">
      <c r="A694" t="s">
        <v>7853</v>
      </c>
      <c r="B694" s="2918" t="s">
        <v>9126</v>
      </c>
    </row>
    <row r="695" spans="1:2" x14ac:dyDescent="0.25">
      <c r="A695" t="s">
        <v>7854</v>
      </c>
      <c r="B695" s="2918" t="s">
        <v>9127</v>
      </c>
    </row>
    <row r="696" spans="1:2" x14ac:dyDescent="0.25">
      <c r="A696" t="s">
        <v>7855</v>
      </c>
      <c r="B696" s="2918" t="s">
        <v>9128</v>
      </c>
    </row>
    <row r="697" spans="1:2" x14ac:dyDescent="0.25">
      <c r="A697" t="s">
        <v>7856</v>
      </c>
      <c r="B697" s="2918" t="s">
        <v>9129</v>
      </c>
    </row>
    <row r="698" spans="1:2" x14ac:dyDescent="0.25">
      <c r="A698" t="s">
        <v>7857</v>
      </c>
      <c r="B698" s="2918" t="s">
        <v>9130</v>
      </c>
    </row>
    <row r="699" spans="1:2" x14ac:dyDescent="0.25">
      <c r="A699" t="s">
        <v>7858</v>
      </c>
      <c r="B699" s="2918" t="s">
        <v>9131</v>
      </c>
    </row>
    <row r="700" spans="1:2" x14ac:dyDescent="0.25">
      <c r="A700" t="s">
        <v>7859</v>
      </c>
      <c r="B700" s="2918" t="s">
        <v>9132</v>
      </c>
    </row>
    <row r="701" spans="1:2" x14ac:dyDescent="0.25">
      <c r="A701" t="s">
        <v>7860</v>
      </c>
      <c r="B701" s="2918" t="s">
        <v>9133</v>
      </c>
    </row>
    <row r="702" spans="1:2" x14ac:dyDescent="0.25">
      <c r="A702" t="s">
        <v>7861</v>
      </c>
      <c r="B702" s="2918" t="s">
        <v>9134</v>
      </c>
    </row>
    <row r="703" spans="1:2" x14ac:dyDescent="0.25">
      <c r="A703" t="s">
        <v>7862</v>
      </c>
      <c r="B703" s="2918" t="s">
        <v>9135</v>
      </c>
    </row>
    <row r="704" spans="1:2" x14ac:dyDescent="0.25">
      <c r="A704" t="s">
        <v>7863</v>
      </c>
      <c r="B704" s="2918" t="s">
        <v>9136</v>
      </c>
    </row>
    <row r="705" spans="1:2" x14ac:dyDescent="0.25">
      <c r="A705" t="s">
        <v>7864</v>
      </c>
      <c r="B705" s="2918" t="s">
        <v>9137</v>
      </c>
    </row>
    <row r="706" spans="1:2" x14ac:dyDescent="0.25">
      <c r="A706" t="s">
        <v>7865</v>
      </c>
      <c r="B706" s="2918" t="s">
        <v>9138</v>
      </c>
    </row>
    <row r="707" spans="1:2" x14ac:dyDescent="0.25">
      <c r="A707" t="s">
        <v>7866</v>
      </c>
      <c r="B707" s="2918" t="s">
        <v>9139</v>
      </c>
    </row>
    <row r="708" spans="1:2" x14ac:dyDescent="0.25">
      <c r="A708" t="s">
        <v>7867</v>
      </c>
      <c r="B708" s="2918" t="s">
        <v>9140</v>
      </c>
    </row>
    <row r="709" spans="1:2" x14ac:dyDescent="0.25">
      <c r="A709" t="s">
        <v>7868</v>
      </c>
      <c r="B709" s="2918" t="s">
        <v>9141</v>
      </c>
    </row>
    <row r="710" spans="1:2" x14ac:dyDescent="0.25">
      <c r="A710" t="s">
        <v>7869</v>
      </c>
      <c r="B710" s="2918" t="s">
        <v>9142</v>
      </c>
    </row>
    <row r="711" spans="1:2" x14ac:dyDescent="0.25">
      <c r="A711" t="s">
        <v>7870</v>
      </c>
      <c r="B711" s="2918" t="s">
        <v>9143</v>
      </c>
    </row>
    <row r="712" spans="1:2" x14ac:dyDescent="0.25">
      <c r="A712" t="s">
        <v>7871</v>
      </c>
      <c r="B712" s="2918" t="s">
        <v>9144</v>
      </c>
    </row>
    <row r="713" spans="1:2" x14ac:dyDescent="0.25">
      <c r="A713" t="s">
        <v>7872</v>
      </c>
      <c r="B713" s="2918" t="s">
        <v>9145</v>
      </c>
    </row>
    <row r="714" spans="1:2" x14ac:dyDescent="0.25">
      <c r="A714" t="s">
        <v>7873</v>
      </c>
      <c r="B714" s="2918" t="s">
        <v>9146</v>
      </c>
    </row>
    <row r="715" spans="1:2" x14ac:dyDescent="0.25">
      <c r="A715" t="s">
        <v>7874</v>
      </c>
      <c r="B715" s="2918" t="s">
        <v>9147</v>
      </c>
    </row>
    <row r="716" spans="1:2" x14ac:dyDescent="0.25">
      <c r="A716" t="s">
        <v>7875</v>
      </c>
      <c r="B716" s="2918" t="s">
        <v>9148</v>
      </c>
    </row>
    <row r="717" spans="1:2" x14ac:dyDescent="0.25">
      <c r="A717" t="s">
        <v>7876</v>
      </c>
      <c r="B717" s="2918" t="s">
        <v>9149</v>
      </c>
    </row>
    <row r="718" spans="1:2" x14ac:dyDescent="0.25">
      <c r="A718" t="s">
        <v>7877</v>
      </c>
      <c r="B718" s="2918" t="s">
        <v>9150</v>
      </c>
    </row>
    <row r="719" spans="1:2" x14ac:dyDescent="0.25">
      <c r="A719" t="s">
        <v>7878</v>
      </c>
      <c r="B719" s="2918" t="s">
        <v>9151</v>
      </c>
    </row>
    <row r="720" spans="1:2" x14ac:dyDescent="0.25">
      <c r="A720" t="s">
        <v>7879</v>
      </c>
      <c r="B720" s="2918" t="s">
        <v>9152</v>
      </c>
    </row>
    <row r="721" spans="1:2" x14ac:dyDescent="0.25">
      <c r="A721" t="s">
        <v>7880</v>
      </c>
      <c r="B721" s="2918" t="s">
        <v>9153</v>
      </c>
    </row>
    <row r="722" spans="1:2" x14ac:dyDescent="0.25">
      <c r="A722" t="s">
        <v>7881</v>
      </c>
      <c r="B722" s="2918" t="s">
        <v>9154</v>
      </c>
    </row>
    <row r="723" spans="1:2" x14ac:dyDescent="0.25">
      <c r="A723" s="2919" t="s">
        <v>7882</v>
      </c>
      <c r="B723" s="2918" t="s">
        <v>9121</v>
      </c>
    </row>
    <row r="724" spans="1:2" x14ac:dyDescent="0.25">
      <c r="A724" t="s">
        <v>7883</v>
      </c>
      <c r="B724" s="2918" t="s">
        <v>9122</v>
      </c>
    </row>
    <row r="725" spans="1:2" x14ac:dyDescent="0.25">
      <c r="A725" t="s">
        <v>7884</v>
      </c>
      <c r="B725" s="2918" t="s">
        <v>9123</v>
      </c>
    </row>
    <row r="726" spans="1:2" x14ac:dyDescent="0.25">
      <c r="A726" t="s">
        <v>7885</v>
      </c>
      <c r="B726" s="2918" t="s">
        <v>9124</v>
      </c>
    </row>
    <row r="727" spans="1:2" x14ac:dyDescent="0.25">
      <c r="A727" t="s">
        <v>7886</v>
      </c>
      <c r="B727" s="2918" t="s">
        <v>9125</v>
      </c>
    </row>
    <row r="728" spans="1:2" x14ac:dyDescent="0.25">
      <c r="A728" t="s">
        <v>7887</v>
      </c>
      <c r="B728" s="2918" t="s">
        <v>9126</v>
      </c>
    </row>
    <row r="729" spans="1:2" x14ac:dyDescent="0.25">
      <c r="A729" t="s">
        <v>7888</v>
      </c>
      <c r="B729" s="2918" t="s">
        <v>9127</v>
      </c>
    </row>
    <row r="730" spans="1:2" x14ac:dyDescent="0.25">
      <c r="A730" t="s">
        <v>7889</v>
      </c>
      <c r="B730" s="2918" t="s">
        <v>9128</v>
      </c>
    </row>
    <row r="731" spans="1:2" x14ac:dyDescent="0.25">
      <c r="A731" t="s">
        <v>7890</v>
      </c>
      <c r="B731" s="2918" t="s">
        <v>9129</v>
      </c>
    </row>
    <row r="732" spans="1:2" x14ac:dyDescent="0.25">
      <c r="A732" t="s">
        <v>7891</v>
      </c>
      <c r="B732" s="2918" t="s">
        <v>9130</v>
      </c>
    </row>
    <row r="733" spans="1:2" x14ac:dyDescent="0.25">
      <c r="A733" t="s">
        <v>7892</v>
      </c>
      <c r="B733" s="2918" t="s">
        <v>9131</v>
      </c>
    </row>
    <row r="734" spans="1:2" x14ac:dyDescent="0.25">
      <c r="A734" t="s">
        <v>7893</v>
      </c>
      <c r="B734" s="2918" t="s">
        <v>9132</v>
      </c>
    </row>
    <row r="735" spans="1:2" x14ac:dyDescent="0.25">
      <c r="A735" t="s">
        <v>7894</v>
      </c>
      <c r="B735" s="2918" t="s">
        <v>9133</v>
      </c>
    </row>
    <row r="736" spans="1:2" x14ac:dyDescent="0.25">
      <c r="A736" t="s">
        <v>7895</v>
      </c>
      <c r="B736" s="2918" t="s">
        <v>9134</v>
      </c>
    </row>
    <row r="737" spans="1:2" x14ac:dyDescent="0.25">
      <c r="A737" t="s">
        <v>7896</v>
      </c>
      <c r="B737" s="2918" t="s">
        <v>9135</v>
      </c>
    </row>
    <row r="738" spans="1:2" x14ac:dyDescent="0.25">
      <c r="A738" t="s">
        <v>7897</v>
      </c>
      <c r="B738" s="2918" t="s">
        <v>9136</v>
      </c>
    </row>
    <row r="739" spans="1:2" x14ac:dyDescent="0.25">
      <c r="A739" t="s">
        <v>7898</v>
      </c>
      <c r="B739" s="2918" t="s">
        <v>9137</v>
      </c>
    </row>
    <row r="740" spans="1:2" x14ac:dyDescent="0.25">
      <c r="A740" t="s">
        <v>7899</v>
      </c>
      <c r="B740" s="2918" t="s">
        <v>9138</v>
      </c>
    </row>
    <row r="741" spans="1:2" x14ac:dyDescent="0.25">
      <c r="A741" t="s">
        <v>7900</v>
      </c>
      <c r="B741" s="2918" t="s">
        <v>9139</v>
      </c>
    </row>
    <row r="742" spans="1:2" x14ac:dyDescent="0.25">
      <c r="A742" t="s">
        <v>7901</v>
      </c>
      <c r="B742" s="2918" t="s">
        <v>9140</v>
      </c>
    </row>
    <row r="743" spans="1:2" x14ac:dyDescent="0.25">
      <c r="A743" t="s">
        <v>7902</v>
      </c>
      <c r="B743" s="2918" t="s">
        <v>9141</v>
      </c>
    </row>
    <row r="744" spans="1:2" x14ac:dyDescent="0.25">
      <c r="A744" t="s">
        <v>7903</v>
      </c>
      <c r="B744" s="2918" t="s">
        <v>9142</v>
      </c>
    </row>
    <row r="745" spans="1:2" x14ac:dyDescent="0.25">
      <c r="A745" t="s">
        <v>7904</v>
      </c>
      <c r="B745" s="2918" t="s">
        <v>9143</v>
      </c>
    </row>
    <row r="746" spans="1:2" x14ac:dyDescent="0.25">
      <c r="A746" t="s">
        <v>7905</v>
      </c>
      <c r="B746" s="2918" t="s">
        <v>9144</v>
      </c>
    </row>
    <row r="747" spans="1:2" x14ac:dyDescent="0.25">
      <c r="A747" s="2919" t="s">
        <v>7906</v>
      </c>
      <c r="B747" s="2918" t="s">
        <v>9121</v>
      </c>
    </row>
    <row r="748" spans="1:2" x14ac:dyDescent="0.25">
      <c r="A748" t="s">
        <v>7907</v>
      </c>
      <c r="B748" s="2918" t="s">
        <v>9122</v>
      </c>
    </row>
    <row r="749" spans="1:2" x14ac:dyDescent="0.25">
      <c r="A749" t="s">
        <v>7908</v>
      </c>
      <c r="B749" s="2918" t="s">
        <v>9123</v>
      </c>
    </row>
    <row r="750" spans="1:2" x14ac:dyDescent="0.25">
      <c r="A750" t="s">
        <v>7909</v>
      </c>
      <c r="B750" s="2918" t="s">
        <v>9124</v>
      </c>
    </row>
    <row r="751" spans="1:2" x14ac:dyDescent="0.25">
      <c r="A751" t="s">
        <v>7910</v>
      </c>
      <c r="B751" s="2918" t="s">
        <v>9125</v>
      </c>
    </row>
    <row r="752" spans="1:2" x14ac:dyDescent="0.25">
      <c r="A752" t="s">
        <v>7911</v>
      </c>
      <c r="B752" s="2918" t="s">
        <v>9126</v>
      </c>
    </row>
    <row r="753" spans="1:2" x14ac:dyDescent="0.25">
      <c r="A753" t="s">
        <v>7912</v>
      </c>
      <c r="B753" s="2918" t="s">
        <v>9127</v>
      </c>
    </row>
    <row r="754" spans="1:2" x14ac:dyDescent="0.25">
      <c r="A754" t="s">
        <v>7913</v>
      </c>
      <c r="B754" s="2918" t="s">
        <v>9128</v>
      </c>
    </row>
    <row r="755" spans="1:2" x14ac:dyDescent="0.25">
      <c r="A755" t="s">
        <v>7914</v>
      </c>
      <c r="B755" s="2918" t="s">
        <v>9129</v>
      </c>
    </row>
    <row r="756" spans="1:2" x14ac:dyDescent="0.25">
      <c r="A756" t="s">
        <v>7915</v>
      </c>
      <c r="B756" s="2918" t="s">
        <v>9130</v>
      </c>
    </row>
    <row r="757" spans="1:2" x14ac:dyDescent="0.25">
      <c r="A757" t="s">
        <v>7916</v>
      </c>
      <c r="B757" s="2918" t="s">
        <v>9131</v>
      </c>
    </row>
    <row r="758" spans="1:2" x14ac:dyDescent="0.25">
      <c r="A758" t="s">
        <v>7917</v>
      </c>
      <c r="B758" s="2918" t="s">
        <v>9132</v>
      </c>
    </row>
    <row r="759" spans="1:2" x14ac:dyDescent="0.25">
      <c r="A759" t="s">
        <v>7918</v>
      </c>
      <c r="B759" s="2918" t="s">
        <v>9133</v>
      </c>
    </row>
    <row r="760" spans="1:2" x14ac:dyDescent="0.25">
      <c r="A760" t="s">
        <v>7919</v>
      </c>
      <c r="B760" s="2918" t="s">
        <v>9134</v>
      </c>
    </row>
    <row r="761" spans="1:2" x14ac:dyDescent="0.25">
      <c r="A761" t="s">
        <v>7920</v>
      </c>
      <c r="B761" s="2918" t="s">
        <v>9135</v>
      </c>
    </row>
    <row r="762" spans="1:2" x14ac:dyDescent="0.25">
      <c r="A762" t="s">
        <v>7921</v>
      </c>
      <c r="B762" s="2918" t="s">
        <v>9136</v>
      </c>
    </row>
    <row r="763" spans="1:2" x14ac:dyDescent="0.25">
      <c r="A763" t="s">
        <v>7922</v>
      </c>
      <c r="B763" s="2918" t="s">
        <v>9137</v>
      </c>
    </row>
    <row r="764" spans="1:2" x14ac:dyDescent="0.25">
      <c r="A764" t="s">
        <v>7923</v>
      </c>
      <c r="B764" s="2918" t="s">
        <v>9138</v>
      </c>
    </row>
    <row r="765" spans="1:2" x14ac:dyDescent="0.25">
      <c r="A765" t="s">
        <v>7924</v>
      </c>
      <c r="B765" s="2918" t="s">
        <v>9139</v>
      </c>
    </row>
    <row r="766" spans="1:2" x14ac:dyDescent="0.25">
      <c r="A766" t="s">
        <v>7925</v>
      </c>
      <c r="B766" s="2918" t="s">
        <v>9140</v>
      </c>
    </row>
    <row r="767" spans="1:2" x14ac:dyDescent="0.25">
      <c r="A767" t="s">
        <v>7926</v>
      </c>
      <c r="B767" s="2918" t="s">
        <v>9141</v>
      </c>
    </row>
    <row r="768" spans="1:2" x14ac:dyDescent="0.25">
      <c r="A768" t="s">
        <v>7927</v>
      </c>
      <c r="B768" s="2918" t="s">
        <v>9142</v>
      </c>
    </row>
    <row r="769" spans="1:2" x14ac:dyDescent="0.25">
      <c r="A769" t="s">
        <v>7928</v>
      </c>
      <c r="B769" s="2918" t="s">
        <v>9143</v>
      </c>
    </row>
    <row r="770" spans="1:2" x14ac:dyDescent="0.25">
      <c r="A770" t="s">
        <v>7929</v>
      </c>
      <c r="B770" s="2918" t="s">
        <v>9144</v>
      </c>
    </row>
    <row r="771" spans="1:2" x14ac:dyDescent="0.25">
      <c r="A771" s="2919" t="s">
        <v>7930</v>
      </c>
      <c r="B771" s="2918" t="s">
        <v>9121</v>
      </c>
    </row>
    <row r="772" spans="1:2" x14ac:dyDescent="0.25">
      <c r="A772" t="s">
        <v>7931</v>
      </c>
      <c r="B772" s="2918" t="s">
        <v>9122</v>
      </c>
    </row>
    <row r="773" spans="1:2" x14ac:dyDescent="0.25">
      <c r="A773" t="s">
        <v>7932</v>
      </c>
      <c r="B773" s="2918" t="s">
        <v>9123</v>
      </c>
    </row>
    <row r="774" spans="1:2" x14ac:dyDescent="0.25">
      <c r="A774" t="s">
        <v>7933</v>
      </c>
      <c r="B774" s="2918" t="s">
        <v>9124</v>
      </c>
    </row>
    <row r="775" spans="1:2" x14ac:dyDescent="0.25">
      <c r="A775" t="s">
        <v>7934</v>
      </c>
      <c r="B775" s="2918" t="s">
        <v>9125</v>
      </c>
    </row>
    <row r="776" spans="1:2" x14ac:dyDescent="0.25">
      <c r="A776" t="s">
        <v>7935</v>
      </c>
      <c r="B776" s="2918" t="s">
        <v>9126</v>
      </c>
    </row>
    <row r="777" spans="1:2" x14ac:dyDescent="0.25">
      <c r="A777" t="s">
        <v>7936</v>
      </c>
      <c r="B777" s="2918" t="s">
        <v>9127</v>
      </c>
    </row>
    <row r="778" spans="1:2" x14ac:dyDescent="0.25">
      <c r="A778" t="s">
        <v>7937</v>
      </c>
      <c r="B778" s="2918" t="s">
        <v>9128</v>
      </c>
    </row>
    <row r="779" spans="1:2" x14ac:dyDescent="0.25">
      <c r="A779" t="s">
        <v>7938</v>
      </c>
      <c r="B779" s="2918" t="s">
        <v>9129</v>
      </c>
    </row>
    <row r="780" spans="1:2" x14ac:dyDescent="0.25">
      <c r="A780" t="s">
        <v>7939</v>
      </c>
      <c r="B780" s="2918" t="s">
        <v>9130</v>
      </c>
    </row>
    <row r="781" spans="1:2" x14ac:dyDescent="0.25">
      <c r="A781" t="s">
        <v>7940</v>
      </c>
      <c r="B781" s="2918" t="s">
        <v>9131</v>
      </c>
    </row>
    <row r="782" spans="1:2" x14ac:dyDescent="0.25">
      <c r="A782" t="s">
        <v>7941</v>
      </c>
      <c r="B782" s="2918" t="s">
        <v>9132</v>
      </c>
    </row>
    <row r="783" spans="1:2" x14ac:dyDescent="0.25">
      <c r="A783" t="s">
        <v>7942</v>
      </c>
      <c r="B783" s="2918" t="s">
        <v>9133</v>
      </c>
    </row>
    <row r="784" spans="1:2" x14ac:dyDescent="0.25">
      <c r="A784" t="s">
        <v>7943</v>
      </c>
      <c r="B784" s="2918" t="s">
        <v>9134</v>
      </c>
    </row>
    <row r="785" spans="1:2" x14ac:dyDescent="0.25">
      <c r="A785" t="s">
        <v>7944</v>
      </c>
      <c r="B785" s="2918" t="s">
        <v>9135</v>
      </c>
    </row>
    <row r="786" spans="1:2" x14ac:dyDescent="0.25">
      <c r="A786" t="s">
        <v>7945</v>
      </c>
      <c r="B786" s="2918" t="s">
        <v>9136</v>
      </c>
    </row>
    <row r="787" spans="1:2" x14ac:dyDescent="0.25">
      <c r="A787" t="s">
        <v>7946</v>
      </c>
      <c r="B787" s="2918" t="s">
        <v>9137</v>
      </c>
    </row>
    <row r="788" spans="1:2" x14ac:dyDescent="0.25">
      <c r="A788" t="s">
        <v>7947</v>
      </c>
      <c r="B788" s="2918" t="s">
        <v>9138</v>
      </c>
    </row>
    <row r="789" spans="1:2" x14ac:dyDescent="0.25">
      <c r="A789" t="s">
        <v>7948</v>
      </c>
      <c r="B789" s="2918" t="s">
        <v>9139</v>
      </c>
    </row>
    <row r="790" spans="1:2" x14ac:dyDescent="0.25">
      <c r="A790" t="s">
        <v>7949</v>
      </c>
      <c r="B790" s="2918" t="s">
        <v>9140</v>
      </c>
    </row>
    <row r="791" spans="1:2" x14ac:dyDescent="0.25">
      <c r="A791" t="s">
        <v>7950</v>
      </c>
      <c r="B791" s="2918" t="s">
        <v>9141</v>
      </c>
    </row>
    <row r="792" spans="1:2" x14ac:dyDescent="0.25">
      <c r="A792" t="s">
        <v>7951</v>
      </c>
      <c r="B792" s="2918" t="s">
        <v>9142</v>
      </c>
    </row>
    <row r="793" spans="1:2" x14ac:dyDescent="0.25">
      <c r="A793" t="s">
        <v>7952</v>
      </c>
      <c r="B793" s="2918" t="s">
        <v>9143</v>
      </c>
    </row>
    <row r="794" spans="1:2" x14ac:dyDescent="0.25">
      <c r="A794" t="s">
        <v>7953</v>
      </c>
      <c r="B794" s="2918" t="s">
        <v>9144</v>
      </c>
    </row>
    <row r="795" spans="1:2" x14ac:dyDescent="0.25">
      <c r="A795" s="2919" t="s">
        <v>7954</v>
      </c>
      <c r="B795" s="2918" t="s">
        <v>9121</v>
      </c>
    </row>
    <row r="796" spans="1:2" x14ac:dyDescent="0.25">
      <c r="A796" t="s">
        <v>7955</v>
      </c>
      <c r="B796" s="2918" t="s">
        <v>9122</v>
      </c>
    </row>
    <row r="797" spans="1:2" x14ac:dyDescent="0.25">
      <c r="A797" t="s">
        <v>7956</v>
      </c>
      <c r="B797" s="2918" t="s">
        <v>9123</v>
      </c>
    </row>
    <row r="798" spans="1:2" x14ac:dyDescent="0.25">
      <c r="A798" t="s">
        <v>7957</v>
      </c>
      <c r="B798" s="2918" t="s">
        <v>9124</v>
      </c>
    </row>
    <row r="799" spans="1:2" x14ac:dyDescent="0.25">
      <c r="A799" t="s">
        <v>7958</v>
      </c>
      <c r="B799" s="2918" t="s">
        <v>9125</v>
      </c>
    </row>
    <row r="800" spans="1:2" x14ac:dyDescent="0.25">
      <c r="A800" t="s">
        <v>7959</v>
      </c>
      <c r="B800" s="2918" t="s">
        <v>9126</v>
      </c>
    </row>
    <row r="801" spans="1:2" x14ac:dyDescent="0.25">
      <c r="A801" t="s">
        <v>7960</v>
      </c>
      <c r="B801" s="2918" t="s">
        <v>9127</v>
      </c>
    </row>
    <row r="802" spans="1:2" x14ac:dyDescent="0.25">
      <c r="A802" t="s">
        <v>7961</v>
      </c>
      <c r="B802" s="2918" t="s">
        <v>9128</v>
      </c>
    </row>
    <row r="803" spans="1:2" x14ac:dyDescent="0.25">
      <c r="A803" t="s">
        <v>7962</v>
      </c>
      <c r="B803" s="2918" t="s">
        <v>9129</v>
      </c>
    </row>
    <row r="804" spans="1:2" x14ac:dyDescent="0.25">
      <c r="A804" t="s">
        <v>7963</v>
      </c>
      <c r="B804" s="2918" t="s">
        <v>9130</v>
      </c>
    </row>
    <row r="805" spans="1:2" x14ac:dyDescent="0.25">
      <c r="A805" t="s">
        <v>7964</v>
      </c>
      <c r="B805" s="2918" t="s">
        <v>9131</v>
      </c>
    </row>
    <row r="806" spans="1:2" x14ac:dyDescent="0.25">
      <c r="A806" t="s">
        <v>7965</v>
      </c>
      <c r="B806" s="2918" t="s">
        <v>9132</v>
      </c>
    </row>
    <row r="807" spans="1:2" x14ac:dyDescent="0.25">
      <c r="A807" t="s">
        <v>7966</v>
      </c>
      <c r="B807" s="2918" t="s">
        <v>9133</v>
      </c>
    </row>
    <row r="808" spans="1:2" x14ac:dyDescent="0.25">
      <c r="A808" t="s">
        <v>7967</v>
      </c>
      <c r="B808" s="2918" t="s">
        <v>9134</v>
      </c>
    </row>
    <row r="809" spans="1:2" x14ac:dyDescent="0.25">
      <c r="A809" t="s">
        <v>7968</v>
      </c>
      <c r="B809" s="2918" t="s">
        <v>9135</v>
      </c>
    </row>
    <row r="810" spans="1:2" x14ac:dyDescent="0.25">
      <c r="A810" t="s">
        <v>7969</v>
      </c>
      <c r="B810" s="2918" t="s">
        <v>9136</v>
      </c>
    </row>
    <row r="811" spans="1:2" x14ac:dyDescent="0.25">
      <c r="A811" t="s">
        <v>7970</v>
      </c>
      <c r="B811" s="2918" t="s">
        <v>9137</v>
      </c>
    </row>
    <row r="812" spans="1:2" x14ac:dyDescent="0.25">
      <c r="A812" t="s">
        <v>7971</v>
      </c>
      <c r="B812" s="2918" t="s">
        <v>9138</v>
      </c>
    </row>
    <row r="813" spans="1:2" x14ac:dyDescent="0.25">
      <c r="A813" t="s">
        <v>7972</v>
      </c>
      <c r="B813" s="2918" t="s">
        <v>9139</v>
      </c>
    </row>
    <row r="814" spans="1:2" x14ac:dyDescent="0.25">
      <c r="A814" t="s">
        <v>7973</v>
      </c>
      <c r="B814" s="2918" t="s">
        <v>9140</v>
      </c>
    </row>
    <row r="815" spans="1:2" x14ac:dyDescent="0.25">
      <c r="A815" t="s">
        <v>7974</v>
      </c>
      <c r="B815" s="2918" t="s">
        <v>9141</v>
      </c>
    </row>
    <row r="816" spans="1:2" x14ac:dyDescent="0.25">
      <c r="A816" t="s">
        <v>7975</v>
      </c>
      <c r="B816" s="2918" t="s">
        <v>9142</v>
      </c>
    </row>
    <row r="817" spans="1:4" x14ac:dyDescent="0.25">
      <c r="A817" t="s">
        <v>7976</v>
      </c>
      <c r="B817" s="2918" t="s">
        <v>9143</v>
      </c>
    </row>
    <row r="818" spans="1:4" x14ac:dyDescent="0.25">
      <c r="A818" t="s">
        <v>7977</v>
      </c>
      <c r="B818" s="2918" t="s">
        <v>9144</v>
      </c>
    </row>
    <row r="819" spans="1:4" x14ac:dyDescent="0.25">
      <c r="A819" t="s">
        <v>9244</v>
      </c>
      <c r="B819" s="2918" t="s">
        <v>9182</v>
      </c>
      <c r="C819" s="2956" t="s">
        <v>9184</v>
      </c>
      <c r="D819" s="2956" t="s">
        <v>9186</v>
      </c>
    </row>
    <row r="820" spans="1:4" x14ac:dyDescent="0.25">
      <c r="A820" t="s">
        <v>9245</v>
      </c>
      <c r="B820" s="2918" t="s">
        <v>9187</v>
      </c>
      <c r="C820" s="2918" t="s">
        <v>9196</v>
      </c>
      <c r="D820" s="2918" t="s">
        <v>9205</v>
      </c>
    </row>
    <row r="821" spans="1:4" x14ac:dyDescent="0.25">
      <c r="A821" t="s">
        <v>9246</v>
      </c>
      <c r="B821" s="2918" t="s">
        <v>9188</v>
      </c>
      <c r="C821" s="2918" t="s">
        <v>9197</v>
      </c>
      <c r="D821" s="2918" t="s">
        <v>9206</v>
      </c>
    </row>
    <row r="822" spans="1:4" x14ac:dyDescent="0.25">
      <c r="A822" t="s">
        <v>9247</v>
      </c>
      <c r="B822" s="2918" t="s">
        <v>9189</v>
      </c>
      <c r="C822" s="2918" t="s">
        <v>9198</v>
      </c>
      <c r="D822" s="2918" t="s">
        <v>9207</v>
      </c>
    </row>
    <row r="823" spans="1:4" x14ac:dyDescent="0.25">
      <c r="A823" t="s">
        <v>9248</v>
      </c>
      <c r="B823" s="2918" t="s">
        <v>9190</v>
      </c>
      <c r="C823" s="2918" t="s">
        <v>9199</v>
      </c>
      <c r="D823" s="2918" t="s">
        <v>9208</v>
      </c>
    </row>
    <row r="824" spans="1:4" x14ac:dyDescent="0.25">
      <c r="A824" t="s">
        <v>9249</v>
      </c>
      <c r="B824" s="2918" t="s">
        <v>9191</v>
      </c>
      <c r="C824" s="2918" t="s">
        <v>9200</v>
      </c>
      <c r="D824" s="2918" t="s">
        <v>9209</v>
      </c>
    </row>
    <row r="825" spans="1:4" x14ac:dyDescent="0.25">
      <c r="A825" t="s">
        <v>9250</v>
      </c>
      <c r="B825" s="2918" t="s">
        <v>9192</v>
      </c>
      <c r="C825" s="2918" t="s">
        <v>9201</v>
      </c>
      <c r="D825" s="2918" t="s">
        <v>9210</v>
      </c>
    </row>
    <row r="826" spans="1:4" x14ac:dyDescent="0.25">
      <c r="A826" t="s">
        <v>9251</v>
      </c>
      <c r="B826" s="2918" t="s">
        <v>9193</v>
      </c>
      <c r="C826" s="2918" t="s">
        <v>9202</v>
      </c>
      <c r="D826" s="2918" t="s">
        <v>9211</v>
      </c>
    </row>
    <row r="827" spans="1:4" x14ac:dyDescent="0.25">
      <c r="A827" t="s">
        <v>9252</v>
      </c>
      <c r="B827" s="2918" t="s">
        <v>9194</v>
      </c>
      <c r="C827" s="2918" t="s">
        <v>9203</v>
      </c>
      <c r="D827" s="2918" t="s">
        <v>9212</v>
      </c>
    </row>
    <row r="828" spans="1:4" x14ac:dyDescent="0.25">
      <c r="A828" t="s">
        <v>9253</v>
      </c>
      <c r="B828" s="2918" t="s">
        <v>9195</v>
      </c>
      <c r="C828" s="2918" t="s">
        <v>9204</v>
      </c>
      <c r="D828" s="2918" t="s">
        <v>9213</v>
      </c>
    </row>
    <row r="829" spans="1:4" x14ac:dyDescent="0.25">
      <c r="A829" t="s">
        <v>9254</v>
      </c>
      <c r="B829" s="2918" t="s">
        <v>9217</v>
      </c>
      <c r="C829" s="2918" t="s">
        <v>9216</v>
      </c>
      <c r="D829" s="2918" t="s">
        <v>9215</v>
      </c>
    </row>
    <row r="830" spans="1:4" x14ac:dyDescent="0.25">
      <c r="A830" t="s">
        <v>9255</v>
      </c>
      <c r="B830" s="2918" t="s">
        <v>9241</v>
      </c>
      <c r="C830" s="2918" t="s">
        <v>9242</v>
      </c>
      <c r="D830" s="2918" t="s">
        <v>9243</v>
      </c>
    </row>
    <row r="831" spans="1:4" x14ac:dyDescent="0.25">
      <c r="A831" t="s">
        <v>9256</v>
      </c>
      <c r="B831" s="2918" t="s">
        <v>9069</v>
      </c>
    </row>
    <row r="832" spans="1:4" x14ac:dyDescent="0.25">
      <c r="A832" t="s">
        <v>9257</v>
      </c>
      <c r="B832" s="2918" t="s">
        <v>9070</v>
      </c>
    </row>
    <row r="833" spans="1:4" x14ac:dyDescent="0.25">
      <c r="A833" t="s">
        <v>9258</v>
      </c>
      <c r="B833" s="2918" t="s">
        <v>9071</v>
      </c>
    </row>
    <row r="834" spans="1:4" x14ac:dyDescent="0.25">
      <c r="A834" t="s">
        <v>9259</v>
      </c>
      <c r="B834" s="2918" t="s">
        <v>9072</v>
      </c>
    </row>
    <row r="835" spans="1:4" x14ac:dyDescent="0.25">
      <c r="A835" t="s">
        <v>9260</v>
      </c>
      <c r="B835" s="2918" t="s">
        <v>9073</v>
      </c>
    </row>
    <row r="836" spans="1:4" x14ac:dyDescent="0.25">
      <c r="A836" t="s">
        <v>9261</v>
      </c>
      <c r="B836" s="2918" t="s">
        <v>9074</v>
      </c>
    </row>
    <row r="837" spans="1:4" x14ac:dyDescent="0.25">
      <c r="A837" t="s">
        <v>9262</v>
      </c>
      <c r="B837" s="2918" t="s">
        <v>9275</v>
      </c>
      <c r="C837" s="2956" t="s">
        <v>9276</v>
      </c>
      <c r="D837" s="2956" t="s">
        <v>9277</v>
      </c>
    </row>
    <row r="838" spans="1:4" x14ac:dyDescent="0.25">
      <c r="A838" t="s">
        <v>9263</v>
      </c>
      <c r="B838" s="2918" t="s">
        <v>9272</v>
      </c>
      <c r="C838" s="2918" t="s">
        <v>9269</v>
      </c>
      <c r="D838" s="2918" t="s">
        <v>9266</v>
      </c>
    </row>
    <row r="839" spans="1:4" x14ac:dyDescent="0.25">
      <c r="A839" t="s">
        <v>9264</v>
      </c>
      <c r="B839" s="2918" t="s">
        <v>9273</v>
      </c>
      <c r="C839" s="2918" t="s">
        <v>9270</v>
      </c>
      <c r="D839" s="2918" t="s">
        <v>9267</v>
      </c>
    </row>
    <row r="840" spans="1:4" x14ac:dyDescent="0.25">
      <c r="A840" t="s">
        <v>9265</v>
      </c>
      <c r="B840" s="2918" t="s">
        <v>9274</v>
      </c>
      <c r="C840" s="2918" t="s">
        <v>9271</v>
      </c>
      <c r="D840" s="2918" t="s">
        <v>9268</v>
      </c>
    </row>
  </sheetData>
  <mergeCells count="2">
    <mergeCell ref="A1:A2"/>
    <mergeCell ref="B1:B2"/>
  </mergeCells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BEE5-7E6E-4FE8-B9B1-2084151C142C}">
  <sheetPr>
    <tabColor rgb="FFFF0000"/>
    <pageSetUpPr fitToPage="1"/>
  </sheetPr>
  <dimension ref="A1:V107"/>
  <sheetViews>
    <sheetView view="pageBreakPreview" topLeftCell="A48" zoomScale="85" zoomScaleNormal="80" zoomScaleSheetLayoutView="85" workbookViewId="0">
      <selection activeCell="AG106" sqref="AG106"/>
    </sheetView>
  </sheetViews>
  <sheetFormatPr defaultRowHeight="14.4" x14ac:dyDescent="0.25"/>
  <cols>
    <col min="1" max="1" width="18.296875" customWidth="1"/>
    <col min="2" max="3" width="6.796875" customWidth="1"/>
    <col min="4" max="7" width="8.09765625" customWidth="1"/>
    <col min="8" max="8" width="8.19921875" bestFit="1" customWidth="1"/>
    <col min="9" max="9" width="8" bestFit="1" customWidth="1"/>
    <col min="10" max="10" width="10.296875" customWidth="1"/>
    <col min="11" max="11" width="18.296875" customWidth="1"/>
    <col min="12" max="12" width="8.296875" customWidth="1"/>
    <col min="13" max="13" width="6.796875" customWidth="1"/>
    <col min="14" max="17" width="8.09765625" customWidth="1"/>
    <col min="18" max="18" width="8.19921875" bestFit="1" customWidth="1"/>
    <col min="19" max="19" width="8" bestFit="1" customWidth="1"/>
    <col min="20" max="20" width="10.296875" customWidth="1"/>
  </cols>
  <sheetData>
    <row r="1" spans="1:22" x14ac:dyDescent="0.25">
      <c r="A1" s="2974" t="s">
        <v>9279</v>
      </c>
    </row>
    <row r="2" spans="1:22" ht="15" thickBot="1" x14ac:dyDescent="0.3">
      <c r="V2" s="2253"/>
    </row>
    <row r="3" spans="1:22" ht="18.600000000000001" thickTop="1" thickBot="1" x14ac:dyDescent="0.3">
      <c r="A3" s="2" t="s">
        <v>6942</v>
      </c>
      <c r="D3" s="3547" t="s">
        <v>6203</v>
      </c>
      <c r="E3" s="3553"/>
      <c r="F3" s="124"/>
      <c r="G3" s="3546" t="s">
        <v>6204</v>
      </c>
      <c r="H3" s="3546"/>
      <c r="I3" s="3546"/>
      <c r="K3" s="2" t="s">
        <v>6943</v>
      </c>
      <c r="N3" s="3547" t="s">
        <v>6203</v>
      </c>
      <c r="O3" s="3553"/>
      <c r="P3" s="124"/>
      <c r="Q3" s="3546" t="s">
        <v>6206</v>
      </c>
      <c r="R3" s="3546"/>
      <c r="S3" s="3546"/>
    </row>
    <row r="4" spans="1:22" ht="18" thickTop="1" thickBot="1" x14ac:dyDescent="0.3">
      <c r="A4" s="3"/>
      <c r="C4" s="1450" t="s">
        <v>4570</v>
      </c>
      <c r="D4" s="1451">
        <v>73.5</v>
      </c>
      <c r="E4" s="1452">
        <v>46</v>
      </c>
      <c r="F4" s="1453">
        <v>65.400000000000006</v>
      </c>
      <c r="G4" s="1454" t="s">
        <v>4571</v>
      </c>
      <c r="H4" s="133"/>
      <c r="I4" s="128"/>
      <c r="J4" s="530"/>
      <c r="K4" s="3"/>
      <c r="M4" s="1450" t="s">
        <v>4570</v>
      </c>
      <c r="N4" s="1451">
        <v>70.2</v>
      </c>
      <c r="O4" s="1452">
        <v>42.2</v>
      </c>
      <c r="P4" s="1453">
        <v>22.5</v>
      </c>
      <c r="Q4" s="1454" t="s">
        <v>4571</v>
      </c>
      <c r="R4" s="133"/>
      <c r="S4" s="128"/>
      <c r="T4" s="530"/>
    </row>
    <row r="5" spans="1:22" ht="15.6" thickTop="1" thickBot="1" x14ac:dyDescent="0.3">
      <c r="A5" s="5" t="s">
        <v>4636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8" t="s">
        <v>4579</v>
      </c>
      <c r="I5" s="549" t="s">
        <v>6207</v>
      </c>
      <c r="J5" s="9" t="s">
        <v>6208</v>
      </c>
      <c r="K5" s="5" t="s">
        <v>4636</v>
      </c>
      <c r="L5" s="6" t="s">
        <v>4573</v>
      </c>
      <c r="M5" s="7" t="s">
        <v>4574</v>
      </c>
      <c r="N5" s="6" t="s">
        <v>4575</v>
      </c>
      <c r="O5" s="6" t="s">
        <v>4576</v>
      </c>
      <c r="P5" s="6" t="s">
        <v>4577</v>
      </c>
      <c r="Q5" s="6" t="s">
        <v>4578</v>
      </c>
      <c r="R5" s="8" t="s">
        <v>4579</v>
      </c>
      <c r="S5" s="549" t="s">
        <v>6207</v>
      </c>
      <c r="T5" s="9" t="s">
        <v>6208</v>
      </c>
    </row>
    <row r="6" spans="1:22" ht="18" thickTop="1" x14ac:dyDescent="0.25">
      <c r="A6" s="10" t="s">
        <v>6209</v>
      </c>
      <c r="B6" s="11" t="s">
        <v>4638</v>
      </c>
      <c r="C6" s="12" t="s">
        <v>4583</v>
      </c>
      <c r="D6" s="2948">
        <v>1.04</v>
      </c>
      <c r="E6" s="2948">
        <v>0.78</v>
      </c>
      <c r="F6" s="2948">
        <v>1.19</v>
      </c>
      <c r="G6" s="350"/>
      <c r="H6" s="13" t="s">
        <v>4971</v>
      </c>
      <c r="I6" s="898" t="s">
        <v>4585</v>
      </c>
      <c r="J6" s="14" t="s">
        <v>6210</v>
      </c>
      <c r="K6" s="10"/>
      <c r="L6" s="11" t="s">
        <v>4598</v>
      </c>
      <c r="M6" s="13" t="s">
        <v>4649</v>
      </c>
      <c r="N6" s="2948">
        <v>0</v>
      </c>
      <c r="O6" s="2948">
        <v>0</v>
      </c>
      <c r="P6" s="2948">
        <v>0</v>
      </c>
      <c r="Q6" s="311"/>
      <c r="R6" s="13" t="s">
        <v>4971</v>
      </c>
      <c r="S6" s="898" t="s">
        <v>4585</v>
      </c>
      <c r="T6" s="14"/>
    </row>
    <row r="7" spans="1:22" ht="17.25" customHeight="1" x14ac:dyDescent="0.25">
      <c r="A7" s="266" t="s">
        <v>6211</v>
      </c>
      <c r="B7" s="17" t="s">
        <v>4638</v>
      </c>
      <c r="C7" s="18" t="s">
        <v>4583</v>
      </c>
      <c r="D7" s="2949">
        <v>35.479999999999997</v>
      </c>
      <c r="E7" s="19"/>
      <c r="F7" s="19"/>
      <c r="G7" s="19"/>
      <c r="H7" s="17" t="s">
        <v>6212</v>
      </c>
      <c r="I7" s="899" t="s">
        <v>4586</v>
      </c>
      <c r="J7" s="20" t="s">
        <v>6210</v>
      </c>
      <c r="K7" s="266" t="s">
        <v>6213</v>
      </c>
      <c r="L7" s="17" t="s">
        <v>4638</v>
      </c>
      <c r="M7" s="18" t="s">
        <v>4583</v>
      </c>
      <c r="N7" s="2949">
        <v>40.17</v>
      </c>
      <c r="O7" s="19"/>
      <c r="P7" s="19"/>
      <c r="Q7" s="312"/>
      <c r="R7" s="17" t="s">
        <v>6212</v>
      </c>
      <c r="S7" s="899" t="s">
        <v>4586</v>
      </c>
      <c r="T7" s="20" t="s">
        <v>6210</v>
      </c>
    </row>
    <row r="8" spans="1:22" ht="17.25" customHeight="1" x14ac:dyDescent="0.25">
      <c r="A8" s="267" t="s">
        <v>6214</v>
      </c>
      <c r="B8" s="17" t="s">
        <v>4638</v>
      </c>
      <c r="C8" s="18" t="s">
        <v>4583</v>
      </c>
      <c r="D8" s="21"/>
      <c r="E8" s="2951">
        <v>33.159999999999997</v>
      </c>
      <c r="F8" s="21"/>
      <c r="G8" s="21"/>
      <c r="H8" s="17" t="s">
        <v>6212</v>
      </c>
      <c r="I8" s="899" t="s">
        <v>4645</v>
      </c>
      <c r="J8" s="20" t="s">
        <v>6210</v>
      </c>
      <c r="K8" s="268" t="s">
        <v>6215</v>
      </c>
      <c r="L8" s="17" t="s">
        <v>4638</v>
      </c>
      <c r="M8" s="18" t="s">
        <v>4583</v>
      </c>
      <c r="N8" s="21"/>
      <c r="O8" s="2951">
        <v>31.32</v>
      </c>
      <c r="P8" s="21"/>
      <c r="Q8" s="2975"/>
      <c r="R8" s="17" t="s">
        <v>6212</v>
      </c>
      <c r="S8" s="899" t="s">
        <v>4645</v>
      </c>
      <c r="T8" s="20" t="s">
        <v>6210</v>
      </c>
    </row>
    <row r="9" spans="1:22" ht="17.25" customHeight="1" x14ac:dyDescent="0.25">
      <c r="A9" s="267" t="s">
        <v>6216</v>
      </c>
      <c r="B9" s="17" t="s">
        <v>4638</v>
      </c>
      <c r="C9" s="18" t="s">
        <v>4583</v>
      </c>
      <c r="D9" s="21"/>
      <c r="E9" s="21"/>
      <c r="F9" s="2951">
        <v>36.380000000000003</v>
      </c>
      <c r="G9" s="21"/>
      <c r="H9" s="17" t="s">
        <v>6212</v>
      </c>
      <c r="I9" s="899" t="s">
        <v>4591</v>
      </c>
      <c r="J9" s="20" t="s">
        <v>6210</v>
      </c>
      <c r="K9" s="268" t="s">
        <v>6217</v>
      </c>
      <c r="L9" s="17" t="s">
        <v>4598</v>
      </c>
      <c r="M9" s="17" t="s">
        <v>4649</v>
      </c>
      <c r="N9" s="21"/>
      <c r="O9" s="21"/>
      <c r="P9" s="2951">
        <v>0</v>
      </c>
      <c r="Q9" s="2975"/>
      <c r="R9" s="17" t="s">
        <v>6212</v>
      </c>
      <c r="S9" s="899" t="s">
        <v>4591</v>
      </c>
      <c r="T9" s="20" t="s">
        <v>6210</v>
      </c>
    </row>
    <row r="10" spans="1:22" ht="17.25" customHeight="1" x14ac:dyDescent="0.25">
      <c r="A10" s="267" t="s">
        <v>6218</v>
      </c>
      <c r="B10" s="23" t="s">
        <v>4638</v>
      </c>
      <c r="C10" s="24" t="s">
        <v>4583</v>
      </c>
      <c r="D10" s="2952">
        <v>42.16</v>
      </c>
      <c r="E10" s="25"/>
      <c r="F10" s="25"/>
      <c r="G10" s="25"/>
      <c r="H10" s="23" t="s">
        <v>6212</v>
      </c>
      <c r="I10" s="899" t="s">
        <v>4648</v>
      </c>
      <c r="J10" s="26" t="s">
        <v>6210</v>
      </c>
      <c r="K10" s="268" t="s">
        <v>6219</v>
      </c>
      <c r="L10" s="23" t="s">
        <v>4638</v>
      </c>
      <c r="M10" s="24" t="s">
        <v>4583</v>
      </c>
      <c r="N10" s="2952">
        <v>9.99</v>
      </c>
      <c r="O10" s="25"/>
      <c r="P10" s="25"/>
      <c r="Q10" s="2976"/>
      <c r="R10" s="23" t="s">
        <v>6212</v>
      </c>
      <c r="S10" s="899" t="s">
        <v>4648</v>
      </c>
      <c r="T10" s="26" t="s">
        <v>5839</v>
      </c>
    </row>
    <row r="11" spans="1:22" ht="17.25" customHeight="1" x14ac:dyDescent="0.25">
      <c r="A11" s="268" t="s">
        <v>6220</v>
      </c>
      <c r="B11" s="17" t="s">
        <v>4638</v>
      </c>
      <c r="C11" s="18" t="s">
        <v>4583</v>
      </c>
      <c r="D11" s="21"/>
      <c r="E11" s="2951">
        <v>12.63</v>
      </c>
      <c r="F11" s="21"/>
      <c r="G11" s="21"/>
      <c r="H11" s="17" t="s">
        <v>6212</v>
      </c>
      <c r="I11" s="899" t="s">
        <v>4596</v>
      </c>
      <c r="J11" s="20" t="s">
        <v>5839</v>
      </c>
      <c r="K11" s="268" t="s">
        <v>6221</v>
      </c>
      <c r="L11" s="17" t="s">
        <v>4638</v>
      </c>
      <c r="M11" s="18" t="s">
        <v>4583</v>
      </c>
      <c r="N11" s="21"/>
      <c r="O11" s="2951">
        <v>15.47</v>
      </c>
      <c r="P11" s="21"/>
      <c r="Q11" s="2975"/>
      <c r="R11" s="17" t="s">
        <v>6212</v>
      </c>
      <c r="S11" s="899" t="s">
        <v>4596</v>
      </c>
      <c r="T11" s="20" t="s">
        <v>5839</v>
      </c>
    </row>
    <row r="12" spans="1:22" ht="17.25" customHeight="1" x14ac:dyDescent="0.25">
      <c r="A12" s="269" t="s">
        <v>6222</v>
      </c>
      <c r="B12" s="23" t="s">
        <v>4638</v>
      </c>
      <c r="C12" s="24" t="s">
        <v>4583</v>
      </c>
      <c r="D12" s="25"/>
      <c r="E12" s="25"/>
      <c r="F12" s="2952">
        <v>29.89</v>
      </c>
      <c r="G12" s="25"/>
      <c r="H12" s="23" t="s">
        <v>6212</v>
      </c>
      <c r="I12" s="899" t="s">
        <v>4652</v>
      </c>
      <c r="J12" s="26" t="s">
        <v>5839</v>
      </c>
      <c r="K12" s="268" t="s">
        <v>6223</v>
      </c>
      <c r="L12" s="23" t="s">
        <v>4638</v>
      </c>
      <c r="M12" s="24" t="s">
        <v>4583</v>
      </c>
      <c r="N12" s="25"/>
      <c r="O12" s="25"/>
      <c r="P12" s="2952">
        <v>25.82</v>
      </c>
      <c r="Q12" s="2976"/>
      <c r="R12" s="23" t="s">
        <v>6212</v>
      </c>
      <c r="S12" s="899" t="s">
        <v>4652</v>
      </c>
      <c r="T12" s="26" t="s">
        <v>5839</v>
      </c>
    </row>
    <row r="13" spans="1:22" ht="17.25" customHeight="1" x14ac:dyDescent="0.25">
      <c r="A13" s="22"/>
      <c r="B13" s="17" t="s">
        <v>4598</v>
      </c>
      <c r="C13" s="17" t="s">
        <v>4649</v>
      </c>
      <c r="D13" s="2951">
        <v>0</v>
      </c>
      <c r="E13" s="21"/>
      <c r="F13" s="21"/>
      <c r="G13" s="21"/>
      <c r="H13" s="17" t="s">
        <v>6212</v>
      </c>
      <c r="I13" s="899" t="s">
        <v>4601</v>
      </c>
      <c r="J13" s="27"/>
      <c r="K13" s="268" t="s">
        <v>6224</v>
      </c>
      <c r="L13" s="23" t="s">
        <v>4638</v>
      </c>
      <c r="M13" s="24" t="s">
        <v>4583</v>
      </c>
      <c r="N13" s="2951">
        <v>23.67</v>
      </c>
      <c r="O13" s="21"/>
      <c r="P13" s="21"/>
      <c r="Q13" s="2975"/>
      <c r="R13" s="17" t="s">
        <v>6212</v>
      </c>
      <c r="S13" s="899" t="s">
        <v>4601</v>
      </c>
      <c r="T13" s="20" t="s">
        <v>5839</v>
      </c>
    </row>
    <row r="14" spans="1:22" ht="17.25" customHeight="1" thickBot="1" x14ac:dyDescent="0.3">
      <c r="A14" s="28"/>
      <c r="B14" s="29" t="s">
        <v>4598</v>
      </c>
      <c r="C14" s="29" t="s">
        <v>4649</v>
      </c>
      <c r="D14" s="30"/>
      <c r="E14" s="2953">
        <v>0</v>
      </c>
      <c r="F14" s="30"/>
      <c r="G14" s="30"/>
      <c r="H14" s="29" t="s">
        <v>6212</v>
      </c>
      <c r="I14" s="900" t="s">
        <v>4655</v>
      </c>
      <c r="J14" s="31"/>
      <c r="K14" s="28"/>
      <c r="L14" s="29" t="s">
        <v>4598</v>
      </c>
      <c r="M14" s="29" t="s">
        <v>4649</v>
      </c>
      <c r="N14" s="30"/>
      <c r="O14" s="2953">
        <v>0</v>
      </c>
      <c r="P14" s="30"/>
      <c r="Q14" s="2977"/>
      <c r="R14" s="29" t="s">
        <v>6212</v>
      </c>
      <c r="S14" s="900" t="s">
        <v>4655</v>
      </c>
      <c r="T14" s="31"/>
    </row>
    <row r="15" spans="1:22" ht="18.600000000000001" thickTop="1" thickBot="1" x14ac:dyDescent="0.3">
      <c r="C15" s="32" t="s">
        <v>5652</v>
      </c>
      <c r="D15" s="33">
        <f>SUM(D6:D14)</f>
        <v>78.679999999999993</v>
      </c>
      <c r="E15" s="33">
        <f>SUM(E6:E14)</f>
        <v>46.57</v>
      </c>
      <c r="F15" s="33">
        <f>SUM(F6:F14)</f>
        <v>67.460000000000008</v>
      </c>
      <c r="M15" s="32" t="s">
        <v>5652</v>
      </c>
      <c r="N15" s="33">
        <f>SUM(N6:N14)</f>
        <v>73.830000000000013</v>
      </c>
      <c r="O15" s="33">
        <f>SUM(O6:O14)</f>
        <v>46.79</v>
      </c>
      <c r="P15" s="33">
        <f>SUM(P6:P14)</f>
        <v>25.82</v>
      </c>
    </row>
    <row r="16" spans="1:22" ht="18.600000000000001" thickTop="1" thickBot="1" x14ac:dyDescent="0.3">
      <c r="A16" s="2" t="s">
        <v>6944</v>
      </c>
      <c r="D16" s="3547" t="s">
        <v>6203</v>
      </c>
      <c r="E16" s="3553"/>
      <c r="F16" s="124"/>
      <c r="G16" s="3546" t="s">
        <v>6226</v>
      </c>
      <c r="H16" s="3546"/>
      <c r="I16" s="3546"/>
      <c r="K16" s="644" t="s">
        <v>6945</v>
      </c>
      <c r="N16" s="3547" t="s">
        <v>6203</v>
      </c>
      <c r="O16" s="3553"/>
      <c r="P16" s="124"/>
      <c r="Q16" s="3546" t="s">
        <v>6228</v>
      </c>
      <c r="R16" s="3546"/>
      <c r="S16" s="3546"/>
    </row>
    <row r="17" spans="1:20" ht="18" thickTop="1" thickBot="1" x14ac:dyDescent="0.3">
      <c r="A17" s="3"/>
      <c r="C17" s="1450" t="s">
        <v>4570</v>
      </c>
      <c r="D17" s="1451">
        <v>67</v>
      </c>
      <c r="E17" s="1452">
        <v>32.4</v>
      </c>
      <c r="F17" s="1453">
        <v>27</v>
      </c>
      <c r="G17" s="1454" t="s">
        <v>4571</v>
      </c>
      <c r="H17" s="133"/>
      <c r="I17" s="128"/>
      <c r="J17" s="530"/>
      <c r="K17" s="3"/>
      <c r="M17" s="1450" t="s">
        <v>4570</v>
      </c>
      <c r="N17" s="1451">
        <v>44.8</v>
      </c>
      <c r="O17" s="1452">
        <v>68.400000000000006</v>
      </c>
      <c r="P17" s="1453">
        <v>18</v>
      </c>
      <c r="Q17" s="1454" t="s">
        <v>4571</v>
      </c>
      <c r="R17" s="133"/>
      <c r="S17" s="128"/>
      <c r="T17" s="530"/>
    </row>
    <row r="18" spans="1:20" ht="15.6" thickTop="1" thickBot="1" x14ac:dyDescent="0.3">
      <c r="A18" s="5" t="s">
        <v>4636</v>
      </c>
      <c r="B18" s="6" t="s">
        <v>4573</v>
      </c>
      <c r="C18" s="7" t="s">
        <v>4574</v>
      </c>
      <c r="D18" s="6" t="s">
        <v>4575</v>
      </c>
      <c r="E18" s="6" t="s">
        <v>4576</v>
      </c>
      <c r="F18" s="6" t="s">
        <v>4577</v>
      </c>
      <c r="G18" s="6" t="s">
        <v>4578</v>
      </c>
      <c r="H18" s="8" t="s">
        <v>4579</v>
      </c>
      <c r="I18" s="549" t="s">
        <v>6207</v>
      </c>
      <c r="J18" s="9" t="s">
        <v>6208</v>
      </c>
      <c r="K18" s="5" t="s">
        <v>4636</v>
      </c>
      <c r="L18" s="6" t="s">
        <v>4573</v>
      </c>
      <c r="M18" s="7" t="s">
        <v>4574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8" t="s">
        <v>4579</v>
      </c>
      <c r="S18" s="549" t="s">
        <v>6207</v>
      </c>
      <c r="T18" s="9" t="s">
        <v>6208</v>
      </c>
    </row>
    <row r="19" spans="1:20" ht="18" thickTop="1" x14ac:dyDescent="0.25">
      <c r="A19" s="272" t="s">
        <v>6229</v>
      </c>
      <c r="B19" s="11" t="s">
        <v>4638</v>
      </c>
      <c r="C19" s="12" t="s">
        <v>4583</v>
      </c>
      <c r="D19" s="2948">
        <v>11.61</v>
      </c>
      <c r="E19" s="15"/>
      <c r="F19" s="15"/>
      <c r="G19" s="15"/>
      <c r="H19" s="13" t="s">
        <v>6212</v>
      </c>
      <c r="I19" s="898" t="s">
        <v>4585</v>
      </c>
      <c r="J19" s="14" t="s">
        <v>5839</v>
      </c>
      <c r="K19" s="648" t="s">
        <v>6230</v>
      </c>
      <c r="L19" s="11" t="s">
        <v>4638</v>
      </c>
      <c r="M19" s="12" t="s">
        <v>4583</v>
      </c>
      <c r="N19" s="2948">
        <v>24.58</v>
      </c>
      <c r="O19" s="15"/>
      <c r="P19" s="15"/>
      <c r="Q19" s="311"/>
      <c r="R19" s="13" t="s">
        <v>6212</v>
      </c>
      <c r="S19" s="898" t="s">
        <v>4585</v>
      </c>
      <c r="T19" s="645" t="s">
        <v>6231</v>
      </c>
    </row>
    <row r="20" spans="1:20" ht="17.25" customHeight="1" x14ac:dyDescent="0.25">
      <c r="A20" s="266" t="s">
        <v>6232</v>
      </c>
      <c r="B20" s="17" t="s">
        <v>4638</v>
      </c>
      <c r="C20" s="18" t="s">
        <v>4583</v>
      </c>
      <c r="D20" s="19"/>
      <c r="E20" s="2949">
        <v>0</v>
      </c>
      <c r="F20" s="19"/>
      <c r="G20" s="19"/>
      <c r="H20" s="17" t="s">
        <v>6212</v>
      </c>
      <c r="I20" s="899" t="s">
        <v>4586</v>
      </c>
      <c r="J20" s="20" t="s">
        <v>5839</v>
      </c>
      <c r="K20" s="266" t="s">
        <v>6233</v>
      </c>
      <c r="L20" s="17" t="s">
        <v>4638</v>
      </c>
      <c r="M20" s="18" t="s">
        <v>4583</v>
      </c>
      <c r="N20" s="19"/>
      <c r="O20" s="2949">
        <v>35.229999999999997</v>
      </c>
      <c r="P20" s="19"/>
      <c r="Q20" s="312"/>
      <c r="R20" s="17" t="s">
        <v>6212</v>
      </c>
      <c r="S20" s="899" t="s">
        <v>4586</v>
      </c>
      <c r="T20" s="651" t="s">
        <v>6234</v>
      </c>
    </row>
    <row r="21" spans="1:20" ht="17.25" customHeight="1" x14ac:dyDescent="0.25">
      <c r="A21" s="267" t="s">
        <v>6235</v>
      </c>
      <c r="B21" s="17" t="s">
        <v>4638</v>
      </c>
      <c r="C21" s="18" t="s">
        <v>4583</v>
      </c>
      <c r="D21" s="21"/>
      <c r="E21" s="21"/>
      <c r="F21" s="2951">
        <v>9.17</v>
      </c>
      <c r="G21" s="21"/>
      <c r="H21" s="17" t="s">
        <v>6212</v>
      </c>
      <c r="I21" s="899" t="s">
        <v>4645</v>
      </c>
      <c r="J21" s="20" t="s">
        <v>5839</v>
      </c>
      <c r="K21" s="649" t="s">
        <v>6236</v>
      </c>
      <c r="L21" s="17" t="s">
        <v>4638</v>
      </c>
      <c r="M21" s="18" t="s">
        <v>4583</v>
      </c>
      <c r="N21" s="21"/>
      <c r="O21" s="21"/>
      <c r="P21" s="2951">
        <v>5.63</v>
      </c>
      <c r="Q21" s="2975"/>
      <c r="R21" s="17" t="s">
        <v>6212</v>
      </c>
      <c r="S21" s="899" t="s">
        <v>4645</v>
      </c>
      <c r="T21" s="647" t="s">
        <v>6237</v>
      </c>
    </row>
    <row r="22" spans="1:20" ht="17.25" customHeight="1" x14ac:dyDescent="0.25">
      <c r="A22" s="267" t="s">
        <v>6238</v>
      </c>
      <c r="B22" s="17" t="s">
        <v>4638</v>
      </c>
      <c r="C22" s="18" t="s">
        <v>4583</v>
      </c>
      <c r="D22" s="2951">
        <v>7.5600000000000005</v>
      </c>
      <c r="E22" s="21"/>
      <c r="F22" s="21"/>
      <c r="G22" s="21"/>
      <c r="H22" s="17" t="s">
        <v>6212</v>
      </c>
      <c r="I22" s="899" t="s">
        <v>4591</v>
      </c>
      <c r="J22" s="20" t="s">
        <v>5839</v>
      </c>
      <c r="K22" s="267" t="s">
        <v>6239</v>
      </c>
      <c r="L22" s="17" t="s">
        <v>4638</v>
      </c>
      <c r="M22" s="18" t="s">
        <v>4583</v>
      </c>
      <c r="N22" s="2951">
        <v>9.9499999999999993</v>
      </c>
      <c r="O22" s="21"/>
      <c r="P22" s="21"/>
      <c r="Q22" s="2975"/>
      <c r="R22" s="17" t="s">
        <v>6212</v>
      </c>
      <c r="S22" s="899" t="s">
        <v>4591</v>
      </c>
      <c r="T22" s="651" t="s">
        <v>6234</v>
      </c>
    </row>
    <row r="23" spans="1:20" ht="17.25" customHeight="1" x14ac:dyDescent="0.25">
      <c r="A23" s="267" t="s">
        <v>6240</v>
      </c>
      <c r="B23" s="23" t="s">
        <v>4638</v>
      </c>
      <c r="C23" s="18" t="s">
        <v>4583</v>
      </c>
      <c r="D23" s="25"/>
      <c r="E23" s="2951">
        <v>0</v>
      </c>
      <c r="F23" s="25"/>
      <c r="G23" s="25"/>
      <c r="H23" s="23" t="s">
        <v>6212</v>
      </c>
      <c r="I23" s="899" t="s">
        <v>4648</v>
      </c>
      <c r="J23" s="26" t="s">
        <v>5839</v>
      </c>
      <c r="K23" s="649" t="s">
        <v>6241</v>
      </c>
      <c r="L23" s="23" t="s">
        <v>4638</v>
      </c>
      <c r="M23" s="24" t="s">
        <v>4583</v>
      </c>
      <c r="N23" s="25"/>
      <c r="O23" s="2951">
        <v>7.95</v>
      </c>
      <c r="P23" s="25"/>
      <c r="Q23" s="2976"/>
      <c r="R23" s="23" t="s">
        <v>6212</v>
      </c>
      <c r="S23" s="899" t="s">
        <v>4648</v>
      </c>
      <c r="T23" s="646" t="s">
        <v>6237</v>
      </c>
    </row>
    <row r="24" spans="1:20" ht="17.25" customHeight="1" x14ac:dyDescent="0.25">
      <c r="A24" s="267" t="s">
        <v>6242</v>
      </c>
      <c r="B24" s="17" t="s">
        <v>4638</v>
      </c>
      <c r="C24" s="18" t="s">
        <v>4583</v>
      </c>
      <c r="D24" s="21"/>
      <c r="E24" s="21"/>
      <c r="F24" s="2951">
        <v>0</v>
      </c>
      <c r="G24" s="21"/>
      <c r="H24" s="17" t="s">
        <v>6212</v>
      </c>
      <c r="I24" s="899" t="s">
        <v>4596</v>
      </c>
      <c r="J24" s="20" t="s">
        <v>5839</v>
      </c>
      <c r="K24" s="267" t="s">
        <v>6243</v>
      </c>
      <c r="L24" s="17" t="s">
        <v>4638</v>
      </c>
      <c r="M24" s="18" t="s">
        <v>4583</v>
      </c>
      <c r="N24" s="21"/>
      <c r="O24" s="21"/>
      <c r="P24" s="2951">
        <v>13.64</v>
      </c>
      <c r="Q24" s="2975"/>
      <c r="R24" s="17" t="s">
        <v>6212</v>
      </c>
      <c r="S24" s="899" t="s">
        <v>4596</v>
      </c>
      <c r="T24" s="651" t="s">
        <v>6234</v>
      </c>
    </row>
    <row r="25" spans="1:20" ht="17.25" customHeight="1" x14ac:dyDescent="0.25">
      <c r="A25" s="266" t="s">
        <v>6244</v>
      </c>
      <c r="B25" s="23" t="s">
        <v>4638</v>
      </c>
      <c r="C25" s="24" t="s">
        <v>4583</v>
      </c>
      <c r="D25" s="2952">
        <v>9.74</v>
      </c>
      <c r="E25" s="25"/>
      <c r="F25" s="25"/>
      <c r="G25" s="25"/>
      <c r="H25" s="23" t="s">
        <v>6212</v>
      </c>
      <c r="I25" s="899" t="s">
        <v>4652</v>
      </c>
      <c r="J25" s="26" t="s">
        <v>5839</v>
      </c>
      <c r="K25" s="650" t="s">
        <v>6245</v>
      </c>
      <c r="L25" s="23" t="s">
        <v>4638</v>
      </c>
      <c r="M25" s="24" t="s">
        <v>4583</v>
      </c>
      <c r="N25" s="2952">
        <v>13.16</v>
      </c>
      <c r="O25" s="25"/>
      <c r="P25" s="25"/>
      <c r="Q25" s="2976"/>
      <c r="R25" s="23" t="s">
        <v>6212</v>
      </c>
      <c r="S25" s="899" t="s">
        <v>4652</v>
      </c>
      <c r="T25" s="646" t="s">
        <v>6237</v>
      </c>
    </row>
    <row r="26" spans="1:20" ht="17.25" customHeight="1" x14ac:dyDescent="0.25">
      <c r="A26" s="267" t="s">
        <v>6246</v>
      </c>
      <c r="B26" s="23" t="s">
        <v>4638</v>
      </c>
      <c r="C26" s="24" t="s">
        <v>4583</v>
      </c>
      <c r="D26" s="21"/>
      <c r="E26" s="2951">
        <v>15.4</v>
      </c>
      <c r="F26" s="21"/>
      <c r="G26" s="21"/>
      <c r="H26" s="17" t="s">
        <v>6212</v>
      </c>
      <c r="I26" s="899" t="s">
        <v>4601</v>
      </c>
      <c r="J26" s="20" t="s">
        <v>5839</v>
      </c>
      <c r="K26" s="267" t="s">
        <v>6247</v>
      </c>
      <c r="L26" s="23" t="s">
        <v>4638</v>
      </c>
      <c r="M26" s="24" t="s">
        <v>4583</v>
      </c>
      <c r="N26" s="21"/>
      <c r="O26" s="2951">
        <v>34.729999999999997</v>
      </c>
      <c r="P26" s="21"/>
      <c r="Q26" s="2975"/>
      <c r="R26" s="17" t="s">
        <v>6212</v>
      </c>
      <c r="S26" s="899" t="s">
        <v>4601</v>
      </c>
      <c r="T26" s="651" t="s">
        <v>6234</v>
      </c>
    </row>
    <row r="27" spans="1:20" ht="17.25" customHeight="1" x14ac:dyDescent="0.25">
      <c r="A27" s="267" t="s">
        <v>6248</v>
      </c>
      <c r="B27" s="23" t="s">
        <v>4638</v>
      </c>
      <c r="C27" s="17" t="s">
        <v>4649</v>
      </c>
      <c r="D27" s="21"/>
      <c r="E27" s="21"/>
      <c r="F27" s="2951">
        <v>0</v>
      </c>
      <c r="G27" s="21"/>
      <c r="H27" s="17" t="s">
        <v>6212</v>
      </c>
      <c r="I27" s="899" t="s">
        <v>4655</v>
      </c>
      <c r="J27" s="20" t="s">
        <v>5839</v>
      </c>
      <c r="K27" s="267" t="s">
        <v>6249</v>
      </c>
      <c r="L27" s="23" t="s">
        <v>4638</v>
      </c>
      <c r="M27" s="24" t="s">
        <v>4583</v>
      </c>
      <c r="N27" s="21"/>
      <c r="O27" s="21"/>
      <c r="P27" s="2951">
        <v>0</v>
      </c>
      <c r="Q27" s="2975"/>
      <c r="R27" s="17" t="s">
        <v>6212</v>
      </c>
      <c r="S27" s="899" t="s">
        <v>4655</v>
      </c>
      <c r="T27" s="653" t="s">
        <v>6250</v>
      </c>
    </row>
    <row r="28" spans="1:20" ht="17.25" customHeight="1" x14ac:dyDescent="0.25">
      <c r="A28" s="267" t="s">
        <v>6251</v>
      </c>
      <c r="B28" s="23" t="s">
        <v>4638</v>
      </c>
      <c r="C28" s="24" t="s">
        <v>4659</v>
      </c>
      <c r="D28" s="2951">
        <v>41.48</v>
      </c>
      <c r="E28" s="21"/>
      <c r="F28" s="21"/>
      <c r="G28" s="21"/>
      <c r="H28" s="17" t="s">
        <v>6212</v>
      </c>
      <c r="I28" s="899" t="s">
        <v>4604</v>
      </c>
      <c r="J28" s="20" t="s">
        <v>5839</v>
      </c>
      <c r="K28" s="267" t="s">
        <v>6252</v>
      </c>
      <c r="L28" s="23" t="s">
        <v>4638</v>
      </c>
      <c r="M28" s="24" t="s">
        <v>4583</v>
      </c>
      <c r="N28" s="2951">
        <v>0</v>
      </c>
      <c r="O28" s="21"/>
      <c r="P28" s="21"/>
      <c r="Q28" s="2975"/>
      <c r="R28" s="17" t="s">
        <v>6212</v>
      </c>
      <c r="S28" s="899" t="s">
        <v>4604</v>
      </c>
      <c r="T28" s="652" t="s">
        <v>6253</v>
      </c>
    </row>
    <row r="29" spans="1:20" ht="17.25" customHeight="1" x14ac:dyDescent="0.25">
      <c r="A29" s="22"/>
      <c r="B29" s="17" t="s">
        <v>4598</v>
      </c>
      <c r="C29" s="17" t="s">
        <v>4649</v>
      </c>
      <c r="D29" s="21"/>
      <c r="E29" s="2951">
        <v>0</v>
      </c>
      <c r="F29" s="21"/>
      <c r="G29" s="21"/>
      <c r="H29" s="17" t="s">
        <v>6212</v>
      </c>
      <c r="I29" s="899" t="s">
        <v>4660</v>
      </c>
      <c r="J29" s="27"/>
      <c r="K29" s="22"/>
      <c r="L29" s="17" t="s">
        <v>4598</v>
      </c>
      <c r="M29" s="17" t="s">
        <v>4649</v>
      </c>
      <c r="N29" s="21"/>
      <c r="O29" s="2951">
        <v>0</v>
      </c>
      <c r="P29" s="21"/>
      <c r="Q29" s="2975"/>
      <c r="R29" s="17" t="s">
        <v>6212</v>
      </c>
      <c r="S29" s="899" t="s">
        <v>4660</v>
      </c>
      <c r="T29" s="27"/>
    </row>
    <row r="30" spans="1:20" ht="17.25" customHeight="1" thickBot="1" x14ac:dyDescent="0.3">
      <c r="A30" s="34"/>
      <c r="B30" s="35" t="s">
        <v>4598</v>
      </c>
      <c r="C30" s="35" t="s">
        <v>4649</v>
      </c>
      <c r="D30" s="36"/>
      <c r="E30" s="36"/>
      <c r="F30" s="2950">
        <v>0</v>
      </c>
      <c r="G30" s="36"/>
      <c r="H30" s="35" t="s">
        <v>6212</v>
      </c>
      <c r="I30" s="553" t="s">
        <v>4883</v>
      </c>
      <c r="J30" s="37"/>
      <c r="K30" s="34"/>
      <c r="L30" s="35" t="s">
        <v>4598</v>
      </c>
      <c r="M30" s="35" t="s">
        <v>4649</v>
      </c>
      <c r="N30" s="36"/>
      <c r="O30" s="36"/>
      <c r="P30" s="2950">
        <v>0</v>
      </c>
      <c r="Q30" s="317"/>
      <c r="R30" s="35" t="s">
        <v>6212</v>
      </c>
      <c r="S30" s="553" t="s">
        <v>4883</v>
      </c>
      <c r="T30" s="37"/>
    </row>
    <row r="31" spans="1:20" ht="18.600000000000001" thickTop="1" thickBot="1" x14ac:dyDescent="0.3">
      <c r="C31" s="32" t="s">
        <v>5652</v>
      </c>
      <c r="D31" s="33">
        <f>SUM(D19:D30)</f>
        <v>70.39</v>
      </c>
      <c r="E31" s="33">
        <f>SUM(E19:E30)</f>
        <v>15.4</v>
      </c>
      <c r="F31" s="33">
        <f>SUM(F19:F30)</f>
        <v>9.17</v>
      </c>
      <c r="M31" s="32" t="s">
        <v>5652</v>
      </c>
      <c r="N31" s="33">
        <f>SUM(N19:N30)</f>
        <v>47.69</v>
      </c>
      <c r="O31" s="33">
        <f>SUM(O19:O30)</f>
        <v>77.91</v>
      </c>
      <c r="P31" s="33">
        <f>SUM(P19:P30)</f>
        <v>19.27</v>
      </c>
    </row>
    <row r="32" spans="1:20" ht="18.600000000000001" thickTop="1" thickBot="1" x14ac:dyDescent="0.3">
      <c r="A32" s="2" t="s">
        <v>6946</v>
      </c>
      <c r="D32" s="3547" t="s">
        <v>6203</v>
      </c>
      <c r="E32" s="3553"/>
      <c r="F32" s="124"/>
      <c r="G32" s="3546" t="s">
        <v>6255</v>
      </c>
      <c r="H32" s="3546"/>
      <c r="I32" s="3546"/>
      <c r="K32" s="2" t="s">
        <v>6947</v>
      </c>
      <c r="N32" s="3547" t="s">
        <v>6203</v>
      </c>
      <c r="O32" s="3553"/>
      <c r="P32" s="124"/>
      <c r="Q32" s="3546" t="s">
        <v>6257</v>
      </c>
      <c r="R32" s="3546"/>
      <c r="S32" s="3546"/>
    </row>
    <row r="33" spans="1:20" ht="18" thickTop="1" thickBot="1" x14ac:dyDescent="0.3">
      <c r="A33" s="3"/>
      <c r="C33" s="1450" t="s">
        <v>4570</v>
      </c>
      <c r="D33" s="1451">
        <v>46.5</v>
      </c>
      <c r="E33" s="1452">
        <v>43.9</v>
      </c>
      <c r="F33" s="1453">
        <v>43.5</v>
      </c>
      <c r="G33" s="1454" t="s">
        <v>4571</v>
      </c>
      <c r="H33" s="133"/>
      <c r="I33" s="128"/>
      <c r="J33" s="530"/>
      <c r="K33" s="3"/>
      <c r="M33" s="1450" t="s">
        <v>4570</v>
      </c>
      <c r="N33" s="1451">
        <v>77.599999999999994</v>
      </c>
      <c r="O33" s="1452">
        <v>59.1</v>
      </c>
      <c r="P33" s="1453">
        <v>50.5</v>
      </c>
      <c r="Q33" s="1454" t="s">
        <v>4571</v>
      </c>
      <c r="R33" s="133"/>
      <c r="S33" s="128"/>
      <c r="T33" s="530"/>
    </row>
    <row r="34" spans="1:20" ht="15.6" thickTop="1" thickBot="1" x14ac:dyDescent="0.3">
      <c r="A34" s="5" t="s">
        <v>4636</v>
      </c>
      <c r="B34" s="6" t="s">
        <v>4573</v>
      </c>
      <c r="C34" s="7" t="s">
        <v>4574</v>
      </c>
      <c r="D34" s="6" t="s">
        <v>4575</v>
      </c>
      <c r="E34" s="6" t="s">
        <v>4576</v>
      </c>
      <c r="F34" s="6" t="s">
        <v>4577</v>
      </c>
      <c r="G34" s="6" t="s">
        <v>4578</v>
      </c>
      <c r="H34" s="8" t="s">
        <v>4579</v>
      </c>
      <c r="I34" s="549" t="s">
        <v>6207</v>
      </c>
      <c r="J34" s="9" t="s">
        <v>6208</v>
      </c>
      <c r="K34" s="5" t="s">
        <v>4636</v>
      </c>
      <c r="L34" s="6" t="s">
        <v>4573</v>
      </c>
      <c r="M34" s="7" t="s">
        <v>4574</v>
      </c>
      <c r="N34" s="6" t="s">
        <v>4575</v>
      </c>
      <c r="O34" s="6" t="s">
        <v>4576</v>
      </c>
      <c r="P34" s="6" t="s">
        <v>4577</v>
      </c>
      <c r="Q34" s="6" t="s">
        <v>4578</v>
      </c>
      <c r="R34" s="8" t="s">
        <v>4579</v>
      </c>
      <c r="S34" s="549" t="s">
        <v>6207</v>
      </c>
      <c r="T34" s="9" t="s">
        <v>6208</v>
      </c>
    </row>
    <row r="35" spans="1:20" ht="18" thickTop="1" x14ac:dyDescent="0.25">
      <c r="A35" s="272" t="s">
        <v>6258</v>
      </c>
      <c r="B35" s="11" t="s">
        <v>4638</v>
      </c>
      <c r="C35" s="12" t="s">
        <v>4730</v>
      </c>
      <c r="D35" s="2948">
        <v>0</v>
      </c>
      <c r="E35" s="2948">
        <v>0</v>
      </c>
      <c r="F35" s="2948">
        <v>0</v>
      </c>
      <c r="G35" s="15"/>
      <c r="H35" s="13" t="s">
        <v>6259</v>
      </c>
      <c r="I35" s="898" t="s">
        <v>4585</v>
      </c>
      <c r="J35" s="14"/>
      <c r="K35" s="10" t="s">
        <v>6260</v>
      </c>
      <c r="L35" s="11" t="s">
        <v>4638</v>
      </c>
      <c r="M35" s="12" t="s">
        <v>4583</v>
      </c>
      <c r="N35" s="2948">
        <v>1.47</v>
      </c>
      <c r="O35" s="2948">
        <v>1.19</v>
      </c>
      <c r="P35" s="2948">
        <v>1.65</v>
      </c>
      <c r="Q35" s="311"/>
      <c r="R35" s="13" t="s">
        <v>4971</v>
      </c>
      <c r="S35" s="898" t="s">
        <v>4585</v>
      </c>
      <c r="T35" s="14" t="s">
        <v>6210</v>
      </c>
    </row>
    <row r="36" spans="1:20" ht="17.25" customHeight="1" x14ac:dyDescent="0.25">
      <c r="A36" s="16" t="s">
        <v>6261</v>
      </c>
      <c r="B36" s="17" t="s">
        <v>4638</v>
      </c>
      <c r="C36" s="18" t="s">
        <v>4583</v>
      </c>
      <c r="D36" s="2949">
        <v>32.43</v>
      </c>
      <c r="E36" s="2949">
        <v>29.91</v>
      </c>
      <c r="F36" s="2949">
        <v>31.28</v>
      </c>
      <c r="G36" s="351"/>
      <c r="H36" s="17" t="s">
        <v>6259</v>
      </c>
      <c r="I36" s="899" t="s">
        <v>4586</v>
      </c>
      <c r="J36" s="20" t="s">
        <v>6262</v>
      </c>
      <c r="K36" s="266" t="s">
        <v>6263</v>
      </c>
      <c r="L36" s="17" t="s">
        <v>4638</v>
      </c>
      <c r="M36" s="18" t="s">
        <v>4583</v>
      </c>
      <c r="N36" s="2949">
        <v>37.9</v>
      </c>
      <c r="O36" s="19"/>
      <c r="P36" s="19"/>
      <c r="Q36" s="312"/>
      <c r="R36" s="17" t="s">
        <v>6212</v>
      </c>
      <c r="S36" s="899" t="s">
        <v>4586</v>
      </c>
      <c r="T36" s="20" t="s">
        <v>6210</v>
      </c>
    </row>
    <row r="37" spans="1:20" ht="17.25" customHeight="1" thickBot="1" x14ac:dyDescent="0.3">
      <c r="A37" s="16" t="s">
        <v>6264</v>
      </c>
      <c r="B37" s="35" t="s">
        <v>4638</v>
      </c>
      <c r="C37" s="39" t="s">
        <v>4583</v>
      </c>
      <c r="D37" s="2950">
        <v>27.88</v>
      </c>
      <c r="E37" s="2950">
        <v>27.19</v>
      </c>
      <c r="F37" s="2950">
        <v>26.8</v>
      </c>
      <c r="G37" s="353"/>
      <c r="H37" s="35" t="s">
        <v>6259</v>
      </c>
      <c r="I37" s="553" t="s">
        <v>4590</v>
      </c>
      <c r="J37" s="40" t="s">
        <v>6262</v>
      </c>
      <c r="K37" s="267" t="s">
        <v>6265</v>
      </c>
      <c r="L37" s="17" t="s">
        <v>4638</v>
      </c>
      <c r="M37" s="18" t="s">
        <v>4583</v>
      </c>
      <c r="N37" s="21"/>
      <c r="O37" s="2951">
        <v>34.950000000000003</v>
      </c>
      <c r="P37" s="21"/>
      <c r="Q37" s="2975"/>
      <c r="R37" s="17" t="s">
        <v>6212</v>
      </c>
      <c r="S37" s="899" t="s">
        <v>4645</v>
      </c>
      <c r="T37" s="20" t="s">
        <v>6210</v>
      </c>
    </row>
    <row r="38" spans="1:20" ht="17.25" customHeight="1" thickTop="1" x14ac:dyDescent="0.25">
      <c r="A38" s="41"/>
      <c r="B38" s="42"/>
      <c r="C38" s="32" t="s">
        <v>5652</v>
      </c>
      <c r="D38" s="1239">
        <f>SUM(D35:D37)</f>
        <v>60.31</v>
      </c>
      <c r="E38" s="1239">
        <f t="shared" ref="E38:G38" si="0">SUM(E35:E37)</f>
        <v>57.1</v>
      </c>
      <c r="F38" s="1239">
        <f t="shared" si="0"/>
        <v>58.08</v>
      </c>
      <c r="G38" s="1239">
        <f t="shared" si="0"/>
        <v>0</v>
      </c>
      <c r="H38" s="42"/>
      <c r="I38" s="892"/>
      <c r="J38" s="44"/>
      <c r="K38" s="267" t="s">
        <v>6266</v>
      </c>
      <c r="L38" s="17" t="s">
        <v>4638</v>
      </c>
      <c r="M38" s="18" t="s">
        <v>4583</v>
      </c>
      <c r="N38" s="21"/>
      <c r="O38" s="21"/>
      <c r="P38" s="2951">
        <v>37.590000000000003</v>
      </c>
      <c r="Q38" s="2975"/>
      <c r="R38" s="17" t="s">
        <v>6212</v>
      </c>
      <c r="S38" s="899" t="s">
        <v>4591</v>
      </c>
      <c r="T38" s="20" t="s">
        <v>6210</v>
      </c>
    </row>
    <row r="39" spans="1:20" ht="17.25" customHeight="1" x14ac:dyDescent="0.25">
      <c r="A39" s="45"/>
      <c r="B39" s="23"/>
      <c r="C39" s="24"/>
      <c r="D39" s="25"/>
      <c r="E39" s="25"/>
      <c r="F39" s="25"/>
      <c r="G39" s="25"/>
      <c r="H39" s="23"/>
      <c r="I39" s="557"/>
      <c r="J39" s="46"/>
      <c r="K39" s="267" t="s">
        <v>6267</v>
      </c>
      <c r="L39" s="23" t="s">
        <v>4638</v>
      </c>
      <c r="M39" s="24" t="s">
        <v>4583</v>
      </c>
      <c r="N39" s="2952">
        <v>42.43</v>
      </c>
      <c r="O39" s="25"/>
      <c r="P39" s="25"/>
      <c r="Q39" s="2976"/>
      <c r="R39" s="23" t="s">
        <v>6212</v>
      </c>
      <c r="S39" s="899" t="s">
        <v>4648</v>
      </c>
      <c r="T39" s="26" t="s">
        <v>6210</v>
      </c>
    </row>
    <row r="40" spans="1:20" ht="17.25" customHeight="1" x14ac:dyDescent="0.25">
      <c r="A40" s="45"/>
      <c r="B40" s="17"/>
      <c r="C40" s="18"/>
      <c r="D40" s="21"/>
      <c r="E40" s="21"/>
      <c r="F40" s="21"/>
      <c r="G40" s="21"/>
      <c r="H40" s="17"/>
      <c r="I40" s="551"/>
      <c r="J40" s="27"/>
      <c r="K40" s="268" t="s">
        <v>6268</v>
      </c>
      <c r="L40" s="17" t="s">
        <v>4638</v>
      </c>
      <c r="M40" s="18" t="s">
        <v>4583</v>
      </c>
      <c r="N40" s="21"/>
      <c r="O40" s="2951">
        <v>24.59</v>
      </c>
      <c r="P40" s="21"/>
      <c r="Q40" s="2975"/>
      <c r="R40" s="17" t="s">
        <v>6212</v>
      </c>
      <c r="S40" s="899" t="s">
        <v>4596</v>
      </c>
      <c r="T40" s="20" t="s">
        <v>5839</v>
      </c>
    </row>
    <row r="41" spans="1:20" ht="17.25" customHeight="1" x14ac:dyDescent="0.25">
      <c r="A41" s="47"/>
      <c r="B41" s="23"/>
      <c r="C41" s="24"/>
      <c r="D41" s="25"/>
      <c r="E41" s="25"/>
      <c r="F41" s="25"/>
      <c r="G41" s="25"/>
      <c r="H41" s="23"/>
      <c r="I41" s="557"/>
      <c r="J41" s="46"/>
      <c r="K41" s="269" t="s">
        <v>6269</v>
      </c>
      <c r="L41" s="23" t="s">
        <v>4638</v>
      </c>
      <c r="M41" s="24" t="s">
        <v>4583</v>
      </c>
      <c r="N41" s="25"/>
      <c r="O41" s="25"/>
      <c r="P41" s="2952">
        <v>12.96</v>
      </c>
      <c r="Q41" s="2976"/>
      <c r="R41" s="23" t="s">
        <v>6212</v>
      </c>
      <c r="S41" s="899" t="s">
        <v>4652</v>
      </c>
      <c r="T41" s="26" t="s">
        <v>5839</v>
      </c>
    </row>
    <row r="42" spans="1:20" ht="17.25" customHeight="1" x14ac:dyDescent="0.25">
      <c r="A42" s="45"/>
      <c r="B42" s="23"/>
      <c r="C42" s="24"/>
      <c r="D42" s="21"/>
      <c r="E42" s="21"/>
      <c r="F42" s="21"/>
      <c r="G42" s="21"/>
      <c r="H42" s="17"/>
      <c r="I42" s="551"/>
      <c r="J42" s="27"/>
      <c r="K42" s="22"/>
      <c r="L42" s="17" t="s">
        <v>4598</v>
      </c>
      <c r="M42" s="17" t="s">
        <v>4649</v>
      </c>
      <c r="N42" s="2951">
        <v>0</v>
      </c>
      <c r="O42" s="21"/>
      <c r="P42" s="21"/>
      <c r="Q42" s="2975"/>
      <c r="R42" s="17" t="s">
        <v>6212</v>
      </c>
      <c r="S42" s="899" t="s">
        <v>4601</v>
      </c>
      <c r="T42" s="20"/>
    </row>
    <row r="43" spans="1:20" ht="17.25" customHeight="1" thickBot="1" x14ac:dyDescent="0.3">
      <c r="A43" s="47"/>
      <c r="B43" s="271"/>
      <c r="C43" s="24"/>
      <c r="D43" s="25"/>
      <c r="E43" s="25"/>
      <c r="F43" s="25"/>
      <c r="G43" s="25"/>
      <c r="H43" s="23"/>
      <c r="I43" s="557"/>
      <c r="J43" s="46"/>
      <c r="K43" s="2443"/>
      <c r="L43" s="35" t="s">
        <v>4598</v>
      </c>
      <c r="M43" s="35" t="s">
        <v>4649</v>
      </c>
      <c r="N43" s="30"/>
      <c r="O43" s="2950">
        <v>0</v>
      </c>
      <c r="P43" s="30"/>
      <c r="Q43" s="2977"/>
      <c r="R43" s="29" t="s">
        <v>6212</v>
      </c>
      <c r="S43" s="558" t="s">
        <v>4603</v>
      </c>
      <c r="T43" s="31"/>
    </row>
    <row r="44" spans="1:20" ht="18.600000000000001" thickTop="1" thickBot="1" x14ac:dyDescent="0.3">
      <c r="M44" s="32" t="s">
        <v>5652</v>
      </c>
      <c r="N44" s="33">
        <f>SUM(N35:N43)</f>
        <v>81.8</v>
      </c>
      <c r="O44" s="33">
        <f>SUM(O35:O43)</f>
        <v>60.730000000000004</v>
      </c>
      <c r="P44" s="33">
        <f>SUM(P35:P43)</f>
        <v>52.2</v>
      </c>
    </row>
    <row r="45" spans="1:20" ht="18.600000000000001" thickTop="1" thickBot="1" x14ac:dyDescent="0.3">
      <c r="A45" s="2" t="s">
        <v>6948</v>
      </c>
      <c r="D45" s="3547" t="s">
        <v>4722</v>
      </c>
      <c r="E45" s="3553"/>
      <c r="F45" s="124"/>
      <c r="G45" s="3546" t="s">
        <v>6271</v>
      </c>
      <c r="H45" s="3546"/>
      <c r="I45" s="3546"/>
      <c r="K45" s="2" t="s">
        <v>6949</v>
      </c>
      <c r="N45" s="3547" t="s">
        <v>4722</v>
      </c>
      <c r="O45" s="3553"/>
      <c r="P45" s="124"/>
      <c r="Q45" s="3546" t="s">
        <v>6273</v>
      </c>
      <c r="R45" s="3546"/>
      <c r="S45" s="3546"/>
    </row>
    <row r="46" spans="1:20" ht="18" thickTop="1" thickBot="1" x14ac:dyDescent="0.3">
      <c r="A46" s="3"/>
      <c r="C46" s="1450" t="s">
        <v>4570</v>
      </c>
      <c r="D46" s="1451">
        <v>57.4</v>
      </c>
      <c r="E46" s="1452">
        <v>38.799999999999997</v>
      </c>
      <c r="F46" s="1453">
        <v>25.4</v>
      </c>
      <c r="G46" s="1454" t="s">
        <v>4571</v>
      </c>
      <c r="H46" s="133"/>
      <c r="I46" s="128"/>
      <c r="J46" s="530"/>
      <c r="K46" s="3"/>
      <c r="M46" s="1450" t="s">
        <v>4570</v>
      </c>
      <c r="N46" s="1451">
        <v>59.5</v>
      </c>
      <c r="O46" s="1452">
        <v>27.6</v>
      </c>
      <c r="P46" s="1453">
        <v>25.2</v>
      </c>
      <c r="Q46" s="1454" t="s">
        <v>4571</v>
      </c>
      <c r="R46" s="133"/>
      <c r="S46" s="128"/>
      <c r="T46" s="530"/>
    </row>
    <row r="47" spans="1:20" ht="15.6" thickTop="1" thickBot="1" x14ac:dyDescent="0.3">
      <c r="A47" s="5" t="s">
        <v>4636</v>
      </c>
      <c r="B47" s="6" t="s">
        <v>4573</v>
      </c>
      <c r="C47" s="7" t="s">
        <v>4574</v>
      </c>
      <c r="D47" s="6" t="s">
        <v>4575</v>
      </c>
      <c r="E47" s="6" t="s">
        <v>4576</v>
      </c>
      <c r="F47" s="6" t="s">
        <v>4577</v>
      </c>
      <c r="G47" s="6" t="s">
        <v>4578</v>
      </c>
      <c r="H47" s="8" t="s">
        <v>4579</v>
      </c>
      <c r="I47" s="549" t="s">
        <v>6207</v>
      </c>
      <c r="J47" s="9" t="s">
        <v>6208</v>
      </c>
      <c r="K47" s="5" t="s">
        <v>4636</v>
      </c>
      <c r="L47" s="6" t="s">
        <v>4573</v>
      </c>
      <c r="M47" s="7" t="s">
        <v>4574</v>
      </c>
      <c r="N47" s="6" t="s">
        <v>4575</v>
      </c>
      <c r="O47" s="6" t="s">
        <v>4576</v>
      </c>
      <c r="P47" s="6" t="s">
        <v>4577</v>
      </c>
      <c r="Q47" s="6" t="s">
        <v>4578</v>
      </c>
      <c r="R47" s="8" t="s">
        <v>4579</v>
      </c>
      <c r="S47" s="549" t="s">
        <v>6207</v>
      </c>
      <c r="T47" s="9" t="s">
        <v>6208</v>
      </c>
    </row>
    <row r="48" spans="1:20" ht="18" thickTop="1" x14ac:dyDescent="0.25">
      <c r="A48" s="10"/>
      <c r="B48" s="11" t="s">
        <v>4598</v>
      </c>
      <c r="C48" s="13" t="s">
        <v>4649</v>
      </c>
      <c r="D48" s="2948">
        <v>0</v>
      </c>
      <c r="E48" s="2948">
        <v>0</v>
      </c>
      <c r="F48" s="2948">
        <v>0</v>
      </c>
      <c r="G48" s="15"/>
      <c r="H48" s="13" t="s">
        <v>4971</v>
      </c>
      <c r="I48" s="898" t="s">
        <v>4585</v>
      </c>
      <c r="J48" s="14"/>
      <c r="K48" s="272" t="s">
        <v>6274</v>
      </c>
      <c r="L48" s="11" t="s">
        <v>4638</v>
      </c>
      <c r="M48" s="12" t="s">
        <v>4583</v>
      </c>
      <c r="N48" s="2948">
        <v>9.7200000000000006</v>
      </c>
      <c r="O48" s="15"/>
      <c r="P48" s="15"/>
      <c r="Q48" s="15"/>
      <c r="R48" s="13" t="s">
        <v>6212</v>
      </c>
      <c r="S48" s="898" t="s">
        <v>4585</v>
      </c>
      <c r="T48" s="14" t="s">
        <v>5839</v>
      </c>
    </row>
    <row r="49" spans="1:20" ht="17.25" customHeight="1" x14ac:dyDescent="0.25">
      <c r="A49" s="266" t="s">
        <v>6275</v>
      </c>
      <c r="B49" s="17" t="s">
        <v>4638</v>
      </c>
      <c r="C49" s="18" t="s">
        <v>4583</v>
      </c>
      <c r="D49" s="2949">
        <v>33.51</v>
      </c>
      <c r="E49" s="19"/>
      <c r="F49" s="19"/>
      <c r="G49" s="19"/>
      <c r="H49" s="17" t="s">
        <v>6212</v>
      </c>
      <c r="I49" s="899" t="s">
        <v>4586</v>
      </c>
      <c r="J49" s="20" t="s">
        <v>6210</v>
      </c>
      <c r="K49" s="266" t="s">
        <v>6276</v>
      </c>
      <c r="L49" s="17" t="s">
        <v>4638</v>
      </c>
      <c r="M49" s="18" t="s">
        <v>4583</v>
      </c>
      <c r="N49" s="19"/>
      <c r="O49" s="2949">
        <v>0</v>
      </c>
      <c r="P49" s="19"/>
      <c r="Q49" s="19"/>
      <c r="R49" s="17" t="s">
        <v>6212</v>
      </c>
      <c r="S49" s="899" t="s">
        <v>4586</v>
      </c>
      <c r="T49" s="20" t="s">
        <v>5839</v>
      </c>
    </row>
    <row r="50" spans="1:20" ht="17.25" customHeight="1" x14ac:dyDescent="0.25">
      <c r="A50" s="268" t="s">
        <v>6277</v>
      </c>
      <c r="B50" s="17" t="s">
        <v>4638</v>
      </c>
      <c r="C50" s="18" t="s">
        <v>4583</v>
      </c>
      <c r="D50" s="21"/>
      <c r="E50" s="2951">
        <v>30.46</v>
      </c>
      <c r="F50" s="21"/>
      <c r="G50" s="21"/>
      <c r="H50" s="17" t="s">
        <v>6212</v>
      </c>
      <c r="I50" s="899" t="s">
        <v>4645</v>
      </c>
      <c r="J50" s="20" t="s">
        <v>6210</v>
      </c>
      <c r="K50" s="267" t="s">
        <v>6278</v>
      </c>
      <c r="L50" s="17" t="s">
        <v>4638</v>
      </c>
      <c r="M50" s="18" t="s">
        <v>4583</v>
      </c>
      <c r="N50" s="21"/>
      <c r="O50" s="21"/>
      <c r="P50" s="2951">
        <v>7.8</v>
      </c>
      <c r="Q50" s="21"/>
      <c r="R50" s="17" t="s">
        <v>6212</v>
      </c>
      <c r="S50" s="899" t="s">
        <v>4645</v>
      </c>
      <c r="T50" s="20" t="s">
        <v>5839</v>
      </c>
    </row>
    <row r="51" spans="1:20" ht="17.25" customHeight="1" x14ac:dyDescent="0.25">
      <c r="A51" s="268" t="s">
        <v>6279</v>
      </c>
      <c r="B51" s="17" t="s">
        <v>4598</v>
      </c>
      <c r="C51" s="17" t="s">
        <v>4649</v>
      </c>
      <c r="D51" s="21"/>
      <c r="E51" s="21"/>
      <c r="F51" s="2951">
        <v>0</v>
      </c>
      <c r="G51" s="21"/>
      <c r="H51" s="17" t="s">
        <v>6212</v>
      </c>
      <c r="I51" s="899" t="s">
        <v>4591</v>
      </c>
      <c r="J51" s="20" t="s">
        <v>6210</v>
      </c>
      <c r="K51" s="267" t="s">
        <v>6280</v>
      </c>
      <c r="L51" s="17" t="s">
        <v>4638</v>
      </c>
      <c r="M51" s="18" t="s">
        <v>4583</v>
      </c>
      <c r="N51" s="2951">
        <v>7.54</v>
      </c>
      <c r="O51" s="21"/>
      <c r="P51" s="21"/>
      <c r="Q51" s="21"/>
      <c r="R51" s="17" t="s">
        <v>6212</v>
      </c>
      <c r="S51" s="899" t="s">
        <v>4591</v>
      </c>
      <c r="T51" s="20" t="s">
        <v>5839</v>
      </c>
    </row>
    <row r="52" spans="1:20" ht="17.25" customHeight="1" x14ac:dyDescent="0.25">
      <c r="A52" s="268" t="s">
        <v>6281</v>
      </c>
      <c r="B52" s="23" t="s">
        <v>4638</v>
      </c>
      <c r="C52" s="24" t="s">
        <v>4583</v>
      </c>
      <c r="D52" s="2952">
        <v>6.62</v>
      </c>
      <c r="E52" s="25"/>
      <c r="F52" s="25"/>
      <c r="G52" s="25"/>
      <c r="H52" s="23" t="s">
        <v>6212</v>
      </c>
      <c r="I52" s="899" t="s">
        <v>4648</v>
      </c>
      <c r="J52" s="26" t="s">
        <v>5839</v>
      </c>
      <c r="K52" s="267" t="s">
        <v>6282</v>
      </c>
      <c r="L52" s="23" t="s">
        <v>4638</v>
      </c>
      <c r="M52" s="18" t="s">
        <v>4583</v>
      </c>
      <c r="N52" s="25"/>
      <c r="O52" s="2951">
        <v>0</v>
      </c>
      <c r="P52" s="25"/>
      <c r="Q52" s="25"/>
      <c r="R52" s="23" t="s">
        <v>6212</v>
      </c>
      <c r="S52" s="899" t="s">
        <v>4648</v>
      </c>
      <c r="T52" s="26" t="s">
        <v>5839</v>
      </c>
    </row>
    <row r="53" spans="1:20" ht="17.25" customHeight="1" x14ac:dyDescent="0.25">
      <c r="A53" s="268" t="s">
        <v>6283</v>
      </c>
      <c r="B53" s="17" t="s">
        <v>4638</v>
      </c>
      <c r="C53" s="18" t="s">
        <v>4583</v>
      </c>
      <c r="D53" s="21"/>
      <c r="E53" s="2951">
        <v>10.92</v>
      </c>
      <c r="F53" s="21"/>
      <c r="G53" s="21"/>
      <c r="H53" s="17" t="s">
        <v>6212</v>
      </c>
      <c r="I53" s="899" t="s">
        <v>4596</v>
      </c>
      <c r="J53" s="20" t="s">
        <v>5839</v>
      </c>
      <c r="K53" s="267" t="s">
        <v>6284</v>
      </c>
      <c r="L53" s="17" t="s">
        <v>4638</v>
      </c>
      <c r="M53" s="18" t="s">
        <v>4583</v>
      </c>
      <c r="N53" s="21"/>
      <c r="O53" s="21"/>
      <c r="P53" s="2951">
        <v>13.18</v>
      </c>
      <c r="Q53" s="21"/>
      <c r="R53" s="17" t="s">
        <v>6212</v>
      </c>
      <c r="S53" s="899" t="s">
        <v>4596</v>
      </c>
      <c r="T53" s="20" t="s">
        <v>5839</v>
      </c>
    </row>
    <row r="54" spans="1:20" ht="17.25" customHeight="1" x14ac:dyDescent="0.25">
      <c r="A54" s="268" t="s">
        <v>6285</v>
      </c>
      <c r="B54" s="23" t="s">
        <v>4638</v>
      </c>
      <c r="C54" s="24" t="s">
        <v>4583</v>
      </c>
      <c r="D54" s="25"/>
      <c r="E54" s="25"/>
      <c r="F54" s="2952">
        <v>29.63</v>
      </c>
      <c r="G54" s="25"/>
      <c r="H54" s="23" t="s">
        <v>6212</v>
      </c>
      <c r="I54" s="899" t="s">
        <v>4652</v>
      </c>
      <c r="J54" s="26" t="s">
        <v>5839</v>
      </c>
      <c r="K54" s="266" t="s">
        <v>6286</v>
      </c>
      <c r="L54" s="23" t="s">
        <v>4638</v>
      </c>
      <c r="M54" s="24" t="s">
        <v>4583</v>
      </c>
      <c r="N54" s="2952">
        <v>7.61</v>
      </c>
      <c r="O54" s="25"/>
      <c r="P54" s="25"/>
      <c r="Q54" s="25"/>
      <c r="R54" s="23" t="s">
        <v>6212</v>
      </c>
      <c r="S54" s="899" t="s">
        <v>4652</v>
      </c>
      <c r="T54" s="26" t="s">
        <v>5839</v>
      </c>
    </row>
    <row r="55" spans="1:20" ht="17.25" customHeight="1" x14ac:dyDescent="0.25">
      <c r="A55" s="268" t="s">
        <v>6287</v>
      </c>
      <c r="B55" s="17" t="s">
        <v>4638</v>
      </c>
      <c r="C55" s="18" t="s">
        <v>4583</v>
      </c>
      <c r="D55" s="2951">
        <v>19.89</v>
      </c>
      <c r="E55" s="21"/>
      <c r="F55" s="21"/>
      <c r="G55" s="21"/>
      <c r="H55" s="17" t="s">
        <v>6212</v>
      </c>
      <c r="I55" s="899" t="s">
        <v>4601</v>
      </c>
      <c r="J55" s="20" t="s">
        <v>5839</v>
      </c>
      <c r="K55" s="267" t="s">
        <v>6288</v>
      </c>
      <c r="L55" s="23" t="s">
        <v>4638</v>
      </c>
      <c r="M55" s="24" t="s">
        <v>4583</v>
      </c>
      <c r="N55" s="21"/>
      <c r="O55" s="2951">
        <v>13.85</v>
      </c>
      <c r="P55" s="21"/>
      <c r="Q55" s="21"/>
      <c r="R55" s="17" t="s">
        <v>6212</v>
      </c>
      <c r="S55" s="899" t="s">
        <v>4601</v>
      </c>
      <c r="T55" s="20" t="s">
        <v>5839</v>
      </c>
    </row>
    <row r="56" spans="1:20" ht="17.25" customHeight="1" thickBot="1" x14ac:dyDescent="0.3">
      <c r="A56" s="28"/>
      <c r="B56" s="29" t="s">
        <v>4598</v>
      </c>
      <c r="C56" s="29" t="s">
        <v>4649</v>
      </c>
      <c r="D56" s="30"/>
      <c r="E56" s="2953">
        <v>0</v>
      </c>
      <c r="F56" s="30"/>
      <c r="G56" s="30"/>
      <c r="H56" s="29" t="s">
        <v>6212</v>
      </c>
      <c r="I56" s="558" t="s">
        <v>4603</v>
      </c>
      <c r="J56" s="31"/>
      <c r="K56" s="267" t="s">
        <v>6289</v>
      </c>
      <c r="L56" s="23" t="s">
        <v>4638</v>
      </c>
      <c r="M56" s="17" t="s">
        <v>4649</v>
      </c>
      <c r="N56" s="21"/>
      <c r="O56" s="21"/>
      <c r="P56" s="2951">
        <v>0</v>
      </c>
      <c r="Q56" s="21"/>
      <c r="R56" s="17" t="s">
        <v>6212</v>
      </c>
      <c r="S56" s="899" t="s">
        <v>4655</v>
      </c>
      <c r="T56" s="20" t="s">
        <v>5839</v>
      </c>
    </row>
    <row r="57" spans="1:20" ht="17.25" customHeight="1" thickTop="1" x14ac:dyDescent="0.25">
      <c r="C57" s="32" t="s">
        <v>5652</v>
      </c>
      <c r="D57" s="33">
        <f>SUM(D48:D56)</f>
        <v>60.019999999999996</v>
      </c>
      <c r="E57" s="33">
        <f>SUM(E48:E56)</f>
        <v>41.38</v>
      </c>
      <c r="F57" s="33">
        <f>SUM(F48:F56)</f>
        <v>29.63</v>
      </c>
      <c r="K57" s="267" t="s">
        <v>6290</v>
      </c>
      <c r="L57" s="23" t="s">
        <v>4638</v>
      </c>
      <c r="M57" s="24" t="s">
        <v>4583</v>
      </c>
      <c r="N57" s="2951">
        <v>37.17</v>
      </c>
      <c r="O57" s="21"/>
      <c r="P57" s="21"/>
      <c r="Q57" s="21"/>
      <c r="R57" s="17" t="s">
        <v>6212</v>
      </c>
      <c r="S57" s="899" t="s">
        <v>4604</v>
      </c>
      <c r="T57" s="20" t="s">
        <v>5839</v>
      </c>
    </row>
    <row r="58" spans="1:20" ht="17.25" customHeight="1" x14ac:dyDescent="0.25">
      <c r="K58" s="22"/>
      <c r="L58" s="17" t="s">
        <v>4598</v>
      </c>
      <c r="M58" s="17" t="s">
        <v>4649</v>
      </c>
      <c r="N58" s="21"/>
      <c r="O58" s="2951">
        <v>0</v>
      </c>
      <c r="P58" s="21"/>
      <c r="Q58" s="21"/>
      <c r="R58" s="17" t="s">
        <v>6212</v>
      </c>
      <c r="S58" s="899" t="s">
        <v>4660</v>
      </c>
      <c r="T58" s="20"/>
    </row>
    <row r="59" spans="1:20" ht="17.25" customHeight="1" thickBot="1" x14ac:dyDescent="0.3">
      <c r="K59" s="34"/>
      <c r="L59" s="35" t="s">
        <v>4598</v>
      </c>
      <c r="M59" s="35" t="s">
        <v>4649</v>
      </c>
      <c r="N59" s="36"/>
      <c r="O59" s="36"/>
      <c r="P59" s="2950">
        <v>0</v>
      </c>
      <c r="Q59" s="36"/>
      <c r="R59" s="35" t="s">
        <v>6212</v>
      </c>
      <c r="S59" s="553" t="s">
        <v>4883</v>
      </c>
      <c r="T59" s="37"/>
    </row>
    <row r="60" spans="1:20" ht="18.600000000000001" thickTop="1" thickBot="1" x14ac:dyDescent="0.3">
      <c r="M60" s="32" t="s">
        <v>5652</v>
      </c>
      <c r="N60" s="33">
        <f>SUM(N48:N59)</f>
        <v>62.040000000000006</v>
      </c>
      <c r="O60" s="33">
        <f>SUM(O48:O59)</f>
        <v>13.85</v>
      </c>
      <c r="P60" s="33">
        <f>SUM(P48:P59)</f>
        <v>20.98</v>
      </c>
    </row>
    <row r="61" spans="1:20" ht="18.600000000000001" thickTop="1" thickBot="1" x14ac:dyDescent="0.3">
      <c r="A61" s="644" t="s">
        <v>6950</v>
      </c>
      <c r="D61" s="3547" t="s">
        <v>4722</v>
      </c>
      <c r="E61" s="3553"/>
      <c r="F61" s="124"/>
      <c r="G61" s="3546" t="s">
        <v>6292</v>
      </c>
      <c r="H61" s="3546"/>
      <c r="I61" s="3546"/>
      <c r="K61" s="2" t="s">
        <v>6951</v>
      </c>
      <c r="N61" s="3547" t="s">
        <v>4722</v>
      </c>
      <c r="O61" s="3553"/>
      <c r="P61" s="124"/>
      <c r="Q61" s="3546" t="s">
        <v>6294</v>
      </c>
      <c r="R61" s="3546"/>
      <c r="S61" s="3546"/>
    </row>
    <row r="62" spans="1:20" ht="15" customHeight="1" thickTop="1" thickBot="1" x14ac:dyDescent="0.3">
      <c r="A62" s="3"/>
      <c r="C62" s="1450" t="s">
        <v>4570</v>
      </c>
      <c r="D62" s="1451">
        <v>44.7</v>
      </c>
      <c r="E62" s="1452">
        <v>76.7</v>
      </c>
      <c r="F62" s="1453">
        <v>22</v>
      </c>
      <c r="G62" s="1454" t="s">
        <v>4571</v>
      </c>
      <c r="H62" s="133"/>
      <c r="I62" s="128"/>
      <c r="J62" s="530"/>
      <c r="K62" s="3"/>
      <c r="M62" s="1450" t="s">
        <v>4570</v>
      </c>
      <c r="N62" s="1451">
        <v>0</v>
      </c>
      <c r="O62" s="1452">
        <v>0</v>
      </c>
      <c r="P62" s="1453">
        <v>0</v>
      </c>
      <c r="Q62" s="1454" t="s">
        <v>4571</v>
      </c>
      <c r="R62" s="133"/>
      <c r="S62" s="128"/>
      <c r="T62" s="530"/>
    </row>
    <row r="63" spans="1:20" ht="15.6" thickTop="1" thickBot="1" x14ac:dyDescent="0.3">
      <c r="A63" s="5" t="s">
        <v>4636</v>
      </c>
      <c r="B63" s="6" t="s">
        <v>4573</v>
      </c>
      <c r="C63" s="7" t="s">
        <v>4574</v>
      </c>
      <c r="D63" s="6" t="s">
        <v>4575</v>
      </c>
      <c r="E63" s="6" t="s">
        <v>4576</v>
      </c>
      <c r="F63" s="6" t="s">
        <v>4577</v>
      </c>
      <c r="G63" s="6" t="s">
        <v>4578</v>
      </c>
      <c r="H63" s="8" t="s">
        <v>4579</v>
      </c>
      <c r="I63" s="549" t="s">
        <v>6207</v>
      </c>
      <c r="J63" s="9" t="s">
        <v>6208</v>
      </c>
      <c r="K63" s="5" t="s">
        <v>4636</v>
      </c>
      <c r="L63" s="6" t="s">
        <v>4573</v>
      </c>
      <c r="M63" s="7" t="s">
        <v>4574</v>
      </c>
      <c r="N63" s="6" t="s">
        <v>4575</v>
      </c>
      <c r="O63" s="6" t="s">
        <v>4576</v>
      </c>
      <c r="P63" s="6" t="s">
        <v>4577</v>
      </c>
      <c r="Q63" s="6" t="s">
        <v>4578</v>
      </c>
      <c r="R63" s="8" t="s">
        <v>4579</v>
      </c>
      <c r="S63" s="549" t="s">
        <v>6295</v>
      </c>
      <c r="T63" s="9" t="s">
        <v>6208</v>
      </c>
    </row>
    <row r="64" spans="1:20" ht="18.600000000000001" thickTop="1" thickBot="1" x14ac:dyDescent="0.3">
      <c r="A64" s="272" t="s">
        <v>6296</v>
      </c>
      <c r="B64" s="11" t="s">
        <v>4638</v>
      </c>
      <c r="C64" s="305" t="s">
        <v>4583</v>
      </c>
      <c r="D64" s="2948">
        <v>21.93</v>
      </c>
      <c r="E64" s="15"/>
      <c r="F64" s="15"/>
      <c r="G64" s="15"/>
      <c r="H64" s="13" t="s">
        <v>6212</v>
      </c>
      <c r="I64" s="898" t="s">
        <v>4585</v>
      </c>
      <c r="J64" s="646" t="s">
        <v>6237</v>
      </c>
      <c r="K64" s="272" t="s">
        <v>6297</v>
      </c>
      <c r="L64" s="11" t="s">
        <v>569</v>
      </c>
      <c r="M64" s="305" t="s">
        <v>4730</v>
      </c>
      <c r="N64" s="2948">
        <v>0</v>
      </c>
      <c r="O64" s="2948">
        <v>0</v>
      </c>
      <c r="P64" s="2948">
        <v>0</v>
      </c>
      <c r="Q64" s="15"/>
      <c r="R64" s="13" t="s">
        <v>6259</v>
      </c>
      <c r="S64" s="554" t="s">
        <v>4640</v>
      </c>
      <c r="T64" s="14"/>
    </row>
    <row r="65" spans="1:20" ht="18" customHeight="1" thickTop="1" thickBot="1" x14ac:dyDescent="0.3">
      <c r="A65" s="266" t="s">
        <v>6298</v>
      </c>
      <c r="B65" s="17" t="s">
        <v>4638</v>
      </c>
      <c r="C65" s="306" t="s">
        <v>4583</v>
      </c>
      <c r="D65" s="19"/>
      <c r="E65" s="2949">
        <v>35.56</v>
      </c>
      <c r="F65" s="19"/>
      <c r="G65" s="19"/>
      <c r="H65" s="17" t="s">
        <v>6212</v>
      </c>
      <c r="I65" s="899" t="s">
        <v>4586</v>
      </c>
      <c r="J65" s="651" t="s">
        <v>6234</v>
      </c>
      <c r="K65" s="16"/>
      <c r="L65" s="17" t="s">
        <v>4598</v>
      </c>
      <c r="M65" s="17" t="s">
        <v>4599</v>
      </c>
      <c r="N65" s="2948">
        <v>0</v>
      </c>
      <c r="O65" s="2948">
        <v>0</v>
      </c>
      <c r="P65" s="2948">
        <v>0</v>
      </c>
      <c r="Q65" s="19"/>
      <c r="R65" s="17" t="s">
        <v>6259</v>
      </c>
      <c r="S65" s="551" t="s">
        <v>4586</v>
      </c>
      <c r="T65" s="20"/>
    </row>
    <row r="66" spans="1:20" ht="18" customHeight="1" thickTop="1" thickBot="1" x14ac:dyDescent="0.3">
      <c r="A66" s="267" t="s">
        <v>6299</v>
      </c>
      <c r="B66" s="17" t="s">
        <v>4638</v>
      </c>
      <c r="C66" s="306" t="s">
        <v>4583</v>
      </c>
      <c r="D66" s="21"/>
      <c r="E66" s="21"/>
      <c r="F66" s="2951">
        <v>5.5600000000000005</v>
      </c>
      <c r="G66" s="21"/>
      <c r="H66" s="17" t="s">
        <v>6212</v>
      </c>
      <c r="I66" s="899" t="s">
        <v>4645</v>
      </c>
      <c r="J66" s="646" t="s">
        <v>6237</v>
      </c>
      <c r="K66" s="38"/>
      <c r="L66" s="35" t="s">
        <v>4598</v>
      </c>
      <c r="M66" s="35" t="s">
        <v>4599</v>
      </c>
      <c r="N66" s="2948">
        <v>0</v>
      </c>
      <c r="O66" s="2948">
        <v>0</v>
      </c>
      <c r="P66" s="2948">
        <v>0</v>
      </c>
      <c r="Q66" s="36"/>
      <c r="R66" s="35" t="s">
        <v>6259</v>
      </c>
      <c r="S66" s="553" t="s">
        <v>4645</v>
      </c>
      <c r="T66" s="37"/>
    </row>
    <row r="67" spans="1:20" ht="18" customHeight="1" thickTop="1" x14ac:dyDescent="0.25">
      <c r="A67" s="267" t="s">
        <v>6300</v>
      </c>
      <c r="B67" s="17" t="s">
        <v>4638</v>
      </c>
      <c r="C67" s="306" t="s">
        <v>4583</v>
      </c>
      <c r="D67" s="2951">
        <v>10.88</v>
      </c>
      <c r="E67" s="21"/>
      <c r="F67" s="21"/>
      <c r="G67" s="21"/>
      <c r="H67" s="17" t="s">
        <v>6212</v>
      </c>
      <c r="I67" s="899" t="s">
        <v>4591</v>
      </c>
      <c r="J67" s="651" t="s">
        <v>6234</v>
      </c>
      <c r="K67" s="48"/>
      <c r="L67" s="42"/>
      <c r="M67" s="32" t="s">
        <v>6301</v>
      </c>
      <c r="N67" s="43">
        <f>SUM(N64:N66)</f>
        <v>0</v>
      </c>
      <c r="O67" s="43">
        <f t="shared" ref="O67:P67" si="1">SUM(O64:O66)</f>
        <v>0</v>
      </c>
      <c r="P67" s="43">
        <f t="shared" si="1"/>
        <v>0</v>
      </c>
      <c r="Q67" s="43"/>
      <c r="R67" s="42"/>
      <c r="S67" s="892"/>
      <c r="T67" s="49"/>
    </row>
    <row r="68" spans="1:20" ht="18" customHeight="1" thickBot="1" x14ac:dyDescent="0.3">
      <c r="A68" s="267" t="s">
        <v>6302</v>
      </c>
      <c r="B68" s="23" t="s">
        <v>4638</v>
      </c>
      <c r="C68" s="307" t="s">
        <v>4583</v>
      </c>
      <c r="D68" s="25"/>
      <c r="E68" s="2952">
        <v>6.47</v>
      </c>
      <c r="F68" s="25"/>
      <c r="G68" s="25"/>
      <c r="H68" s="23" t="s">
        <v>6212</v>
      </c>
      <c r="I68" s="899" t="s">
        <v>4648</v>
      </c>
      <c r="J68" s="646" t="s">
        <v>6237</v>
      </c>
      <c r="K68" s="2" t="s">
        <v>6303</v>
      </c>
    </row>
    <row r="69" spans="1:20" ht="18" customHeight="1" thickTop="1" thickBot="1" x14ac:dyDescent="0.3">
      <c r="A69" s="267" t="s">
        <v>6304</v>
      </c>
      <c r="B69" s="17" t="s">
        <v>4638</v>
      </c>
      <c r="C69" s="306" t="s">
        <v>4583</v>
      </c>
      <c r="D69" s="21"/>
      <c r="E69" s="21"/>
      <c r="F69" s="2951">
        <v>17.09</v>
      </c>
      <c r="G69" s="21"/>
      <c r="H69" s="17" t="s">
        <v>6212</v>
      </c>
      <c r="I69" s="899" t="s">
        <v>4596</v>
      </c>
      <c r="J69" s="651" t="s">
        <v>6234</v>
      </c>
      <c r="K69" s="5" t="s">
        <v>4636</v>
      </c>
      <c r="L69" s="6" t="s">
        <v>4573</v>
      </c>
      <c r="M69" s="7" t="s">
        <v>4574</v>
      </c>
      <c r="N69" s="6" t="s">
        <v>4575</v>
      </c>
      <c r="O69" s="6" t="s">
        <v>4576</v>
      </c>
      <c r="P69" s="6" t="s">
        <v>4577</v>
      </c>
      <c r="Q69" s="6" t="s">
        <v>4578</v>
      </c>
      <c r="R69" s="8" t="s">
        <v>4579</v>
      </c>
      <c r="S69" s="549" t="s">
        <v>6295</v>
      </c>
      <c r="T69" s="9" t="s">
        <v>6208</v>
      </c>
    </row>
    <row r="70" spans="1:20" ht="18" customHeight="1" thickTop="1" x14ac:dyDescent="0.25">
      <c r="A70" s="266" t="s">
        <v>6305</v>
      </c>
      <c r="B70" s="23" t="s">
        <v>4638</v>
      </c>
      <c r="C70" s="307" t="s">
        <v>4583</v>
      </c>
      <c r="D70" s="2952">
        <v>13.97</v>
      </c>
      <c r="E70" s="25"/>
      <c r="F70" s="25"/>
      <c r="G70" s="25"/>
      <c r="H70" s="23" t="s">
        <v>6212</v>
      </c>
      <c r="I70" s="899" t="s">
        <v>4652</v>
      </c>
      <c r="J70" s="646" t="s">
        <v>6237</v>
      </c>
      <c r="K70" s="272" t="s">
        <v>6306</v>
      </c>
      <c r="L70" s="11" t="s">
        <v>569</v>
      </c>
      <c r="M70" s="305" t="s">
        <v>4730</v>
      </c>
      <c r="N70" s="15"/>
      <c r="O70" s="15"/>
      <c r="P70" s="15"/>
      <c r="Q70" s="15"/>
      <c r="R70" s="13" t="s">
        <v>6307</v>
      </c>
      <c r="S70" s="554" t="s">
        <v>4600</v>
      </c>
      <c r="T70" s="14"/>
    </row>
    <row r="71" spans="1:20" ht="18" customHeight="1" thickBot="1" x14ac:dyDescent="0.3">
      <c r="A71" s="267" t="s">
        <v>6308</v>
      </c>
      <c r="B71" s="23" t="s">
        <v>4638</v>
      </c>
      <c r="C71" s="307" t="s">
        <v>4583</v>
      </c>
      <c r="D71" s="21"/>
      <c r="E71" s="2951">
        <v>37.85</v>
      </c>
      <c r="F71" s="21"/>
      <c r="G71" s="21"/>
      <c r="H71" s="17" t="s">
        <v>6212</v>
      </c>
      <c r="I71" s="899" t="s">
        <v>4601</v>
      </c>
      <c r="J71" s="651" t="s">
        <v>6234</v>
      </c>
      <c r="K71" s="16"/>
      <c r="L71" s="17"/>
      <c r="M71" s="17"/>
      <c r="N71" s="19"/>
      <c r="O71" s="19"/>
      <c r="P71" s="19"/>
      <c r="Q71" s="19"/>
      <c r="R71" s="17"/>
      <c r="S71" s="551"/>
      <c r="T71" s="20"/>
    </row>
    <row r="72" spans="1:20" ht="18" customHeight="1" thickTop="1" thickBot="1" x14ac:dyDescent="0.3">
      <c r="A72" s="267" t="s">
        <v>6309</v>
      </c>
      <c r="B72" s="23" t="s">
        <v>4638</v>
      </c>
      <c r="C72" s="307" t="s">
        <v>4583</v>
      </c>
      <c r="D72" s="21"/>
      <c r="E72" s="21"/>
      <c r="F72" s="2951">
        <v>0</v>
      </c>
      <c r="G72" s="21"/>
      <c r="H72" s="17" t="s">
        <v>6212</v>
      </c>
      <c r="I72" s="899" t="s">
        <v>4655</v>
      </c>
      <c r="J72" s="653" t="s">
        <v>6250</v>
      </c>
      <c r="K72" s="5" t="s">
        <v>4636</v>
      </c>
      <c r="L72" s="6" t="s">
        <v>4573</v>
      </c>
      <c r="M72" s="7" t="s">
        <v>4574</v>
      </c>
      <c r="N72" s="6" t="s">
        <v>4575</v>
      </c>
      <c r="O72" s="6" t="s">
        <v>4576</v>
      </c>
      <c r="P72" s="6" t="s">
        <v>4577</v>
      </c>
      <c r="Q72" s="6" t="s">
        <v>4578</v>
      </c>
      <c r="R72" s="8" t="s">
        <v>4579</v>
      </c>
      <c r="S72" s="549" t="s">
        <v>6295</v>
      </c>
      <c r="T72" s="9" t="s">
        <v>6208</v>
      </c>
    </row>
    <row r="73" spans="1:20" ht="18" customHeight="1" thickTop="1" x14ac:dyDescent="0.25">
      <c r="A73" s="267" t="s">
        <v>6310</v>
      </c>
      <c r="B73" s="23" t="s">
        <v>4638</v>
      </c>
      <c r="C73" s="307" t="s">
        <v>4583</v>
      </c>
      <c r="D73" s="2951">
        <v>0</v>
      </c>
      <c r="E73" s="21"/>
      <c r="F73" s="21"/>
      <c r="G73" s="21"/>
      <c r="H73" s="17" t="s">
        <v>6212</v>
      </c>
      <c r="I73" s="899" t="s">
        <v>4604</v>
      </c>
      <c r="J73" s="652" t="s">
        <v>6253</v>
      </c>
      <c r="K73" s="272" t="s">
        <v>6311</v>
      </c>
      <c r="L73" s="11" t="s">
        <v>569</v>
      </c>
      <c r="M73" s="305" t="s">
        <v>4730</v>
      </c>
      <c r="N73" s="15"/>
      <c r="O73" s="15"/>
      <c r="P73" s="15"/>
      <c r="Q73" s="15"/>
      <c r="R73" s="13" t="s">
        <v>6307</v>
      </c>
      <c r="S73" s="554" t="s">
        <v>4600</v>
      </c>
      <c r="T73" s="14"/>
    </row>
    <row r="74" spans="1:20" ht="18" customHeight="1" x14ac:dyDescent="0.25">
      <c r="A74" s="22"/>
      <c r="B74" s="17" t="s">
        <v>4598</v>
      </c>
      <c r="C74" s="17" t="s">
        <v>4649</v>
      </c>
      <c r="D74" s="21"/>
      <c r="E74" s="2951">
        <v>0</v>
      </c>
      <c r="F74" s="21"/>
      <c r="G74" s="21"/>
      <c r="H74" s="17" t="s">
        <v>6212</v>
      </c>
      <c r="I74" s="899" t="s">
        <v>4660</v>
      </c>
      <c r="J74" s="27"/>
      <c r="K74" s="16"/>
      <c r="L74" s="17"/>
      <c r="M74" s="17"/>
      <c r="N74" s="19"/>
      <c r="O74" s="19"/>
      <c r="P74" s="19"/>
      <c r="Q74" s="19"/>
      <c r="R74" s="17"/>
      <c r="S74" s="551"/>
      <c r="T74" s="20"/>
    </row>
    <row r="75" spans="1:20" ht="18" customHeight="1" thickBot="1" x14ac:dyDescent="0.3">
      <c r="A75" s="34"/>
      <c r="B75" s="35" t="s">
        <v>4598</v>
      </c>
      <c r="C75" s="35" t="s">
        <v>4649</v>
      </c>
      <c r="D75" s="36"/>
      <c r="E75" s="36"/>
      <c r="F75" s="2950">
        <v>0</v>
      </c>
      <c r="G75" s="36"/>
      <c r="H75" s="35" t="s">
        <v>6212</v>
      </c>
      <c r="I75" s="553" t="s">
        <v>4883</v>
      </c>
      <c r="J75" s="37"/>
      <c r="K75" s="38"/>
      <c r="L75" s="35"/>
      <c r="M75" s="35"/>
      <c r="N75" s="36"/>
      <c r="O75" s="36"/>
      <c r="P75" s="36"/>
      <c r="Q75" s="36"/>
      <c r="R75" s="35"/>
      <c r="S75" s="553"/>
      <c r="T75" s="37"/>
    </row>
    <row r="76" spans="1:20" ht="18" thickTop="1" x14ac:dyDescent="0.25">
      <c r="C76" s="32" t="s">
        <v>5652</v>
      </c>
      <c r="D76" s="33">
        <f>SUM(D64:D75)</f>
        <v>46.78</v>
      </c>
      <c r="E76" s="33">
        <f>SUM(E64:E75)</f>
        <v>79.88</v>
      </c>
      <c r="F76" s="33">
        <f>SUM(F64:F75)</f>
        <v>22.65</v>
      </c>
    </row>
    <row r="78" spans="1:20" x14ac:dyDescent="0.25">
      <c r="E78" t="s">
        <v>4976</v>
      </c>
      <c r="F78" t="s">
        <v>6312</v>
      </c>
    </row>
    <row r="79" spans="1:20" x14ac:dyDescent="0.25">
      <c r="A79" t="s">
        <v>6313</v>
      </c>
      <c r="B79" s="50" t="s">
        <v>4656</v>
      </c>
      <c r="C79" s="50" t="s">
        <v>4656</v>
      </c>
      <c r="D79" s="50"/>
      <c r="E79" s="33">
        <f>SUM(N64:P64,D35:F35,E71,F69,D67,E65,O26,P24,N22,O20,D70,E68,F66,D64,N25,O23,P21,N19,N57,O55,N54,P53,O52,N51,P50,O49,N48,D55,F54,E53,D52,P41,O40,D28,E26,D25,F24,E23,D22,F21,E20,D19,N13,P12,O11,N10,F12,E11,N70:P70,N73:P73, F72,P27)</f>
        <v>708.08999999999992</v>
      </c>
      <c r="F79" s="51">
        <f>E79/$E$83</f>
        <v>0.61523824418725892</v>
      </c>
    </row>
    <row r="80" spans="1:20" x14ac:dyDescent="0.25">
      <c r="B80" s="50" t="s">
        <v>6314</v>
      </c>
      <c r="C80" s="50" t="s">
        <v>6315</v>
      </c>
      <c r="D80" s="50"/>
      <c r="E80" s="33">
        <f>SUM(D73,N28)</f>
        <v>0</v>
      </c>
      <c r="F80" s="51">
        <f>E80/$E$83</f>
        <v>0</v>
      </c>
      <c r="N80" s="33"/>
    </row>
    <row r="81" spans="1:21" x14ac:dyDescent="0.25">
      <c r="B81" s="50" t="s">
        <v>4673</v>
      </c>
      <c r="C81" s="50" t="s">
        <v>6315</v>
      </c>
      <c r="D81" s="50"/>
      <c r="E81" s="33"/>
      <c r="F81" s="51"/>
    </row>
    <row r="82" spans="1:21" x14ac:dyDescent="0.25">
      <c r="B82" s="50" t="s">
        <v>6314</v>
      </c>
      <c r="C82" s="50" t="s">
        <v>6316</v>
      </c>
      <c r="D82" s="50"/>
      <c r="E82" s="33">
        <f>SUM(F51,E50,D49,N39,P38,O37,N36,N35:P35,P9,O8,N7,D10,F9,E8,D7,D6:F6)</f>
        <v>442.82999999999993</v>
      </c>
      <c r="F82" s="51">
        <f>E82/$E$83</f>
        <v>0.38476175581274108</v>
      </c>
    </row>
    <row r="83" spans="1:21" x14ac:dyDescent="0.25">
      <c r="A83" t="s">
        <v>6317</v>
      </c>
      <c r="B83" s="50"/>
      <c r="C83" s="50"/>
      <c r="E83" s="33">
        <f>SUM(E79:E82)</f>
        <v>1150.9199999999998</v>
      </c>
      <c r="F83" s="52">
        <f>SUM(F79:F82)</f>
        <v>1</v>
      </c>
    </row>
    <row r="84" spans="1:21" ht="15" thickBot="1" x14ac:dyDescent="0.3"/>
    <row r="85" spans="1:21" ht="18.600000000000001" thickTop="1" thickBot="1" x14ac:dyDescent="0.3">
      <c r="A85" s="2" t="s">
        <v>6318</v>
      </c>
      <c r="D85" s="53"/>
      <c r="E85" s="53"/>
      <c r="F85" s="53"/>
      <c r="G85" s="53"/>
      <c r="H85" s="124"/>
      <c r="I85" s="124"/>
      <c r="J85" s="3547" t="s">
        <v>6319</v>
      </c>
      <c r="K85" s="3553"/>
      <c r="L85" s="124"/>
      <c r="M85" s="53"/>
      <c r="N85" s="53"/>
      <c r="O85" s="53"/>
      <c r="P85" s="53"/>
      <c r="Q85" s="53"/>
      <c r="R85" s="53"/>
      <c r="S85" s="53"/>
    </row>
    <row r="86" spans="1:21" ht="15" customHeight="1" thickTop="1" thickBot="1" x14ac:dyDescent="0.3">
      <c r="A86" s="3"/>
      <c r="C86" s="124"/>
      <c r="D86" s="124"/>
      <c r="E86" s="124"/>
      <c r="G86" s="54"/>
      <c r="H86" s="4"/>
      <c r="I86" s="4"/>
      <c r="K86" s="56"/>
      <c r="L86" s="1450" t="s">
        <v>4570</v>
      </c>
      <c r="M86" s="1451">
        <v>24.1</v>
      </c>
      <c r="N86" s="1452">
        <v>22</v>
      </c>
      <c r="O86" s="1453">
        <v>21.9</v>
      </c>
      <c r="P86" s="1454" t="s">
        <v>4571</v>
      </c>
      <c r="Q86" s="133"/>
      <c r="R86" s="128"/>
      <c r="S86" s="133"/>
      <c r="T86" s="128"/>
      <c r="U86" s="530"/>
    </row>
    <row r="87" spans="1:21" ht="15.6" thickTop="1" thickBot="1" x14ac:dyDescent="0.3">
      <c r="A87" s="5" t="s">
        <v>4636</v>
      </c>
      <c r="B87" s="6" t="s">
        <v>4573</v>
      </c>
      <c r="C87" s="7" t="s">
        <v>4574</v>
      </c>
      <c r="D87" s="6" t="s">
        <v>4575</v>
      </c>
      <c r="E87" s="6" t="s">
        <v>4576</v>
      </c>
      <c r="F87" s="6" t="s">
        <v>4577</v>
      </c>
      <c r="G87" s="6" t="s">
        <v>4578</v>
      </c>
      <c r="H87" s="8" t="s">
        <v>4579</v>
      </c>
      <c r="I87" s="549"/>
      <c r="J87" s="58" t="s">
        <v>4580</v>
      </c>
      <c r="K87" s="59" t="s">
        <v>4636</v>
      </c>
      <c r="L87" s="8" t="s">
        <v>4579</v>
      </c>
      <c r="M87" s="6" t="s">
        <v>4575</v>
      </c>
      <c r="N87" s="6" t="s">
        <v>4576</v>
      </c>
      <c r="O87" s="6" t="s">
        <v>4577</v>
      </c>
      <c r="P87" s="6" t="s">
        <v>4578</v>
      </c>
      <c r="Q87" s="6" t="s">
        <v>4573</v>
      </c>
      <c r="R87" s="7" t="s">
        <v>4574</v>
      </c>
      <c r="S87" s="896"/>
      <c r="T87" s="60" t="s">
        <v>5044</v>
      </c>
    </row>
    <row r="88" spans="1:21" ht="18" thickTop="1" x14ac:dyDescent="0.25">
      <c r="A88" s="123" t="s">
        <v>6320</v>
      </c>
      <c r="B88" s="17" t="s">
        <v>4638</v>
      </c>
      <c r="C88" s="18" t="s">
        <v>4583</v>
      </c>
      <c r="D88" s="2948"/>
      <c r="E88" s="2948"/>
      <c r="F88" s="2948"/>
      <c r="G88" s="311"/>
      <c r="H88" s="313" t="s">
        <v>5900</v>
      </c>
      <c r="I88" s="893"/>
      <c r="J88" s="303"/>
      <c r="K88" s="320" t="s">
        <v>6321</v>
      </c>
      <c r="L88" s="314" t="s">
        <v>5900</v>
      </c>
      <c r="M88" s="2948"/>
      <c r="N88" s="2948"/>
      <c r="O88" s="2948"/>
      <c r="P88" s="311"/>
      <c r="Q88" s="17" t="s">
        <v>4638</v>
      </c>
      <c r="R88" s="18" t="s">
        <v>4583</v>
      </c>
      <c r="S88" s="897"/>
      <c r="T88" s="98"/>
    </row>
    <row r="89" spans="1:21" ht="17.399999999999999" x14ac:dyDescent="0.25">
      <c r="A89" s="107" t="s">
        <v>6322</v>
      </c>
      <c r="B89" s="17" t="s">
        <v>4638</v>
      </c>
      <c r="C89" s="18" t="s">
        <v>4583</v>
      </c>
      <c r="D89" s="2949"/>
      <c r="E89" s="2949"/>
      <c r="F89" s="2949"/>
      <c r="G89" s="312">
        <v>0</v>
      </c>
      <c r="H89" s="315" t="s">
        <v>5905</v>
      </c>
      <c r="I89" s="894"/>
      <c r="J89" s="304"/>
      <c r="K89" s="324"/>
      <c r="L89" s="315" t="s">
        <v>5900</v>
      </c>
      <c r="M89" s="2949"/>
      <c r="N89" s="2949"/>
      <c r="O89" s="2949"/>
      <c r="P89" s="316"/>
      <c r="Q89" s="67" t="s">
        <v>4598</v>
      </c>
      <c r="R89" s="17" t="s">
        <v>4649</v>
      </c>
      <c r="S89" s="552"/>
      <c r="T89" s="68"/>
    </row>
    <row r="90" spans="1:21" ht="18" customHeight="1" thickBot="1" x14ac:dyDescent="0.3">
      <c r="A90" s="109" t="s">
        <v>6323</v>
      </c>
      <c r="B90" s="35" t="s">
        <v>4638</v>
      </c>
      <c r="C90" s="39" t="s">
        <v>4583</v>
      </c>
      <c r="D90" s="2950"/>
      <c r="E90" s="2950"/>
      <c r="F90" s="2950"/>
      <c r="G90" s="317">
        <v>0.1</v>
      </c>
      <c r="H90" s="318" t="s">
        <v>5900</v>
      </c>
      <c r="I90" s="895"/>
      <c r="J90" s="319"/>
      <c r="K90" s="321"/>
      <c r="L90" s="318" t="s">
        <v>5900</v>
      </c>
      <c r="M90" s="2950"/>
      <c r="N90" s="2950"/>
      <c r="O90" s="2950"/>
      <c r="P90" s="317"/>
      <c r="Q90" s="35" t="s">
        <v>4598</v>
      </c>
      <c r="R90" s="35" t="s">
        <v>4649</v>
      </c>
      <c r="S90" s="553"/>
      <c r="T90" s="79"/>
    </row>
    <row r="91" spans="1:21" ht="15" thickTop="1" x14ac:dyDescent="0.25">
      <c r="L91" s="80" t="s">
        <v>5652</v>
      </c>
      <c r="M91" s="33">
        <f>SUM(D88:D90,M88:M90)</f>
        <v>0</v>
      </c>
      <c r="N91" s="33">
        <f>SUM(E88:E90,N88:N90)</f>
        <v>0</v>
      </c>
      <c r="O91" s="33">
        <f>SUM(F88:F90,O88:O90)</f>
        <v>0</v>
      </c>
    </row>
    <row r="107" ht="16.5" customHeight="1" x14ac:dyDescent="0.25"/>
  </sheetData>
  <mergeCells count="21">
    <mergeCell ref="D61:E61"/>
    <mergeCell ref="G61:I61"/>
    <mergeCell ref="N61:O61"/>
    <mergeCell ref="Q61:S61"/>
    <mergeCell ref="J85:K85"/>
    <mergeCell ref="D32:E32"/>
    <mergeCell ref="G32:I32"/>
    <mergeCell ref="N32:O32"/>
    <mergeCell ref="Q32:S32"/>
    <mergeCell ref="D45:E45"/>
    <mergeCell ref="G45:I45"/>
    <mergeCell ref="N45:O45"/>
    <mergeCell ref="Q45:S45"/>
    <mergeCell ref="D3:E3"/>
    <mergeCell ref="G3:I3"/>
    <mergeCell ref="N3:O3"/>
    <mergeCell ref="Q3:S3"/>
    <mergeCell ref="D16:E16"/>
    <mergeCell ref="G16:I16"/>
    <mergeCell ref="N16:O16"/>
    <mergeCell ref="Q16:S16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horizontalDpi="300" verticalDpi="300" r:id="rId1"/>
  <headerFooter>
    <oddFooter>&amp;L&amp;A&amp;C&amp;P/&amp;N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C282-C122-4035-850F-3EC8D00D0562}">
  <sheetPr>
    <tabColor rgb="FFFFFF00"/>
    <pageSetUpPr fitToPage="1"/>
  </sheetPr>
  <dimension ref="A1:V107"/>
  <sheetViews>
    <sheetView view="pageBreakPreview" zoomScale="80" zoomScaleNormal="80" zoomScaleSheetLayoutView="80" workbookViewId="0">
      <selection activeCell="U10" sqref="U10"/>
    </sheetView>
  </sheetViews>
  <sheetFormatPr defaultRowHeight="14.4" x14ac:dyDescent="0.25"/>
  <cols>
    <col min="1" max="1" width="18.296875" customWidth="1"/>
    <col min="2" max="3" width="6.796875" customWidth="1"/>
    <col min="4" max="4" width="8.09765625" customWidth="1"/>
    <col min="5" max="5" width="11.296875" customWidth="1"/>
    <col min="6" max="7" width="8.09765625" customWidth="1"/>
    <col min="8" max="8" width="8.19921875" bestFit="1" customWidth="1"/>
    <col min="9" max="9" width="8" bestFit="1" customWidth="1"/>
    <col min="10" max="10" width="10.296875" customWidth="1"/>
    <col min="11" max="11" width="18.296875" customWidth="1"/>
    <col min="12" max="12" width="8.296875" customWidth="1"/>
    <col min="13" max="13" width="6.796875" customWidth="1"/>
    <col min="14" max="14" width="8.09765625" customWidth="1"/>
    <col min="15" max="15" width="11.19921875" customWidth="1"/>
    <col min="16" max="17" width="8.09765625" customWidth="1"/>
    <col min="18" max="18" width="8.19921875" bestFit="1" customWidth="1"/>
    <col min="19" max="19" width="8" bestFit="1" customWidth="1"/>
    <col min="20" max="20" width="10.296875" customWidth="1"/>
  </cols>
  <sheetData>
    <row r="1" spans="1:22" x14ac:dyDescent="0.25">
      <c r="A1" s="2974" t="s">
        <v>9279</v>
      </c>
    </row>
    <row r="2" spans="1:22" ht="15" thickBot="1" x14ac:dyDescent="0.3">
      <c r="V2" s="2253"/>
    </row>
    <row r="3" spans="1:22" ht="18.600000000000001" thickTop="1" thickBot="1" x14ac:dyDescent="0.3">
      <c r="A3" s="2" t="s">
        <v>6942</v>
      </c>
      <c r="D3" s="3547" t="s">
        <v>6203</v>
      </c>
      <c r="E3" s="3553"/>
      <c r="F3" s="124"/>
      <c r="G3" s="3546" t="s">
        <v>6204</v>
      </c>
      <c r="H3" s="3546"/>
      <c r="I3" s="3546"/>
      <c r="K3" s="2" t="s">
        <v>6943</v>
      </c>
      <c r="N3" s="3547" t="s">
        <v>6203</v>
      </c>
      <c r="O3" s="3553"/>
      <c r="P3" s="124"/>
      <c r="Q3" s="3546" t="s">
        <v>6206</v>
      </c>
      <c r="R3" s="3546"/>
      <c r="S3" s="3546"/>
    </row>
    <row r="4" spans="1:22" ht="18" thickTop="1" thickBot="1" x14ac:dyDescent="0.3">
      <c r="A4" s="3"/>
      <c r="C4" s="1450" t="s">
        <v>4570</v>
      </c>
      <c r="D4" s="1451">
        <v>73.5</v>
      </c>
      <c r="E4" s="1452">
        <v>46</v>
      </c>
      <c r="F4" s="1453">
        <v>65.400000000000006</v>
      </c>
      <c r="G4" s="1454" t="s">
        <v>4571</v>
      </c>
      <c r="H4" s="133"/>
      <c r="I4" s="128"/>
      <c r="J4" s="530"/>
      <c r="K4" s="3"/>
      <c r="M4" s="1450" t="s">
        <v>4570</v>
      </c>
      <c r="N4" s="1451">
        <v>70.2</v>
      </c>
      <c r="O4" s="1452">
        <v>42.2</v>
      </c>
      <c r="P4" s="1453">
        <v>22.5</v>
      </c>
      <c r="Q4" s="1454" t="s">
        <v>4571</v>
      </c>
      <c r="R4" s="133"/>
      <c r="S4" s="128"/>
      <c r="T4" s="530"/>
    </row>
    <row r="5" spans="1:22" ht="15.6" thickTop="1" thickBot="1" x14ac:dyDescent="0.3">
      <c r="A5" s="5" t="s">
        <v>4636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8" t="s">
        <v>4579</v>
      </c>
      <c r="I5" s="549" t="s">
        <v>6207</v>
      </c>
      <c r="J5" s="9" t="s">
        <v>6208</v>
      </c>
      <c r="K5" s="5" t="s">
        <v>4636</v>
      </c>
      <c r="L5" s="6" t="s">
        <v>4573</v>
      </c>
      <c r="M5" s="7" t="s">
        <v>4574</v>
      </c>
      <c r="N5" s="6" t="s">
        <v>4575</v>
      </c>
      <c r="O5" s="6" t="s">
        <v>4576</v>
      </c>
      <c r="P5" s="6" t="s">
        <v>4577</v>
      </c>
      <c r="Q5" s="6" t="s">
        <v>4578</v>
      </c>
      <c r="R5" s="8" t="s">
        <v>4579</v>
      </c>
      <c r="S5" s="549" t="s">
        <v>6207</v>
      </c>
      <c r="T5" s="9" t="s">
        <v>6208</v>
      </c>
    </row>
    <row r="6" spans="1:22" ht="18" thickTop="1" x14ac:dyDescent="0.25">
      <c r="A6" s="10" t="s">
        <v>6209</v>
      </c>
      <c r="B6" s="11" t="s">
        <v>4638</v>
      </c>
      <c r="C6" s="12" t="s">
        <v>4583</v>
      </c>
      <c r="D6" s="2948">
        <v>0.88309422520718472</v>
      </c>
      <c r="E6" s="2948">
        <v>0.69963124085225104</v>
      </c>
      <c r="F6" s="2948">
        <v>1.0558780374879828</v>
      </c>
      <c r="G6" s="350"/>
      <c r="H6" s="13" t="s">
        <v>4971</v>
      </c>
      <c r="I6" s="898" t="s">
        <v>4585</v>
      </c>
      <c r="J6" s="14" t="s">
        <v>6210</v>
      </c>
      <c r="K6" s="10"/>
      <c r="L6" s="11" t="s">
        <v>4598</v>
      </c>
      <c r="M6" s="13" t="s">
        <v>4649</v>
      </c>
      <c r="N6" s="2948">
        <v>0</v>
      </c>
      <c r="O6" s="2948">
        <v>0</v>
      </c>
      <c r="P6" s="2948">
        <v>0</v>
      </c>
      <c r="Q6" s="15"/>
      <c r="R6" s="13" t="s">
        <v>4971</v>
      </c>
      <c r="S6" s="898" t="s">
        <v>4585</v>
      </c>
      <c r="T6" s="14"/>
    </row>
    <row r="7" spans="1:22" ht="17.25" customHeight="1" x14ac:dyDescent="0.25">
      <c r="A7" s="266" t="s">
        <v>6211</v>
      </c>
      <c r="B7" s="17" t="s">
        <v>4638</v>
      </c>
      <c r="C7" s="18" t="s">
        <v>4583</v>
      </c>
      <c r="D7" s="2949">
        <v>35.204763038432901</v>
      </c>
      <c r="E7" s="19"/>
      <c r="F7" s="19"/>
      <c r="G7" s="19"/>
      <c r="H7" s="17" t="s">
        <v>6212</v>
      </c>
      <c r="I7" s="899" t="s">
        <v>4586</v>
      </c>
      <c r="J7" s="20" t="s">
        <v>6210</v>
      </c>
      <c r="K7" s="266" t="s">
        <v>6213</v>
      </c>
      <c r="L7" s="17" t="s">
        <v>4638</v>
      </c>
      <c r="M7" s="18" t="s">
        <v>4583</v>
      </c>
      <c r="N7" s="2949">
        <v>39.463491239311345</v>
      </c>
      <c r="O7" s="19"/>
      <c r="P7" s="19"/>
      <c r="Q7" s="19"/>
      <c r="R7" s="17" t="s">
        <v>6212</v>
      </c>
      <c r="S7" s="899" t="s">
        <v>4586</v>
      </c>
      <c r="T7" s="20" t="s">
        <v>6210</v>
      </c>
    </row>
    <row r="8" spans="1:22" ht="17.25" customHeight="1" x14ac:dyDescent="0.25">
      <c r="A8" s="267" t="s">
        <v>6214</v>
      </c>
      <c r="B8" s="17" t="s">
        <v>4638</v>
      </c>
      <c r="C8" s="18" t="s">
        <v>4583</v>
      </c>
      <c r="D8" s="21"/>
      <c r="E8" s="2951">
        <v>32.497614890663677</v>
      </c>
      <c r="F8" s="21"/>
      <c r="G8" s="21"/>
      <c r="H8" s="17" t="s">
        <v>6212</v>
      </c>
      <c r="I8" s="899" t="s">
        <v>4645</v>
      </c>
      <c r="J8" s="20" t="s">
        <v>6210</v>
      </c>
      <c r="K8" s="268" t="s">
        <v>6215</v>
      </c>
      <c r="L8" s="17" t="s">
        <v>4638</v>
      </c>
      <c r="M8" s="18" t="s">
        <v>4583</v>
      </c>
      <c r="N8" s="21"/>
      <c r="O8" s="2951">
        <v>28.294762417245732</v>
      </c>
      <c r="P8" s="21"/>
      <c r="Q8" s="21"/>
      <c r="R8" s="17" t="s">
        <v>6212</v>
      </c>
      <c r="S8" s="899" t="s">
        <v>4645</v>
      </c>
      <c r="T8" s="20" t="s">
        <v>6210</v>
      </c>
    </row>
    <row r="9" spans="1:22" ht="17.25" customHeight="1" x14ac:dyDescent="0.25">
      <c r="A9" s="267" t="s">
        <v>6216</v>
      </c>
      <c r="B9" s="17" t="s">
        <v>4638</v>
      </c>
      <c r="C9" s="18" t="s">
        <v>4583</v>
      </c>
      <c r="D9" s="21"/>
      <c r="E9" s="21"/>
      <c r="F9" s="2951">
        <v>36.001729554855302</v>
      </c>
      <c r="G9" s="21"/>
      <c r="H9" s="17" t="s">
        <v>6212</v>
      </c>
      <c r="I9" s="899" t="s">
        <v>4591</v>
      </c>
      <c r="J9" s="20" t="s">
        <v>6210</v>
      </c>
      <c r="K9" s="268" t="s">
        <v>6217</v>
      </c>
      <c r="L9" s="17" t="s">
        <v>4598</v>
      </c>
      <c r="M9" s="17" t="s">
        <v>4649</v>
      </c>
      <c r="N9" s="21"/>
      <c r="O9" s="21"/>
      <c r="P9" s="2951">
        <v>0</v>
      </c>
      <c r="Q9" s="21"/>
      <c r="R9" s="17" t="s">
        <v>6212</v>
      </c>
      <c r="S9" s="899" t="s">
        <v>4591</v>
      </c>
      <c r="T9" s="20" t="s">
        <v>6210</v>
      </c>
    </row>
    <row r="10" spans="1:22" ht="17.25" customHeight="1" x14ac:dyDescent="0.25">
      <c r="A10" s="267" t="s">
        <v>6218</v>
      </c>
      <c r="B10" s="23" t="s">
        <v>4638</v>
      </c>
      <c r="C10" s="24" t="s">
        <v>4583</v>
      </c>
      <c r="D10" s="2952">
        <v>40.956166189057548</v>
      </c>
      <c r="E10" s="25"/>
      <c r="F10" s="25"/>
      <c r="G10" s="25"/>
      <c r="H10" s="23" t="s">
        <v>6212</v>
      </c>
      <c r="I10" s="899" t="s">
        <v>4648</v>
      </c>
      <c r="J10" s="26" t="s">
        <v>6210</v>
      </c>
      <c r="K10" s="268" t="s">
        <v>6219</v>
      </c>
      <c r="L10" s="23" t="s">
        <v>4638</v>
      </c>
      <c r="M10" s="24" t="s">
        <v>4583</v>
      </c>
      <c r="N10" s="2952">
        <v>9.638164960359088</v>
      </c>
      <c r="O10" s="25"/>
      <c r="P10" s="25"/>
      <c r="Q10" s="25"/>
      <c r="R10" s="23" t="s">
        <v>6212</v>
      </c>
      <c r="S10" s="899" t="s">
        <v>4648</v>
      </c>
      <c r="T10" s="26" t="s">
        <v>5839</v>
      </c>
    </row>
    <row r="11" spans="1:22" ht="17.25" customHeight="1" x14ac:dyDescent="0.25">
      <c r="A11" s="268" t="s">
        <v>6220</v>
      </c>
      <c r="B11" s="17" t="s">
        <v>4638</v>
      </c>
      <c r="C11" s="18" t="s">
        <v>4583</v>
      </c>
      <c r="D11" s="21"/>
      <c r="E11" s="2951">
        <v>12.319788629989153</v>
      </c>
      <c r="F11" s="21"/>
      <c r="G11" s="21"/>
      <c r="H11" s="17" t="s">
        <v>6212</v>
      </c>
      <c r="I11" s="899" t="s">
        <v>4596</v>
      </c>
      <c r="J11" s="20" t="s">
        <v>5839</v>
      </c>
      <c r="K11" s="268" t="s">
        <v>6221</v>
      </c>
      <c r="L11" s="17" t="s">
        <v>4638</v>
      </c>
      <c r="M11" s="18" t="s">
        <v>4583</v>
      </c>
      <c r="N11" s="21"/>
      <c r="O11" s="2951">
        <v>14.553166559694676</v>
      </c>
      <c r="P11" s="21"/>
      <c r="Q11" s="21"/>
      <c r="R11" s="17" t="s">
        <v>6212</v>
      </c>
      <c r="S11" s="899" t="s">
        <v>4596</v>
      </c>
      <c r="T11" s="20" t="s">
        <v>5839</v>
      </c>
    </row>
    <row r="12" spans="1:22" ht="17.25" customHeight="1" x14ac:dyDescent="0.25">
      <c r="A12" s="269" t="s">
        <v>6222</v>
      </c>
      <c r="B12" s="23" t="s">
        <v>4638</v>
      </c>
      <c r="C12" s="24" t="s">
        <v>4583</v>
      </c>
      <c r="D12" s="25"/>
      <c r="E12" s="25"/>
      <c r="F12" s="2952">
        <v>28.991037410787648</v>
      </c>
      <c r="G12" s="25"/>
      <c r="H12" s="23" t="s">
        <v>6212</v>
      </c>
      <c r="I12" s="899" t="s">
        <v>4652</v>
      </c>
      <c r="J12" s="26" t="s">
        <v>5839</v>
      </c>
      <c r="K12" s="268" t="s">
        <v>6223</v>
      </c>
      <c r="L12" s="23" t="s">
        <v>4638</v>
      </c>
      <c r="M12" s="24" t="s">
        <v>4583</v>
      </c>
      <c r="N12" s="25"/>
      <c r="O12" s="25"/>
      <c r="P12" s="2952">
        <v>22.223178083246335</v>
      </c>
      <c r="Q12" s="25"/>
      <c r="R12" s="23" t="s">
        <v>6212</v>
      </c>
      <c r="S12" s="899" t="s">
        <v>4652</v>
      </c>
      <c r="T12" s="26" t="s">
        <v>5839</v>
      </c>
    </row>
    <row r="13" spans="1:22" ht="17.25" customHeight="1" x14ac:dyDescent="0.25">
      <c r="A13" s="22"/>
      <c r="B13" s="17" t="s">
        <v>4598</v>
      </c>
      <c r="C13" s="17" t="s">
        <v>4649</v>
      </c>
      <c r="D13" s="2951">
        <v>0</v>
      </c>
      <c r="E13" s="21"/>
      <c r="F13" s="21"/>
      <c r="G13" s="21"/>
      <c r="H13" s="17" t="s">
        <v>6212</v>
      </c>
      <c r="I13" s="899" t="s">
        <v>4601</v>
      </c>
      <c r="J13" s="27"/>
      <c r="K13" s="268" t="s">
        <v>6224</v>
      </c>
      <c r="L13" s="23" t="s">
        <v>4638</v>
      </c>
      <c r="M13" s="24" t="s">
        <v>4583</v>
      </c>
      <c r="N13" s="2951">
        <v>22.384243363755044</v>
      </c>
      <c r="O13" s="21"/>
      <c r="P13" s="21"/>
      <c r="Q13" s="21"/>
      <c r="R13" s="17" t="s">
        <v>6212</v>
      </c>
      <c r="S13" s="899" t="s">
        <v>4601</v>
      </c>
      <c r="T13" s="20" t="s">
        <v>5839</v>
      </c>
    </row>
    <row r="14" spans="1:22" ht="17.25" customHeight="1" thickBot="1" x14ac:dyDescent="0.3">
      <c r="A14" s="28"/>
      <c r="B14" s="29" t="s">
        <v>4598</v>
      </c>
      <c r="C14" s="29" t="s">
        <v>4649</v>
      </c>
      <c r="D14" s="30"/>
      <c r="E14" s="2953">
        <v>0</v>
      </c>
      <c r="F14" s="30"/>
      <c r="G14" s="30"/>
      <c r="H14" s="29" t="s">
        <v>6212</v>
      </c>
      <c r="I14" s="900" t="s">
        <v>4655</v>
      </c>
      <c r="J14" s="31"/>
      <c r="K14" s="28"/>
      <c r="L14" s="29" t="s">
        <v>4598</v>
      </c>
      <c r="M14" s="29" t="s">
        <v>4649</v>
      </c>
      <c r="N14" s="30"/>
      <c r="O14" s="2953">
        <v>0</v>
      </c>
      <c r="P14" s="30"/>
      <c r="Q14" s="30"/>
      <c r="R14" s="29" t="s">
        <v>6212</v>
      </c>
      <c r="S14" s="900" t="s">
        <v>4655</v>
      </c>
      <c r="T14" s="31"/>
    </row>
    <row r="15" spans="1:22" ht="18.600000000000001" thickTop="1" thickBot="1" x14ac:dyDescent="0.3">
      <c r="C15" s="32" t="s">
        <v>5652</v>
      </c>
      <c r="D15" s="33">
        <f>SUM(D6:D14)</f>
        <v>77.044023452697644</v>
      </c>
      <c r="E15" s="33">
        <f>SUM(E6:E14)</f>
        <v>45.51703476150508</v>
      </c>
      <c r="F15" s="33">
        <f>SUM(F6:F14)</f>
        <v>66.048645003130929</v>
      </c>
      <c r="M15" s="32" t="s">
        <v>5652</v>
      </c>
      <c r="N15" s="33">
        <f>SUM(N6:N14)</f>
        <v>71.485899563425477</v>
      </c>
      <c r="O15" s="33">
        <f>SUM(O6:O14)</f>
        <v>42.847928976940409</v>
      </c>
      <c r="P15" s="33">
        <f>SUM(P6:P14)</f>
        <v>22.223178083246335</v>
      </c>
    </row>
    <row r="16" spans="1:22" ht="18.600000000000001" thickTop="1" thickBot="1" x14ac:dyDescent="0.3">
      <c r="A16" s="2" t="s">
        <v>6944</v>
      </c>
      <c r="D16" s="3547" t="s">
        <v>6203</v>
      </c>
      <c r="E16" s="3553"/>
      <c r="F16" s="124"/>
      <c r="G16" s="3546" t="s">
        <v>6226</v>
      </c>
      <c r="H16" s="3546"/>
      <c r="I16" s="3546"/>
      <c r="K16" s="644" t="s">
        <v>6945</v>
      </c>
      <c r="N16" s="3547" t="s">
        <v>6203</v>
      </c>
      <c r="O16" s="3553"/>
      <c r="P16" s="124"/>
      <c r="Q16" s="3546" t="s">
        <v>6228</v>
      </c>
      <c r="R16" s="3546"/>
      <c r="S16" s="3546"/>
    </row>
    <row r="17" spans="1:20" ht="18" thickTop="1" thickBot="1" x14ac:dyDescent="0.3">
      <c r="A17" s="3"/>
      <c r="C17" s="1450" t="s">
        <v>4570</v>
      </c>
      <c r="D17" s="1451">
        <v>67</v>
      </c>
      <c r="E17" s="1452">
        <v>32.4</v>
      </c>
      <c r="F17" s="1453">
        <v>27</v>
      </c>
      <c r="G17" s="1454" t="s">
        <v>4571</v>
      </c>
      <c r="H17" s="133"/>
      <c r="I17" s="128"/>
      <c r="J17" s="530"/>
      <c r="K17" s="3"/>
      <c r="M17" s="1450" t="s">
        <v>4570</v>
      </c>
      <c r="N17" s="1451">
        <v>44.8</v>
      </c>
      <c r="O17" s="1452">
        <v>68.400000000000006</v>
      </c>
      <c r="P17" s="1453">
        <v>18</v>
      </c>
      <c r="Q17" s="1454" t="s">
        <v>4571</v>
      </c>
      <c r="R17" s="133"/>
      <c r="S17" s="128"/>
      <c r="T17" s="530"/>
    </row>
    <row r="18" spans="1:20" ht="15.6" thickTop="1" thickBot="1" x14ac:dyDescent="0.3">
      <c r="A18" s="5" t="s">
        <v>4636</v>
      </c>
      <c r="B18" s="6" t="s">
        <v>4573</v>
      </c>
      <c r="C18" s="7" t="s">
        <v>4574</v>
      </c>
      <c r="D18" s="6" t="s">
        <v>4575</v>
      </c>
      <c r="E18" s="6" t="s">
        <v>4576</v>
      </c>
      <c r="F18" s="6" t="s">
        <v>4577</v>
      </c>
      <c r="G18" s="6" t="s">
        <v>4578</v>
      </c>
      <c r="H18" s="8" t="s">
        <v>4579</v>
      </c>
      <c r="I18" s="549" t="s">
        <v>6207</v>
      </c>
      <c r="J18" s="9" t="s">
        <v>6208</v>
      </c>
      <c r="K18" s="5" t="s">
        <v>4636</v>
      </c>
      <c r="L18" s="6" t="s">
        <v>4573</v>
      </c>
      <c r="M18" s="7" t="s">
        <v>4574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8" t="s">
        <v>4579</v>
      </c>
      <c r="S18" s="549" t="s">
        <v>6207</v>
      </c>
      <c r="T18" s="9" t="s">
        <v>6208</v>
      </c>
    </row>
    <row r="19" spans="1:20" ht="18" thickTop="1" x14ac:dyDescent="0.25">
      <c r="A19" s="272" t="s">
        <v>6229</v>
      </c>
      <c r="B19" s="11" t="s">
        <v>4638</v>
      </c>
      <c r="C19" s="12" t="s">
        <v>4583</v>
      </c>
      <c r="D19" s="2948">
        <v>10.613822537069195</v>
      </c>
      <c r="E19" s="15"/>
      <c r="F19" s="15"/>
      <c r="G19" s="15"/>
      <c r="H19" s="13" t="s">
        <v>6212</v>
      </c>
      <c r="I19" s="898" t="s">
        <v>4585</v>
      </c>
      <c r="J19" s="14" t="s">
        <v>5839</v>
      </c>
      <c r="K19" s="648" t="s">
        <v>6230</v>
      </c>
      <c r="L19" s="11" t="s">
        <v>4638</v>
      </c>
      <c r="M19" s="12" t="s">
        <v>4583</v>
      </c>
      <c r="N19" s="2948">
        <v>22.660402651884617</v>
      </c>
      <c r="O19" s="15"/>
      <c r="P19" s="15"/>
      <c r="Q19" s="15"/>
      <c r="R19" s="13" t="s">
        <v>6212</v>
      </c>
      <c r="S19" s="898" t="s">
        <v>4585</v>
      </c>
      <c r="T19" s="645" t="s">
        <v>6231</v>
      </c>
    </row>
    <row r="20" spans="1:20" ht="17.25" customHeight="1" x14ac:dyDescent="0.25">
      <c r="A20" s="266" t="s">
        <v>6232</v>
      </c>
      <c r="B20" s="17" t="s">
        <v>4638</v>
      </c>
      <c r="C20" s="18" t="s">
        <v>4583</v>
      </c>
      <c r="D20" s="19"/>
      <c r="E20" s="2949">
        <v>0</v>
      </c>
      <c r="F20" s="19"/>
      <c r="G20" s="19"/>
      <c r="H20" s="17" t="s">
        <v>6212</v>
      </c>
      <c r="I20" s="899" t="s">
        <v>4586</v>
      </c>
      <c r="J20" s="20" t="s">
        <v>5839</v>
      </c>
      <c r="K20" s="266" t="s">
        <v>6233</v>
      </c>
      <c r="L20" s="17" t="s">
        <v>4638</v>
      </c>
      <c r="M20" s="18" t="s">
        <v>4583</v>
      </c>
      <c r="N20" s="19"/>
      <c r="O20" s="2949">
        <v>33.27912483002352</v>
      </c>
      <c r="P20" s="19"/>
      <c r="Q20" s="19"/>
      <c r="R20" s="17" t="s">
        <v>6212</v>
      </c>
      <c r="S20" s="899" t="s">
        <v>4586</v>
      </c>
      <c r="T20" s="651" t="s">
        <v>6234</v>
      </c>
    </row>
    <row r="21" spans="1:20" ht="17.25" customHeight="1" x14ac:dyDescent="0.25">
      <c r="A21" s="267" t="s">
        <v>6235</v>
      </c>
      <c r="B21" s="17" t="s">
        <v>4638</v>
      </c>
      <c r="C21" s="18" t="s">
        <v>4583</v>
      </c>
      <c r="D21" s="21"/>
      <c r="E21" s="21"/>
      <c r="F21" s="2951">
        <v>8.9533780969466861</v>
      </c>
      <c r="G21" s="21"/>
      <c r="H21" s="17" t="s">
        <v>6212</v>
      </c>
      <c r="I21" s="899" t="s">
        <v>4645</v>
      </c>
      <c r="J21" s="20" t="s">
        <v>5839</v>
      </c>
      <c r="K21" s="649" t="s">
        <v>6236</v>
      </c>
      <c r="L21" s="17" t="s">
        <v>4638</v>
      </c>
      <c r="M21" s="18" t="s">
        <v>4583</v>
      </c>
      <c r="N21" s="21"/>
      <c r="O21" s="21"/>
      <c r="P21" s="2951">
        <v>5.4024143151574489</v>
      </c>
      <c r="Q21" s="21"/>
      <c r="R21" s="17" t="s">
        <v>6212</v>
      </c>
      <c r="S21" s="899" t="s">
        <v>4645</v>
      </c>
      <c r="T21" s="647" t="s">
        <v>6237</v>
      </c>
    </row>
    <row r="22" spans="1:20" ht="17.25" customHeight="1" x14ac:dyDescent="0.25">
      <c r="A22" s="267" t="s">
        <v>6238</v>
      </c>
      <c r="B22" s="17" t="s">
        <v>4638</v>
      </c>
      <c r="C22" s="18" t="s">
        <v>4583</v>
      </c>
      <c r="D22" s="2951">
        <v>6.9283637505947997</v>
      </c>
      <c r="E22" s="21"/>
      <c r="F22" s="21"/>
      <c r="G22" s="21"/>
      <c r="H22" s="17" t="s">
        <v>6212</v>
      </c>
      <c r="I22" s="899" t="s">
        <v>4591</v>
      </c>
      <c r="J22" s="20" t="s">
        <v>5839</v>
      </c>
      <c r="K22" s="267" t="s">
        <v>6239</v>
      </c>
      <c r="L22" s="17" t="s">
        <v>4638</v>
      </c>
      <c r="M22" s="18" t="s">
        <v>4583</v>
      </c>
      <c r="N22" s="2951">
        <v>9.4718150903506704</v>
      </c>
      <c r="O22" s="21"/>
      <c r="P22" s="21"/>
      <c r="Q22" s="21"/>
      <c r="R22" s="17" t="s">
        <v>6212</v>
      </c>
      <c r="S22" s="899" t="s">
        <v>4591</v>
      </c>
      <c r="T22" s="651" t="s">
        <v>6234</v>
      </c>
    </row>
    <row r="23" spans="1:20" ht="17.25" customHeight="1" x14ac:dyDescent="0.25">
      <c r="A23" s="267" t="s">
        <v>6240</v>
      </c>
      <c r="B23" s="23" t="s">
        <v>4638</v>
      </c>
      <c r="C23" s="18" t="s">
        <v>4583</v>
      </c>
      <c r="D23" s="25"/>
      <c r="E23" s="2951">
        <v>0</v>
      </c>
      <c r="F23" s="25"/>
      <c r="G23" s="25"/>
      <c r="H23" s="23" t="s">
        <v>6212</v>
      </c>
      <c r="I23" s="899" t="s">
        <v>4648</v>
      </c>
      <c r="J23" s="26" t="s">
        <v>5839</v>
      </c>
      <c r="K23" s="649" t="s">
        <v>6241</v>
      </c>
      <c r="L23" s="23" t="s">
        <v>4638</v>
      </c>
      <c r="M23" s="24" t="s">
        <v>4583</v>
      </c>
      <c r="N23" s="25"/>
      <c r="O23" s="2951">
        <v>7.4679028454229446</v>
      </c>
      <c r="P23" s="25"/>
      <c r="Q23" s="25"/>
      <c r="R23" s="23" t="s">
        <v>6212</v>
      </c>
      <c r="S23" s="899" t="s">
        <v>4648</v>
      </c>
      <c r="T23" s="646" t="s">
        <v>6237</v>
      </c>
    </row>
    <row r="24" spans="1:20" ht="17.25" customHeight="1" x14ac:dyDescent="0.25">
      <c r="A24" s="267" t="s">
        <v>6242</v>
      </c>
      <c r="B24" s="17" t="s">
        <v>4638</v>
      </c>
      <c r="C24" s="18" t="s">
        <v>4583</v>
      </c>
      <c r="D24" s="21"/>
      <c r="E24" s="21"/>
      <c r="F24" s="2951">
        <v>0</v>
      </c>
      <c r="G24" s="21"/>
      <c r="H24" s="17" t="s">
        <v>6212</v>
      </c>
      <c r="I24" s="899" t="s">
        <v>4596</v>
      </c>
      <c r="J24" s="20" t="s">
        <v>5839</v>
      </c>
      <c r="K24" s="267" t="s">
        <v>6243</v>
      </c>
      <c r="L24" s="17" t="s">
        <v>4638</v>
      </c>
      <c r="M24" s="18" t="s">
        <v>4583</v>
      </c>
      <c r="N24" s="21"/>
      <c r="O24" s="21"/>
      <c r="P24" s="2951">
        <v>12.239970519278829</v>
      </c>
      <c r="Q24" s="21"/>
      <c r="R24" s="17" t="s">
        <v>6212</v>
      </c>
      <c r="S24" s="899" t="s">
        <v>4596</v>
      </c>
      <c r="T24" s="651" t="s">
        <v>6234</v>
      </c>
    </row>
    <row r="25" spans="1:20" ht="17.25" customHeight="1" x14ac:dyDescent="0.25">
      <c r="A25" s="266" t="s">
        <v>6244</v>
      </c>
      <c r="B25" s="23" t="s">
        <v>4638</v>
      </c>
      <c r="C25" s="24" t="s">
        <v>4583</v>
      </c>
      <c r="D25" s="2952">
        <v>8.3673619598546978</v>
      </c>
      <c r="E25" s="25"/>
      <c r="F25" s="25"/>
      <c r="G25" s="25"/>
      <c r="H25" s="23" t="s">
        <v>6212</v>
      </c>
      <c r="I25" s="899" t="s">
        <v>4652</v>
      </c>
      <c r="J25" s="26" t="s">
        <v>5839</v>
      </c>
      <c r="K25" s="650" t="s">
        <v>6245</v>
      </c>
      <c r="L25" s="23" t="s">
        <v>4638</v>
      </c>
      <c r="M25" s="24" t="s">
        <v>4583</v>
      </c>
      <c r="N25" s="2952">
        <v>13.052915323668921</v>
      </c>
      <c r="O25" s="25"/>
      <c r="P25" s="25"/>
      <c r="Q25" s="25"/>
      <c r="R25" s="23" t="s">
        <v>6212</v>
      </c>
      <c r="S25" s="899" t="s">
        <v>4652</v>
      </c>
      <c r="T25" s="646" t="s">
        <v>6237</v>
      </c>
    </row>
    <row r="26" spans="1:20" ht="17.25" customHeight="1" x14ac:dyDescent="0.25">
      <c r="A26" s="267" t="s">
        <v>6246</v>
      </c>
      <c r="B26" s="23" t="s">
        <v>4638</v>
      </c>
      <c r="C26" s="24" t="s">
        <v>4583</v>
      </c>
      <c r="D26" s="21"/>
      <c r="E26" s="2951">
        <v>14.098161535252437</v>
      </c>
      <c r="F26" s="21"/>
      <c r="G26" s="21"/>
      <c r="H26" s="17" t="s">
        <v>6212</v>
      </c>
      <c r="I26" s="899" t="s">
        <v>4601</v>
      </c>
      <c r="J26" s="20" t="s">
        <v>5839</v>
      </c>
      <c r="K26" s="267" t="s">
        <v>6247</v>
      </c>
      <c r="L26" s="23" t="s">
        <v>4638</v>
      </c>
      <c r="M26" s="24" t="s">
        <v>4583</v>
      </c>
      <c r="N26" s="21"/>
      <c r="O26" s="2951">
        <v>27.022251295741725</v>
      </c>
      <c r="P26" s="21"/>
      <c r="Q26" s="21"/>
      <c r="R26" s="17" t="s">
        <v>6212</v>
      </c>
      <c r="S26" s="899" t="s">
        <v>4601</v>
      </c>
      <c r="T26" s="651" t="s">
        <v>6234</v>
      </c>
    </row>
    <row r="27" spans="1:20" ht="17.25" customHeight="1" x14ac:dyDescent="0.25">
      <c r="A27" s="267" t="s">
        <v>6248</v>
      </c>
      <c r="B27" s="23" t="s">
        <v>4638</v>
      </c>
      <c r="C27" s="17" t="s">
        <v>4649</v>
      </c>
      <c r="D27" s="21"/>
      <c r="E27" s="21"/>
      <c r="F27" s="2951">
        <v>0</v>
      </c>
      <c r="G27" s="21"/>
      <c r="H27" s="17" t="s">
        <v>6212</v>
      </c>
      <c r="I27" s="899" t="s">
        <v>4655</v>
      </c>
      <c r="J27" s="20" t="s">
        <v>5839</v>
      </c>
      <c r="K27" s="267" t="s">
        <v>6249</v>
      </c>
      <c r="L27" s="23" t="s">
        <v>4638</v>
      </c>
      <c r="M27" s="24" t="s">
        <v>4583</v>
      </c>
      <c r="N27" s="21"/>
      <c r="O27" s="21"/>
      <c r="P27" s="2951">
        <v>0</v>
      </c>
      <c r="Q27" s="21"/>
      <c r="R27" s="17" t="s">
        <v>6212</v>
      </c>
      <c r="S27" s="899" t="s">
        <v>4655</v>
      </c>
      <c r="T27" s="653" t="s">
        <v>6250</v>
      </c>
    </row>
    <row r="28" spans="1:20" ht="17.25" customHeight="1" x14ac:dyDescent="0.25">
      <c r="A28" s="267" t="s">
        <v>6251</v>
      </c>
      <c r="B28" s="23" t="s">
        <v>4638</v>
      </c>
      <c r="C28" s="24" t="s">
        <v>4659</v>
      </c>
      <c r="D28" s="2951">
        <v>39.666105423958349</v>
      </c>
      <c r="E28" s="21"/>
      <c r="F28" s="21"/>
      <c r="G28" s="21"/>
      <c r="H28" s="17" t="s">
        <v>6212</v>
      </c>
      <c r="I28" s="899" t="s">
        <v>4604</v>
      </c>
      <c r="J28" s="20" t="s">
        <v>5839</v>
      </c>
      <c r="K28" s="267" t="s">
        <v>6252</v>
      </c>
      <c r="L28" s="23" t="s">
        <v>4638</v>
      </c>
      <c r="M28" s="24" t="s">
        <v>4583</v>
      </c>
      <c r="N28" s="2951">
        <v>0</v>
      </c>
      <c r="O28" s="21"/>
      <c r="P28" s="21"/>
      <c r="Q28" s="21"/>
      <c r="R28" s="17" t="s">
        <v>6212</v>
      </c>
      <c r="S28" s="899" t="s">
        <v>4604</v>
      </c>
      <c r="T28" s="652" t="s">
        <v>6253</v>
      </c>
    </row>
    <row r="29" spans="1:20" ht="17.25" customHeight="1" x14ac:dyDescent="0.25">
      <c r="A29" s="22"/>
      <c r="B29" s="17" t="s">
        <v>4598</v>
      </c>
      <c r="C29" s="17" t="s">
        <v>4649</v>
      </c>
      <c r="D29" s="21"/>
      <c r="E29" s="2951">
        <v>0</v>
      </c>
      <c r="F29" s="21"/>
      <c r="G29" s="21"/>
      <c r="H29" s="17" t="s">
        <v>6212</v>
      </c>
      <c r="I29" s="899" t="s">
        <v>4660</v>
      </c>
      <c r="J29" s="27"/>
      <c r="K29" s="22"/>
      <c r="L29" s="17" t="s">
        <v>4598</v>
      </c>
      <c r="M29" s="17" t="s">
        <v>4649</v>
      </c>
      <c r="N29" s="21"/>
      <c r="O29" s="2951">
        <v>0</v>
      </c>
      <c r="P29" s="21"/>
      <c r="Q29" s="21"/>
      <c r="R29" s="17" t="s">
        <v>6212</v>
      </c>
      <c r="S29" s="899" t="s">
        <v>4660</v>
      </c>
      <c r="T29" s="27"/>
    </row>
    <row r="30" spans="1:20" ht="17.25" customHeight="1" thickBot="1" x14ac:dyDescent="0.3">
      <c r="A30" s="34"/>
      <c r="B30" s="35" t="s">
        <v>4598</v>
      </c>
      <c r="C30" s="35" t="s">
        <v>4649</v>
      </c>
      <c r="D30" s="36"/>
      <c r="E30" s="36"/>
      <c r="F30" s="2950">
        <v>0</v>
      </c>
      <c r="G30" s="36"/>
      <c r="H30" s="35" t="s">
        <v>6212</v>
      </c>
      <c r="I30" s="553" t="s">
        <v>4883</v>
      </c>
      <c r="J30" s="37"/>
      <c r="K30" s="34"/>
      <c r="L30" s="35" t="s">
        <v>4598</v>
      </c>
      <c r="M30" s="35" t="s">
        <v>4649</v>
      </c>
      <c r="N30" s="36"/>
      <c r="O30" s="36"/>
      <c r="P30" s="2950">
        <v>0</v>
      </c>
      <c r="Q30" s="36"/>
      <c r="R30" s="35" t="s">
        <v>6212</v>
      </c>
      <c r="S30" s="553" t="s">
        <v>4883</v>
      </c>
      <c r="T30" s="37"/>
    </row>
    <row r="31" spans="1:20" ht="18.600000000000001" thickTop="1" thickBot="1" x14ac:dyDescent="0.3">
      <c r="C31" s="32" t="s">
        <v>5652</v>
      </c>
      <c r="D31" s="33">
        <f>SUM(D19:D30)</f>
        <v>65.575653671477042</v>
      </c>
      <c r="E31" s="33">
        <f>SUM(E19:E30)</f>
        <v>14.098161535252437</v>
      </c>
      <c r="F31" s="33">
        <f>SUM(F19:F30)</f>
        <v>8.9533780969466861</v>
      </c>
      <c r="M31" s="32" t="s">
        <v>5652</v>
      </c>
      <c r="N31" s="33">
        <f>SUM(N19:N30)</f>
        <v>45.185133065904203</v>
      </c>
      <c r="O31" s="33">
        <f>SUM(O19:O30)</f>
        <v>67.769278971188186</v>
      </c>
      <c r="P31" s="33">
        <f>SUM(P19:P30)</f>
        <v>17.642384834436278</v>
      </c>
    </row>
    <row r="32" spans="1:20" ht="18.600000000000001" thickTop="1" thickBot="1" x14ac:dyDescent="0.3">
      <c r="A32" s="2" t="s">
        <v>6946</v>
      </c>
      <c r="D32" s="3547" t="s">
        <v>6203</v>
      </c>
      <c r="E32" s="3553"/>
      <c r="F32" s="124"/>
      <c r="G32" s="3546" t="s">
        <v>6255</v>
      </c>
      <c r="H32" s="3546"/>
      <c r="I32" s="3546"/>
      <c r="K32" s="2" t="s">
        <v>6947</v>
      </c>
      <c r="N32" s="3547" t="s">
        <v>6203</v>
      </c>
      <c r="O32" s="3553"/>
      <c r="P32" s="124"/>
      <c r="Q32" s="3546" t="s">
        <v>6257</v>
      </c>
      <c r="R32" s="3546"/>
      <c r="S32" s="3546"/>
    </row>
    <row r="33" spans="1:20" ht="18" thickTop="1" thickBot="1" x14ac:dyDescent="0.3">
      <c r="A33" s="3"/>
      <c r="C33" s="1450" t="s">
        <v>4570</v>
      </c>
      <c r="D33" s="1451">
        <v>46.5</v>
      </c>
      <c r="E33" s="1452">
        <v>43.9</v>
      </c>
      <c r="F33" s="1453">
        <v>43.5</v>
      </c>
      <c r="G33" s="1454" t="s">
        <v>4571</v>
      </c>
      <c r="H33" s="133"/>
      <c r="I33" s="128"/>
      <c r="J33" s="530"/>
      <c r="K33" s="3"/>
      <c r="M33" s="1450" t="s">
        <v>4570</v>
      </c>
      <c r="N33" s="1451">
        <v>77.599999999999994</v>
      </c>
      <c r="O33" s="1452">
        <v>59.1</v>
      </c>
      <c r="P33" s="1453">
        <v>50.5</v>
      </c>
      <c r="Q33" s="1454" t="s">
        <v>4571</v>
      </c>
      <c r="R33" s="133"/>
      <c r="S33" s="128"/>
      <c r="T33" s="530"/>
    </row>
    <row r="34" spans="1:20" ht="15.6" thickTop="1" thickBot="1" x14ac:dyDescent="0.3">
      <c r="A34" s="5" t="s">
        <v>4636</v>
      </c>
      <c r="B34" s="6" t="s">
        <v>4573</v>
      </c>
      <c r="C34" s="7" t="s">
        <v>4574</v>
      </c>
      <c r="D34" s="6" t="s">
        <v>4575</v>
      </c>
      <c r="E34" s="6" t="s">
        <v>4576</v>
      </c>
      <c r="F34" s="6" t="s">
        <v>4577</v>
      </c>
      <c r="G34" s="6" t="s">
        <v>4578</v>
      </c>
      <c r="H34" s="8" t="s">
        <v>4579</v>
      </c>
      <c r="I34" s="549" t="s">
        <v>6207</v>
      </c>
      <c r="J34" s="9" t="s">
        <v>6208</v>
      </c>
      <c r="K34" s="5" t="s">
        <v>4636</v>
      </c>
      <c r="L34" s="6" t="s">
        <v>4573</v>
      </c>
      <c r="M34" s="7" t="s">
        <v>4574</v>
      </c>
      <c r="N34" s="6" t="s">
        <v>4575</v>
      </c>
      <c r="O34" s="6" t="s">
        <v>4576</v>
      </c>
      <c r="P34" s="6" t="s">
        <v>4577</v>
      </c>
      <c r="Q34" s="6" t="s">
        <v>4578</v>
      </c>
      <c r="R34" s="8" t="s">
        <v>4579</v>
      </c>
      <c r="S34" s="549" t="s">
        <v>6207</v>
      </c>
      <c r="T34" s="9" t="s">
        <v>6208</v>
      </c>
    </row>
    <row r="35" spans="1:20" ht="18" thickTop="1" x14ac:dyDescent="0.25">
      <c r="A35" s="272" t="s">
        <v>6258</v>
      </c>
      <c r="B35" s="11" t="s">
        <v>4638</v>
      </c>
      <c r="C35" s="12" t="s">
        <v>4730</v>
      </c>
      <c r="D35" s="2948">
        <v>0</v>
      </c>
      <c r="E35" s="2948">
        <v>0</v>
      </c>
      <c r="F35" s="2948">
        <v>0</v>
      </c>
      <c r="G35" s="15"/>
      <c r="H35" s="13" t="s">
        <v>6259</v>
      </c>
      <c r="I35" s="898" t="s">
        <v>4585</v>
      </c>
      <c r="J35" s="14"/>
      <c r="K35" s="10" t="s">
        <v>6260</v>
      </c>
      <c r="L35" s="11" t="s">
        <v>4638</v>
      </c>
      <c r="M35" s="12" t="s">
        <v>4583</v>
      </c>
      <c r="N35" s="2948">
        <v>1.2632564180482215</v>
      </c>
      <c r="O35" s="2948">
        <v>1.0082817775556974</v>
      </c>
      <c r="P35" s="2948">
        <v>1.4699586035302343</v>
      </c>
      <c r="Q35" s="350"/>
      <c r="R35" s="13" t="s">
        <v>4971</v>
      </c>
      <c r="S35" s="898" t="s">
        <v>4585</v>
      </c>
      <c r="T35" s="14" t="s">
        <v>6210</v>
      </c>
    </row>
    <row r="36" spans="1:20" ht="17.25" customHeight="1" x14ac:dyDescent="0.25">
      <c r="A36" s="16" t="s">
        <v>6261</v>
      </c>
      <c r="B36" s="17" t="s">
        <v>4638</v>
      </c>
      <c r="C36" s="18" t="s">
        <v>4583</v>
      </c>
      <c r="D36" s="2949">
        <v>30.563636341326092</v>
      </c>
      <c r="E36" s="2949">
        <v>27.970544474208886</v>
      </c>
      <c r="F36" s="2949">
        <v>29.485750112687828</v>
      </c>
      <c r="G36" s="351"/>
      <c r="H36" s="17" t="s">
        <v>6259</v>
      </c>
      <c r="I36" s="899" t="s">
        <v>4586</v>
      </c>
      <c r="J36" s="20" t="s">
        <v>6262</v>
      </c>
      <c r="K36" s="266" t="s">
        <v>6263</v>
      </c>
      <c r="L36" s="17" t="s">
        <v>4638</v>
      </c>
      <c r="M36" s="18" t="s">
        <v>4583</v>
      </c>
      <c r="N36" s="2949">
        <v>37.499760826525353</v>
      </c>
      <c r="O36" s="19"/>
      <c r="P36" s="19"/>
      <c r="Q36" s="19"/>
      <c r="R36" s="17" t="s">
        <v>6212</v>
      </c>
      <c r="S36" s="899" t="s">
        <v>4586</v>
      </c>
      <c r="T36" s="20" t="s">
        <v>6210</v>
      </c>
    </row>
    <row r="37" spans="1:20" ht="17.25" customHeight="1" thickBot="1" x14ac:dyDescent="0.3">
      <c r="A37" s="16" t="s">
        <v>6264</v>
      </c>
      <c r="B37" s="35" t="s">
        <v>4638</v>
      </c>
      <c r="C37" s="39" t="s">
        <v>4583</v>
      </c>
      <c r="D37" s="2950">
        <v>15.194301715356664</v>
      </c>
      <c r="E37" s="2950">
        <v>14.797817009504662</v>
      </c>
      <c r="F37" s="2950">
        <v>14.650281720568838</v>
      </c>
      <c r="G37" s="353"/>
      <c r="H37" s="35" t="s">
        <v>6259</v>
      </c>
      <c r="I37" s="553" t="s">
        <v>4590</v>
      </c>
      <c r="J37" s="40" t="s">
        <v>6262</v>
      </c>
      <c r="K37" s="267" t="s">
        <v>6265</v>
      </c>
      <c r="L37" s="17" t="s">
        <v>4638</v>
      </c>
      <c r="M37" s="18" t="s">
        <v>4583</v>
      </c>
      <c r="N37" s="21"/>
      <c r="O37" s="2951">
        <v>34.267751101231973</v>
      </c>
      <c r="P37" s="21"/>
      <c r="Q37" s="21"/>
      <c r="R37" s="17" t="s">
        <v>6212</v>
      </c>
      <c r="S37" s="899" t="s">
        <v>4645</v>
      </c>
      <c r="T37" s="20" t="s">
        <v>6210</v>
      </c>
    </row>
    <row r="38" spans="1:20" ht="17.25" customHeight="1" thickTop="1" x14ac:dyDescent="0.25">
      <c r="A38" s="41"/>
      <c r="B38" s="42"/>
      <c r="C38" s="32" t="s">
        <v>5652</v>
      </c>
      <c r="D38" s="1239">
        <f>SUM(D35:D37)</f>
        <v>45.757938056682754</v>
      </c>
      <c r="E38" s="1239">
        <f t="shared" ref="E38:G38" si="0">SUM(E35:E37)</f>
        <v>42.768361483713548</v>
      </c>
      <c r="F38" s="1239">
        <f t="shared" si="0"/>
        <v>44.136031833256666</v>
      </c>
      <c r="G38" s="1239">
        <f t="shared" si="0"/>
        <v>0</v>
      </c>
      <c r="H38" s="42"/>
      <c r="I38" s="892"/>
      <c r="J38" s="44"/>
      <c r="K38" s="267" t="s">
        <v>6266</v>
      </c>
      <c r="L38" s="17" t="s">
        <v>4638</v>
      </c>
      <c r="M38" s="18" t="s">
        <v>4583</v>
      </c>
      <c r="N38" s="21"/>
      <c r="O38" s="21"/>
      <c r="P38" s="2951">
        <v>37.263882479424367</v>
      </c>
      <c r="Q38" s="21"/>
      <c r="R38" s="17" t="s">
        <v>6212</v>
      </c>
      <c r="S38" s="899" t="s">
        <v>4591</v>
      </c>
      <c r="T38" s="20" t="s">
        <v>6210</v>
      </c>
    </row>
    <row r="39" spans="1:20" ht="17.25" customHeight="1" x14ac:dyDescent="0.25">
      <c r="A39" s="45"/>
      <c r="B39" s="23"/>
      <c r="C39" s="24"/>
      <c r="D39" s="25"/>
      <c r="E39" s="25"/>
      <c r="F39" s="25"/>
      <c r="G39" s="25"/>
      <c r="H39" s="23"/>
      <c r="I39" s="557"/>
      <c r="J39" s="46"/>
      <c r="K39" s="267" t="s">
        <v>6267</v>
      </c>
      <c r="L39" s="23" t="s">
        <v>4638</v>
      </c>
      <c r="M39" s="24" t="s">
        <v>4583</v>
      </c>
      <c r="N39" s="2952">
        <v>41.480361062183569</v>
      </c>
      <c r="O39" s="25"/>
      <c r="P39" s="25"/>
      <c r="Q39" s="25"/>
      <c r="R39" s="23" t="s">
        <v>6212</v>
      </c>
      <c r="S39" s="899" t="s">
        <v>4648</v>
      </c>
      <c r="T39" s="26" t="s">
        <v>6210</v>
      </c>
    </row>
    <row r="40" spans="1:20" ht="17.25" customHeight="1" x14ac:dyDescent="0.25">
      <c r="A40" s="45"/>
      <c r="B40" s="17"/>
      <c r="C40" s="18"/>
      <c r="D40" s="21"/>
      <c r="E40" s="21"/>
      <c r="F40" s="21"/>
      <c r="G40" s="21"/>
      <c r="H40" s="17"/>
      <c r="I40" s="551"/>
      <c r="J40" s="27"/>
      <c r="K40" s="268" t="s">
        <v>6268</v>
      </c>
      <c r="L40" s="17" t="s">
        <v>4638</v>
      </c>
      <c r="M40" s="18" t="s">
        <v>4583</v>
      </c>
      <c r="N40" s="21"/>
      <c r="O40" s="2951">
        <v>23.534469729822991</v>
      </c>
      <c r="P40" s="21"/>
      <c r="Q40" s="21"/>
      <c r="R40" s="17" t="s">
        <v>6212</v>
      </c>
      <c r="S40" s="899" t="s">
        <v>4596</v>
      </c>
      <c r="T40" s="20" t="s">
        <v>5839</v>
      </c>
    </row>
    <row r="41" spans="1:20" ht="17.25" customHeight="1" x14ac:dyDescent="0.25">
      <c r="A41" s="47"/>
      <c r="B41" s="23"/>
      <c r="C41" s="24"/>
      <c r="D41" s="25"/>
      <c r="E41" s="25"/>
      <c r="F41" s="25"/>
      <c r="G41" s="25"/>
      <c r="H41" s="23"/>
      <c r="I41" s="557"/>
      <c r="J41" s="46"/>
      <c r="K41" s="269" t="s">
        <v>6269</v>
      </c>
      <c r="L41" s="23" t="s">
        <v>4638</v>
      </c>
      <c r="M41" s="24" t="s">
        <v>4583</v>
      </c>
      <c r="N41" s="25"/>
      <c r="O41" s="25"/>
      <c r="P41" s="2952">
        <v>12.607986840012897</v>
      </c>
      <c r="Q41" s="25"/>
      <c r="R41" s="23" t="s">
        <v>6212</v>
      </c>
      <c r="S41" s="899" t="s">
        <v>4652</v>
      </c>
      <c r="T41" s="26" t="s">
        <v>5839</v>
      </c>
    </row>
    <row r="42" spans="1:20" ht="17.25" customHeight="1" x14ac:dyDescent="0.25">
      <c r="A42" s="45"/>
      <c r="B42" s="23"/>
      <c r="C42" s="24"/>
      <c r="D42" s="21"/>
      <c r="E42" s="21"/>
      <c r="F42" s="21"/>
      <c r="G42" s="21"/>
      <c r="H42" s="17"/>
      <c r="I42" s="551"/>
      <c r="J42" s="27"/>
      <c r="K42" s="22"/>
      <c r="L42" s="17" t="s">
        <v>4598</v>
      </c>
      <c r="M42" s="17" t="s">
        <v>4649</v>
      </c>
      <c r="N42" s="2951">
        <v>0</v>
      </c>
      <c r="O42" s="21"/>
      <c r="P42" s="21"/>
      <c r="Q42" s="21"/>
      <c r="R42" s="17" t="s">
        <v>6212</v>
      </c>
      <c r="S42" s="899" t="s">
        <v>4601</v>
      </c>
      <c r="T42" s="20"/>
    </row>
    <row r="43" spans="1:20" ht="17.25" customHeight="1" thickBot="1" x14ac:dyDescent="0.3">
      <c r="A43" s="47"/>
      <c r="B43" s="271"/>
      <c r="C43" s="24"/>
      <c r="D43" s="25"/>
      <c r="E43" s="25"/>
      <c r="F43" s="25"/>
      <c r="G43" s="25"/>
      <c r="H43" s="23"/>
      <c r="I43" s="557"/>
      <c r="J43" s="46"/>
      <c r="K43" s="2443"/>
      <c r="L43" s="35" t="s">
        <v>4598</v>
      </c>
      <c r="M43" s="35" t="s">
        <v>4649</v>
      </c>
      <c r="N43" s="30"/>
      <c r="O43" s="2950">
        <v>0</v>
      </c>
      <c r="P43" s="30"/>
      <c r="Q43" s="30"/>
      <c r="R43" s="29" t="s">
        <v>6212</v>
      </c>
      <c r="S43" s="558" t="s">
        <v>4603</v>
      </c>
      <c r="T43" s="31"/>
    </row>
    <row r="44" spans="1:20" ht="18.600000000000001" thickTop="1" thickBot="1" x14ac:dyDescent="0.3">
      <c r="M44" s="32" t="s">
        <v>5652</v>
      </c>
      <c r="N44" s="33">
        <f>SUM(N35:N43)</f>
        <v>80.243378306757137</v>
      </c>
      <c r="O44" s="33">
        <f>SUM(O35:O43)</f>
        <v>58.810502608610662</v>
      </c>
      <c r="P44" s="33">
        <f>SUM(P35:P43)</f>
        <v>51.341827922967504</v>
      </c>
    </row>
    <row r="45" spans="1:20" ht="18.600000000000001" thickTop="1" thickBot="1" x14ac:dyDescent="0.3">
      <c r="A45" s="2" t="s">
        <v>6948</v>
      </c>
      <c r="D45" s="3547" t="s">
        <v>4722</v>
      </c>
      <c r="E45" s="3553"/>
      <c r="F45" s="124"/>
      <c r="G45" s="3546" t="s">
        <v>6271</v>
      </c>
      <c r="H45" s="3546"/>
      <c r="I45" s="3546"/>
      <c r="K45" s="2" t="s">
        <v>6949</v>
      </c>
      <c r="N45" s="3547" t="s">
        <v>4722</v>
      </c>
      <c r="O45" s="3553"/>
      <c r="P45" s="124"/>
      <c r="Q45" s="3546" t="s">
        <v>6273</v>
      </c>
      <c r="R45" s="3546"/>
      <c r="S45" s="3546"/>
    </row>
    <row r="46" spans="1:20" ht="18" thickTop="1" thickBot="1" x14ac:dyDescent="0.3">
      <c r="A46" s="3"/>
      <c r="C46" s="1450" t="s">
        <v>4570</v>
      </c>
      <c r="D46" s="1451">
        <v>57.4</v>
      </c>
      <c r="E46" s="1452">
        <v>38.799999999999997</v>
      </c>
      <c r="F46" s="1453">
        <v>25.4</v>
      </c>
      <c r="G46" s="1454" t="s">
        <v>4571</v>
      </c>
      <c r="H46" s="133"/>
      <c r="I46" s="128"/>
      <c r="J46" s="530"/>
      <c r="K46" s="3"/>
      <c r="M46" s="1450" t="s">
        <v>4570</v>
      </c>
      <c r="N46" s="1451">
        <v>59.5</v>
      </c>
      <c r="O46" s="1452">
        <v>27.6</v>
      </c>
      <c r="P46" s="1453">
        <v>25.2</v>
      </c>
      <c r="Q46" s="1454" t="s">
        <v>4571</v>
      </c>
      <c r="R46" s="133"/>
      <c r="S46" s="128"/>
      <c r="T46" s="530"/>
    </row>
    <row r="47" spans="1:20" ht="15.6" thickTop="1" thickBot="1" x14ac:dyDescent="0.3">
      <c r="A47" s="5" t="s">
        <v>4636</v>
      </c>
      <c r="B47" s="6" t="s">
        <v>4573</v>
      </c>
      <c r="C47" s="7" t="s">
        <v>4574</v>
      </c>
      <c r="D47" s="6" t="s">
        <v>4575</v>
      </c>
      <c r="E47" s="6" t="s">
        <v>4576</v>
      </c>
      <c r="F47" s="6" t="s">
        <v>4577</v>
      </c>
      <c r="G47" s="6" t="s">
        <v>4578</v>
      </c>
      <c r="H47" s="8" t="s">
        <v>4579</v>
      </c>
      <c r="I47" s="549" t="s">
        <v>6207</v>
      </c>
      <c r="J47" s="9" t="s">
        <v>6208</v>
      </c>
      <c r="K47" s="5" t="s">
        <v>4636</v>
      </c>
      <c r="L47" s="6" t="s">
        <v>4573</v>
      </c>
      <c r="M47" s="7" t="s">
        <v>4574</v>
      </c>
      <c r="N47" s="6" t="s">
        <v>4575</v>
      </c>
      <c r="O47" s="6" t="s">
        <v>4576</v>
      </c>
      <c r="P47" s="6" t="s">
        <v>4577</v>
      </c>
      <c r="Q47" s="6" t="s">
        <v>4578</v>
      </c>
      <c r="R47" s="8" t="s">
        <v>4579</v>
      </c>
      <c r="S47" s="549" t="s">
        <v>6207</v>
      </c>
      <c r="T47" s="9" t="s">
        <v>6208</v>
      </c>
    </row>
    <row r="48" spans="1:20" ht="18" thickTop="1" x14ac:dyDescent="0.25">
      <c r="A48" s="10"/>
      <c r="B48" s="11" t="s">
        <v>4598</v>
      </c>
      <c r="C48" s="13" t="s">
        <v>4649</v>
      </c>
      <c r="D48" s="2948">
        <v>0</v>
      </c>
      <c r="E48" s="2948">
        <v>0</v>
      </c>
      <c r="F48" s="2948">
        <v>0</v>
      </c>
      <c r="G48" s="15"/>
      <c r="H48" s="13" t="s">
        <v>4971</v>
      </c>
      <c r="I48" s="898" t="s">
        <v>4585</v>
      </c>
      <c r="J48" s="14"/>
      <c r="K48" s="272" t="s">
        <v>6274</v>
      </c>
      <c r="L48" s="11" t="s">
        <v>4638</v>
      </c>
      <c r="M48" s="12" t="s">
        <v>4583</v>
      </c>
      <c r="N48" s="2948">
        <v>8.9695334104145115</v>
      </c>
      <c r="O48" s="15"/>
      <c r="P48" s="15"/>
      <c r="Q48" s="15"/>
      <c r="R48" s="13" t="s">
        <v>6212</v>
      </c>
      <c r="S48" s="898" t="s">
        <v>4585</v>
      </c>
      <c r="T48" s="14" t="s">
        <v>5839</v>
      </c>
    </row>
    <row r="49" spans="1:20" ht="17.25" customHeight="1" x14ac:dyDescent="0.25">
      <c r="A49" s="266" t="s">
        <v>6275</v>
      </c>
      <c r="B49" s="17" t="s">
        <v>4638</v>
      </c>
      <c r="C49" s="18" t="s">
        <v>4583</v>
      </c>
      <c r="D49" s="2949">
        <v>32.219909277205446</v>
      </c>
      <c r="E49" s="19"/>
      <c r="F49" s="19"/>
      <c r="G49" s="19"/>
      <c r="H49" s="17" t="s">
        <v>6212</v>
      </c>
      <c r="I49" s="899" t="s">
        <v>4586</v>
      </c>
      <c r="J49" s="20" t="s">
        <v>6210</v>
      </c>
      <c r="K49" s="266" t="s">
        <v>6276</v>
      </c>
      <c r="L49" s="17" t="s">
        <v>4638</v>
      </c>
      <c r="M49" s="18" t="s">
        <v>4583</v>
      </c>
      <c r="N49" s="19"/>
      <c r="O49" s="2949">
        <v>0</v>
      </c>
      <c r="P49" s="19"/>
      <c r="Q49" s="19"/>
      <c r="R49" s="17" t="s">
        <v>6212</v>
      </c>
      <c r="S49" s="899" t="s">
        <v>4586</v>
      </c>
      <c r="T49" s="20" t="s">
        <v>5839</v>
      </c>
    </row>
    <row r="50" spans="1:20" ht="17.25" customHeight="1" x14ac:dyDescent="0.25">
      <c r="A50" s="268" t="s">
        <v>6277</v>
      </c>
      <c r="B50" s="17" t="s">
        <v>4638</v>
      </c>
      <c r="C50" s="18" t="s">
        <v>4583</v>
      </c>
      <c r="D50" s="21"/>
      <c r="E50" s="2951">
        <v>28.440765897993717</v>
      </c>
      <c r="F50" s="21"/>
      <c r="G50" s="21"/>
      <c r="H50" s="17" t="s">
        <v>6212</v>
      </c>
      <c r="I50" s="899" t="s">
        <v>4645</v>
      </c>
      <c r="J50" s="20" t="s">
        <v>6210</v>
      </c>
      <c r="K50" s="267" t="s">
        <v>6278</v>
      </c>
      <c r="L50" s="17" t="s">
        <v>4638</v>
      </c>
      <c r="M50" s="18" t="s">
        <v>4583</v>
      </c>
      <c r="N50" s="21"/>
      <c r="O50" s="21"/>
      <c r="P50" s="2951">
        <v>7.7354820743851302</v>
      </c>
      <c r="Q50" s="21"/>
      <c r="R50" s="17" t="s">
        <v>6212</v>
      </c>
      <c r="S50" s="899" t="s">
        <v>4645</v>
      </c>
      <c r="T50" s="20" t="s">
        <v>5839</v>
      </c>
    </row>
    <row r="51" spans="1:20" ht="17.25" customHeight="1" x14ac:dyDescent="0.25">
      <c r="A51" s="268" t="s">
        <v>6279</v>
      </c>
      <c r="B51" s="17" t="s">
        <v>4598</v>
      </c>
      <c r="C51" s="17" t="s">
        <v>4649</v>
      </c>
      <c r="D51" s="21"/>
      <c r="E51" s="21"/>
      <c r="F51" s="2951">
        <v>0</v>
      </c>
      <c r="G51" s="21"/>
      <c r="H51" s="17" t="s">
        <v>6212</v>
      </c>
      <c r="I51" s="899" t="s">
        <v>4591</v>
      </c>
      <c r="J51" s="20" t="s">
        <v>6210</v>
      </c>
      <c r="K51" s="267" t="s">
        <v>6280</v>
      </c>
      <c r="L51" s="17" t="s">
        <v>4638</v>
      </c>
      <c r="M51" s="18" t="s">
        <v>4583</v>
      </c>
      <c r="N51" s="2951">
        <v>7.2205490273228286</v>
      </c>
      <c r="O51" s="21"/>
      <c r="P51" s="21"/>
      <c r="Q51" s="21"/>
      <c r="R51" s="17" t="s">
        <v>6212</v>
      </c>
      <c r="S51" s="899" t="s">
        <v>4591</v>
      </c>
      <c r="T51" s="20" t="s">
        <v>5839</v>
      </c>
    </row>
    <row r="52" spans="1:20" ht="17.25" customHeight="1" x14ac:dyDescent="0.25">
      <c r="A52" s="268" t="s">
        <v>6281</v>
      </c>
      <c r="B52" s="23" t="s">
        <v>4638</v>
      </c>
      <c r="C52" s="24" t="s">
        <v>4583</v>
      </c>
      <c r="D52" s="2952">
        <v>6.3017859818617135</v>
      </c>
      <c r="E52" s="25"/>
      <c r="F52" s="25"/>
      <c r="G52" s="25"/>
      <c r="H52" s="23" t="s">
        <v>6212</v>
      </c>
      <c r="I52" s="899" t="s">
        <v>4648</v>
      </c>
      <c r="J52" s="26" t="s">
        <v>5839</v>
      </c>
      <c r="K52" s="267" t="s">
        <v>6282</v>
      </c>
      <c r="L52" s="23" t="s">
        <v>4638</v>
      </c>
      <c r="M52" s="18" t="s">
        <v>4583</v>
      </c>
      <c r="N52" s="25"/>
      <c r="O52" s="2951">
        <v>0</v>
      </c>
      <c r="P52" s="25"/>
      <c r="Q52" s="25"/>
      <c r="R52" s="23" t="s">
        <v>6212</v>
      </c>
      <c r="S52" s="899" t="s">
        <v>4648</v>
      </c>
      <c r="T52" s="26" t="s">
        <v>5839</v>
      </c>
    </row>
    <row r="53" spans="1:20" ht="17.25" customHeight="1" x14ac:dyDescent="0.25">
      <c r="A53" s="268" t="s">
        <v>6283</v>
      </c>
      <c r="B53" s="17" t="s">
        <v>4638</v>
      </c>
      <c r="C53" s="18" t="s">
        <v>4583</v>
      </c>
      <c r="D53" s="21"/>
      <c r="E53" s="2951">
        <v>10.384167757743651</v>
      </c>
      <c r="F53" s="21"/>
      <c r="G53" s="21"/>
      <c r="H53" s="17" t="s">
        <v>6212</v>
      </c>
      <c r="I53" s="899" t="s">
        <v>4596</v>
      </c>
      <c r="J53" s="20" t="s">
        <v>5839</v>
      </c>
      <c r="K53" s="267" t="s">
        <v>6284</v>
      </c>
      <c r="L53" s="17" t="s">
        <v>4638</v>
      </c>
      <c r="M53" s="18" t="s">
        <v>4583</v>
      </c>
      <c r="N53" s="21"/>
      <c r="O53" s="21"/>
      <c r="P53" s="2951">
        <v>12.862828036043984</v>
      </c>
      <c r="Q53" s="21"/>
      <c r="R53" s="17" t="s">
        <v>6212</v>
      </c>
      <c r="S53" s="899" t="s">
        <v>4596</v>
      </c>
      <c r="T53" s="20" t="s">
        <v>5839</v>
      </c>
    </row>
    <row r="54" spans="1:20" ht="17.25" customHeight="1" x14ac:dyDescent="0.25">
      <c r="A54" s="268" t="s">
        <v>6285</v>
      </c>
      <c r="B54" s="23" t="s">
        <v>4638</v>
      </c>
      <c r="C54" s="24" t="s">
        <v>4583</v>
      </c>
      <c r="D54" s="25"/>
      <c r="E54" s="25"/>
      <c r="F54" s="2952">
        <v>28.416116060390969</v>
      </c>
      <c r="G54" s="25"/>
      <c r="H54" s="23" t="s">
        <v>6212</v>
      </c>
      <c r="I54" s="899" t="s">
        <v>4652</v>
      </c>
      <c r="J54" s="26" t="s">
        <v>5839</v>
      </c>
      <c r="K54" s="266" t="s">
        <v>6286</v>
      </c>
      <c r="L54" s="23" t="s">
        <v>4638</v>
      </c>
      <c r="M54" s="24" t="s">
        <v>4583</v>
      </c>
      <c r="N54" s="2952">
        <v>6.5081758190994163</v>
      </c>
      <c r="O54" s="25"/>
      <c r="P54" s="25"/>
      <c r="Q54" s="25"/>
      <c r="R54" s="23" t="s">
        <v>6212</v>
      </c>
      <c r="S54" s="899" t="s">
        <v>4652</v>
      </c>
      <c r="T54" s="26" t="s">
        <v>5839</v>
      </c>
    </row>
    <row r="55" spans="1:20" ht="17.25" customHeight="1" x14ac:dyDescent="0.25">
      <c r="A55" s="268" t="s">
        <v>6287</v>
      </c>
      <c r="B55" s="17" t="s">
        <v>4638</v>
      </c>
      <c r="C55" s="18" t="s">
        <v>4583</v>
      </c>
      <c r="D55" s="2951">
        <v>18.509154394402284</v>
      </c>
      <c r="E55" s="21"/>
      <c r="F55" s="21"/>
      <c r="G55" s="21"/>
      <c r="H55" s="17" t="s">
        <v>6212</v>
      </c>
      <c r="I55" s="899" t="s">
        <v>4601</v>
      </c>
      <c r="J55" s="20" t="s">
        <v>5839</v>
      </c>
      <c r="K55" s="267" t="s">
        <v>6288</v>
      </c>
      <c r="L55" s="23" t="s">
        <v>4638</v>
      </c>
      <c r="M55" s="24" t="s">
        <v>4583</v>
      </c>
      <c r="N55" s="21"/>
      <c r="O55" s="2951">
        <v>11.833469597363862</v>
      </c>
      <c r="P55" s="21"/>
      <c r="Q55" s="21"/>
      <c r="R55" s="17" t="s">
        <v>6212</v>
      </c>
      <c r="S55" s="899" t="s">
        <v>4601</v>
      </c>
      <c r="T55" s="20" t="s">
        <v>5839</v>
      </c>
    </row>
    <row r="56" spans="1:20" ht="17.25" customHeight="1" thickBot="1" x14ac:dyDescent="0.3">
      <c r="A56" s="28"/>
      <c r="B56" s="29" t="s">
        <v>4598</v>
      </c>
      <c r="C56" s="29" t="s">
        <v>4649</v>
      </c>
      <c r="D56" s="30"/>
      <c r="E56" s="2953">
        <v>0</v>
      </c>
      <c r="F56" s="30"/>
      <c r="G56" s="30"/>
      <c r="H56" s="29" t="s">
        <v>6212</v>
      </c>
      <c r="I56" s="558" t="s">
        <v>4603</v>
      </c>
      <c r="J56" s="31"/>
      <c r="K56" s="267" t="s">
        <v>6289</v>
      </c>
      <c r="L56" s="23" t="s">
        <v>4638</v>
      </c>
      <c r="M56" s="17" t="s">
        <v>4649</v>
      </c>
      <c r="N56" s="21"/>
      <c r="O56" s="21"/>
      <c r="P56" s="2951">
        <v>0</v>
      </c>
      <c r="Q56" s="21"/>
      <c r="R56" s="17" t="s">
        <v>6212</v>
      </c>
      <c r="S56" s="899" t="s">
        <v>4655</v>
      </c>
      <c r="T56" s="20" t="s">
        <v>5839</v>
      </c>
    </row>
    <row r="57" spans="1:20" ht="17.25" customHeight="1" thickTop="1" x14ac:dyDescent="0.25">
      <c r="C57" s="32" t="s">
        <v>5652</v>
      </c>
      <c r="D57" s="33">
        <f>SUM(D48:D56)</f>
        <v>57.030849653469446</v>
      </c>
      <c r="E57" s="33">
        <f>SUM(E48:E56)</f>
        <v>38.824933655737368</v>
      </c>
      <c r="F57" s="33">
        <f>SUM(F48:F56)</f>
        <v>28.416116060390969</v>
      </c>
      <c r="K57" s="267" t="s">
        <v>6290</v>
      </c>
      <c r="L57" s="23" t="s">
        <v>4638</v>
      </c>
      <c r="M57" s="24" t="s">
        <v>4583</v>
      </c>
      <c r="N57" s="2951">
        <v>34.702733762860817</v>
      </c>
      <c r="O57" s="21"/>
      <c r="P57" s="21"/>
      <c r="Q57" s="21"/>
      <c r="R57" s="17" t="s">
        <v>6212</v>
      </c>
      <c r="S57" s="899" t="s">
        <v>4604</v>
      </c>
      <c r="T57" s="20" t="s">
        <v>5839</v>
      </c>
    </row>
    <row r="58" spans="1:20" ht="17.25" customHeight="1" x14ac:dyDescent="0.25">
      <c r="K58" s="22"/>
      <c r="L58" s="17" t="s">
        <v>4598</v>
      </c>
      <c r="M58" s="17" t="s">
        <v>4649</v>
      </c>
      <c r="N58" s="21"/>
      <c r="O58" s="2951">
        <v>0</v>
      </c>
      <c r="P58" s="21"/>
      <c r="Q58" s="21"/>
      <c r="R58" s="17" t="s">
        <v>6212</v>
      </c>
      <c r="S58" s="899" t="s">
        <v>4660</v>
      </c>
      <c r="T58" s="20"/>
    </row>
    <row r="59" spans="1:20" ht="17.25" customHeight="1" thickBot="1" x14ac:dyDescent="0.3">
      <c r="K59" s="34"/>
      <c r="L59" s="35" t="s">
        <v>4598</v>
      </c>
      <c r="M59" s="35" t="s">
        <v>4649</v>
      </c>
      <c r="N59" s="36"/>
      <c r="O59" s="36"/>
      <c r="P59" s="2950">
        <v>0</v>
      </c>
      <c r="Q59" s="36"/>
      <c r="R59" s="35" t="s">
        <v>6212</v>
      </c>
      <c r="S59" s="553" t="s">
        <v>4883</v>
      </c>
      <c r="T59" s="37"/>
    </row>
    <row r="60" spans="1:20" ht="18.600000000000001" thickTop="1" thickBot="1" x14ac:dyDescent="0.3">
      <c r="M60" s="32" t="s">
        <v>5652</v>
      </c>
      <c r="N60" s="33">
        <f>SUM(N48:N59)</f>
        <v>57.400992019697568</v>
      </c>
      <c r="O60" s="33">
        <f>SUM(O48:O59)</f>
        <v>11.833469597363862</v>
      </c>
      <c r="P60" s="33">
        <f>SUM(P48:P59)</f>
        <v>20.598310110429114</v>
      </c>
    </row>
    <row r="61" spans="1:20" ht="18.600000000000001" thickTop="1" thickBot="1" x14ac:dyDescent="0.3">
      <c r="A61" s="644" t="s">
        <v>6950</v>
      </c>
      <c r="D61" s="3547" t="s">
        <v>4722</v>
      </c>
      <c r="E61" s="3553"/>
      <c r="F61" s="124"/>
      <c r="G61" s="3546" t="s">
        <v>6292</v>
      </c>
      <c r="H61" s="3546"/>
      <c r="I61" s="3546"/>
      <c r="K61" s="2" t="s">
        <v>6951</v>
      </c>
      <c r="N61" s="3547" t="s">
        <v>4722</v>
      </c>
      <c r="O61" s="3553"/>
      <c r="P61" s="124"/>
      <c r="Q61" s="3546" t="s">
        <v>6294</v>
      </c>
      <c r="R61" s="3546"/>
      <c r="S61" s="3546"/>
    </row>
    <row r="62" spans="1:20" ht="15" customHeight="1" thickTop="1" thickBot="1" x14ac:dyDescent="0.3">
      <c r="A62" s="3"/>
      <c r="C62" s="1450" t="s">
        <v>4570</v>
      </c>
      <c r="D62" s="1451">
        <v>44.7</v>
      </c>
      <c r="E62" s="1452">
        <v>76.7</v>
      </c>
      <c r="F62" s="1453">
        <v>22</v>
      </c>
      <c r="G62" s="1454" t="s">
        <v>4571</v>
      </c>
      <c r="H62" s="133"/>
      <c r="I62" s="128"/>
      <c r="J62" s="530"/>
      <c r="K62" s="3"/>
      <c r="M62" s="1450" t="s">
        <v>4570</v>
      </c>
      <c r="N62" s="1451">
        <v>0</v>
      </c>
      <c r="O62" s="1452">
        <v>0</v>
      </c>
      <c r="P62" s="1453">
        <v>0</v>
      </c>
      <c r="Q62" s="1454" t="s">
        <v>4571</v>
      </c>
      <c r="R62" s="133"/>
      <c r="S62" s="128"/>
      <c r="T62" s="530"/>
    </row>
    <row r="63" spans="1:20" ht="15.6" thickTop="1" thickBot="1" x14ac:dyDescent="0.3">
      <c r="A63" s="5" t="s">
        <v>4636</v>
      </c>
      <c r="B63" s="6" t="s">
        <v>4573</v>
      </c>
      <c r="C63" s="7" t="s">
        <v>4574</v>
      </c>
      <c r="D63" s="6" t="s">
        <v>4575</v>
      </c>
      <c r="E63" s="6" t="s">
        <v>4576</v>
      </c>
      <c r="F63" s="6" t="s">
        <v>4577</v>
      </c>
      <c r="G63" s="6" t="s">
        <v>4578</v>
      </c>
      <c r="H63" s="8" t="s">
        <v>4579</v>
      </c>
      <c r="I63" s="549" t="s">
        <v>6207</v>
      </c>
      <c r="J63" s="9" t="s">
        <v>6208</v>
      </c>
      <c r="K63" s="5" t="s">
        <v>4636</v>
      </c>
      <c r="L63" s="6" t="s">
        <v>4573</v>
      </c>
      <c r="M63" s="7" t="s">
        <v>4574</v>
      </c>
      <c r="N63" s="6" t="s">
        <v>4575</v>
      </c>
      <c r="O63" s="6" t="s">
        <v>4576</v>
      </c>
      <c r="P63" s="6" t="s">
        <v>4577</v>
      </c>
      <c r="Q63" s="6" t="s">
        <v>4578</v>
      </c>
      <c r="R63" s="8" t="s">
        <v>4579</v>
      </c>
      <c r="S63" s="549" t="s">
        <v>6295</v>
      </c>
      <c r="T63" s="9" t="s">
        <v>6208</v>
      </c>
    </row>
    <row r="64" spans="1:20" ht="18.600000000000001" thickTop="1" thickBot="1" x14ac:dyDescent="0.3">
      <c r="A64" s="272" t="s">
        <v>6296</v>
      </c>
      <c r="B64" s="11" t="s">
        <v>4638</v>
      </c>
      <c r="C64" s="305" t="s">
        <v>4583</v>
      </c>
      <c r="D64" s="2948">
        <v>20.383815544396679</v>
      </c>
      <c r="E64" s="15"/>
      <c r="F64" s="15"/>
      <c r="G64" s="15"/>
      <c r="H64" s="13" t="s">
        <v>6212</v>
      </c>
      <c r="I64" s="898" t="s">
        <v>4585</v>
      </c>
      <c r="J64" s="646" t="s">
        <v>6237</v>
      </c>
      <c r="K64" s="272" t="s">
        <v>6297</v>
      </c>
      <c r="L64" s="11" t="s">
        <v>569</v>
      </c>
      <c r="M64" s="305" t="s">
        <v>4730</v>
      </c>
      <c r="N64" s="2948">
        <v>0</v>
      </c>
      <c r="O64" s="2948">
        <v>0</v>
      </c>
      <c r="P64" s="2948">
        <v>0</v>
      </c>
      <c r="Q64" s="15"/>
      <c r="R64" s="13" t="s">
        <v>6259</v>
      </c>
      <c r="S64" s="554" t="s">
        <v>4640</v>
      </c>
      <c r="T64" s="14"/>
    </row>
    <row r="65" spans="1:20" ht="18" customHeight="1" thickTop="1" thickBot="1" x14ac:dyDescent="0.3">
      <c r="A65" s="266" t="s">
        <v>6298</v>
      </c>
      <c r="B65" s="17" t="s">
        <v>4638</v>
      </c>
      <c r="C65" s="306" t="s">
        <v>4583</v>
      </c>
      <c r="D65" s="19"/>
      <c r="E65" s="2949">
        <v>33.563461618977811</v>
      </c>
      <c r="F65" s="19"/>
      <c r="G65" s="19"/>
      <c r="H65" s="17" t="s">
        <v>6212</v>
      </c>
      <c r="I65" s="899" t="s">
        <v>4586</v>
      </c>
      <c r="J65" s="651" t="s">
        <v>6234</v>
      </c>
      <c r="K65" s="16"/>
      <c r="L65" s="17" t="s">
        <v>4598</v>
      </c>
      <c r="M65" s="17" t="s">
        <v>4599</v>
      </c>
      <c r="N65" s="2948">
        <v>0</v>
      </c>
      <c r="O65" s="2948">
        <v>0</v>
      </c>
      <c r="P65" s="2948">
        <v>0</v>
      </c>
      <c r="Q65" s="19"/>
      <c r="R65" s="17" t="s">
        <v>6259</v>
      </c>
      <c r="S65" s="551" t="s">
        <v>4586</v>
      </c>
      <c r="T65" s="20"/>
    </row>
    <row r="66" spans="1:20" ht="18" customHeight="1" thickTop="1" thickBot="1" x14ac:dyDescent="0.3">
      <c r="A66" s="267" t="s">
        <v>6299</v>
      </c>
      <c r="B66" s="17" t="s">
        <v>4638</v>
      </c>
      <c r="C66" s="306" t="s">
        <v>4583</v>
      </c>
      <c r="D66" s="21"/>
      <c r="E66" s="21"/>
      <c r="F66" s="2951">
        <v>5.300606315537995</v>
      </c>
      <c r="G66" s="21"/>
      <c r="H66" s="17" t="s">
        <v>6212</v>
      </c>
      <c r="I66" s="899" t="s">
        <v>4645</v>
      </c>
      <c r="J66" s="646" t="s">
        <v>6237</v>
      </c>
      <c r="K66" s="38"/>
      <c r="L66" s="35" t="s">
        <v>4598</v>
      </c>
      <c r="M66" s="35" t="s">
        <v>4599</v>
      </c>
      <c r="N66" s="2948">
        <v>0</v>
      </c>
      <c r="O66" s="2948">
        <v>0</v>
      </c>
      <c r="P66" s="2948">
        <v>0</v>
      </c>
      <c r="Q66" s="36"/>
      <c r="R66" s="35" t="s">
        <v>6259</v>
      </c>
      <c r="S66" s="553" t="s">
        <v>4645</v>
      </c>
      <c r="T66" s="37"/>
    </row>
    <row r="67" spans="1:20" ht="18" customHeight="1" thickTop="1" x14ac:dyDescent="0.25">
      <c r="A67" s="267" t="s">
        <v>6300</v>
      </c>
      <c r="B67" s="17" t="s">
        <v>4638</v>
      </c>
      <c r="C67" s="306" t="s">
        <v>4583</v>
      </c>
      <c r="D67" s="2951">
        <v>10.376700290826985</v>
      </c>
      <c r="E67" s="21"/>
      <c r="F67" s="21"/>
      <c r="G67" s="21"/>
      <c r="H67" s="17" t="s">
        <v>6212</v>
      </c>
      <c r="I67" s="899" t="s">
        <v>4591</v>
      </c>
      <c r="J67" s="651" t="s">
        <v>6234</v>
      </c>
      <c r="K67" s="48"/>
      <c r="L67" s="42"/>
      <c r="M67" s="32" t="s">
        <v>6301</v>
      </c>
      <c r="N67" s="43">
        <f>SUM(N64:N66)</f>
        <v>0</v>
      </c>
      <c r="O67" s="43">
        <f t="shared" ref="O67:P67" si="1">SUM(O64:O66)</f>
        <v>0</v>
      </c>
      <c r="P67" s="43">
        <f t="shared" si="1"/>
        <v>0</v>
      </c>
      <c r="Q67" s="43"/>
      <c r="R67" s="42"/>
      <c r="S67" s="892"/>
      <c r="T67" s="49"/>
    </row>
    <row r="68" spans="1:20" ht="18" customHeight="1" thickBot="1" x14ac:dyDescent="0.3">
      <c r="A68" s="267" t="s">
        <v>6302</v>
      </c>
      <c r="B68" s="23" t="s">
        <v>4638</v>
      </c>
      <c r="C68" s="307" t="s">
        <v>4583</v>
      </c>
      <c r="D68" s="25"/>
      <c r="E68" s="2952">
        <v>6.0186395439058398</v>
      </c>
      <c r="F68" s="25"/>
      <c r="G68" s="25"/>
      <c r="H68" s="23" t="s">
        <v>6212</v>
      </c>
      <c r="I68" s="899" t="s">
        <v>4648</v>
      </c>
      <c r="J68" s="646" t="s">
        <v>6237</v>
      </c>
      <c r="K68" s="2" t="s">
        <v>6303</v>
      </c>
    </row>
    <row r="69" spans="1:20" ht="18" customHeight="1" thickTop="1" thickBot="1" x14ac:dyDescent="0.3">
      <c r="A69" s="267" t="s">
        <v>6304</v>
      </c>
      <c r="B69" s="17" t="s">
        <v>4638</v>
      </c>
      <c r="C69" s="306" t="s">
        <v>4583</v>
      </c>
      <c r="D69" s="21"/>
      <c r="E69" s="21"/>
      <c r="F69" s="2951">
        <v>15.678262666342668</v>
      </c>
      <c r="G69" s="21"/>
      <c r="H69" s="17" t="s">
        <v>6212</v>
      </c>
      <c r="I69" s="899" t="s">
        <v>4596</v>
      </c>
      <c r="J69" s="651" t="s">
        <v>6234</v>
      </c>
      <c r="K69" s="5" t="s">
        <v>4636</v>
      </c>
      <c r="L69" s="6" t="s">
        <v>4573</v>
      </c>
      <c r="M69" s="7" t="s">
        <v>4574</v>
      </c>
      <c r="N69" s="6" t="s">
        <v>4575</v>
      </c>
      <c r="O69" s="6" t="s">
        <v>4576</v>
      </c>
      <c r="P69" s="6" t="s">
        <v>4577</v>
      </c>
      <c r="Q69" s="6" t="s">
        <v>4578</v>
      </c>
      <c r="R69" s="8" t="s">
        <v>4579</v>
      </c>
      <c r="S69" s="549" t="s">
        <v>6295</v>
      </c>
      <c r="T69" s="9" t="s">
        <v>6208</v>
      </c>
    </row>
    <row r="70" spans="1:20" ht="18" customHeight="1" thickTop="1" x14ac:dyDescent="0.25">
      <c r="A70" s="266" t="s">
        <v>6305</v>
      </c>
      <c r="B70" s="23" t="s">
        <v>4638</v>
      </c>
      <c r="C70" s="307" t="s">
        <v>4583</v>
      </c>
      <c r="D70" s="2952">
        <v>13.823360711382549</v>
      </c>
      <c r="E70" s="25"/>
      <c r="F70" s="25"/>
      <c r="G70" s="25"/>
      <c r="H70" s="23" t="s">
        <v>6212</v>
      </c>
      <c r="I70" s="899" t="s">
        <v>4652</v>
      </c>
      <c r="J70" s="646" t="s">
        <v>6237</v>
      </c>
      <c r="K70" s="272" t="s">
        <v>6306</v>
      </c>
      <c r="L70" s="11" t="s">
        <v>569</v>
      </c>
      <c r="M70" s="305" t="s">
        <v>4730</v>
      </c>
      <c r="N70" s="15"/>
      <c r="O70" s="15"/>
      <c r="P70" s="15"/>
      <c r="Q70" s="15"/>
      <c r="R70" s="13" t="s">
        <v>6307</v>
      </c>
      <c r="S70" s="554" t="s">
        <v>4600</v>
      </c>
      <c r="T70" s="14"/>
    </row>
    <row r="71" spans="1:20" ht="18" customHeight="1" thickBot="1" x14ac:dyDescent="0.3">
      <c r="A71" s="267" t="s">
        <v>6308</v>
      </c>
      <c r="B71" s="23" t="s">
        <v>4638</v>
      </c>
      <c r="C71" s="307" t="s">
        <v>4583</v>
      </c>
      <c r="D71" s="21"/>
      <c r="E71" s="2951">
        <v>34.305421564517133</v>
      </c>
      <c r="F71" s="21"/>
      <c r="G71" s="21"/>
      <c r="H71" s="17" t="s">
        <v>6212</v>
      </c>
      <c r="I71" s="899" t="s">
        <v>4601</v>
      </c>
      <c r="J71" s="651" t="s">
        <v>6234</v>
      </c>
      <c r="K71" s="16"/>
      <c r="L71" s="17"/>
      <c r="M71" s="17"/>
      <c r="N71" s="19"/>
      <c r="O71" s="19"/>
      <c r="P71" s="19"/>
      <c r="Q71" s="19"/>
      <c r="R71" s="17"/>
      <c r="S71" s="551"/>
      <c r="T71" s="20"/>
    </row>
    <row r="72" spans="1:20" ht="18" customHeight="1" thickTop="1" thickBot="1" x14ac:dyDescent="0.3">
      <c r="A72" s="267" t="s">
        <v>6309</v>
      </c>
      <c r="B72" s="23" t="s">
        <v>4638</v>
      </c>
      <c r="C72" s="307" t="s">
        <v>4583</v>
      </c>
      <c r="D72" s="21"/>
      <c r="E72" s="21"/>
      <c r="F72" s="2951">
        <v>0</v>
      </c>
      <c r="G72" s="21"/>
      <c r="H72" s="17" t="s">
        <v>6212</v>
      </c>
      <c r="I72" s="899" t="s">
        <v>4655</v>
      </c>
      <c r="J72" s="653" t="s">
        <v>6250</v>
      </c>
      <c r="K72" s="5" t="s">
        <v>4636</v>
      </c>
      <c r="L72" s="6" t="s">
        <v>4573</v>
      </c>
      <c r="M72" s="7" t="s">
        <v>4574</v>
      </c>
      <c r="N72" s="6" t="s">
        <v>4575</v>
      </c>
      <c r="O72" s="6" t="s">
        <v>4576</v>
      </c>
      <c r="P72" s="6" t="s">
        <v>4577</v>
      </c>
      <c r="Q72" s="6" t="s">
        <v>4578</v>
      </c>
      <c r="R72" s="8" t="s">
        <v>4579</v>
      </c>
      <c r="S72" s="549" t="s">
        <v>6295</v>
      </c>
      <c r="T72" s="9" t="s">
        <v>6208</v>
      </c>
    </row>
    <row r="73" spans="1:20" ht="18" customHeight="1" thickTop="1" x14ac:dyDescent="0.25">
      <c r="A73" s="267" t="s">
        <v>6310</v>
      </c>
      <c r="B73" s="23" t="s">
        <v>4638</v>
      </c>
      <c r="C73" s="307" t="s">
        <v>4583</v>
      </c>
      <c r="D73" s="2951">
        <v>0</v>
      </c>
      <c r="E73" s="21"/>
      <c r="F73" s="21"/>
      <c r="G73" s="21"/>
      <c r="H73" s="17" t="s">
        <v>6212</v>
      </c>
      <c r="I73" s="899" t="s">
        <v>4604</v>
      </c>
      <c r="J73" s="652" t="s">
        <v>6253</v>
      </c>
      <c r="K73" s="272" t="s">
        <v>6311</v>
      </c>
      <c r="L73" s="11" t="s">
        <v>569</v>
      </c>
      <c r="M73" s="305" t="s">
        <v>4730</v>
      </c>
      <c r="N73" s="15"/>
      <c r="O73" s="15"/>
      <c r="P73" s="15"/>
      <c r="Q73" s="15"/>
      <c r="R73" s="13" t="s">
        <v>6307</v>
      </c>
      <c r="S73" s="554" t="s">
        <v>4600</v>
      </c>
      <c r="T73" s="14"/>
    </row>
    <row r="74" spans="1:20" ht="18" customHeight="1" x14ac:dyDescent="0.25">
      <c r="A74" s="22"/>
      <c r="B74" s="17" t="s">
        <v>4598</v>
      </c>
      <c r="C74" s="17" t="s">
        <v>4649</v>
      </c>
      <c r="D74" s="21"/>
      <c r="E74" s="2951">
        <v>0</v>
      </c>
      <c r="F74" s="21"/>
      <c r="G74" s="21"/>
      <c r="H74" s="17" t="s">
        <v>6212</v>
      </c>
      <c r="I74" s="899" t="s">
        <v>4660</v>
      </c>
      <c r="J74" s="27"/>
      <c r="K74" s="16"/>
      <c r="L74" s="17"/>
      <c r="M74" s="17"/>
      <c r="N74" s="19"/>
      <c r="O74" s="19"/>
      <c r="P74" s="19"/>
      <c r="Q74" s="19"/>
      <c r="R74" s="17"/>
      <c r="S74" s="551"/>
      <c r="T74" s="20"/>
    </row>
    <row r="75" spans="1:20" ht="18" customHeight="1" thickBot="1" x14ac:dyDescent="0.3">
      <c r="A75" s="34"/>
      <c r="B75" s="35" t="s">
        <v>4598</v>
      </c>
      <c r="C75" s="35" t="s">
        <v>4649</v>
      </c>
      <c r="D75" s="36"/>
      <c r="E75" s="36"/>
      <c r="F75" s="2950">
        <v>0</v>
      </c>
      <c r="G75" s="36"/>
      <c r="H75" s="35" t="s">
        <v>6212</v>
      </c>
      <c r="I75" s="553" t="s">
        <v>4883</v>
      </c>
      <c r="J75" s="37"/>
      <c r="K75" s="38"/>
      <c r="L75" s="35"/>
      <c r="M75" s="35"/>
      <c r="N75" s="36"/>
      <c r="O75" s="36"/>
      <c r="P75" s="36"/>
      <c r="Q75" s="36"/>
      <c r="R75" s="35"/>
      <c r="S75" s="553"/>
      <c r="T75" s="37"/>
    </row>
    <row r="76" spans="1:20" ht="18" thickTop="1" x14ac:dyDescent="0.25">
      <c r="C76" s="32" t="s">
        <v>5652</v>
      </c>
      <c r="D76" s="33">
        <f>SUM(D64:D75)</f>
        <v>44.583876546606213</v>
      </c>
      <c r="E76" s="33">
        <f>SUM(E64:E75)</f>
        <v>73.887522727400778</v>
      </c>
      <c r="F76" s="33">
        <f>SUM(F64:F75)</f>
        <v>20.978868981880662</v>
      </c>
    </row>
    <row r="78" spans="1:20" x14ac:dyDescent="0.25">
      <c r="E78" t="s">
        <v>4976</v>
      </c>
      <c r="F78" t="s">
        <v>6312</v>
      </c>
    </row>
    <row r="79" spans="1:20" x14ac:dyDescent="0.25">
      <c r="A79" t="s">
        <v>6313</v>
      </c>
      <c r="B79" s="50" t="s">
        <v>4656</v>
      </c>
      <c r="C79" s="50" t="s">
        <v>4656</v>
      </c>
      <c r="D79" s="50"/>
      <c r="E79" s="33">
        <f>SUM(N64:P64,D35:F35,E71,F69,D67,E65,O26,P24,N22,O20,D70,E68,F66,D64,N25,O23,P21,N19,N57,O55,N54,P53,O52,N51,P50,O49,N48,D55,F54,E53,D52,P41,O40,D28,E26,D25,F24,E23,D22,F21,E20,D19,N13,P12,O11,N10,F12,E11,N70:P70,N73:P73, F72,P27)</f>
        <v>658.37028993064939</v>
      </c>
      <c r="F79" s="51">
        <f>E79/$E$83</f>
        <v>0.60492996155572831</v>
      </c>
    </row>
    <row r="80" spans="1:20" x14ac:dyDescent="0.25">
      <c r="B80" s="50" t="s">
        <v>6314</v>
      </c>
      <c r="C80" s="50" t="s">
        <v>6315</v>
      </c>
      <c r="D80" s="50"/>
      <c r="E80" s="33">
        <f>SUM(D73,N28)</f>
        <v>0</v>
      </c>
      <c r="F80" s="51">
        <f>E80/$E$83</f>
        <v>0</v>
      </c>
      <c r="N80" s="33"/>
    </row>
    <row r="81" spans="1:21" x14ac:dyDescent="0.25">
      <c r="B81" s="50" t="s">
        <v>4673</v>
      </c>
      <c r="C81" s="50" t="s">
        <v>6315</v>
      </c>
      <c r="D81" s="50"/>
      <c r="E81" s="33"/>
      <c r="F81" s="51"/>
    </row>
    <row r="82" spans="1:21" x14ac:dyDescent="0.25">
      <c r="B82" s="50" t="s">
        <v>6314</v>
      </c>
      <c r="C82" s="50" t="s">
        <v>6316</v>
      </c>
      <c r="D82" s="50"/>
      <c r="E82" s="33">
        <f>SUM(F51,E50,D49,N39,P38,O37,N36,N35:P35,P9,O8,N7,D10,F9,E8,D7,D6:F6)</f>
        <v>429.97105827681247</v>
      </c>
      <c r="F82" s="51">
        <f>E82/$E$83</f>
        <v>0.39507003844427174</v>
      </c>
    </row>
    <row r="83" spans="1:21" x14ac:dyDescent="0.25">
      <c r="A83" t="s">
        <v>6317</v>
      </c>
      <c r="B83" s="50"/>
      <c r="C83" s="50"/>
      <c r="E83" s="33">
        <f>SUM(E79:E82)</f>
        <v>1088.3413482074618</v>
      </c>
      <c r="F83" s="52">
        <f>SUM(F79:F82)</f>
        <v>1</v>
      </c>
    </row>
    <row r="84" spans="1:21" ht="15" thickBot="1" x14ac:dyDescent="0.3"/>
    <row r="85" spans="1:21" ht="18.600000000000001" thickTop="1" thickBot="1" x14ac:dyDescent="0.3">
      <c r="A85" s="2" t="s">
        <v>6318</v>
      </c>
      <c r="D85" s="53"/>
      <c r="E85" s="53"/>
      <c r="F85" s="53"/>
      <c r="G85" s="53"/>
      <c r="H85" s="124"/>
      <c r="I85" s="124"/>
      <c r="J85" s="3547" t="s">
        <v>6319</v>
      </c>
      <c r="K85" s="3553"/>
      <c r="L85" s="124"/>
      <c r="M85" s="53"/>
      <c r="N85" s="53"/>
      <c r="O85" s="53"/>
      <c r="P85" s="53"/>
      <c r="Q85" s="53"/>
      <c r="R85" s="53"/>
      <c r="S85" s="53"/>
    </row>
    <row r="86" spans="1:21" ht="15" customHeight="1" thickTop="1" thickBot="1" x14ac:dyDescent="0.3">
      <c r="A86" s="3"/>
      <c r="C86" s="124"/>
      <c r="D86" s="124"/>
      <c r="E86" s="124"/>
      <c r="G86" s="54"/>
      <c r="H86" s="4"/>
      <c r="I86" s="4"/>
      <c r="K86" s="56"/>
      <c r="L86" s="1450" t="s">
        <v>4570</v>
      </c>
      <c r="M86" s="1451">
        <v>24.1</v>
      </c>
      <c r="N86" s="1452">
        <v>22</v>
      </c>
      <c r="O86" s="1453">
        <v>21.9</v>
      </c>
      <c r="P86" s="1454" t="s">
        <v>4571</v>
      </c>
      <c r="Q86" s="133"/>
      <c r="R86" s="128"/>
      <c r="S86" s="133"/>
      <c r="T86" s="128"/>
      <c r="U86" s="530"/>
    </row>
    <row r="87" spans="1:21" ht="15.6" thickTop="1" thickBot="1" x14ac:dyDescent="0.3">
      <c r="A87" s="5" t="s">
        <v>4636</v>
      </c>
      <c r="B87" s="6" t="s">
        <v>4573</v>
      </c>
      <c r="C87" s="7" t="s">
        <v>4574</v>
      </c>
      <c r="D87" s="6" t="s">
        <v>4575</v>
      </c>
      <c r="E87" s="6" t="s">
        <v>4576</v>
      </c>
      <c r="F87" s="6" t="s">
        <v>4577</v>
      </c>
      <c r="G87" s="6" t="s">
        <v>4578</v>
      </c>
      <c r="H87" s="8" t="s">
        <v>4579</v>
      </c>
      <c r="I87" s="549"/>
      <c r="J87" s="58" t="s">
        <v>4580</v>
      </c>
      <c r="K87" s="59" t="s">
        <v>4636</v>
      </c>
      <c r="L87" s="8" t="s">
        <v>4579</v>
      </c>
      <c r="M87" s="6" t="s">
        <v>4575</v>
      </c>
      <c r="N87" s="6" t="s">
        <v>4576</v>
      </c>
      <c r="O87" s="6" t="s">
        <v>4577</v>
      </c>
      <c r="P87" s="6" t="s">
        <v>4578</v>
      </c>
      <c r="Q87" s="6" t="s">
        <v>4573</v>
      </c>
      <c r="R87" s="7" t="s">
        <v>4574</v>
      </c>
      <c r="S87" s="896"/>
      <c r="T87" s="60" t="s">
        <v>5044</v>
      </c>
    </row>
    <row r="88" spans="1:21" ht="18" thickTop="1" x14ac:dyDescent="0.25">
      <c r="A88" s="123" t="s">
        <v>6320</v>
      </c>
      <c r="B88" s="17" t="s">
        <v>4638</v>
      </c>
      <c r="C88" s="18" t="s">
        <v>4583</v>
      </c>
      <c r="D88" s="2948"/>
      <c r="E88" s="2948"/>
      <c r="F88" s="2948"/>
      <c r="G88" s="311"/>
      <c r="H88" s="313" t="s">
        <v>5900</v>
      </c>
      <c r="I88" s="893"/>
      <c r="J88" s="303"/>
      <c r="K88" s="320" t="s">
        <v>6321</v>
      </c>
      <c r="L88" s="314" t="s">
        <v>5900</v>
      </c>
      <c r="M88" s="2948"/>
      <c r="N88" s="2948"/>
      <c r="O88" s="2948"/>
      <c r="P88" s="311"/>
      <c r="Q88" s="17" t="s">
        <v>4638</v>
      </c>
      <c r="R88" s="18" t="s">
        <v>4583</v>
      </c>
      <c r="S88" s="897"/>
      <c r="T88" s="98"/>
    </row>
    <row r="89" spans="1:21" ht="17.399999999999999" x14ac:dyDescent="0.25">
      <c r="A89" s="107" t="s">
        <v>6322</v>
      </c>
      <c r="B89" s="17" t="s">
        <v>4638</v>
      </c>
      <c r="C89" s="18" t="s">
        <v>4583</v>
      </c>
      <c r="D89" s="2949"/>
      <c r="E89" s="2949"/>
      <c r="F89" s="2949"/>
      <c r="G89" s="312">
        <v>0</v>
      </c>
      <c r="H89" s="315" t="s">
        <v>5905</v>
      </c>
      <c r="I89" s="894"/>
      <c r="J89" s="304"/>
      <c r="K89" s="324"/>
      <c r="L89" s="315" t="s">
        <v>5900</v>
      </c>
      <c r="M89" s="2949"/>
      <c r="N89" s="2949"/>
      <c r="O89" s="2949"/>
      <c r="P89" s="316"/>
      <c r="Q89" s="67" t="s">
        <v>4598</v>
      </c>
      <c r="R89" s="17" t="s">
        <v>4649</v>
      </c>
      <c r="S89" s="552"/>
      <c r="T89" s="68"/>
    </row>
    <row r="90" spans="1:21" ht="18" customHeight="1" thickBot="1" x14ac:dyDescent="0.3">
      <c r="A90" s="109" t="s">
        <v>6323</v>
      </c>
      <c r="B90" s="35" t="s">
        <v>4638</v>
      </c>
      <c r="C90" s="39" t="s">
        <v>4583</v>
      </c>
      <c r="D90" s="2950"/>
      <c r="E90" s="2950"/>
      <c r="F90" s="2950"/>
      <c r="G90" s="317">
        <v>0.1</v>
      </c>
      <c r="H90" s="318" t="s">
        <v>5900</v>
      </c>
      <c r="I90" s="895"/>
      <c r="J90" s="319"/>
      <c r="K90" s="321"/>
      <c r="L90" s="318" t="s">
        <v>5900</v>
      </c>
      <c r="M90" s="2950"/>
      <c r="N90" s="2950"/>
      <c r="O90" s="2950"/>
      <c r="P90" s="317"/>
      <c r="Q90" s="35" t="s">
        <v>4598</v>
      </c>
      <c r="R90" s="35" t="s">
        <v>4649</v>
      </c>
      <c r="S90" s="553"/>
      <c r="T90" s="79"/>
    </row>
    <row r="91" spans="1:21" ht="15" thickTop="1" x14ac:dyDescent="0.25">
      <c r="L91" s="80" t="s">
        <v>5652</v>
      </c>
      <c r="M91" s="33">
        <f>SUM(D88:D90,M88:M90)</f>
        <v>0</v>
      </c>
      <c r="N91" s="33">
        <f>SUM(E88:E90,N88:N90)</f>
        <v>0</v>
      </c>
      <c r="O91" s="33">
        <f>SUM(F88:F90,O88:O90)</f>
        <v>0</v>
      </c>
    </row>
    <row r="107" ht="16.5" customHeight="1" x14ac:dyDescent="0.25"/>
  </sheetData>
  <mergeCells count="21">
    <mergeCell ref="D3:E3"/>
    <mergeCell ref="G3:I3"/>
    <mergeCell ref="N3:O3"/>
    <mergeCell ref="Q3:S3"/>
    <mergeCell ref="D16:E16"/>
    <mergeCell ref="G16:I16"/>
    <mergeCell ref="N16:O16"/>
    <mergeCell ref="Q16:S16"/>
    <mergeCell ref="D32:E32"/>
    <mergeCell ref="G32:I32"/>
    <mergeCell ref="N32:O32"/>
    <mergeCell ref="Q32:S32"/>
    <mergeCell ref="D45:E45"/>
    <mergeCell ref="G45:I45"/>
    <mergeCell ref="N45:O45"/>
    <mergeCell ref="Q45:S45"/>
    <mergeCell ref="D61:E61"/>
    <mergeCell ref="G61:I61"/>
    <mergeCell ref="N61:O61"/>
    <mergeCell ref="Q61:S61"/>
    <mergeCell ref="J85:K85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scale="38" fitToHeight="0" orientation="portrait" horizontalDpi="300" verticalDpi="300" r:id="rId1"/>
  <headerFooter>
    <oddFooter>&amp;L&amp;A&amp;C&amp;P/&amp;N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AB39-EB1F-4BE7-B7A1-8954E0DB618B}">
  <sheetPr>
    <tabColor rgb="FFFF0000"/>
  </sheetPr>
  <dimension ref="A1:D98"/>
  <sheetViews>
    <sheetView zoomScaleNormal="100" workbookViewId="0">
      <selection activeCell="B4" sqref="B4"/>
    </sheetView>
  </sheetViews>
  <sheetFormatPr defaultRowHeight="14.4" x14ac:dyDescent="0.25"/>
  <cols>
    <col min="1" max="1" width="20.3984375" bestFit="1" customWidth="1"/>
    <col min="2" max="2" width="29.796875" customWidth="1"/>
    <col min="3" max="3" width="17.69921875" bestFit="1" customWidth="1"/>
    <col min="4" max="4" width="17.3984375" bestFit="1" customWidth="1"/>
  </cols>
  <sheetData>
    <row r="1" spans="1:4" x14ac:dyDescent="0.25">
      <c r="A1" s="3543" t="s">
        <v>7078</v>
      </c>
      <c r="B1" s="3543" t="s">
        <v>9056</v>
      </c>
    </row>
    <row r="2" spans="1:4" x14ac:dyDescent="0.25">
      <c r="A2" s="3543"/>
      <c r="B2" s="3543"/>
    </row>
    <row r="3" spans="1:4" x14ac:dyDescent="0.25">
      <c r="A3" s="2919" t="s">
        <v>7089</v>
      </c>
      <c r="B3" s="2918" t="s">
        <v>9057</v>
      </c>
    </row>
    <row r="4" spans="1:4" x14ac:dyDescent="0.25">
      <c r="A4" t="s">
        <v>7090</v>
      </c>
      <c r="B4" s="2918" t="s">
        <v>9059</v>
      </c>
    </row>
    <row r="5" spans="1:4" x14ac:dyDescent="0.25">
      <c r="A5" t="s">
        <v>7091</v>
      </c>
      <c r="B5" s="2918" t="s">
        <v>9060</v>
      </c>
    </row>
    <row r="6" spans="1:4" x14ac:dyDescent="0.25">
      <c r="A6" t="s">
        <v>7092</v>
      </c>
      <c r="B6" s="2918" t="s">
        <v>9061</v>
      </c>
    </row>
    <row r="7" spans="1:4" x14ac:dyDescent="0.25">
      <c r="A7" t="s">
        <v>7093</v>
      </c>
      <c r="B7" s="2918" t="s">
        <v>9062</v>
      </c>
    </row>
    <row r="8" spans="1:4" x14ac:dyDescent="0.25">
      <c r="A8" t="s">
        <v>7094</v>
      </c>
      <c r="B8" s="2918" t="s">
        <v>9063</v>
      </c>
    </row>
    <row r="9" spans="1:4" x14ac:dyDescent="0.25">
      <c r="A9" t="s">
        <v>7095</v>
      </c>
      <c r="B9" s="2918" t="s">
        <v>9064</v>
      </c>
    </row>
    <row r="10" spans="1:4" x14ac:dyDescent="0.25">
      <c r="A10" t="s">
        <v>7096</v>
      </c>
      <c r="B10" s="2918" t="s">
        <v>9065</v>
      </c>
    </row>
    <row r="11" spans="1:4" x14ac:dyDescent="0.25">
      <c r="A11" t="s">
        <v>7097</v>
      </c>
      <c r="B11" s="2918" t="s">
        <v>9066</v>
      </c>
    </row>
    <row r="12" spans="1:4" x14ac:dyDescent="0.25">
      <c r="A12" s="2919" t="s">
        <v>7098</v>
      </c>
      <c r="B12" s="2918" t="s">
        <v>9182</v>
      </c>
      <c r="C12" s="2956" t="s">
        <v>9184</v>
      </c>
      <c r="D12" s="2956" t="s">
        <v>9186</v>
      </c>
    </row>
    <row r="13" spans="1:4" x14ac:dyDescent="0.25">
      <c r="A13" t="s">
        <v>7099</v>
      </c>
      <c r="B13" s="2918" t="s">
        <v>9059</v>
      </c>
    </row>
    <row r="14" spans="1:4" x14ac:dyDescent="0.25">
      <c r="A14" t="s">
        <v>7100</v>
      </c>
      <c r="B14" s="2918" t="s">
        <v>9060</v>
      </c>
    </row>
    <row r="15" spans="1:4" x14ac:dyDescent="0.25">
      <c r="A15" t="s">
        <v>7101</v>
      </c>
      <c r="B15" s="2918" t="s">
        <v>9061</v>
      </c>
    </row>
    <row r="16" spans="1:4" x14ac:dyDescent="0.25">
      <c r="A16" t="s">
        <v>7102</v>
      </c>
      <c r="B16" s="2918" t="s">
        <v>9062</v>
      </c>
    </row>
    <row r="17" spans="1:4" x14ac:dyDescent="0.25">
      <c r="A17" t="s">
        <v>7103</v>
      </c>
      <c r="B17" s="2918" t="s">
        <v>9063</v>
      </c>
    </row>
    <row r="18" spans="1:4" x14ac:dyDescent="0.25">
      <c r="A18" t="s">
        <v>7104</v>
      </c>
      <c r="B18" s="2918" t="s">
        <v>9064</v>
      </c>
    </row>
    <row r="19" spans="1:4" x14ac:dyDescent="0.25">
      <c r="A19" t="s">
        <v>7105</v>
      </c>
      <c r="B19" s="2918" t="s">
        <v>9065</v>
      </c>
    </row>
    <row r="20" spans="1:4" x14ac:dyDescent="0.25">
      <c r="A20" t="s">
        <v>7106</v>
      </c>
      <c r="B20" s="2918" t="s">
        <v>9066</v>
      </c>
    </row>
    <row r="21" spans="1:4" x14ac:dyDescent="0.25">
      <c r="A21" s="2919" t="s">
        <v>7107</v>
      </c>
      <c r="B21" s="2918" t="s">
        <v>9182</v>
      </c>
      <c r="C21" s="2956" t="s">
        <v>9184</v>
      </c>
      <c r="D21" s="2956" t="s">
        <v>9186</v>
      </c>
    </row>
    <row r="22" spans="1:4" x14ac:dyDescent="0.25">
      <c r="A22" t="s">
        <v>7108</v>
      </c>
      <c r="B22" s="2918" t="s">
        <v>9059</v>
      </c>
    </row>
    <row r="23" spans="1:4" x14ac:dyDescent="0.25">
      <c r="A23" t="s">
        <v>7109</v>
      </c>
      <c r="B23" s="2918" t="s">
        <v>9060</v>
      </c>
    </row>
    <row r="24" spans="1:4" x14ac:dyDescent="0.25">
      <c r="A24" t="s">
        <v>7110</v>
      </c>
      <c r="B24" s="2918" t="s">
        <v>9061</v>
      </c>
    </row>
    <row r="25" spans="1:4" x14ac:dyDescent="0.25">
      <c r="A25" t="s">
        <v>7111</v>
      </c>
      <c r="B25" s="2918" t="s">
        <v>9062</v>
      </c>
    </row>
    <row r="26" spans="1:4" x14ac:dyDescent="0.25">
      <c r="A26" t="s">
        <v>7112</v>
      </c>
      <c r="B26" s="2918" t="s">
        <v>9063</v>
      </c>
    </row>
    <row r="27" spans="1:4" x14ac:dyDescent="0.25">
      <c r="A27" t="s">
        <v>7113</v>
      </c>
      <c r="B27" s="2918" t="s">
        <v>9064</v>
      </c>
    </row>
    <row r="28" spans="1:4" x14ac:dyDescent="0.25">
      <c r="A28" t="s">
        <v>7114</v>
      </c>
      <c r="B28" s="2918" t="s">
        <v>9065</v>
      </c>
    </row>
    <row r="29" spans="1:4" x14ac:dyDescent="0.25">
      <c r="A29" t="s">
        <v>7115</v>
      </c>
      <c r="B29" s="2918" t="s">
        <v>9066</v>
      </c>
    </row>
    <row r="30" spans="1:4" x14ac:dyDescent="0.25">
      <c r="A30" s="2919" t="s">
        <v>7116</v>
      </c>
      <c r="B30" s="2918" t="s">
        <v>9182</v>
      </c>
      <c r="C30" s="2956" t="s">
        <v>9184</v>
      </c>
      <c r="D30" s="2956" t="s">
        <v>9186</v>
      </c>
    </row>
    <row r="31" spans="1:4" x14ac:dyDescent="0.25">
      <c r="A31" t="s">
        <v>7117</v>
      </c>
      <c r="B31" s="2918" t="s">
        <v>9059</v>
      </c>
    </row>
    <row r="32" spans="1:4" x14ac:dyDescent="0.25">
      <c r="A32" t="s">
        <v>7118</v>
      </c>
      <c r="B32" s="2918" t="s">
        <v>9060</v>
      </c>
    </row>
    <row r="33" spans="1:2" x14ac:dyDescent="0.25">
      <c r="A33" t="s">
        <v>7119</v>
      </c>
      <c r="B33" s="2918" t="s">
        <v>9061</v>
      </c>
    </row>
    <row r="34" spans="1:2" x14ac:dyDescent="0.25">
      <c r="A34" t="s">
        <v>7120</v>
      </c>
      <c r="B34" s="2918" t="s">
        <v>9062</v>
      </c>
    </row>
    <row r="35" spans="1:2" x14ac:dyDescent="0.25">
      <c r="A35" t="s">
        <v>7121</v>
      </c>
      <c r="B35" s="2918" t="s">
        <v>9063</v>
      </c>
    </row>
    <row r="36" spans="1:2" x14ac:dyDescent="0.25">
      <c r="A36" t="s">
        <v>7122</v>
      </c>
      <c r="B36" s="2918" t="s">
        <v>9064</v>
      </c>
    </row>
    <row r="37" spans="1:2" x14ac:dyDescent="0.25">
      <c r="A37" t="s">
        <v>7123</v>
      </c>
      <c r="B37" s="2918" t="s">
        <v>9065</v>
      </c>
    </row>
    <row r="38" spans="1:2" x14ac:dyDescent="0.25">
      <c r="A38" t="s">
        <v>7124</v>
      </c>
      <c r="B38" s="2918" t="s">
        <v>9066</v>
      </c>
    </row>
    <row r="39" spans="1:2" x14ac:dyDescent="0.25">
      <c r="A39" s="2919" t="s">
        <v>7125</v>
      </c>
      <c r="B39" s="2918" t="s">
        <v>9057</v>
      </c>
    </row>
    <row r="40" spans="1:2" x14ac:dyDescent="0.25">
      <c r="A40" t="s">
        <v>7126</v>
      </c>
      <c r="B40" s="2918" t="s">
        <v>9059</v>
      </c>
    </row>
    <row r="41" spans="1:2" x14ac:dyDescent="0.25">
      <c r="A41" t="s">
        <v>7127</v>
      </c>
      <c r="B41" s="2918" t="s">
        <v>9060</v>
      </c>
    </row>
    <row r="42" spans="1:2" x14ac:dyDescent="0.25">
      <c r="A42" t="s">
        <v>7128</v>
      </c>
      <c r="B42" s="2918" t="s">
        <v>9061</v>
      </c>
    </row>
    <row r="43" spans="1:2" x14ac:dyDescent="0.25">
      <c r="A43" t="s">
        <v>7129</v>
      </c>
      <c r="B43" s="2918" t="s">
        <v>9062</v>
      </c>
    </row>
    <row r="44" spans="1:2" x14ac:dyDescent="0.25">
      <c r="A44" t="s">
        <v>7130</v>
      </c>
      <c r="B44" s="2918" t="s">
        <v>9063</v>
      </c>
    </row>
    <row r="45" spans="1:2" x14ac:dyDescent="0.25">
      <c r="A45" t="s">
        <v>7131</v>
      </c>
      <c r="B45" s="2918" t="s">
        <v>9064</v>
      </c>
    </row>
    <row r="46" spans="1:2" x14ac:dyDescent="0.25">
      <c r="A46" t="s">
        <v>7132</v>
      </c>
      <c r="B46" s="2918" t="s">
        <v>9065</v>
      </c>
    </row>
    <row r="47" spans="1:2" x14ac:dyDescent="0.25">
      <c r="A47" t="s">
        <v>7133</v>
      </c>
      <c r="B47" s="2918" t="s">
        <v>9066</v>
      </c>
    </row>
    <row r="48" spans="1:2" x14ac:dyDescent="0.25">
      <c r="A48" t="s">
        <v>7080</v>
      </c>
      <c r="B48" s="2918" t="s">
        <v>9067</v>
      </c>
    </row>
    <row r="49" spans="1:2" x14ac:dyDescent="0.25">
      <c r="A49" t="s">
        <v>7081</v>
      </c>
      <c r="B49" s="2918" t="s">
        <v>9068</v>
      </c>
    </row>
    <row r="50" spans="1:2" x14ac:dyDescent="0.25">
      <c r="A50" t="s">
        <v>7082</v>
      </c>
      <c r="B50" s="2918" t="s">
        <v>9069</v>
      </c>
    </row>
    <row r="51" spans="1:2" x14ac:dyDescent="0.25">
      <c r="A51" s="2919" t="s">
        <v>7134</v>
      </c>
      <c r="B51" s="2918" t="s">
        <v>9057</v>
      </c>
    </row>
    <row r="52" spans="1:2" x14ac:dyDescent="0.25">
      <c r="A52" t="s">
        <v>7135</v>
      </c>
      <c r="B52" s="2918" t="s">
        <v>9059</v>
      </c>
    </row>
    <row r="53" spans="1:2" x14ac:dyDescent="0.25">
      <c r="A53" t="s">
        <v>7136</v>
      </c>
      <c r="B53" s="2918" t="s">
        <v>9060</v>
      </c>
    </row>
    <row r="54" spans="1:2" x14ac:dyDescent="0.25">
      <c r="A54" t="s">
        <v>7137</v>
      </c>
      <c r="B54" s="2918" t="s">
        <v>9061</v>
      </c>
    </row>
    <row r="55" spans="1:2" x14ac:dyDescent="0.25">
      <c r="A55" t="s">
        <v>7138</v>
      </c>
      <c r="B55" s="2918" t="s">
        <v>9062</v>
      </c>
    </row>
    <row r="56" spans="1:2" x14ac:dyDescent="0.25">
      <c r="A56" t="s">
        <v>7139</v>
      </c>
      <c r="B56" s="2918" t="s">
        <v>9063</v>
      </c>
    </row>
    <row r="57" spans="1:2" x14ac:dyDescent="0.25">
      <c r="A57" t="s">
        <v>7140</v>
      </c>
      <c r="B57" s="2918" t="s">
        <v>9064</v>
      </c>
    </row>
    <row r="58" spans="1:2" x14ac:dyDescent="0.25">
      <c r="A58" t="s">
        <v>7141</v>
      </c>
      <c r="B58" s="2918" t="s">
        <v>9065</v>
      </c>
    </row>
    <row r="59" spans="1:2" x14ac:dyDescent="0.25">
      <c r="A59" t="s">
        <v>7142</v>
      </c>
      <c r="B59" s="2918" t="s">
        <v>9066</v>
      </c>
    </row>
    <row r="60" spans="1:2" x14ac:dyDescent="0.25">
      <c r="A60" t="s">
        <v>7083</v>
      </c>
      <c r="B60" s="2918" t="s">
        <v>9067</v>
      </c>
    </row>
    <row r="61" spans="1:2" x14ac:dyDescent="0.25">
      <c r="A61" t="s">
        <v>7084</v>
      </c>
      <c r="B61" s="2918" t="s">
        <v>9068</v>
      </c>
    </row>
    <row r="62" spans="1:2" x14ac:dyDescent="0.25">
      <c r="A62" t="s">
        <v>7085</v>
      </c>
      <c r="B62" s="2918" t="s">
        <v>9069</v>
      </c>
    </row>
    <row r="63" spans="1:2" x14ac:dyDescent="0.25">
      <c r="A63" s="2919" t="s">
        <v>7143</v>
      </c>
      <c r="B63" s="2918" t="s">
        <v>9057</v>
      </c>
    </row>
    <row r="64" spans="1:2" x14ac:dyDescent="0.25">
      <c r="A64" t="s">
        <v>7144</v>
      </c>
      <c r="B64" s="2918" t="s">
        <v>9059</v>
      </c>
    </row>
    <row r="65" spans="1:2" x14ac:dyDescent="0.25">
      <c r="A65" t="s">
        <v>7145</v>
      </c>
      <c r="B65" s="2918" t="s">
        <v>9060</v>
      </c>
    </row>
    <row r="66" spans="1:2" x14ac:dyDescent="0.25">
      <c r="A66" t="s">
        <v>7146</v>
      </c>
      <c r="B66" s="2918" t="s">
        <v>9061</v>
      </c>
    </row>
    <row r="67" spans="1:2" x14ac:dyDescent="0.25">
      <c r="A67" t="s">
        <v>7147</v>
      </c>
      <c r="B67" s="2918" t="s">
        <v>9062</v>
      </c>
    </row>
    <row r="68" spans="1:2" x14ac:dyDescent="0.25">
      <c r="A68" t="s">
        <v>7148</v>
      </c>
      <c r="B68" s="2918" t="s">
        <v>9063</v>
      </c>
    </row>
    <row r="69" spans="1:2" x14ac:dyDescent="0.25">
      <c r="A69" t="s">
        <v>7149</v>
      </c>
      <c r="B69" s="2918" t="s">
        <v>9064</v>
      </c>
    </row>
    <row r="70" spans="1:2" x14ac:dyDescent="0.25">
      <c r="A70" t="s">
        <v>7150</v>
      </c>
      <c r="B70" s="2918" t="s">
        <v>9065</v>
      </c>
    </row>
    <row r="71" spans="1:2" x14ac:dyDescent="0.25">
      <c r="A71" t="s">
        <v>7151</v>
      </c>
      <c r="B71" s="2918" t="s">
        <v>9066</v>
      </c>
    </row>
    <row r="72" spans="1:2" x14ac:dyDescent="0.25">
      <c r="A72" t="s">
        <v>7086</v>
      </c>
      <c r="B72" s="2918" t="s">
        <v>9067</v>
      </c>
    </row>
    <row r="73" spans="1:2" x14ac:dyDescent="0.25">
      <c r="A73" t="s">
        <v>7087</v>
      </c>
      <c r="B73" s="2918" t="s">
        <v>9068</v>
      </c>
    </row>
    <row r="74" spans="1:2" x14ac:dyDescent="0.25">
      <c r="A74" t="s">
        <v>7088</v>
      </c>
      <c r="B74" s="2918" t="s">
        <v>9069</v>
      </c>
    </row>
    <row r="75" spans="1:2" x14ac:dyDescent="0.25">
      <c r="A75" s="2919" t="s">
        <v>7152</v>
      </c>
      <c r="B75" s="2918" t="s">
        <v>9057</v>
      </c>
    </row>
    <row r="76" spans="1:2" x14ac:dyDescent="0.25">
      <c r="A76" t="s">
        <v>7153</v>
      </c>
      <c r="B76" s="2918" t="s">
        <v>9059</v>
      </c>
    </row>
    <row r="77" spans="1:2" x14ac:dyDescent="0.25">
      <c r="A77" t="s">
        <v>7154</v>
      </c>
      <c r="B77" s="2918" t="s">
        <v>9060</v>
      </c>
    </row>
    <row r="78" spans="1:2" x14ac:dyDescent="0.25">
      <c r="A78" t="s">
        <v>7155</v>
      </c>
      <c r="B78" s="2918" t="s">
        <v>9061</v>
      </c>
    </row>
    <row r="79" spans="1:2" x14ac:dyDescent="0.25">
      <c r="A79" t="s">
        <v>7156</v>
      </c>
      <c r="B79" s="2918" t="s">
        <v>9062</v>
      </c>
    </row>
    <row r="80" spans="1:2" x14ac:dyDescent="0.25">
      <c r="A80" t="s">
        <v>7157</v>
      </c>
      <c r="B80" s="2918" t="s">
        <v>9063</v>
      </c>
    </row>
    <row r="81" spans="1:4" x14ac:dyDescent="0.25">
      <c r="A81" t="s">
        <v>7158</v>
      </c>
      <c r="B81" s="2918" t="s">
        <v>9064</v>
      </c>
    </row>
    <row r="82" spans="1:4" x14ac:dyDescent="0.25">
      <c r="A82" t="s">
        <v>7159</v>
      </c>
      <c r="B82" s="2918" t="s">
        <v>9065</v>
      </c>
    </row>
    <row r="83" spans="1:4" x14ac:dyDescent="0.25">
      <c r="A83" t="s">
        <v>7160</v>
      </c>
      <c r="B83" s="2918" t="s">
        <v>9066</v>
      </c>
    </row>
    <row r="84" spans="1:4" x14ac:dyDescent="0.25">
      <c r="A84" t="s">
        <v>7161</v>
      </c>
      <c r="B84" s="2918" t="s">
        <v>9067</v>
      </c>
    </row>
    <row r="85" spans="1:4" x14ac:dyDescent="0.25">
      <c r="A85" t="s">
        <v>7162</v>
      </c>
      <c r="B85" s="2918" t="s">
        <v>9068</v>
      </c>
    </row>
    <row r="86" spans="1:4" x14ac:dyDescent="0.25">
      <c r="A86" t="s">
        <v>7163</v>
      </c>
      <c r="B86" s="2918" t="s">
        <v>9069</v>
      </c>
    </row>
    <row r="87" spans="1:4" x14ac:dyDescent="0.25">
      <c r="A87" s="2919" t="s">
        <v>7164</v>
      </c>
      <c r="B87" s="2918" t="s">
        <v>9182</v>
      </c>
      <c r="C87" s="2956" t="s">
        <v>9184</v>
      </c>
      <c r="D87" s="2956" t="s">
        <v>9186</v>
      </c>
    </row>
    <row r="88" spans="1:4" x14ac:dyDescent="0.25">
      <c r="A88" t="s">
        <v>7165</v>
      </c>
      <c r="B88" s="2918" t="s">
        <v>9187</v>
      </c>
      <c r="C88" s="2918" t="s">
        <v>9196</v>
      </c>
      <c r="D88" s="2918" t="s">
        <v>9205</v>
      </c>
    </row>
    <row r="89" spans="1:4" x14ac:dyDescent="0.25">
      <c r="A89" t="s">
        <v>7166</v>
      </c>
      <c r="B89" s="2918" t="s">
        <v>9188</v>
      </c>
      <c r="C89" s="2918" t="s">
        <v>9197</v>
      </c>
      <c r="D89" s="2918" t="s">
        <v>9206</v>
      </c>
    </row>
    <row r="90" spans="1:4" x14ac:dyDescent="0.25">
      <c r="A90" s="2919" t="s">
        <v>7167</v>
      </c>
      <c r="B90" s="2918" t="s">
        <v>9182</v>
      </c>
      <c r="C90" s="2956" t="s">
        <v>9184</v>
      </c>
      <c r="D90" s="2956" t="s">
        <v>9186</v>
      </c>
    </row>
    <row r="91" spans="1:4" x14ac:dyDescent="0.25">
      <c r="A91" t="s">
        <v>7168</v>
      </c>
      <c r="B91" s="2918" t="s">
        <v>9187</v>
      </c>
      <c r="C91" s="2918" t="s">
        <v>9196</v>
      </c>
      <c r="D91" s="2918" t="s">
        <v>9205</v>
      </c>
    </row>
    <row r="92" spans="1:4" x14ac:dyDescent="0.25">
      <c r="A92" t="s">
        <v>7169</v>
      </c>
      <c r="B92" s="2918" t="s">
        <v>9188</v>
      </c>
      <c r="C92" s="2918" t="s">
        <v>9197</v>
      </c>
      <c r="D92" s="2918" t="s">
        <v>9206</v>
      </c>
    </row>
    <row r="93" spans="1:4" x14ac:dyDescent="0.25">
      <c r="A93" s="2919" t="s">
        <v>9235</v>
      </c>
      <c r="B93" s="2918" t="s">
        <v>9182</v>
      </c>
      <c r="C93" s="2956" t="s">
        <v>9184</v>
      </c>
      <c r="D93" s="2956" t="s">
        <v>9186</v>
      </c>
    </row>
    <row r="94" spans="1:4" x14ac:dyDescent="0.25">
      <c r="A94" t="s">
        <v>9236</v>
      </c>
      <c r="B94" s="2918" t="s">
        <v>9187</v>
      </c>
      <c r="C94" s="2918" t="s">
        <v>9196</v>
      </c>
      <c r="D94" s="2918" t="s">
        <v>9205</v>
      </c>
    </row>
    <row r="95" spans="1:4" x14ac:dyDescent="0.25">
      <c r="A95" t="s">
        <v>9237</v>
      </c>
      <c r="B95" s="2918" t="s">
        <v>9188</v>
      </c>
      <c r="C95" s="2918" t="s">
        <v>9197</v>
      </c>
      <c r="D95" s="2918" t="s">
        <v>9206</v>
      </c>
    </row>
    <row r="96" spans="1:4" x14ac:dyDescent="0.25">
      <c r="A96" t="s">
        <v>9238</v>
      </c>
      <c r="B96" s="2918" t="s">
        <v>9189</v>
      </c>
      <c r="C96" s="2918" t="s">
        <v>9198</v>
      </c>
      <c r="D96" s="2918" t="s">
        <v>9207</v>
      </c>
    </row>
    <row r="97" spans="1:4" x14ac:dyDescent="0.25">
      <c r="A97" t="s">
        <v>9239</v>
      </c>
      <c r="B97" s="2918" t="s">
        <v>9190</v>
      </c>
      <c r="C97" s="2918" t="s">
        <v>9199</v>
      </c>
      <c r="D97" s="2918" t="s">
        <v>9208</v>
      </c>
    </row>
    <row r="98" spans="1:4" x14ac:dyDescent="0.25">
      <c r="A98" t="s">
        <v>9240</v>
      </c>
      <c r="B98" s="2918" t="s">
        <v>9191</v>
      </c>
      <c r="C98" s="2918" t="s">
        <v>9200</v>
      </c>
      <c r="D98" s="2918" t="s">
        <v>9209</v>
      </c>
    </row>
  </sheetData>
  <mergeCells count="2">
    <mergeCell ref="A1:A2"/>
    <mergeCell ref="B1:B2"/>
  </mergeCells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A1:AG84"/>
  <sheetViews>
    <sheetView zoomScaleNormal="100" workbookViewId="0">
      <selection activeCell="U49" sqref="U49"/>
    </sheetView>
  </sheetViews>
  <sheetFormatPr defaultRowHeight="14.4" x14ac:dyDescent="0.25"/>
  <cols>
    <col min="1" max="1" width="3.8984375" customWidth="1"/>
    <col min="2" max="2" width="17.296875" bestFit="1" customWidth="1"/>
    <col min="3" max="3" width="19.09765625" bestFit="1" customWidth="1"/>
    <col min="4" max="4" width="38.19921875" style="124" bestFit="1" customWidth="1"/>
    <col min="5" max="5" width="8.69921875" style="50"/>
    <col min="6" max="6" width="14.796875" style="50" bestFit="1" customWidth="1"/>
    <col min="7" max="7" width="11.19921875" style="50" customWidth="1"/>
    <col min="8" max="8" width="11.09765625" style="50" bestFit="1" customWidth="1"/>
    <col min="10" max="41" width="4.09765625" customWidth="1"/>
  </cols>
  <sheetData>
    <row r="1" spans="1:30" ht="15" thickBot="1" x14ac:dyDescent="0.3">
      <c r="J1" s="3558" t="s">
        <v>6324</v>
      </c>
      <c r="K1" s="3559"/>
      <c r="L1" s="3559"/>
      <c r="M1" s="3559"/>
      <c r="N1" s="3559"/>
      <c r="O1" s="3560"/>
    </row>
    <row r="2" spans="1:30" ht="14.4" customHeight="1" thickTop="1" x14ac:dyDescent="0.25">
      <c r="A2" s="3571" t="s">
        <v>6325</v>
      </c>
      <c r="B2" s="3580" t="s">
        <v>7037</v>
      </c>
      <c r="C2" s="3574" t="s">
        <v>6326</v>
      </c>
      <c r="D2" s="3569" t="s">
        <v>6327</v>
      </c>
      <c r="E2" s="3577" t="s">
        <v>6328</v>
      </c>
      <c r="F2" s="3567" t="s">
        <v>6329</v>
      </c>
      <c r="G2" s="3567" t="s">
        <v>6330</v>
      </c>
      <c r="H2" s="3567" t="s">
        <v>6331</v>
      </c>
      <c r="I2" s="3561" t="s">
        <v>6332</v>
      </c>
      <c r="J2" s="3563" t="s">
        <v>6333</v>
      </c>
      <c r="K2" s="3564"/>
      <c r="L2" s="3565"/>
      <c r="M2" s="3566" t="s">
        <v>5651</v>
      </c>
      <c r="N2" s="3564"/>
      <c r="O2" s="3564"/>
      <c r="P2" s="3564" t="s">
        <v>6334</v>
      </c>
      <c r="Q2" s="3564"/>
      <c r="R2" s="3564"/>
      <c r="S2" s="3564" t="s">
        <v>6335</v>
      </c>
      <c r="T2" s="3564"/>
      <c r="U2" s="3564"/>
      <c r="V2" s="3564" t="s">
        <v>6336</v>
      </c>
      <c r="W2" s="3564"/>
      <c r="X2" s="3564"/>
      <c r="Y2" s="3564" t="s">
        <v>6337</v>
      </c>
      <c r="Z2" s="3564"/>
      <c r="AA2" s="3564"/>
      <c r="AB2" s="3564" t="s">
        <v>5002</v>
      </c>
      <c r="AC2" s="3564"/>
      <c r="AD2" s="3569"/>
    </row>
    <row r="3" spans="1:30" ht="18" thickBot="1" x14ac:dyDescent="0.3">
      <c r="A3" s="3572"/>
      <c r="B3" s="3581"/>
      <c r="C3" s="3575"/>
      <c r="D3" s="3576"/>
      <c r="E3" s="3578"/>
      <c r="F3" s="3568"/>
      <c r="G3" s="3568"/>
      <c r="H3" s="3568"/>
      <c r="I3" s="3562"/>
      <c r="J3" s="197" t="s">
        <v>6338</v>
      </c>
      <c r="K3" s="198" t="s">
        <v>4583</v>
      </c>
      <c r="L3" s="199" t="s">
        <v>4730</v>
      </c>
      <c r="M3" s="200" t="s">
        <v>6338</v>
      </c>
      <c r="N3" s="198" t="s">
        <v>4583</v>
      </c>
      <c r="O3" s="201" t="s">
        <v>4730</v>
      </c>
      <c r="P3" s="202" t="s">
        <v>6338</v>
      </c>
      <c r="Q3" s="198" t="s">
        <v>4583</v>
      </c>
      <c r="R3" s="201" t="s">
        <v>4730</v>
      </c>
      <c r="S3" s="202" t="s">
        <v>6338</v>
      </c>
      <c r="T3" s="198" t="s">
        <v>4583</v>
      </c>
      <c r="U3" s="201" t="s">
        <v>4730</v>
      </c>
      <c r="V3" s="202" t="s">
        <v>6338</v>
      </c>
      <c r="W3" s="198" t="s">
        <v>4583</v>
      </c>
      <c r="X3" s="201" t="s">
        <v>4730</v>
      </c>
      <c r="Y3" s="202" t="s">
        <v>6338</v>
      </c>
      <c r="Z3" s="198" t="s">
        <v>4583</v>
      </c>
      <c r="AA3" s="201" t="s">
        <v>4730</v>
      </c>
      <c r="AB3" s="202" t="s">
        <v>6338</v>
      </c>
      <c r="AC3" s="198" t="s">
        <v>4583</v>
      </c>
      <c r="AD3" s="203" t="s">
        <v>4730</v>
      </c>
    </row>
    <row r="4" spans="1:30" x14ac:dyDescent="0.25">
      <c r="A4" s="3572"/>
      <c r="B4" s="251" t="s">
        <v>7064</v>
      </c>
      <c r="C4" s="2263" t="s">
        <v>4980</v>
      </c>
      <c r="D4" s="204" t="s">
        <v>4634</v>
      </c>
      <c r="E4" s="205">
        <v>400</v>
      </c>
      <c r="F4" s="206">
        <f>SQRT(3)*380*E4/1000</f>
        <v>263.27172275046934</v>
      </c>
      <c r="G4" s="206">
        <f t="shared" ref="G4:G11" si="0">$G$12*E4/$E$12</f>
        <v>200</v>
      </c>
      <c r="H4" s="2277" t="e">
        <f>220*(#REF!+#REF!+#REF!)/1000</f>
        <v>#REF!</v>
      </c>
      <c r="I4" s="207" t="e">
        <f>H4/G4</f>
        <v>#REF!</v>
      </c>
      <c r="J4" s="208">
        <f>COUNTA(#REF!)</f>
        <v>1</v>
      </c>
      <c r="K4" s="209" t="e">
        <f>COUNTIF(#REF!,각_층_분전반_부하량!K3)</f>
        <v>#REF!</v>
      </c>
      <c r="L4" s="210" t="e">
        <f>J4-K4</f>
        <v>#REF!</v>
      </c>
      <c r="M4" s="211">
        <f>COUNTA(#REF!)</f>
        <v>1</v>
      </c>
      <c r="N4" s="209" t="e">
        <f>COUNTIF(#REF!,각_층_분전반_부하량!N3)</f>
        <v>#REF!</v>
      </c>
      <c r="O4" s="209" t="e">
        <f>M4-N4</f>
        <v>#REF!</v>
      </c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12"/>
    </row>
    <row r="5" spans="1:30" x14ac:dyDescent="0.25">
      <c r="A5" s="3572"/>
      <c r="B5" s="251" t="s">
        <v>7065</v>
      </c>
      <c r="C5" s="1225" t="s">
        <v>4983</v>
      </c>
      <c r="D5" s="204" t="s">
        <v>4866</v>
      </c>
      <c r="E5" s="214">
        <v>400</v>
      </c>
      <c r="F5" s="215">
        <f>SQRT(3)*380*E5/1000</f>
        <v>263.27172275046934</v>
      </c>
      <c r="G5" s="215">
        <f t="shared" si="0"/>
        <v>200</v>
      </c>
      <c r="H5" s="2278" t="e">
        <f>220*(#REF!+#REF!+#REF!)/1000</f>
        <v>#REF!</v>
      </c>
      <c r="I5" s="216" t="e">
        <f>H5/G5</f>
        <v>#REF!</v>
      </c>
      <c r="J5" s="217">
        <f>COUNTA(#REF!)</f>
        <v>1</v>
      </c>
      <c r="K5" s="218" t="e">
        <f>COUNTIF(#REF!,각_층_분전반_부하량!K3)</f>
        <v>#REF!</v>
      </c>
      <c r="L5" s="219" t="e">
        <f>J5-K5</f>
        <v>#REF!</v>
      </c>
      <c r="M5" s="220">
        <f>COUNTA(#REF!)</f>
        <v>1</v>
      </c>
      <c r="N5" s="218" t="e">
        <f>COUNTIF(#REF!,각_층_분전반_부하량!N3)</f>
        <v>#REF!</v>
      </c>
      <c r="O5" s="218" t="e">
        <f>M5-N5</f>
        <v>#REF!</v>
      </c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21"/>
    </row>
    <row r="6" spans="1:30" x14ac:dyDescent="0.25">
      <c r="A6" s="3572"/>
      <c r="B6" s="251" t="s">
        <v>7066</v>
      </c>
      <c r="C6" s="2265" t="s">
        <v>4989</v>
      </c>
      <c r="D6" s="213" t="s">
        <v>4806</v>
      </c>
      <c r="E6" s="214">
        <v>300</v>
      </c>
      <c r="F6" s="215">
        <f>SQRT(3)*380*E6/1000</f>
        <v>197.45379206285202</v>
      </c>
      <c r="G6" s="215">
        <f t="shared" si="0"/>
        <v>150</v>
      </c>
      <c r="H6" s="2278" t="e">
        <f>220*(#REF!+#REF!+#REF!)/1000</f>
        <v>#REF!</v>
      </c>
      <c r="I6" s="216" t="e">
        <f>H6/G6</f>
        <v>#REF!</v>
      </c>
      <c r="J6" s="217"/>
      <c r="K6" s="218"/>
      <c r="L6" s="219"/>
      <c r="M6" s="220">
        <f>COUNTA(#REF!,#REF!)</f>
        <v>2</v>
      </c>
      <c r="N6" s="218" t="e">
        <f>SUM(COUNTIF(#REF!,각_층_분전반_부하량!N3),COUNTIF(#REF!,각_층_분전반_부하량!N3))</f>
        <v>#REF!</v>
      </c>
      <c r="O6" s="218" t="e">
        <f>M6-N6</f>
        <v>#REF!</v>
      </c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21"/>
    </row>
    <row r="7" spans="1:30" x14ac:dyDescent="0.25">
      <c r="A7" s="3572"/>
      <c r="B7" s="251" t="s">
        <v>7067</v>
      </c>
      <c r="C7" s="2264" t="s">
        <v>4991</v>
      </c>
      <c r="D7" s="213" t="s">
        <v>4721</v>
      </c>
      <c r="E7" s="214">
        <v>300</v>
      </c>
      <c r="F7" s="215">
        <f t="shared" ref="F7:F68" si="1">SQRT(3)*380*E7/1000</f>
        <v>197.45379206285202</v>
      </c>
      <c r="G7" s="215">
        <f t="shared" si="0"/>
        <v>150</v>
      </c>
      <c r="H7" s="2278" t="e">
        <f>220*(#REF!+#REF!+#REF!)/1000</f>
        <v>#REF!</v>
      </c>
      <c r="I7" s="216" t="e">
        <f t="shared" ref="I7:I69" si="2">H7/G7</f>
        <v>#REF!</v>
      </c>
      <c r="J7" s="217"/>
      <c r="K7" s="218"/>
      <c r="L7" s="219"/>
      <c r="M7" s="220">
        <f>COUNTA(#REF!,#REF!)</f>
        <v>2</v>
      </c>
      <c r="N7" s="218" t="e">
        <f>SUM(COUNTIF(#REF!,각_층_분전반_부하량!N3),COUNTIF(#REF!,각_층_분전반_부하량!N3))</f>
        <v>#REF!</v>
      </c>
      <c r="O7" s="218" t="e">
        <f>M7-N7</f>
        <v>#REF!</v>
      </c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21"/>
    </row>
    <row r="8" spans="1:30" x14ac:dyDescent="0.25">
      <c r="A8" s="3572"/>
      <c r="B8" s="251" t="s">
        <v>7068</v>
      </c>
      <c r="C8" s="2263" t="s">
        <v>4984</v>
      </c>
      <c r="D8" s="2267" t="s">
        <v>6339</v>
      </c>
      <c r="E8" s="214">
        <v>225</v>
      </c>
      <c r="F8" s="215">
        <f t="shared" si="1"/>
        <v>148.09034404713898</v>
      </c>
      <c r="G8" s="215">
        <f t="shared" si="0"/>
        <v>112.5</v>
      </c>
      <c r="H8" s="2278" t="e">
        <f>220*(#REF!+#REF!+#REF!)/1000</f>
        <v>#REF!</v>
      </c>
      <c r="I8" s="216" t="e">
        <f t="shared" si="2"/>
        <v>#REF!</v>
      </c>
      <c r="J8" s="217"/>
      <c r="K8" s="218"/>
      <c r="L8" s="219"/>
      <c r="M8" s="220"/>
      <c r="N8" s="218"/>
      <c r="O8" s="218"/>
      <c r="P8" s="218">
        <f>COUNTA(#REF!,#REF!)</f>
        <v>2</v>
      </c>
      <c r="Q8" s="218" t="e">
        <f>SUM(COUNTIF(#REF!,각_층_분전반_부하량!Q3),COUNTIF(#REF!,각_층_분전반_부하량!Q3))</f>
        <v>#REF!</v>
      </c>
      <c r="R8" s="218" t="e">
        <f>P8-Q8</f>
        <v>#REF!</v>
      </c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21"/>
    </row>
    <row r="9" spans="1:30" x14ac:dyDescent="0.25">
      <c r="A9" s="3572"/>
      <c r="B9" s="251" t="s">
        <v>7069</v>
      </c>
      <c r="C9" s="1225" t="s">
        <v>4986</v>
      </c>
      <c r="D9" s="2267" t="s">
        <v>6340</v>
      </c>
      <c r="E9" s="214">
        <v>225</v>
      </c>
      <c r="F9" s="215">
        <f t="shared" si="1"/>
        <v>148.09034404713898</v>
      </c>
      <c r="G9" s="215">
        <f t="shared" si="0"/>
        <v>112.5</v>
      </c>
      <c r="H9" s="2278" t="e">
        <f>220*(#REF!+#REF!+#REF!)/1000</f>
        <v>#REF!</v>
      </c>
      <c r="I9" s="216" t="e">
        <f t="shared" si="2"/>
        <v>#REF!</v>
      </c>
      <c r="J9" s="217"/>
      <c r="K9" s="218"/>
      <c r="L9" s="219"/>
      <c r="M9" s="220"/>
      <c r="N9" s="218"/>
      <c r="O9" s="218"/>
      <c r="P9" s="218">
        <f>COUNTA(#REF!,#REF!)</f>
        <v>2</v>
      </c>
      <c r="Q9" s="218" t="e">
        <f>SUM(COUNTIF(#REF!,각_층_분전반_부하량!Q3),COUNTIF(#REF!,각_층_분전반_부하량!Q3))</f>
        <v>#REF!</v>
      </c>
      <c r="R9" s="218" t="e">
        <f>P9-Q9</f>
        <v>#REF!</v>
      </c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1"/>
    </row>
    <row r="10" spans="1:30" x14ac:dyDescent="0.25">
      <c r="A10" s="3572"/>
      <c r="B10" s="251" t="s">
        <v>7070</v>
      </c>
      <c r="C10" s="2263" t="s">
        <v>6341</v>
      </c>
      <c r="D10" s="204" t="s">
        <v>4966</v>
      </c>
      <c r="E10" s="214">
        <v>400</v>
      </c>
      <c r="F10" s="215">
        <f t="shared" si="1"/>
        <v>263.27172275046934</v>
      </c>
      <c r="G10" s="215">
        <f t="shared" si="0"/>
        <v>200</v>
      </c>
      <c r="H10" s="2278" t="e">
        <f>SQRT(3)*380*((#REF!+#REF!+#REF!)/3)/1000</f>
        <v>#REF!</v>
      </c>
      <c r="I10" s="216" t="e">
        <f t="shared" si="2"/>
        <v>#REF!</v>
      </c>
      <c r="J10" s="217"/>
      <c r="K10" s="218"/>
      <c r="L10" s="219"/>
      <c r="M10" s="220"/>
      <c r="N10" s="218"/>
      <c r="O10" s="218"/>
      <c r="P10" s="218"/>
      <c r="Q10" s="218"/>
      <c r="R10" s="218"/>
      <c r="S10" s="218">
        <f>COUNTA(#REF!,#REF!)</f>
        <v>2</v>
      </c>
      <c r="T10" s="218" t="e">
        <f>SUM(COUNTIF(#REF!,각_층_분전반_부하량!T3),COUNTIF(#REF!,각_층_분전반_부하량!T3))</f>
        <v>#REF!</v>
      </c>
      <c r="U10" s="218" t="e">
        <f>S10-T10</f>
        <v>#REF!</v>
      </c>
      <c r="V10" s="218">
        <f>COUNTA(#REF!,#REF!)</f>
        <v>2</v>
      </c>
      <c r="W10" s="218" t="e">
        <f>SUM(COUNTIF(#REF!,각_층_분전반_부하량!W3),COUNTIF(#REF!,각_층_분전반_부하량!W3))</f>
        <v>#REF!</v>
      </c>
      <c r="X10" s="218" t="e">
        <f>V10-W10</f>
        <v>#REF!</v>
      </c>
      <c r="Y10" s="218"/>
      <c r="Z10" s="218"/>
      <c r="AA10" s="218"/>
      <c r="AB10" s="218"/>
      <c r="AC10" s="218"/>
      <c r="AD10" s="221"/>
    </row>
    <row r="11" spans="1:30" x14ac:dyDescent="0.25">
      <c r="A11" s="3572"/>
      <c r="B11" s="251" t="s">
        <v>7071</v>
      </c>
      <c r="C11" s="1225" t="s">
        <v>6342</v>
      </c>
      <c r="D11" s="204" t="s">
        <v>4972</v>
      </c>
      <c r="E11" s="214">
        <v>400</v>
      </c>
      <c r="F11" s="215">
        <f t="shared" si="1"/>
        <v>263.27172275046934</v>
      </c>
      <c r="G11" s="215">
        <f t="shared" si="0"/>
        <v>200</v>
      </c>
      <c r="H11" s="2278" t="e">
        <f>SQRT(3)*380*((#REF!+#REF!+#REF!)/3)/1000</f>
        <v>#REF!</v>
      </c>
      <c r="I11" s="216" t="e">
        <f t="shared" si="2"/>
        <v>#REF!</v>
      </c>
      <c r="J11" s="217"/>
      <c r="K11" s="218"/>
      <c r="L11" s="219"/>
      <c r="M11" s="220"/>
      <c r="N11" s="218"/>
      <c r="O11" s="218"/>
      <c r="P11" s="218"/>
      <c r="Q11" s="218"/>
      <c r="R11" s="218"/>
      <c r="S11" s="218"/>
      <c r="T11" s="218"/>
      <c r="U11" s="218"/>
      <c r="V11" s="218">
        <f>COUNTA(#REF!,#REF!)</f>
        <v>2</v>
      </c>
      <c r="W11" s="218" t="e">
        <f>SUM(COUNTIF(#REF!,각_층_분전반_부하량!W3),COUNTIF(#REF!,각_층_분전반_부하량!W3))</f>
        <v>#REF!</v>
      </c>
      <c r="X11" s="218" t="e">
        <f>V11-W11</f>
        <v>#REF!</v>
      </c>
      <c r="Y11" s="218">
        <f>COUNTA(#REF!,#REF!)</f>
        <v>2</v>
      </c>
      <c r="Z11" s="218" t="e">
        <f>SUM(COUNTIF(#REF!,각_층_분전반_부하량!Z3),COUNTIF(#REF!,각_층_분전반_부하량!Z3))</f>
        <v>#REF!</v>
      </c>
      <c r="AA11" s="218" t="e">
        <f>Y11-Z11</f>
        <v>#REF!</v>
      </c>
      <c r="AB11" s="218"/>
      <c r="AC11" s="218"/>
      <c r="AD11" s="221"/>
    </row>
    <row r="12" spans="1:30" ht="15" thickBot="1" x14ac:dyDescent="0.3">
      <c r="A12" s="3573"/>
      <c r="B12" s="2723"/>
      <c r="C12" s="2279" t="s">
        <v>6338</v>
      </c>
      <c r="D12" s="2280" t="s">
        <v>6338</v>
      </c>
      <c r="E12" s="2281">
        <f>E7+E6+E10+E11</f>
        <v>1400</v>
      </c>
      <c r="F12" s="2282">
        <f>F7+F6+F10+F11</f>
        <v>921.45102962664259</v>
      </c>
      <c r="G12" s="2283">
        <v>700</v>
      </c>
      <c r="H12" s="2284" t="e">
        <f>H7+H6+H10+H11</f>
        <v>#REF!</v>
      </c>
      <c r="I12" s="2285" t="e">
        <f t="shared" si="2"/>
        <v>#REF!</v>
      </c>
      <c r="J12" s="222"/>
      <c r="K12" s="223"/>
      <c r="L12" s="224"/>
      <c r="M12" s="225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>
        <f>COUNTA(#REF!,#REF!)</f>
        <v>2</v>
      </c>
      <c r="AC12" s="223" t="e">
        <f>SUM(COUNTIF(#REF!,각_층_분전반_부하량!AC3),COUNTIF(#REF!,각_층_분전반_부하량!AC3))</f>
        <v>#REF!</v>
      </c>
      <c r="AD12" s="226" t="e">
        <f>AB12-AC12</f>
        <v>#REF!</v>
      </c>
    </row>
    <row r="13" spans="1:30" ht="14.4" customHeight="1" thickTop="1" x14ac:dyDescent="0.25">
      <c r="A13" s="3571" t="s">
        <v>6343</v>
      </c>
      <c r="B13" s="3580" t="s">
        <v>7037</v>
      </c>
      <c r="C13" s="3574" t="s">
        <v>6326</v>
      </c>
      <c r="D13" s="3569" t="s">
        <v>6327</v>
      </c>
      <c r="E13" s="3577" t="s">
        <v>6328</v>
      </c>
      <c r="F13" s="3567" t="s">
        <v>6329</v>
      </c>
      <c r="G13" s="3567" t="s">
        <v>6330</v>
      </c>
      <c r="H13" s="3567" t="s">
        <v>6331</v>
      </c>
      <c r="I13" s="3561" t="s">
        <v>6332</v>
      </c>
      <c r="J13" s="3563" t="s">
        <v>5651</v>
      </c>
      <c r="K13" s="3564"/>
      <c r="L13" s="3565"/>
      <c r="M13" s="3570"/>
      <c r="N13" s="3543"/>
      <c r="O13" s="3543"/>
    </row>
    <row r="14" spans="1:30" ht="18" thickBot="1" x14ac:dyDescent="0.3">
      <c r="A14" s="3572"/>
      <c r="B14" s="3581"/>
      <c r="C14" s="3575"/>
      <c r="D14" s="3576"/>
      <c r="E14" s="3578"/>
      <c r="F14" s="3568"/>
      <c r="G14" s="3568"/>
      <c r="H14" s="3568"/>
      <c r="I14" s="3562"/>
      <c r="J14" s="197" t="s">
        <v>6338</v>
      </c>
      <c r="K14" s="198" t="s">
        <v>4583</v>
      </c>
      <c r="L14" s="199" t="s">
        <v>4730</v>
      </c>
      <c r="M14" s="50"/>
      <c r="N14" s="196"/>
      <c r="O14" s="133"/>
      <c r="P14" s="50"/>
      <c r="Q14" s="196"/>
      <c r="R14" s="133"/>
      <c r="S14" s="50"/>
      <c r="T14" s="196"/>
      <c r="U14" s="133"/>
      <c r="V14" s="50"/>
      <c r="W14" s="196"/>
      <c r="X14" s="133"/>
      <c r="Y14" s="50"/>
      <c r="Z14" s="196"/>
      <c r="AA14" s="133"/>
      <c r="AB14" s="50"/>
      <c r="AC14" s="196"/>
      <c r="AD14" s="133"/>
    </row>
    <row r="15" spans="1:30" x14ac:dyDescent="0.25">
      <c r="A15" s="3572"/>
      <c r="B15" s="251" t="s">
        <v>7012</v>
      </c>
      <c r="C15" s="2265" t="s">
        <v>6344</v>
      </c>
      <c r="D15" s="213" t="s">
        <v>6345</v>
      </c>
      <c r="E15" s="214">
        <v>200</v>
      </c>
      <c r="F15" s="215">
        <f t="shared" si="1"/>
        <v>131.63586137523467</v>
      </c>
      <c r="G15" s="215">
        <f t="shared" ref="G15:G28" si="3">$G$29*E15/$E$29</f>
        <v>41.176470588235297</v>
      </c>
      <c r="H15" s="2278" t="e">
        <f>220*(#REF!+#REF!+#REF!)/1000</f>
        <v>#REF!</v>
      </c>
      <c r="I15" s="216" t="e">
        <f t="shared" si="2"/>
        <v>#REF!</v>
      </c>
      <c r="J15" s="217">
        <f>COUNTA(#REF!,#REF!)</f>
        <v>2</v>
      </c>
      <c r="K15" s="218" t="e">
        <f>SUM(COUNTIF(#REF!,각_층_분전반_부하량!K14),COUNTIF(#REF!,각_층_분전반_부하량!K14))</f>
        <v>#REF!</v>
      </c>
      <c r="L15" s="219" t="e">
        <f t="shared" ref="L15:L28" si="4">J15-K15</f>
        <v>#REF!</v>
      </c>
    </row>
    <row r="16" spans="1:30" x14ac:dyDescent="0.25">
      <c r="A16" s="3572"/>
      <c r="B16" s="251" t="s">
        <v>7013</v>
      </c>
      <c r="C16" s="2264" t="s">
        <v>6346</v>
      </c>
      <c r="D16" s="213" t="s">
        <v>6347</v>
      </c>
      <c r="E16" s="214">
        <v>200</v>
      </c>
      <c r="F16" s="215">
        <f t="shared" si="1"/>
        <v>131.63586137523467</v>
      </c>
      <c r="G16" s="215">
        <f t="shared" si="3"/>
        <v>41.176470588235297</v>
      </c>
      <c r="H16" s="2278" t="e">
        <f>220*(#REF!+#REF!+#REF!)/1000</f>
        <v>#REF!</v>
      </c>
      <c r="I16" s="216" t="e">
        <f t="shared" si="2"/>
        <v>#REF!</v>
      </c>
      <c r="J16" s="217">
        <f>COUNTA(#REF!,#REF!)</f>
        <v>2</v>
      </c>
      <c r="K16" s="218" t="e">
        <f>SUM(COUNTIF(#REF!,각_층_분전반_부하량!K14),COUNTIF(#REF!,각_층_분전반_부하량!K14))</f>
        <v>#REF!</v>
      </c>
      <c r="L16" s="219" t="e">
        <f t="shared" si="4"/>
        <v>#REF!</v>
      </c>
    </row>
    <row r="17" spans="1:33" x14ac:dyDescent="0.25">
      <c r="A17" s="3572"/>
      <c r="B17" s="251" t="s">
        <v>7014</v>
      </c>
      <c r="C17" s="2265" t="s">
        <v>6348</v>
      </c>
      <c r="D17" s="213" t="s">
        <v>6349</v>
      </c>
      <c r="E17" s="214">
        <v>200</v>
      </c>
      <c r="F17" s="215">
        <f t="shared" si="1"/>
        <v>131.63586137523467</v>
      </c>
      <c r="G17" s="215">
        <f t="shared" si="3"/>
        <v>41.176470588235297</v>
      </c>
      <c r="H17" s="2278" t="e">
        <f>220*(#REF!+#REF!+#REF!)/1000</f>
        <v>#REF!</v>
      </c>
      <c r="I17" s="216" t="e">
        <f t="shared" si="2"/>
        <v>#REF!</v>
      </c>
      <c r="J17" s="217">
        <f>COUNTA(#REF!,#REF!)</f>
        <v>2</v>
      </c>
      <c r="K17" s="218" t="e">
        <f>SUM(COUNTIF(#REF!,각_층_분전반_부하량!K14),COUNTIF(#REF!,각_층_분전반_부하량!K14))</f>
        <v>#REF!</v>
      </c>
      <c r="L17" s="219" t="e">
        <f t="shared" si="4"/>
        <v>#REF!</v>
      </c>
    </row>
    <row r="18" spans="1:33" x14ac:dyDescent="0.25">
      <c r="A18" s="3572"/>
      <c r="B18" s="251" t="s">
        <v>7015</v>
      </c>
      <c r="C18" s="2264" t="s">
        <v>6350</v>
      </c>
      <c r="D18" s="213" t="s">
        <v>6351</v>
      </c>
      <c r="E18" s="214">
        <v>200</v>
      </c>
      <c r="F18" s="215">
        <f t="shared" si="1"/>
        <v>131.63586137523467</v>
      </c>
      <c r="G18" s="215">
        <f t="shared" si="3"/>
        <v>41.176470588235297</v>
      </c>
      <c r="H18" s="2278" t="e">
        <f>220*(#REF!+#REF!+#REF!)/1000</f>
        <v>#REF!</v>
      </c>
      <c r="I18" s="216" t="e">
        <f t="shared" si="2"/>
        <v>#REF!</v>
      </c>
      <c r="J18" s="217">
        <f>COUNTA(#REF!,#REF!)</f>
        <v>2</v>
      </c>
      <c r="K18" s="218" t="e">
        <f>SUM(COUNTIF(#REF!,각_층_분전반_부하량!K14),COUNTIF(#REF!,각_층_분전반_부하량!K14))</f>
        <v>#REF!</v>
      </c>
      <c r="L18" s="219" t="e">
        <f t="shared" si="4"/>
        <v>#REF!</v>
      </c>
    </row>
    <row r="19" spans="1:33" x14ac:dyDescent="0.25">
      <c r="A19" s="3572"/>
      <c r="B19" s="251" t="s">
        <v>7016</v>
      </c>
      <c r="C19" s="2265" t="s">
        <v>6352</v>
      </c>
      <c r="D19" s="213" t="s">
        <v>6353</v>
      </c>
      <c r="E19" s="214">
        <v>300</v>
      </c>
      <c r="F19" s="215">
        <f t="shared" si="1"/>
        <v>197.45379206285202</v>
      </c>
      <c r="G19" s="215">
        <f t="shared" si="3"/>
        <v>61.764705882352942</v>
      </c>
      <c r="H19" s="2278" t="e">
        <f>220*(#REF!+#REF!+#REF!)/1000</f>
        <v>#REF!</v>
      </c>
      <c r="I19" s="216" t="e">
        <f t="shared" si="2"/>
        <v>#REF!</v>
      </c>
      <c r="J19" s="217">
        <f>COUNTA(#REF!,#REF!)</f>
        <v>2</v>
      </c>
      <c r="K19" s="218" t="e">
        <f>SUM(COUNTIF(#REF!,각_층_분전반_부하량!K14),COUNTIF(#REF!,각_층_분전반_부하량!K14))</f>
        <v>#REF!</v>
      </c>
      <c r="L19" s="219" t="e">
        <f t="shared" si="4"/>
        <v>#REF!</v>
      </c>
    </row>
    <row r="20" spans="1:33" x14ac:dyDescent="0.25">
      <c r="A20" s="3572"/>
      <c r="B20" s="251" t="s">
        <v>7017</v>
      </c>
      <c r="C20" s="2264" t="s">
        <v>6354</v>
      </c>
      <c r="D20" s="213" t="s">
        <v>6355</v>
      </c>
      <c r="E20" s="214">
        <v>300</v>
      </c>
      <c r="F20" s="215">
        <f t="shared" si="1"/>
        <v>197.45379206285202</v>
      </c>
      <c r="G20" s="215">
        <f t="shared" si="3"/>
        <v>61.764705882352942</v>
      </c>
      <c r="H20" s="2278" t="e">
        <f>220*(#REF!+#REF!+#REF!)/1000</f>
        <v>#REF!</v>
      </c>
      <c r="I20" s="216" t="e">
        <f t="shared" si="2"/>
        <v>#REF!</v>
      </c>
      <c r="J20" s="217">
        <f>COUNTA(#REF!,#REF!)</f>
        <v>2</v>
      </c>
      <c r="K20" s="218" t="e">
        <f>SUM(COUNTIF(#REF!,각_층_분전반_부하량!K14),COUNTIF(#REF!,각_층_분전반_부하량!K14))</f>
        <v>#REF!</v>
      </c>
      <c r="L20" s="219" t="e">
        <f t="shared" si="4"/>
        <v>#REF!</v>
      </c>
    </row>
    <row r="21" spans="1:33" x14ac:dyDescent="0.25">
      <c r="A21" s="3572"/>
      <c r="B21" s="251" t="s">
        <v>7018</v>
      </c>
      <c r="C21" s="2265" t="s">
        <v>6356</v>
      </c>
      <c r="D21" s="213" t="s">
        <v>6357</v>
      </c>
      <c r="E21" s="214">
        <v>300</v>
      </c>
      <c r="F21" s="215">
        <f t="shared" si="1"/>
        <v>197.45379206285202</v>
      </c>
      <c r="G21" s="215">
        <f t="shared" si="3"/>
        <v>61.764705882352942</v>
      </c>
      <c r="H21" s="2278" t="e">
        <f>220*(#REF!+#REF!+#REF!)/1000</f>
        <v>#REF!</v>
      </c>
      <c r="I21" s="216" t="e">
        <f t="shared" si="2"/>
        <v>#REF!</v>
      </c>
      <c r="J21" s="217">
        <f>COUNTA(#REF!,#REF!)</f>
        <v>2</v>
      </c>
      <c r="K21" s="218" t="e">
        <f>SUM(COUNTIF(#REF!,각_층_분전반_부하량!K14),COUNTIF(#REF!,각_층_분전반_부하량!K14))</f>
        <v>#REF!</v>
      </c>
      <c r="L21" s="219" t="e">
        <f t="shared" si="4"/>
        <v>#REF!</v>
      </c>
    </row>
    <row r="22" spans="1:33" x14ac:dyDescent="0.25">
      <c r="A22" s="3572"/>
      <c r="B22" s="251" t="s">
        <v>7019</v>
      </c>
      <c r="C22" s="2264" t="s">
        <v>6358</v>
      </c>
      <c r="D22" s="213" t="s">
        <v>6359</v>
      </c>
      <c r="E22" s="214">
        <v>300</v>
      </c>
      <c r="F22" s="215">
        <f t="shared" si="1"/>
        <v>197.45379206285202</v>
      </c>
      <c r="G22" s="215">
        <f t="shared" si="3"/>
        <v>61.764705882352942</v>
      </c>
      <c r="H22" s="2278" t="e">
        <f>220*(#REF!+#REF!+#REF!)/1000</f>
        <v>#REF!</v>
      </c>
      <c r="I22" s="216" t="e">
        <f t="shared" si="2"/>
        <v>#REF!</v>
      </c>
      <c r="J22" s="217">
        <f>COUNTA(#REF!,#REF!)</f>
        <v>2</v>
      </c>
      <c r="K22" s="218" t="e">
        <f>SUM(COUNTIF(#REF!,각_층_분전반_부하량!K14),COUNTIF(#REF!,각_층_분전반_부하량!K14))</f>
        <v>#REF!</v>
      </c>
      <c r="L22" s="219" t="e">
        <f t="shared" si="4"/>
        <v>#REF!</v>
      </c>
    </row>
    <row r="23" spans="1:33" x14ac:dyDescent="0.25">
      <c r="A23" s="3572"/>
      <c r="B23" s="251" t="s">
        <v>7008</v>
      </c>
      <c r="C23" s="2265" t="s">
        <v>6360</v>
      </c>
      <c r="D23" s="213" t="s">
        <v>6361</v>
      </c>
      <c r="E23" s="214">
        <v>200</v>
      </c>
      <c r="F23" s="215">
        <f t="shared" si="1"/>
        <v>131.63586137523467</v>
      </c>
      <c r="G23" s="215">
        <f t="shared" si="3"/>
        <v>41.176470588235297</v>
      </c>
      <c r="H23" s="2278" t="e">
        <f>220*(#REF!+#REF!+#REF!)/1000</f>
        <v>#REF!</v>
      </c>
      <c r="I23" s="216" t="e">
        <f t="shared" si="2"/>
        <v>#REF!</v>
      </c>
      <c r="J23" s="217">
        <f>COUNTA(#REF!,#REF!)</f>
        <v>2</v>
      </c>
      <c r="K23" s="218" t="e">
        <f>SUM(COUNTIF(#REF!,각_층_분전반_부하량!K14),COUNTIF(#REF!,각_층_분전반_부하량!K14))</f>
        <v>#REF!</v>
      </c>
      <c r="L23" s="219" t="e">
        <f t="shared" si="4"/>
        <v>#REF!</v>
      </c>
      <c r="N23" s="50"/>
    </row>
    <row r="24" spans="1:33" x14ac:dyDescent="0.25">
      <c r="A24" s="3572"/>
      <c r="B24" s="251" t="s">
        <v>7009</v>
      </c>
      <c r="C24" s="2264" t="s">
        <v>6362</v>
      </c>
      <c r="D24" s="213" t="s">
        <v>6363</v>
      </c>
      <c r="E24" s="214">
        <v>200</v>
      </c>
      <c r="F24" s="215">
        <f t="shared" si="1"/>
        <v>131.63586137523467</v>
      </c>
      <c r="G24" s="215">
        <f t="shared" si="3"/>
        <v>41.176470588235297</v>
      </c>
      <c r="H24" s="2278" t="e">
        <f>220*(#REF!+#REF!+#REF!)/1000</f>
        <v>#REF!</v>
      </c>
      <c r="I24" s="216" t="e">
        <f t="shared" si="2"/>
        <v>#REF!</v>
      </c>
      <c r="J24" s="217">
        <f>COUNTA(#REF!,#REF!)</f>
        <v>2</v>
      </c>
      <c r="K24" s="218" t="e">
        <f>SUM(COUNTIF(#REF!,각_층_분전반_부하량!K14),COUNTIF(#REF!,각_층_분전반_부하량!K14))</f>
        <v>#REF!</v>
      </c>
      <c r="L24" s="219" t="e">
        <f t="shared" si="4"/>
        <v>#REF!</v>
      </c>
    </row>
    <row r="25" spans="1:33" x14ac:dyDescent="0.25">
      <c r="A25" s="3572"/>
      <c r="B25" s="251" t="s">
        <v>7010</v>
      </c>
      <c r="C25" s="2265" t="s">
        <v>6364</v>
      </c>
      <c r="D25" s="213" t="s">
        <v>6365</v>
      </c>
      <c r="E25" s="214">
        <v>200</v>
      </c>
      <c r="F25" s="215">
        <f t="shared" si="1"/>
        <v>131.63586137523467</v>
      </c>
      <c r="G25" s="215">
        <f t="shared" si="3"/>
        <v>41.176470588235297</v>
      </c>
      <c r="H25" s="2278" t="e">
        <f>220*(#REF!+#REF!+#REF!)/1000</f>
        <v>#REF!</v>
      </c>
      <c r="I25" s="216" t="e">
        <f t="shared" si="2"/>
        <v>#REF!</v>
      </c>
      <c r="J25" s="217">
        <f>COUNTA(#REF!,#REF!)</f>
        <v>2</v>
      </c>
      <c r="K25" s="218" t="e">
        <f>SUM(COUNTIF(#REF!,각_층_분전반_부하량!K14),COUNTIF(#REF!,각_층_분전반_부하량!K14))</f>
        <v>#REF!</v>
      </c>
      <c r="L25" s="219" t="e">
        <f t="shared" si="4"/>
        <v>#REF!</v>
      </c>
    </row>
    <row r="26" spans="1:33" x14ac:dyDescent="0.25">
      <c r="A26" s="3572"/>
      <c r="B26" s="251" t="s">
        <v>7011</v>
      </c>
      <c r="C26" s="2264" t="s">
        <v>6366</v>
      </c>
      <c r="D26" s="213" t="s">
        <v>6367</v>
      </c>
      <c r="E26" s="214">
        <v>200</v>
      </c>
      <c r="F26" s="215">
        <f t="shared" si="1"/>
        <v>131.63586137523467</v>
      </c>
      <c r="G26" s="215">
        <f t="shared" si="3"/>
        <v>41.176470588235297</v>
      </c>
      <c r="H26" s="2278" t="e">
        <f>220*(#REF!+#REF!+#REF!)/1000</f>
        <v>#REF!</v>
      </c>
      <c r="I26" s="216" t="e">
        <f t="shared" si="2"/>
        <v>#REF!</v>
      </c>
      <c r="J26" s="217">
        <f>COUNTA(#REF!,#REF!)</f>
        <v>2</v>
      </c>
      <c r="K26" s="218" t="e">
        <f>SUM(COUNTIF(#REF!,각_층_분전반_부하량!K14),COUNTIF(#REF!,각_층_분전반_부하량!K14))</f>
        <v>#REF!</v>
      </c>
      <c r="L26" s="219" t="e">
        <f t="shared" si="4"/>
        <v>#REF!</v>
      </c>
    </row>
    <row r="27" spans="1:33" x14ac:dyDescent="0.25">
      <c r="A27" s="3572"/>
      <c r="B27" s="251" t="s">
        <v>7006</v>
      </c>
      <c r="C27" s="2265" t="s">
        <v>6368</v>
      </c>
      <c r="D27" s="213" t="s">
        <v>6369</v>
      </c>
      <c r="E27" s="205">
        <v>300</v>
      </c>
      <c r="F27" s="206">
        <f t="shared" si="1"/>
        <v>197.45379206285202</v>
      </c>
      <c r="G27" s="206">
        <f t="shared" si="3"/>
        <v>61.764705882352942</v>
      </c>
      <c r="H27" s="2277" t="e">
        <f>220*(#REF!+#REF!+#REF!)/1000</f>
        <v>#REF!</v>
      </c>
      <c r="I27" s="207" t="e">
        <f t="shared" si="2"/>
        <v>#REF!</v>
      </c>
      <c r="J27" s="208">
        <f>COUNTA(#REF!,#REF!)</f>
        <v>2</v>
      </c>
      <c r="K27" s="209" t="e">
        <f>SUM(COUNTIF(#REF!,각_층_분전반_부하량!K14),COUNTIF(#REF!,각_층_분전반_부하량!K14))</f>
        <v>#REF!</v>
      </c>
      <c r="L27" s="210" t="e">
        <f t="shared" si="4"/>
        <v>#REF!</v>
      </c>
      <c r="N27" s="50"/>
    </row>
    <row r="28" spans="1:33" x14ac:dyDescent="0.25">
      <c r="A28" s="3572"/>
      <c r="B28" s="251" t="s">
        <v>7007</v>
      </c>
      <c r="C28" s="2264" t="s">
        <v>6370</v>
      </c>
      <c r="D28" s="213" t="s">
        <v>6371</v>
      </c>
      <c r="E28" s="214">
        <v>300</v>
      </c>
      <c r="F28" s="215">
        <f t="shared" si="1"/>
        <v>197.45379206285202</v>
      </c>
      <c r="G28" s="215">
        <f t="shared" si="3"/>
        <v>61.764705882352942</v>
      </c>
      <c r="H28" s="2278" t="e">
        <f>220*(#REF!+#REF!+#REF!)/1000</f>
        <v>#REF!</v>
      </c>
      <c r="I28" s="216" t="e">
        <f t="shared" si="2"/>
        <v>#REF!</v>
      </c>
      <c r="J28" s="217">
        <f>COUNTA(#REF!,#REF!)</f>
        <v>2</v>
      </c>
      <c r="K28" s="218" t="e">
        <f>SUM(COUNTIF(#REF!,각_층_분전반_부하량!K14),COUNTIF(#REF!,각_층_분전반_부하량!K14))</f>
        <v>#REF!</v>
      </c>
      <c r="L28" s="219" t="e">
        <f t="shared" si="4"/>
        <v>#REF!</v>
      </c>
    </row>
    <row r="29" spans="1:33" ht="15" thickBot="1" x14ac:dyDescent="0.3">
      <c r="A29" s="3573"/>
      <c r="B29" s="2723"/>
      <c r="C29" s="2279" t="s">
        <v>6338</v>
      </c>
      <c r="D29" s="2280" t="s">
        <v>6338</v>
      </c>
      <c r="E29" s="2281">
        <f>SUM(E15:E28)</f>
        <v>3400</v>
      </c>
      <c r="F29" s="2282">
        <f>SUM(F15:F28)</f>
        <v>2237.8096433789897</v>
      </c>
      <c r="G29" s="2283">
        <v>700</v>
      </c>
      <c r="H29" s="2284" t="e">
        <f>SUM(H15:H28)</f>
        <v>#REF!</v>
      </c>
      <c r="I29" s="2285" t="e">
        <f t="shared" si="2"/>
        <v>#REF!</v>
      </c>
      <c r="J29" s="222"/>
      <c r="K29" s="223"/>
      <c r="L29" s="224"/>
    </row>
    <row r="30" spans="1:33" ht="14.4" customHeight="1" thickTop="1" x14ac:dyDescent="0.25">
      <c r="A30" s="3571" t="s">
        <v>6372</v>
      </c>
      <c r="B30" s="3580" t="s">
        <v>7037</v>
      </c>
      <c r="C30" s="3574" t="s">
        <v>6326</v>
      </c>
      <c r="D30" s="3569" t="s">
        <v>6327</v>
      </c>
      <c r="E30" s="3577" t="s">
        <v>6328</v>
      </c>
      <c r="F30" s="3567" t="s">
        <v>6329</v>
      </c>
      <c r="G30" s="3567" t="s">
        <v>6330</v>
      </c>
      <c r="H30" s="3567" t="s">
        <v>6331</v>
      </c>
      <c r="I30" s="3561" t="s">
        <v>6332</v>
      </c>
      <c r="J30" s="3563" t="s">
        <v>5651</v>
      </c>
      <c r="K30" s="3564"/>
      <c r="L30" s="3565"/>
      <c r="M30" s="3563" t="s">
        <v>6334</v>
      </c>
      <c r="N30" s="3564"/>
      <c r="O30" s="3565"/>
      <c r="P30" s="3566" t="s">
        <v>6373</v>
      </c>
      <c r="Q30" s="3564"/>
      <c r="R30" s="3579"/>
      <c r="S30" s="3582" t="s">
        <v>5797</v>
      </c>
      <c r="T30" s="3564"/>
      <c r="U30" s="3565"/>
      <c r="V30" s="3566" t="s">
        <v>5808</v>
      </c>
      <c r="W30" s="3564"/>
      <c r="X30" s="3579"/>
      <c r="Y30" s="3582" t="s">
        <v>5905</v>
      </c>
      <c r="Z30" s="3564"/>
      <c r="AA30" s="3569"/>
      <c r="AB30" s="3543"/>
      <c r="AC30" s="3543"/>
      <c r="AD30" s="3543"/>
      <c r="AE30" s="3543"/>
      <c r="AF30" s="3543"/>
      <c r="AG30" s="3543"/>
    </row>
    <row r="31" spans="1:33" ht="18" thickBot="1" x14ac:dyDescent="0.3">
      <c r="A31" s="3572"/>
      <c r="B31" s="3581"/>
      <c r="C31" s="3575"/>
      <c r="D31" s="3576"/>
      <c r="E31" s="3578"/>
      <c r="F31" s="3568"/>
      <c r="G31" s="3568"/>
      <c r="H31" s="3568"/>
      <c r="I31" s="3562"/>
      <c r="J31" s="197" t="s">
        <v>6338</v>
      </c>
      <c r="K31" s="198" t="s">
        <v>4583</v>
      </c>
      <c r="L31" s="199" t="s">
        <v>4730</v>
      </c>
      <c r="M31" s="197" t="s">
        <v>6338</v>
      </c>
      <c r="N31" s="198" t="s">
        <v>4583</v>
      </c>
      <c r="O31" s="199" t="s">
        <v>4730</v>
      </c>
      <c r="P31" s="200" t="s">
        <v>6338</v>
      </c>
      <c r="Q31" s="198" t="s">
        <v>4583</v>
      </c>
      <c r="R31" s="227" t="s">
        <v>4730</v>
      </c>
      <c r="S31" s="228" t="s">
        <v>6338</v>
      </c>
      <c r="T31" s="198" t="s">
        <v>4583</v>
      </c>
      <c r="U31" s="199" t="s">
        <v>4730</v>
      </c>
      <c r="V31" s="200" t="s">
        <v>6338</v>
      </c>
      <c r="W31" s="198" t="s">
        <v>4583</v>
      </c>
      <c r="X31" s="227" t="s">
        <v>4730</v>
      </c>
      <c r="Y31" s="228" t="s">
        <v>6338</v>
      </c>
      <c r="Z31" s="198" t="s">
        <v>4583</v>
      </c>
      <c r="AA31" s="203" t="s">
        <v>4730</v>
      </c>
      <c r="AB31" s="50"/>
      <c r="AC31" s="196"/>
      <c r="AD31" s="133"/>
      <c r="AE31" s="50"/>
      <c r="AF31" s="196"/>
      <c r="AG31" s="133"/>
    </row>
    <row r="32" spans="1:33" x14ac:dyDescent="0.25">
      <c r="A32" s="3572"/>
      <c r="B32" s="251" t="s">
        <v>6954</v>
      </c>
      <c r="C32" s="2263" t="s">
        <v>6374</v>
      </c>
      <c r="D32" s="204" t="s">
        <v>5658</v>
      </c>
      <c r="E32" s="205">
        <v>300</v>
      </c>
      <c r="F32" s="206">
        <f t="shared" si="1"/>
        <v>197.45379206285202</v>
      </c>
      <c r="G32" s="206">
        <f t="shared" ref="G32:G53" si="5">$G$56*E32/$E$56</f>
        <v>35.897435897435898</v>
      </c>
      <c r="H32" s="2277" t="e">
        <f>220*(#REF!+#REF!+#REF!)/1000</f>
        <v>#REF!</v>
      </c>
      <c r="I32" s="207" t="e">
        <f t="shared" si="2"/>
        <v>#REF!</v>
      </c>
      <c r="J32" s="208">
        <f>COUNTA(#REF!,#REF!)</f>
        <v>2</v>
      </c>
      <c r="K32" s="209" t="e">
        <f>SUM(COUNTIF(#REF!,각_층_분전반_부하량!K31),COUNTIF(#REF!,각_층_분전반_부하량!K31))</f>
        <v>#REF!</v>
      </c>
      <c r="L32" s="210" t="e">
        <f t="shared" ref="L32:L37" si="6">J32-K32</f>
        <v>#REF!</v>
      </c>
      <c r="M32" s="208"/>
      <c r="N32" s="209"/>
      <c r="O32" s="210"/>
      <c r="P32" s="211">
        <v>2</v>
      </c>
      <c r="Q32" s="209">
        <v>1</v>
      </c>
      <c r="R32" s="229">
        <v>1</v>
      </c>
      <c r="S32" s="230"/>
      <c r="T32" s="209"/>
      <c r="U32" s="210"/>
      <c r="V32" s="211"/>
      <c r="W32" s="209"/>
      <c r="X32" s="229"/>
      <c r="Y32" s="230"/>
      <c r="Z32" s="209"/>
      <c r="AA32" s="212"/>
    </row>
    <row r="33" spans="1:27" x14ac:dyDescent="0.25">
      <c r="A33" s="3572"/>
      <c r="B33" s="251" t="s">
        <v>6955</v>
      </c>
      <c r="C33" s="1225" t="s">
        <v>6375</v>
      </c>
      <c r="D33" s="204" t="s">
        <v>6376</v>
      </c>
      <c r="E33" s="214">
        <v>300</v>
      </c>
      <c r="F33" s="215">
        <f t="shared" si="1"/>
        <v>197.45379206285202</v>
      </c>
      <c r="G33" s="215">
        <f t="shared" si="5"/>
        <v>35.897435897435898</v>
      </c>
      <c r="H33" s="2278" t="e">
        <f>220*(#REF!+#REF!+#REF!)/1000</f>
        <v>#REF!</v>
      </c>
      <c r="I33" s="216" t="e">
        <f t="shared" si="2"/>
        <v>#REF!</v>
      </c>
      <c r="J33" s="217">
        <f>COUNTA(#REF!,#REF!)</f>
        <v>2</v>
      </c>
      <c r="K33" s="218" t="e">
        <f>SUM(COUNTIF(#REF!,각_층_분전반_부하량!K31),COUNTIF(#REF!,각_층_분전반_부하량!K31))</f>
        <v>#REF!</v>
      </c>
      <c r="L33" s="219" t="e">
        <f t="shared" si="6"/>
        <v>#REF!</v>
      </c>
      <c r="M33" s="217"/>
      <c r="N33" s="218"/>
      <c r="O33" s="219"/>
      <c r="P33" s="220">
        <v>2</v>
      </c>
      <c r="Q33" s="218">
        <v>1</v>
      </c>
      <c r="R33" s="231">
        <v>1</v>
      </c>
      <c r="S33" s="232"/>
      <c r="T33" s="218"/>
      <c r="U33" s="219"/>
      <c r="V33" s="220"/>
      <c r="W33" s="218"/>
      <c r="X33" s="231"/>
      <c r="Y33" s="232"/>
      <c r="Z33" s="218"/>
      <c r="AA33" s="221"/>
    </row>
    <row r="34" spans="1:27" x14ac:dyDescent="0.25">
      <c r="A34" s="3572"/>
      <c r="B34" s="251" t="s">
        <v>6956</v>
      </c>
      <c r="C34" s="2263" t="s">
        <v>6377</v>
      </c>
      <c r="D34" s="204" t="s">
        <v>6378</v>
      </c>
      <c r="E34" s="214">
        <v>300</v>
      </c>
      <c r="F34" s="215">
        <f t="shared" si="1"/>
        <v>197.45379206285202</v>
      </c>
      <c r="G34" s="215">
        <f t="shared" si="5"/>
        <v>35.897435897435898</v>
      </c>
      <c r="H34" s="2278" t="e">
        <f>220*(#REF!+#REF!+#REF!)/1000</f>
        <v>#REF!</v>
      </c>
      <c r="I34" s="216" t="e">
        <f t="shared" si="2"/>
        <v>#REF!</v>
      </c>
      <c r="J34" s="217">
        <f>COUNTA(#REF!,#REF!)</f>
        <v>2</v>
      </c>
      <c r="K34" s="218" t="e">
        <f>SUM(COUNTIF(#REF!,각_층_분전반_부하량!K31),COUNTIF(#REF!,각_층_분전반_부하량!K31))</f>
        <v>#REF!</v>
      </c>
      <c r="L34" s="219" t="e">
        <f t="shared" si="6"/>
        <v>#REF!</v>
      </c>
      <c r="M34" s="217"/>
      <c r="N34" s="218"/>
      <c r="O34" s="219"/>
      <c r="P34" s="220">
        <v>2</v>
      </c>
      <c r="Q34" s="218">
        <v>1</v>
      </c>
      <c r="R34" s="231">
        <v>1</v>
      </c>
      <c r="S34" s="232"/>
      <c r="T34" s="218"/>
      <c r="U34" s="219"/>
      <c r="V34" s="220"/>
      <c r="W34" s="218"/>
      <c r="X34" s="231"/>
      <c r="Y34" s="232"/>
      <c r="Z34" s="218"/>
      <c r="AA34" s="221"/>
    </row>
    <row r="35" spans="1:27" x14ac:dyDescent="0.25">
      <c r="A35" s="3572"/>
      <c r="B35" s="251" t="s">
        <v>6957</v>
      </c>
      <c r="C35" s="1225" t="s">
        <v>6350</v>
      </c>
      <c r="D35" s="204" t="s">
        <v>6379</v>
      </c>
      <c r="E35" s="214">
        <v>300</v>
      </c>
      <c r="F35" s="215">
        <f t="shared" si="1"/>
        <v>197.45379206285202</v>
      </c>
      <c r="G35" s="215">
        <f t="shared" si="5"/>
        <v>35.897435897435898</v>
      </c>
      <c r="H35" s="2278" t="e">
        <f>220*(#REF!+#REF!+#REF!)/1000</f>
        <v>#REF!</v>
      </c>
      <c r="I35" s="216" t="e">
        <f t="shared" si="2"/>
        <v>#REF!</v>
      </c>
      <c r="J35" s="217">
        <f>COUNTA(#REF!,#REF!)</f>
        <v>2</v>
      </c>
      <c r="K35" s="218" t="e">
        <f>SUM(COUNTIF(#REF!,각_층_분전반_부하량!K31),COUNTIF(#REF!,각_층_분전반_부하량!K31))</f>
        <v>#REF!</v>
      </c>
      <c r="L35" s="219" t="e">
        <f t="shared" si="6"/>
        <v>#REF!</v>
      </c>
      <c r="M35" s="217"/>
      <c r="N35" s="218"/>
      <c r="O35" s="219"/>
      <c r="P35" s="220">
        <v>2</v>
      </c>
      <c r="Q35" s="218">
        <v>1</v>
      </c>
      <c r="R35" s="231">
        <v>1</v>
      </c>
      <c r="S35" s="232"/>
      <c r="T35" s="218"/>
      <c r="U35" s="219"/>
      <c r="V35" s="220"/>
      <c r="W35" s="218"/>
      <c r="X35" s="231"/>
      <c r="Y35" s="232"/>
      <c r="Z35" s="218"/>
      <c r="AA35" s="221"/>
    </row>
    <row r="36" spans="1:27" x14ac:dyDescent="0.25">
      <c r="A36" s="3572"/>
      <c r="B36" s="251" t="s">
        <v>6958</v>
      </c>
      <c r="C36" s="2263" t="s">
        <v>6380</v>
      </c>
      <c r="D36" s="204" t="s">
        <v>6381</v>
      </c>
      <c r="E36" s="214">
        <v>300</v>
      </c>
      <c r="F36" s="215">
        <f t="shared" si="1"/>
        <v>197.45379206285202</v>
      </c>
      <c r="G36" s="215">
        <f t="shared" si="5"/>
        <v>35.897435897435898</v>
      </c>
      <c r="H36" s="2278" t="e">
        <f>220*(#REF!+#REF!+#REF!)/1000</f>
        <v>#REF!</v>
      </c>
      <c r="I36" s="216" t="e">
        <f t="shared" si="2"/>
        <v>#REF!</v>
      </c>
      <c r="J36" s="217">
        <f>COUNTA(#REF!,#REF!)</f>
        <v>2</v>
      </c>
      <c r="K36" s="218" t="e">
        <f>SUM(COUNTIF(#REF!,각_층_분전반_부하량!K31),COUNTIF(#REF!,각_층_분전반_부하량!K31))</f>
        <v>#REF!</v>
      </c>
      <c r="L36" s="219" t="e">
        <f t="shared" si="6"/>
        <v>#REF!</v>
      </c>
      <c r="M36" s="217"/>
      <c r="N36" s="218"/>
      <c r="O36" s="219"/>
      <c r="P36" s="220"/>
      <c r="Q36" s="218"/>
      <c r="R36" s="231"/>
      <c r="S36" s="232"/>
      <c r="T36" s="218"/>
      <c r="U36" s="219"/>
      <c r="V36" s="220"/>
      <c r="W36" s="218"/>
      <c r="X36" s="231"/>
      <c r="Y36" s="232"/>
      <c r="Z36" s="218"/>
      <c r="AA36" s="221"/>
    </row>
    <row r="37" spans="1:27" x14ac:dyDescent="0.25">
      <c r="A37" s="3572"/>
      <c r="B37" s="251" t="s">
        <v>6959</v>
      </c>
      <c r="C37" s="1225" t="s">
        <v>6382</v>
      </c>
      <c r="D37" s="204" t="s">
        <v>6383</v>
      </c>
      <c r="E37" s="214">
        <v>300</v>
      </c>
      <c r="F37" s="215">
        <f t="shared" si="1"/>
        <v>197.45379206285202</v>
      </c>
      <c r="G37" s="215">
        <f t="shared" si="5"/>
        <v>35.897435897435898</v>
      </c>
      <c r="H37" s="2278" t="e">
        <f>220*(#REF!+#REF!+#REF!)/1000</f>
        <v>#REF!</v>
      </c>
      <c r="I37" s="216" t="e">
        <f t="shared" si="2"/>
        <v>#REF!</v>
      </c>
      <c r="J37" s="217">
        <f>COUNTA(#REF!,#REF!)</f>
        <v>2</v>
      </c>
      <c r="K37" s="218" t="e">
        <f>SUM(COUNTIF(#REF!,각_층_분전반_부하량!K31),COUNTIF(#REF!,각_층_분전반_부하량!K31))</f>
        <v>#REF!</v>
      </c>
      <c r="L37" s="219" t="e">
        <f t="shared" si="6"/>
        <v>#REF!</v>
      </c>
      <c r="M37" s="217"/>
      <c r="N37" s="218"/>
      <c r="O37" s="219"/>
      <c r="P37" s="220"/>
      <c r="Q37" s="218"/>
      <c r="R37" s="231"/>
      <c r="S37" s="232"/>
      <c r="T37" s="218"/>
      <c r="U37" s="219"/>
      <c r="V37" s="220"/>
      <c r="W37" s="218"/>
      <c r="X37" s="231"/>
      <c r="Y37" s="232"/>
      <c r="Z37" s="218"/>
      <c r="AA37" s="221"/>
    </row>
    <row r="38" spans="1:27" x14ac:dyDescent="0.25">
      <c r="A38" s="3572"/>
      <c r="B38" s="251" t="s">
        <v>6960</v>
      </c>
      <c r="C38" s="2263" t="s">
        <v>6384</v>
      </c>
      <c r="D38" s="204" t="s">
        <v>6385</v>
      </c>
      <c r="E38" s="214">
        <v>200</v>
      </c>
      <c r="F38" s="215">
        <f t="shared" si="1"/>
        <v>131.63586137523467</v>
      </c>
      <c r="G38" s="215">
        <f t="shared" si="5"/>
        <v>23.931623931623932</v>
      </c>
      <c r="H38" s="2278" t="e">
        <f>220*(#REF!+#REF!+#REF!)/1000</f>
        <v>#REF!</v>
      </c>
      <c r="I38" s="216" t="e">
        <f t="shared" si="2"/>
        <v>#REF!</v>
      </c>
      <c r="J38" s="217"/>
      <c r="K38" s="218"/>
      <c r="L38" s="219"/>
      <c r="M38" s="217"/>
      <c r="N38" s="218"/>
      <c r="O38" s="219"/>
      <c r="P38" s="220"/>
      <c r="Q38" s="218"/>
      <c r="R38" s="231"/>
      <c r="S38" s="232">
        <f>COUNTA(#REF!,#REF!)</f>
        <v>2</v>
      </c>
      <c r="T38" s="218" t="e">
        <f>SUM(COUNTIF(#REF!,각_층_분전반_부하량!T31),COUNTIF(#REF!,각_층_분전반_부하량!T31))</f>
        <v>#REF!</v>
      </c>
      <c r="U38" s="219" t="e">
        <f t="shared" ref="U38:U47" si="7">S38-T38</f>
        <v>#REF!</v>
      </c>
      <c r="V38" s="220">
        <f>COUNTA(#REF!,#REF!)</f>
        <v>2</v>
      </c>
      <c r="W38" s="218" t="e">
        <f>SUM(COUNTIF(#REF!,각_층_분전반_부하량!W31),COUNTIF(#REF!,각_층_분전반_부하량!W31))</f>
        <v>#REF!</v>
      </c>
      <c r="X38" s="231" t="e">
        <f t="shared" ref="X38:X47" si="8">V38-W38</f>
        <v>#REF!</v>
      </c>
      <c r="Y38" s="232"/>
      <c r="Z38" s="218"/>
      <c r="AA38" s="221"/>
    </row>
    <row r="39" spans="1:27" x14ac:dyDescent="0.25">
      <c r="A39" s="3572"/>
      <c r="B39" s="251" t="s">
        <v>6962</v>
      </c>
      <c r="C39" s="1225" t="s">
        <v>6386</v>
      </c>
      <c r="D39" s="204" t="s">
        <v>6387</v>
      </c>
      <c r="E39" s="214">
        <v>200</v>
      </c>
      <c r="F39" s="215">
        <f t="shared" si="1"/>
        <v>131.63586137523467</v>
      </c>
      <c r="G39" s="215">
        <f t="shared" si="5"/>
        <v>23.931623931623932</v>
      </c>
      <c r="H39" s="2278" t="e">
        <f>220*(#REF!+#REF!+#REF!)/1000</f>
        <v>#REF!</v>
      </c>
      <c r="I39" s="216" t="e">
        <f t="shared" si="2"/>
        <v>#REF!</v>
      </c>
      <c r="J39" s="217"/>
      <c r="K39" s="218"/>
      <c r="L39" s="219"/>
      <c r="M39" s="217"/>
      <c r="N39" s="218"/>
      <c r="O39" s="219"/>
      <c r="P39" s="220"/>
      <c r="Q39" s="218"/>
      <c r="R39" s="231"/>
      <c r="S39" s="232">
        <f>COUNTA(#REF!,#REF!)</f>
        <v>2</v>
      </c>
      <c r="T39" s="218" t="e">
        <f>SUM(COUNTIF(#REF!,각_층_분전반_부하량!T31),COUNTIF(#REF!,각_층_분전반_부하량!T31))</f>
        <v>#REF!</v>
      </c>
      <c r="U39" s="219" t="e">
        <f t="shared" si="7"/>
        <v>#REF!</v>
      </c>
      <c r="V39" s="220">
        <f>COUNTA(#REF!,#REF!)</f>
        <v>2</v>
      </c>
      <c r="W39" s="218" t="e">
        <f>SUM(COUNTIF(#REF!,각_층_분전반_부하량!W31),COUNTIF(#REF!,각_층_분전반_부하량!W31))</f>
        <v>#REF!</v>
      </c>
      <c r="X39" s="231" t="e">
        <f t="shared" si="8"/>
        <v>#REF!</v>
      </c>
      <c r="Y39" s="232"/>
      <c r="Z39" s="218"/>
      <c r="AA39" s="221"/>
    </row>
    <row r="40" spans="1:27" x14ac:dyDescent="0.25">
      <c r="A40" s="3572"/>
      <c r="B40" s="251" t="s">
        <v>6961</v>
      </c>
      <c r="C40" s="2263" t="s">
        <v>6388</v>
      </c>
      <c r="D40" s="204" t="s">
        <v>6389</v>
      </c>
      <c r="E40" s="214">
        <v>200</v>
      </c>
      <c r="F40" s="215">
        <f t="shared" si="1"/>
        <v>131.63586137523467</v>
      </c>
      <c r="G40" s="215">
        <f t="shared" si="5"/>
        <v>23.931623931623932</v>
      </c>
      <c r="H40" s="2278" t="e">
        <f>220*(#REF!+#REF!+#REF!)/1000</f>
        <v>#REF!</v>
      </c>
      <c r="I40" s="216" t="e">
        <f t="shared" si="2"/>
        <v>#REF!</v>
      </c>
      <c r="J40" s="217"/>
      <c r="K40" s="218"/>
      <c r="L40" s="219"/>
      <c r="M40" s="217"/>
      <c r="N40" s="218"/>
      <c r="O40" s="219"/>
      <c r="P40" s="220"/>
      <c r="Q40" s="218"/>
      <c r="R40" s="231"/>
      <c r="S40" s="232">
        <f>COUNTA(#REF!,#REF!)</f>
        <v>2</v>
      </c>
      <c r="T40" s="218" t="e">
        <f>SUM(COUNTIF(#REF!,각_층_분전반_부하량!T31),COUNTIF(#REF!,각_층_분전반_부하량!T31))</f>
        <v>#REF!</v>
      </c>
      <c r="U40" s="219" t="e">
        <f t="shared" si="7"/>
        <v>#REF!</v>
      </c>
      <c r="V40" s="220">
        <f>COUNTA(#REF!,#REF!)</f>
        <v>2</v>
      </c>
      <c r="W40" s="218" t="e">
        <f>SUM(COUNTIF(#REF!,각_층_분전반_부하량!W31),COUNTIF(#REF!,각_층_분전반_부하량!W31))</f>
        <v>#REF!</v>
      </c>
      <c r="X40" s="231" t="e">
        <f t="shared" si="8"/>
        <v>#REF!</v>
      </c>
      <c r="Y40" s="232"/>
      <c r="Z40" s="218"/>
      <c r="AA40" s="221"/>
    </row>
    <row r="41" spans="1:27" x14ac:dyDescent="0.25">
      <c r="A41" s="3572"/>
      <c r="B41" s="251" t="s">
        <v>6963</v>
      </c>
      <c r="C41" s="1225" t="s">
        <v>6390</v>
      </c>
      <c r="D41" s="204" t="s">
        <v>6391</v>
      </c>
      <c r="E41" s="214">
        <v>200</v>
      </c>
      <c r="F41" s="215">
        <f t="shared" si="1"/>
        <v>131.63586137523467</v>
      </c>
      <c r="G41" s="215">
        <f t="shared" si="5"/>
        <v>23.931623931623932</v>
      </c>
      <c r="H41" s="2278" t="e">
        <f>220*(#REF!+#REF!+#REF!)/1000</f>
        <v>#REF!</v>
      </c>
      <c r="I41" s="216" t="e">
        <f t="shared" si="2"/>
        <v>#REF!</v>
      </c>
      <c r="J41" s="217"/>
      <c r="K41" s="218"/>
      <c r="L41" s="219"/>
      <c r="M41" s="217"/>
      <c r="N41" s="218"/>
      <c r="O41" s="219"/>
      <c r="P41" s="220"/>
      <c r="Q41" s="218"/>
      <c r="R41" s="231"/>
      <c r="S41" s="232">
        <f>COUNTA(#REF!,#REF!)</f>
        <v>2</v>
      </c>
      <c r="T41" s="218" t="e">
        <f>SUM(COUNTIF(#REF!,각_층_분전반_부하량!T31),COUNTIF(#REF!,각_층_분전반_부하량!T31))</f>
        <v>#REF!</v>
      </c>
      <c r="U41" s="219" t="e">
        <f t="shared" si="7"/>
        <v>#REF!</v>
      </c>
      <c r="V41" s="220">
        <f>COUNTA(#REF!,#REF!)</f>
        <v>2</v>
      </c>
      <c r="W41" s="218" t="e">
        <f>SUM(COUNTIF(#REF!,각_층_분전반_부하량!W31),COUNTIF(#REF!,각_층_분전반_부하량!W31))</f>
        <v>#REF!</v>
      </c>
      <c r="X41" s="231" t="e">
        <f t="shared" si="8"/>
        <v>#REF!</v>
      </c>
      <c r="Y41" s="232"/>
      <c r="Z41" s="218"/>
      <c r="AA41" s="221"/>
    </row>
    <row r="42" spans="1:27" x14ac:dyDescent="0.25">
      <c r="A42" s="3572"/>
      <c r="B42" s="251" t="s">
        <v>6964</v>
      </c>
      <c r="C42" s="2263" t="s">
        <v>6392</v>
      </c>
      <c r="D42" s="204" t="s">
        <v>6393</v>
      </c>
      <c r="E42" s="214">
        <v>150</v>
      </c>
      <c r="F42" s="215">
        <f t="shared" si="1"/>
        <v>98.726896031426008</v>
      </c>
      <c r="G42" s="215">
        <f t="shared" si="5"/>
        <v>17.948717948717949</v>
      </c>
      <c r="H42" s="2278" t="e">
        <f>220*(#REF!+#REF!+#REF!)/1000</f>
        <v>#REF!</v>
      </c>
      <c r="I42" s="216" t="e">
        <f t="shared" si="2"/>
        <v>#REF!</v>
      </c>
      <c r="J42" s="217"/>
      <c r="K42" s="218"/>
      <c r="L42" s="219"/>
      <c r="M42" s="217"/>
      <c r="N42" s="218"/>
      <c r="O42" s="219"/>
      <c r="P42" s="220"/>
      <c r="Q42" s="218"/>
      <c r="R42" s="231"/>
      <c r="S42" s="232">
        <f>COUNTA(#REF!,#REF!)</f>
        <v>2</v>
      </c>
      <c r="T42" s="218" t="e">
        <f>SUM(COUNTIF(#REF!,각_층_분전반_부하량!T31),COUNTIF(#REF!,각_층_분전반_부하량!T31))</f>
        <v>#REF!</v>
      </c>
      <c r="U42" s="219" t="e">
        <f t="shared" si="7"/>
        <v>#REF!</v>
      </c>
      <c r="V42" s="220">
        <f>COUNTA(#REF!,#REF!)</f>
        <v>2</v>
      </c>
      <c r="W42" s="218" t="e">
        <f>SUM(COUNTIF(#REF!,각_층_분전반_부하량!W31),COUNTIF(#REF!,각_층_분전반_부하량!W31))</f>
        <v>#REF!</v>
      </c>
      <c r="X42" s="231" t="e">
        <f t="shared" si="8"/>
        <v>#REF!</v>
      </c>
      <c r="Y42" s="232"/>
      <c r="Z42" s="218"/>
      <c r="AA42" s="221"/>
    </row>
    <row r="43" spans="1:27" x14ac:dyDescent="0.25">
      <c r="A43" s="3572"/>
      <c r="B43" s="251" t="s">
        <v>6967</v>
      </c>
      <c r="C43" s="1225" t="s">
        <v>6394</v>
      </c>
      <c r="D43" s="204" t="s">
        <v>6395</v>
      </c>
      <c r="E43" s="214">
        <v>150</v>
      </c>
      <c r="F43" s="215">
        <f t="shared" si="1"/>
        <v>98.726896031426008</v>
      </c>
      <c r="G43" s="215">
        <f t="shared" si="5"/>
        <v>17.948717948717949</v>
      </c>
      <c r="H43" s="2278" t="e">
        <f>220*(#REF!+#REF!+#REF!)/1000</f>
        <v>#REF!</v>
      </c>
      <c r="I43" s="216" t="e">
        <f t="shared" si="2"/>
        <v>#REF!</v>
      </c>
      <c r="J43" s="217"/>
      <c r="K43" s="218"/>
      <c r="L43" s="219"/>
      <c r="M43" s="217"/>
      <c r="N43" s="218"/>
      <c r="O43" s="219"/>
      <c r="P43" s="220"/>
      <c r="Q43" s="218"/>
      <c r="R43" s="231"/>
      <c r="S43" s="232">
        <f>COUNTA(#REF!,#REF!)</f>
        <v>2</v>
      </c>
      <c r="T43" s="218" t="e">
        <f>SUM(COUNTIF(#REF!,각_층_분전반_부하량!T31),COUNTIF(#REF!,각_층_분전반_부하량!T31))</f>
        <v>#REF!</v>
      </c>
      <c r="U43" s="219" t="e">
        <f t="shared" si="7"/>
        <v>#REF!</v>
      </c>
      <c r="V43" s="220">
        <f>COUNTA(#REF!,#REF!)</f>
        <v>2</v>
      </c>
      <c r="W43" s="218" t="e">
        <f>SUM(COUNTIF(#REF!,각_층_분전반_부하량!W31),COUNTIF(#REF!,각_층_분전반_부하량!W31))</f>
        <v>#REF!</v>
      </c>
      <c r="X43" s="231" t="e">
        <f t="shared" si="8"/>
        <v>#REF!</v>
      </c>
      <c r="Y43" s="232"/>
      <c r="Z43" s="218"/>
      <c r="AA43" s="221"/>
    </row>
    <row r="44" spans="1:27" x14ac:dyDescent="0.25">
      <c r="A44" s="3572"/>
      <c r="B44" s="251" t="s">
        <v>6965</v>
      </c>
      <c r="C44" s="2263" t="s">
        <v>6396</v>
      </c>
      <c r="D44" s="204" t="s">
        <v>6397</v>
      </c>
      <c r="E44" s="214">
        <v>150</v>
      </c>
      <c r="F44" s="215">
        <f t="shared" si="1"/>
        <v>98.726896031426008</v>
      </c>
      <c r="G44" s="215">
        <f t="shared" si="5"/>
        <v>17.948717948717949</v>
      </c>
      <c r="H44" s="2278" t="e">
        <f>220*(#REF!+#REF!+#REF!)/1000</f>
        <v>#REF!</v>
      </c>
      <c r="I44" s="216" t="e">
        <f t="shared" si="2"/>
        <v>#REF!</v>
      </c>
      <c r="J44" s="217"/>
      <c r="K44" s="218"/>
      <c r="L44" s="219"/>
      <c r="M44" s="217"/>
      <c r="N44" s="218"/>
      <c r="O44" s="219"/>
      <c r="P44" s="220"/>
      <c r="Q44" s="218"/>
      <c r="R44" s="231"/>
      <c r="S44" s="232">
        <f>COUNTA(#REF!,#REF!)</f>
        <v>2</v>
      </c>
      <c r="T44" s="218" t="e">
        <f>SUM(COUNTIF(#REF!,각_층_분전반_부하량!T31),COUNTIF(#REF!,각_층_분전반_부하량!T31))</f>
        <v>#REF!</v>
      </c>
      <c r="U44" s="219" t="e">
        <f t="shared" si="7"/>
        <v>#REF!</v>
      </c>
      <c r="V44" s="220">
        <f>COUNTA(#REF!,#REF!)</f>
        <v>2</v>
      </c>
      <c r="W44" s="218" t="e">
        <f>SUM(COUNTIF(#REF!,각_층_분전반_부하량!W31),COUNTIF(#REF!,각_층_분전반_부하량!W31))</f>
        <v>#REF!</v>
      </c>
      <c r="X44" s="231" t="e">
        <f t="shared" si="8"/>
        <v>#REF!</v>
      </c>
      <c r="Y44" s="232"/>
      <c r="Z44" s="218"/>
      <c r="AA44" s="221"/>
    </row>
    <row r="45" spans="1:27" x14ac:dyDescent="0.25">
      <c r="A45" s="3572"/>
      <c r="B45" s="251" t="s">
        <v>6968</v>
      </c>
      <c r="C45" s="1225" t="s">
        <v>6398</v>
      </c>
      <c r="D45" s="204" t="s">
        <v>6399</v>
      </c>
      <c r="E45" s="214">
        <v>150</v>
      </c>
      <c r="F45" s="215">
        <f t="shared" si="1"/>
        <v>98.726896031426008</v>
      </c>
      <c r="G45" s="215">
        <f t="shared" si="5"/>
        <v>17.948717948717949</v>
      </c>
      <c r="H45" s="2278" t="e">
        <f>220*(#REF!+#REF!+#REF!)/1000</f>
        <v>#REF!</v>
      </c>
      <c r="I45" s="216" t="e">
        <f t="shared" si="2"/>
        <v>#REF!</v>
      </c>
      <c r="J45" s="217"/>
      <c r="K45" s="218"/>
      <c r="L45" s="219"/>
      <c r="M45" s="217"/>
      <c r="N45" s="218"/>
      <c r="O45" s="219"/>
      <c r="P45" s="220"/>
      <c r="Q45" s="218"/>
      <c r="R45" s="231"/>
      <c r="S45" s="232">
        <f>COUNTA(#REF!,#REF!)</f>
        <v>2</v>
      </c>
      <c r="T45" s="218" t="e">
        <f>SUM(COUNTIF(#REF!,각_층_분전반_부하량!T31),COUNTIF(#REF!,각_층_분전반_부하량!T31))</f>
        <v>#REF!</v>
      </c>
      <c r="U45" s="219" t="e">
        <f t="shared" si="7"/>
        <v>#REF!</v>
      </c>
      <c r="V45" s="220">
        <f>COUNTA(#REF!,#REF!)</f>
        <v>2</v>
      </c>
      <c r="W45" s="218" t="e">
        <f>SUM(COUNTIF(#REF!,각_층_분전반_부하량!W31),COUNTIF(#REF!,각_층_분전반_부하량!W31))</f>
        <v>#REF!</v>
      </c>
      <c r="X45" s="231" t="e">
        <f t="shared" si="8"/>
        <v>#REF!</v>
      </c>
      <c r="Y45" s="232"/>
      <c r="Z45" s="218"/>
      <c r="AA45" s="221"/>
    </row>
    <row r="46" spans="1:27" x14ac:dyDescent="0.25">
      <c r="A46" s="3572"/>
      <c r="B46" s="251" t="s">
        <v>6966</v>
      </c>
      <c r="C46" s="2263" t="s">
        <v>6400</v>
      </c>
      <c r="D46" s="204" t="s">
        <v>6401</v>
      </c>
      <c r="E46" s="214">
        <v>300</v>
      </c>
      <c r="F46" s="215">
        <f t="shared" si="1"/>
        <v>197.45379206285202</v>
      </c>
      <c r="G46" s="215">
        <f t="shared" si="5"/>
        <v>35.897435897435898</v>
      </c>
      <c r="H46" s="2278" t="e">
        <f>220*(#REF!+#REF!+#REF!)/1000</f>
        <v>#REF!</v>
      </c>
      <c r="I46" s="216" t="e">
        <f t="shared" si="2"/>
        <v>#REF!</v>
      </c>
      <c r="J46" s="217"/>
      <c r="K46" s="218"/>
      <c r="L46" s="219"/>
      <c r="M46" s="217"/>
      <c r="N46" s="218"/>
      <c r="O46" s="219"/>
      <c r="P46" s="220"/>
      <c r="Q46" s="218"/>
      <c r="R46" s="231"/>
      <c r="S46" s="232">
        <f>COUNTA(#REF!,#REF!)</f>
        <v>2</v>
      </c>
      <c r="T46" s="218" t="e">
        <f>SUM(COUNTIF(#REF!,각_층_분전반_부하량!T31),COUNTIF(#REF!,각_층_분전반_부하량!T31))</f>
        <v>#REF!</v>
      </c>
      <c r="U46" s="219" t="e">
        <f t="shared" si="7"/>
        <v>#REF!</v>
      </c>
      <c r="V46" s="220">
        <f>COUNTA(#REF!,#REF!)</f>
        <v>2</v>
      </c>
      <c r="W46" s="218" t="e">
        <f>SUM(COUNTIF(#REF!,각_층_분전반_부하량!W31),COUNTIF(#REF!,각_층_분전반_부하량!W31))</f>
        <v>#REF!</v>
      </c>
      <c r="X46" s="231" t="e">
        <f t="shared" si="8"/>
        <v>#REF!</v>
      </c>
      <c r="Y46" s="232">
        <f>COUNTA(#REF!,#REF!)</f>
        <v>2</v>
      </c>
      <c r="Z46" s="218" t="e">
        <f>SUM(COUNTIF(#REF!,각_층_분전반_부하량!Z31),COUNTIF(#REF!,각_층_분전반_부하량!Z31))</f>
        <v>#REF!</v>
      </c>
      <c r="AA46" s="221" t="e">
        <f>Y46-Z46</f>
        <v>#REF!</v>
      </c>
    </row>
    <row r="47" spans="1:27" x14ac:dyDescent="0.25">
      <c r="A47" s="3572"/>
      <c r="B47" s="251" t="s">
        <v>6969</v>
      </c>
      <c r="C47" s="1225" t="s">
        <v>6402</v>
      </c>
      <c r="D47" s="204" t="s">
        <v>6403</v>
      </c>
      <c r="E47" s="214">
        <v>300</v>
      </c>
      <c r="F47" s="215">
        <f t="shared" si="1"/>
        <v>197.45379206285202</v>
      </c>
      <c r="G47" s="215">
        <f t="shared" si="5"/>
        <v>35.897435897435898</v>
      </c>
      <c r="H47" s="2286" t="e">
        <f>220*(#REF!+#REF!+#REF!)/1000</f>
        <v>#REF!</v>
      </c>
      <c r="I47" s="216" t="e">
        <f t="shared" si="2"/>
        <v>#REF!</v>
      </c>
      <c r="J47" s="217"/>
      <c r="K47" s="218"/>
      <c r="L47" s="219"/>
      <c r="M47" s="217"/>
      <c r="N47" s="218"/>
      <c r="O47" s="219"/>
      <c r="P47" s="220"/>
      <c r="Q47" s="218"/>
      <c r="R47" s="231"/>
      <c r="S47" s="232">
        <f>COUNTA(#REF!,#REF!)</f>
        <v>2</v>
      </c>
      <c r="T47" s="218" t="e">
        <f>SUM(COUNTIF(#REF!,각_층_분전반_부하량!T31),COUNTIF(#REF!,각_층_분전반_부하량!T31))</f>
        <v>#REF!</v>
      </c>
      <c r="U47" s="219" t="e">
        <f t="shared" si="7"/>
        <v>#REF!</v>
      </c>
      <c r="V47" s="220">
        <f>COUNTA(#REF!)</f>
        <v>1</v>
      </c>
      <c r="W47" s="218" t="e">
        <f>COUNTIF(#REF!,각_층_분전반_부하량!W31)</f>
        <v>#REF!</v>
      </c>
      <c r="X47" s="231" t="e">
        <f t="shared" si="8"/>
        <v>#REF!</v>
      </c>
      <c r="Y47" s="232">
        <f>COUNTA(#REF!,#REF!)</f>
        <v>2</v>
      </c>
      <c r="Z47" s="218" t="e">
        <f>SUM(COUNTIF(#REF!,각_층_분전반_부하량!Z31),COUNTIF(#REF!,각_층_분전반_부하량!Z31))</f>
        <v>#REF!</v>
      </c>
      <c r="AA47" s="221" t="e">
        <f>Y47-Z47</f>
        <v>#REF!</v>
      </c>
    </row>
    <row r="48" spans="1:27" x14ac:dyDescent="0.25">
      <c r="A48" s="3572"/>
      <c r="B48" s="251" t="s">
        <v>6970</v>
      </c>
      <c r="C48" s="2263" t="s">
        <v>6404</v>
      </c>
      <c r="D48" s="2267" t="s">
        <v>6405</v>
      </c>
      <c r="E48" s="214">
        <v>200</v>
      </c>
      <c r="F48" s="215">
        <f t="shared" si="1"/>
        <v>131.63586137523467</v>
      </c>
      <c r="G48" s="215">
        <f t="shared" si="5"/>
        <v>23.931623931623932</v>
      </c>
      <c r="H48" s="2278" t="e">
        <f>220*SUM(#REF!)/1000</f>
        <v>#REF!</v>
      </c>
      <c r="I48" s="2287" t="e">
        <f t="shared" si="2"/>
        <v>#REF!</v>
      </c>
      <c r="J48" s="217">
        <f>COUNTA(#REF!,#REF!)</f>
        <v>2</v>
      </c>
      <c r="K48" s="218" t="e">
        <f>SUM(COUNTIF(#REF!,각_층_분전반_부하량!K31),COUNTIF(#REF!,각_층_분전반_부하량!K31))</f>
        <v>#REF!</v>
      </c>
      <c r="L48" s="219" t="e">
        <f>J48-K48</f>
        <v>#REF!</v>
      </c>
      <c r="M48" s="217"/>
      <c r="N48" s="218"/>
      <c r="O48" s="219"/>
      <c r="P48" s="220"/>
      <c r="Q48" s="218"/>
      <c r="R48" s="231"/>
      <c r="S48" s="232"/>
      <c r="T48" s="218"/>
      <c r="U48" s="219"/>
      <c r="V48" s="220"/>
      <c r="W48" s="218"/>
      <c r="X48" s="231"/>
      <c r="Y48" s="232"/>
      <c r="Z48" s="218"/>
      <c r="AA48" s="221"/>
    </row>
    <row r="49" spans="1:30" x14ac:dyDescent="0.25">
      <c r="A49" s="3572"/>
      <c r="B49" s="251" t="s">
        <v>6971</v>
      </c>
      <c r="C49" s="1225" t="s">
        <v>6406</v>
      </c>
      <c r="D49" s="2274" t="s">
        <v>6407</v>
      </c>
      <c r="E49" s="214">
        <v>200</v>
      </c>
      <c r="F49" s="215">
        <f t="shared" si="1"/>
        <v>131.63586137523467</v>
      </c>
      <c r="G49" s="215">
        <f t="shared" si="5"/>
        <v>23.931623931623932</v>
      </c>
      <c r="H49" s="2278" t="e">
        <f>220*SUM(#REF!)/1000</f>
        <v>#REF!</v>
      </c>
      <c r="I49" s="2287" t="e">
        <f t="shared" si="2"/>
        <v>#REF!</v>
      </c>
      <c r="J49" s="217">
        <f>COUNTA(#REF!,#REF!)</f>
        <v>2</v>
      </c>
      <c r="K49" s="218" t="e">
        <f>SUM(COUNTIF(#REF!,각_층_분전반_부하량!K31),COUNTIF(#REF!,각_층_분전반_부하량!K31))</f>
        <v>#REF!</v>
      </c>
      <c r="L49" s="219" t="e">
        <f>J49-K49</f>
        <v>#REF!</v>
      </c>
      <c r="M49" s="217"/>
      <c r="N49" s="218"/>
      <c r="O49" s="219"/>
      <c r="P49" s="220"/>
      <c r="Q49" s="218"/>
      <c r="R49" s="231"/>
      <c r="S49" s="232"/>
      <c r="T49" s="218"/>
      <c r="U49" s="219"/>
      <c r="V49" s="220"/>
      <c r="W49" s="218"/>
      <c r="X49" s="231"/>
      <c r="Y49" s="232"/>
      <c r="Z49" s="218"/>
      <c r="AA49" s="221"/>
    </row>
    <row r="50" spans="1:30" x14ac:dyDescent="0.25">
      <c r="A50" s="3572"/>
      <c r="B50" s="251" t="s">
        <v>6972</v>
      </c>
      <c r="C50" s="2263" t="s">
        <v>6408</v>
      </c>
      <c r="D50" s="2267" t="s">
        <v>6409</v>
      </c>
      <c r="E50" s="214">
        <v>300</v>
      </c>
      <c r="F50" s="215">
        <f t="shared" si="1"/>
        <v>197.45379206285202</v>
      </c>
      <c r="G50" s="215">
        <f t="shared" si="5"/>
        <v>35.897435897435898</v>
      </c>
      <c r="H50" s="2278" t="e">
        <f>220*SUM(#REF!)/1000</f>
        <v>#REF!</v>
      </c>
      <c r="I50" s="2287" t="e">
        <f t="shared" si="2"/>
        <v>#REF!</v>
      </c>
      <c r="J50" s="217">
        <f>COUNTA(#REF!,#REF!,#REF!)</f>
        <v>3</v>
      </c>
      <c r="K50" s="218" t="e">
        <f>SUM(COUNTIF(#REF!,각_층_분전반_부하량!K31),COUNTIF(#REF!,각_층_분전반_부하량!K31),COUNTIF(#REF!,각_층_분전반_부하량!K31))</f>
        <v>#REF!</v>
      </c>
      <c r="L50" s="219" t="e">
        <f>J50-K50</f>
        <v>#REF!</v>
      </c>
      <c r="M50" s="217">
        <f>COUNTA(#REF!,#REF!,#REF!,#REF!,#REF!)</f>
        <v>5</v>
      </c>
      <c r="N50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0" s="219" t="e">
        <f t="shared" ref="O50:O53" si="9">M50-N50</f>
        <v>#REF!</v>
      </c>
      <c r="P50" s="220"/>
      <c r="Q50" s="218"/>
      <c r="R50" s="231"/>
      <c r="S50" s="232">
        <f>COUNTA(#REF!,#REF!)</f>
        <v>2</v>
      </c>
      <c r="T50" s="218" t="e">
        <f>SUM(COUNTIF(#REF!,각_층_분전반_부하량!T37),COUNTIF(#REF!,각_층_분전반_부하량!T37))</f>
        <v>#REF!</v>
      </c>
      <c r="U50" s="219" t="e">
        <f t="shared" ref="U50:U53" si="10">S50-T50</f>
        <v>#REF!</v>
      </c>
      <c r="V50" s="220">
        <f>COUNTA(#REF!,#REF!)</f>
        <v>2</v>
      </c>
      <c r="W50" s="218" t="e">
        <f>SUM(COUNTIF(#REF!,각_층_분전반_부하량!W37),COUNTIF(#REF!,각_층_분전반_부하량!W37))</f>
        <v>#REF!</v>
      </c>
      <c r="X50" s="231" t="e">
        <f t="shared" ref="X50:X53" si="11">V50-W50</f>
        <v>#REF!</v>
      </c>
      <c r="Y50" s="232">
        <f>COUNTA(#REF!,#REF!)</f>
        <v>2</v>
      </c>
      <c r="Z50" s="218" t="e">
        <f>SUM(COUNTIF(#REF!,각_층_분전반_부하량!Z37),COUNTIF(#REF!,각_층_분전반_부하량!Z37))</f>
        <v>#REF!</v>
      </c>
      <c r="AA50" s="221" t="e">
        <f>Y50-Z50</f>
        <v>#REF!</v>
      </c>
    </row>
    <row r="51" spans="1:30" x14ac:dyDescent="0.25">
      <c r="A51" s="3572"/>
      <c r="B51" s="251" t="s">
        <v>6973</v>
      </c>
      <c r="C51" s="1225" t="s">
        <v>6410</v>
      </c>
      <c r="D51" s="2274" t="s">
        <v>6411</v>
      </c>
      <c r="E51" s="214">
        <v>300</v>
      </c>
      <c r="F51" s="215">
        <f t="shared" si="1"/>
        <v>197.45379206285202</v>
      </c>
      <c r="G51" s="215">
        <f t="shared" si="5"/>
        <v>35.897435897435898</v>
      </c>
      <c r="H51" s="2278" t="e">
        <f>220*SUM(#REF!)/1000</f>
        <v>#REF!</v>
      </c>
      <c r="I51" s="2287" t="e">
        <f t="shared" si="2"/>
        <v>#REF!</v>
      </c>
      <c r="J51" s="217">
        <f>COUNTA(#REF!,#REF!,#REF!)</f>
        <v>3</v>
      </c>
      <c r="K51" s="218" t="e">
        <f>SUM(COUNTIF(#REF!,각_층_분전반_부하량!K31),COUNTIF(#REF!,각_층_분전반_부하량!K31),COUNTIF(#REF!,각_층_분전반_부하량!K31))</f>
        <v>#REF!</v>
      </c>
      <c r="L51" s="219" t="e">
        <f>J51-K51</f>
        <v>#REF!</v>
      </c>
      <c r="M51" s="217">
        <f>COUNTA(#REF!,#REF!,#REF!,#REF!,#REF!)</f>
        <v>5</v>
      </c>
      <c r="N51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1" s="219" t="e">
        <f t="shared" si="9"/>
        <v>#REF!</v>
      </c>
      <c r="P51" s="220"/>
      <c r="Q51" s="218"/>
      <c r="R51" s="231"/>
      <c r="S51" s="232">
        <f>COUNTA(#REF!,#REF!)</f>
        <v>2</v>
      </c>
      <c r="T51" s="218" t="e">
        <f>SUM(COUNTIF(#REF!,각_층_분전반_부하량!T37),COUNTIF(#REF!,각_층_분전반_부하량!T37))</f>
        <v>#REF!</v>
      </c>
      <c r="U51" s="219" t="e">
        <f t="shared" si="10"/>
        <v>#REF!</v>
      </c>
      <c r="V51" s="220">
        <f>COUNTA(#REF!,#REF!)</f>
        <v>2</v>
      </c>
      <c r="W51" s="218" t="e">
        <f>SUM(COUNTIF(#REF!,각_층_분전반_부하량!W37),COUNTIF(#REF!,각_층_분전반_부하량!W37))</f>
        <v>#REF!</v>
      </c>
      <c r="X51" s="231" t="e">
        <f t="shared" si="11"/>
        <v>#REF!</v>
      </c>
      <c r="Y51" s="232"/>
      <c r="Z51" s="218"/>
      <c r="AA51" s="221"/>
    </row>
    <row r="52" spans="1:30" x14ac:dyDescent="0.25">
      <c r="A52" s="3572"/>
      <c r="B52" s="251" t="s">
        <v>6974</v>
      </c>
      <c r="C52" s="2263" t="s">
        <v>6412</v>
      </c>
      <c r="D52" s="2267" t="s">
        <v>6413</v>
      </c>
      <c r="E52" s="214">
        <v>300</v>
      </c>
      <c r="F52" s="215">
        <f t="shared" si="1"/>
        <v>197.45379206285202</v>
      </c>
      <c r="G52" s="215">
        <f t="shared" si="5"/>
        <v>35.897435897435898</v>
      </c>
      <c r="H52" s="2278" t="e">
        <f>220*SUM(#REF!)/1000</f>
        <v>#REF!</v>
      </c>
      <c r="I52" s="2287" t="e">
        <f t="shared" si="2"/>
        <v>#REF!</v>
      </c>
      <c r="J52" s="217">
        <f>COUNTA(#REF!,#REF!,#REF!)</f>
        <v>3</v>
      </c>
      <c r="K52" s="218" t="e">
        <f>SUM(COUNTIF(#REF!,각_층_분전반_부하량!K31),COUNTIF(#REF!,각_층_분전반_부하량!K31),COUNTIF(#REF!,각_층_분전반_부하량!K31))</f>
        <v>#REF!</v>
      </c>
      <c r="L52" s="219" t="e">
        <f t="shared" ref="L52:L53" si="12">J52-K52</f>
        <v>#REF!</v>
      </c>
      <c r="M52" s="217">
        <f>COUNTA(#REF!,#REF!,#REF!,#REF!,#REF!)</f>
        <v>5</v>
      </c>
      <c r="N52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2" s="219" t="e">
        <f t="shared" si="9"/>
        <v>#REF!</v>
      </c>
      <c r="P52" s="220"/>
      <c r="Q52" s="218"/>
      <c r="R52" s="231"/>
      <c r="S52" s="232">
        <f>COUNTA(#REF!,#REF!)</f>
        <v>2</v>
      </c>
      <c r="T52" s="218" t="e">
        <f>SUM(COUNTIF(#REF!,각_층_분전반_부하량!T37),COUNTIF(#REF!,각_층_분전반_부하량!T37))</f>
        <v>#REF!</v>
      </c>
      <c r="U52" s="219" t="e">
        <f t="shared" si="10"/>
        <v>#REF!</v>
      </c>
      <c r="V52" s="220">
        <f>COUNTA(#REF!,#REF!)</f>
        <v>2</v>
      </c>
      <c r="W52" s="218" t="e">
        <f>SUM(COUNTIF(#REF!,각_층_분전반_부하량!W37),COUNTIF(#REF!,각_층_분전반_부하량!W37))</f>
        <v>#REF!</v>
      </c>
      <c r="X52" s="231" t="e">
        <f t="shared" si="11"/>
        <v>#REF!</v>
      </c>
      <c r="Y52" s="232"/>
      <c r="Z52" s="218"/>
      <c r="AA52" s="221"/>
    </row>
    <row r="53" spans="1:30" x14ac:dyDescent="0.25">
      <c r="A53" s="3572"/>
      <c r="B53" s="251" t="s">
        <v>6975</v>
      </c>
      <c r="C53" s="1225" t="s">
        <v>6414</v>
      </c>
      <c r="D53" s="2274" t="s">
        <v>6415</v>
      </c>
      <c r="E53" s="214">
        <v>300</v>
      </c>
      <c r="F53" s="215">
        <f t="shared" si="1"/>
        <v>197.45379206285202</v>
      </c>
      <c r="G53" s="215">
        <f t="shared" si="5"/>
        <v>35.897435897435898</v>
      </c>
      <c r="H53" s="2278" t="e">
        <f>220*SUM(#REF!)/1000</f>
        <v>#REF!</v>
      </c>
      <c r="I53" s="2287" t="e">
        <f t="shared" si="2"/>
        <v>#REF!</v>
      </c>
      <c r="J53" s="217">
        <f>COUNTA(#REF!,#REF!,#REF!)</f>
        <v>3</v>
      </c>
      <c r="K53" s="218" t="e">
        <f>SUM(COUNTIF(#REF!,각_층_분전반_부하량!K31),COUNTIF(#REF!,각_층_분전반_부하량!K31),COUNTIF(#REF!,각_층_분전반_부하량!K31))</f>
        <v>#REF!</v>
      </c>
      <c r="L53" s="219" t="e">
        <f t="shared" si="12"/>
        <v>#REF!</v>
      </c>
      <c r="M53" s="217">
        <f>COUNTA(#REF!,#REF!,#REF!,#REF!,#REF!)</f>
        <v>5</v>
      </c>
      <c r="N53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3" s="219" t="e">
        <f t="shared" si="9"/>
        <v>#REF!</v>
      </c>
      <c r="P53" s="220"/>
      <c r="Q53" s="218"/>
      <c r="R53" s="231"/>
      <c r="S53" s="232">
        <f>COUNTA(#REF!,#REF!)</f>
        <v>2</v>
      </c>
      <c r="T53" s="218" t="e">
        <f>SUM(COUNTIF(#REF!,각_층_분전반_부하량!T37),COUNTIF(#REF!,각_층_분전반_부하량!T37))</f>
        <v>#REF!</v>
      </c>
      <c r="U53" s="219" t="e">
        <f t="shared" si="10"/>
        <v>#REF!</v>
      </c>
      <c r="V53" s="220">
        <f>COUNTA(#REF!)</f>
        <v>1</v>
      </c>
      <c r="W53" s="218" t="e">
        <f>COUNTIF(#REF!,각_층_분전반_부하량!W37)</f>
        <v>#REF!</v>
      </c>
      <c r="X53" s="231" t="e">
        <f t="shared" si="11"/>
        <v>#REF!</v>
      </c>
      <c r="Y53" s="232">
        <f>COUNTA(#REF!,#REF!)</f>
        <v>2</v>
      </c>
      <c r="Z53" s="218" t="e">
        <f>SUM(COUNTIF(#REF!,각_층_분전반_부하량!Z37),COUNTIF(#REF!,각_층_분전반_부하량!Z37))</f>
        <v>#REF!</v>
      </c>
      <c r="AA53" s="221" t="e">
        <f>Y53-Z53</f>
        <v>#REF!</v>
      </c>
    </row>
    <row r="54" spans="1:30" x14ac:dyDescent="0.25">
      <c r="A54" s="3572"/>
      <c r="B54" s="2722"/>
      <c r="C54" s="2263"/>
      <c r="D54" s="204" t="s">
        <v>6416</v>
      </c>
      <c r="E54" s="214">
        <v>150</v>
      </c>
      <c r="F54" s="215">
        <f t="shared" si="1"/>
        <v>98.726896031426008</v>
      </c>
      <c r="G54" s="215">
        <f>$G$56*E54/$E$56</f>
        <v>17.948717948717949</v>
      </c>
      <c r="H54" s="2278" t="e">
        <f>220*(#REF!+#REF!+#REF!)/1000</f>
        <v>#REF!</v>
      </c>
      <c r="I54" s="216" t="e">
        <f t="shared" si="2"/>
        <v>#REF!</v>
      </c>
      <c r="J54" s="217"/>
      <c r="K54" s="218"/>
      <c r="L54" s="219"/>
      <c r="M54" s="217"/>
      <c r="N54" s="218"/>
      <c r="O54" s="219"/>
      <c r="P54" s="220"/>
      <c r="Q54" s="218"/>
      <c r="R54" s="231"/>
      <c r="S54" s="232">
        <f>COUNTA(#REF!,#REF!)</f>
        <v>2</v>
      </c>
      <c r="T54" s="218" t="e">
        <f>SUM(COUNTIF(#REF!,각_층_분전반_부하량!T31),COUNTIF(#REF!,각_층_분전반_부하량!T31))</f>
        <v>#REF!</v>
      </c>
      <c r="U54" s="219" t="e">
        <f>S54-T54</f>
        <v>#REF!</v>
      </c>
      <c r="V54" s="220">
        <f>COUNTA(#REF!,#REF!)</f>
        <v>2</v>
      </c>
      <c r="W54" s="218" t="e">
        <f>SUM(COUNTIF(#REF!,각_층_분전반_부하량!W31),COUNTIF(#REF!,각_층_분전반_부하량!W31))</f>
        <v>#REF!</v>
      </c>
      <c r="X54" s="231" t="e">
        <f>V54-W54</f>
        <v>#REF!</v>
      </c>
      <c r="Y54" s="232"/>
      <c r="Z54" s="218"/>
      <c r="AA54" s="221"/>
    </row>
    <row r="55" spans="1:30" x14ac:dyDescent="0.25">
      <c r="A55" s="3572"/>
      <c r="B55" s="2722"/>
      <c r="C55" s="2263"/>
      <c r="D55" s="204" t="s">
        <v>6417</v>
      </c>
      <c r="E55" s="214">
        <v>300</v>
      </c>
      <c r="F55" s="215">
        <f t="shared" si="1"/>
        <v>197.45379206285202</v>
      </c>
      <c r="G55" s="215">
        <f>$G$56*E55/$E$56</f>
        <v>35.897435897435898</v>
      </c>
      <c r="H55" s="2278" t="e">
        <f>220*(#REF!+#REF!+#REF!)/1000</f>
        <v>#REF!</v>
      </c>
      <c r="I55" s="216" t="e">
        <f t="shared" si="2"/>
        <v>#REF!</v>
      </c>
      <c r="J55" s="217"/>
      <c r="K55" s="218"/>
      <c r="L55" s="219"/>
      <c r="M55" s="217"/>
      <c r="N55" s="218"/>
      <c r="O55" s="219"/>
      <c r="P55" s="220"/>
      <c r="Q55" s="218"/>
      <c r="R55" s="231"/>
      <c r="S55" s="232">
        <f>COUNTA(#REF!,#REF!)</f>
        <v>2</v>
      </c>
      <c r="T55" s="218" t="e">
        <f>SUM(COUNTIF(#REF!,각_층_분전반_부하량!T31),COUNTIF(#REF!,각_층_분전반_부하량!T31))</f>
        <v>#REF!</v>
      </c>
      <c r="U55" s="219" t="e">
        <f t="shared" ref="U55" si="13">S55-T55</f>
        <v>#REF!</v>
      </c>
      <c r="V55" s="220">
        <f>COUNTA(#REF!,#REF!)</f>
        <v>2</v>
      </c>
      <c r="W55" s="218" t="e">
        <f>SUM(COUNTIF(#REF!,각_층_분전반_부하량!W31),COUNTIF(#REF!,각_층_분전반_부하량!W31))</f>
        <v>#REF!</v>
      </c>
      <c r="X55" s="231" t="e">
        <f t="shared" ref="X55" si="14">V55-W55</f>
        <v>#REF!</v>
      </c>
      <c r="Y55" s="232">
        <v>2</v>
      </c>
      <c r="Z55" s="218">
        <v>0</v>
      </c>
      <c r="AA55" s="221">
        <v>2</v>
      </c>
    </row>
    <row r="56" spans="1:30" ht="15" thickBot="1" x14ac:dyDescent="0.3">
      <c r="A56" s="3573"/>
      <c r="B56" s="2723"/>
      <c r="C56" s="2279" t="s">
        <v>6338</v>
      </c>
      <c r="D56" s="2280" t="s">
        <v>6338</v>
      </c>
      <c r="E56" s="2281">
        <f>SUM(E32:E55)</f>
        <v>5850</v>
      </c>
      <c r="F56" s="2282">
        <f>SUM(F32:F55)</f>
        <v>3850.3489452256126</v>
      </c>
      <c r="G56" s="2283">
        <v>700</v>
      </c>
      <c r="H56" s="2284" t="e">
        <f>SUM(H32:H55)</f>
        <v>#REF!</v>
      </c>
      <c r="I56" s="2285" t="e">
        <f t="shared" si="2"/>
        <v>#REF!</v>
      </c>
      <c r="J56" s="222"/>
      <c r="K56" s="223"/>
      <c r="L56" s="224"/>
      <c r="M56" s="222"/>
      <c r="N56" s="223"/>
      <c r="O56" s="219"/>
      <c r="P56" s="225"/>
      <c r="Q56" s="223"/>
      <c r="R56" s="233"/>
      <c r="S56" s="234"/>
      <c r="T56" s="223"/>
      <c r="U56" s="224"/>
      <c r="V56" s="225"/>
      <c r="W56" s="223"/>
      <c r="X56" s="233"/>
      <c r="Y56" s="234"/>
      <c r="Z56" s="223"/>
      <c r="AA56" s="226"/>
    </row>
    <row r="57" spans="1:30" ht="14.4" customHeight="1" thickTop="1" x14ac:dyDescent="0.25">
      <c r="A57" s="3571" t="s">
        <v>6313</v>
      </c>
      <c r="B57" s="3580" t="s">
        <v>7037</v>
      </c>
      <c r="C57" s="3574" t="s">
        <v>6326</v>
      </c>
      <c r="D57" s="3569" t="s">
        <v>6327</v>
      </c>
      <c r="E57" s="3577" t="s">
        <v>6328</v>
      </c>
      <c r="F57" s="3567" t="s">
        <v>6329</v>
      </c>
      <c r="G57" s="3567" t="s">
        <v>6418</v>
      </c>
      <c r="H57" s="3567" t="s">
        <v>6331</v>
      </c>
      <c r="I57" s="3561" t="s">
        <v>6332</v>
      </c>
      <c r="J57" s="3563" t="s">
        <v>6212</v>
      </c>
      <c r="K57" s="3564"/>
      <c r="L57" s="3565"/>
      <c r="M57" s="3582" t="s">
        <v>6419</v>
      </c>
      <c r="N57" s="3564"/>
      <c r="O57" s="3565"/>
      <c r="P57" s="3566" t="s">
        <v>6259</v>
      </c>
      <c r="Q57" s="3564"/>
      <c r="R57" s="3569"/>
    </row>
    <row r="58" spans="1:30" ht="18" thickBot="1" x14ac:dyDescent="0.3">
      <c r="A58" s="3572"/>
      <c r="B58" s="3581"/>
      <c r="C58" s="3575"/>
      <c r="D58" s="3576"/>
      <c r="E58" s="3578"/>
      <c r="F58" s="3568"/>
      <c r="G58" s="3568"/>
      <c r="H58" s="3568"/>
      <c r="I58" s="3562"/>
      <c r="J58" s="197" t="s">
        <v>6338</v>
      </c>
      <c r="K58" s="198" t="s">
        <v>4583</v>
      </c>
      <c r="L58" s="199" t="s">
        <v>4730</v>
      </c>
      <c r="M58" s="228" t="s">
        <v>6338</v>
      </c>
      <c r="N58" s="198" t="s">
        <v>4583</v>
      </c>
      <c r="O58" s="199" t="s">
        <v>4730</v>
      </c>
      <c r="P58" s="200" t="s">
        <v>6338</v>
      </c>
      <c r="Q58" s="198" t="s">
        <v>4583</v>
      </c>
      <c r="R58" s="203" t="s">
        <v>4730</v>
      </c>
      <c r="S58" s="50"/>
      <c r="T58" s="196"/>
      <c r="U58" s="133"/>
      <c r="V58" s="50"/>
      <c r="W58" s="196"/>
      <c r="X58" s="133"/>
      <c r="Y58" s="50"/>
      <c r="Z58" s="196"/>
      <c r="AA58" s="133"/>
      <c r="AB58" s="50"/>
      <c r="AC58" s="196"/>
      <c r="AD58" s="133"/>
    </row>
    <row r="59" spans="1:30" x14ac:dyDescent="0.25">
      <c r="A59" s="3572"/>
      <c r="B59" s="251" t="s">
        <v>6947</v>
      </c>
      <c r="C59" s="2263" t="s">
        <v>6420</v>
      </c>
      <c r="D59" s="204" t="s">
        <v>6256</v>
      </c>
      <c r="E59" s="214">
        <v>300</v>
      </c>
      <c r="F59" s="215">
        <f>SQRT(3)*380*E59/1000</f>
        <v>197.45379206285202</v>
      </c>
      <c r="G59" s="215">
        <f t="shared" ref="G59:G68" si="15">$G$69*E59/$E$69</f>
        <v>70</v>
      </c>
      <c r="H59" s="2278" t="e">
        <f>220*(#REF!+#REF!+#REF!)/1000</f>
        <v>#REF!</v>
      </c>
      <c r="I59" s="216" t="e">
        <f>H59/G59</f>
        <v>#REF!</v>
      </c>
      <c r="J59" s="217">
        <f>COUNTA(#REF!)</f>
        <v>1</v>
      </c>
      <c r="K59" s="218" t="e">
        <f>COUNTIF(#REF!,각_층_분전반_부하량!K58)</f>
        <v>#REF!</v>
      </c>
      <c r="L59" s="219" t="e">
        <f t="shared" ref="L59:L66" si="16">J59-K59</f>
        <v>#REF!</v>
      </c>
      <c r="M59" s="232">
        <v>1</v>
      </c>
      <c r="N59" s="218">
        <v>1</v>
      </c>
      <c r="O59" s="219">
        <v>0</v>
      </c>
      <c r="P59" s="220"/>
      <c r="Q59" s="218"/>
      <c r="R59" s="221"/>
    </row>
    <row r="60" spans="1:30" x14ac:dyDescent="0.25">
      <c r="A60" s="3572"/>
      <c r="B60" s="251" t="s">
        <v>6942</v>
      </c>
      <c r="C60" s="1225" t="s">
        <v>6421</v>
      </c>
      <c r="D60" s="204" t="s">
        <v>6202</v>
      </c>
      <c r="E60" s="205">
        <v>300</v>
      </c>
      <c r="F60" s="206">
        <f t="shared" si="1"/>
        <v>197.45379206285202</v>
      </c>
      <c r="G60" s="206">
        <f t="shared" si="15"/>
        <v>70</v>
      </c>
      <c r="H60" s="2277" t="e">
        <f>220*(#REF!+#REF!+#REF!)/1000</f>
        <v>#REF!</v>
      </c>
      <c r="I60" s="207" t="e">
        <f t="shared" si="2"/>
        <v>#REF!</v>
      </c>
      <c r="J60" s="208">
        <f>COUNTA(#REF!)</f>
        <v>1</v>
      </c>
      <c r="K60" s="209" t="e">
        <f>COUNTIF(#REF!,각_층_분전반_부하량!K58)</f>
        <v>#REF!</v>
      </c>
      <c r="L60" s="210" t="e">
        <f t="shared" si="16"/>
        <v>#REF!</v>
      </c>
      <c r="M60" s="230">
        <v>1</v>
      </c>
      <c r="N60" s="209">
        <v>1</v>
      </c>
      <c r="O60" s="210">
        <v>0</v>
      </c>
      <c r="P60" s="211"/>
      <c r="Q60" s="209"/>
      <c r="R60" s="212"/>
    </row>
    <row r="61" spans="1:30" x14ac:dyDescent="0.25">
      <c r="A61" s="3572"/>
      <c r="B61" s="251" t="s">
        <v>6948</v>
      </c>
      <c r="C61" s="2263" t="s">
        <v>6422</v>
      </c>
      <c r="D61" s="204" t="s">
        <v>6270</v>
      </c>
      <c r="E61" s="214">
        <v>300</v>
      </c>
      <c r="F61" s="215">
        <f>SQRT(3)*380*E61/1000</f>
        <v>197.45379206285202</v>
      </c>
      <c r="G61" s="215">
        <f t="shared" si="15"/>
        <v>70</v>
      </c>
      <c r="H61" s="2278" t="e">
        <f>220*(#REF!+#REF!+#REF!)/1000</f>
        <v>#REF!</v>
      </c>
      <c r="I61" s="216" t="e">
        <f>H61/G61</f>
        <v>#REF!</v>
      </c>
      <c r="J61" s="217">
        <f>COUNTA(#REF!)</f>
        <v>1</v>
      </c>
      <c r="K61" s="218" t="e">
        <f>COUNTIF(#REF!,각_층_분전반_부하량!K58)</f>
        <v>#REF!</v>
      </c>
      <c r="L61" s="219" t="e">
        <f t="shared" si="16"/>
        <v>#REF!</v>
      </c>
      <c r="M61" s="232">
        <v>1</v>
      </c>
      <c r="N61" s="218">
        <v>0</v>
      </c>
      <c r="O61" s="219">
        <v>1</v>
      </c>
      <c r="P61" s="220"/>
      <c r="Q61" s="218"/>
      <c r="R61" s="221"/>
    </row>
    <row r="62" spans="1:30" x14ac:dyDescent="0.25">
      <c r="A62" s="3572"/>
      <c r="B62" s="251" t="s">
        <v>6943</v>
      </c>
      <c r="C62" s="1225" t="s">
        <v>6423</v>
      </c>
      <c r="D62" s="204" t="s">
        <v>6205</v>
      </c>
      <c r="E62" s="214">
        <v>300</v>
      </c>
      <c r="F62" s="215">
        <f t="shared" si="1"/>
        <v>197.45379206285202</v>
      </c>
      <c r="G62" s="215">
        <f t="shared" si="15"/>
        <v>70</v>
      </c>
      <c r="H62" s="2278" t="e">
        <f>220*(#REF!+#REF!+#REF!)/1000</f>
        <v>#REF!</v>
      </c>
      <c r="I62" s="216" t="e">
        <f t="shared" si="2"/>
        <v>#REF!</v>
      </c>
      <c r="J62" s="217">
        <f>COUNTA(#REF!)</f>
        <v>1</v>
      </c>
      <c r="K62" s="218" t="e">
        <f>COUNTIF(#REF!,각_층_분전반_부하량!K58)</f>
        <v>#REF!</v>
      </c>
      <c r="L62" s="219" t="e">
        <f t="shared" si="16"/>
        <v>#REF!</v>
      </c>
      <c r="M62" s="232">
        <v>1</v>
      </c>
      <c r="N62" s="218">
        <v>0</v>
      </c>
      <c r="O62" s="219">
        <v>1</v>
      </c>
      <c r="P62" s="220"/>
      <c r="Q62" s="218"/>
      <c r="R62" s="221"/>
    </row>
    <row r="63" spans="1:30" x14ac:dyDescent="0.25">
      <c r="A63" s="3572"/>
      <c r="B63" s="251" t="s">
        <v>6949</v>
      </c>
      <c r="C63" s="2263" t="s">
        <v>6424</v>
      </c>
      <c r="D63" s="204" t="s">
        <v>6272</v>
      </c>
      <c r="E63" s="214">
        <v>300</v>
      </c>
      <c r="F63" s="215">
        <f>SQRT(3)*380*E63/1000</f>
        <v>197.45379206285202</v>
      </c>
      <c r="G63" s="215">
        <f t="shared" si="15"/>
        <v>70</v>
      </c>
      <c r="H63" s="2278" t="e">
        <f>220*(#REF!+#REF!+#REF!)/1000</f>
        <v>#REF!</v>
      </c>
      <c r="I63" s="216" t="e">
        <f>H63/G63</f>
        <v>#REF!</v>
      </c>
      <c r="J63" s="217">
        <f>COUNTA(#REF!)</f>
        <v>1</v>
      </c>
      <c r="K63" s="218" t="e">
        <f>COUNTIF(#REF!,각_층_분전반_부하량!K58)</f>
        <v>#REF!</v>
      </c>
      <c r="L63" s="219" t="e">
        <f t="shared" si="16"/>
        <v>#REF!</v>
      </c>
      <c r="M63" s="232"/>
      <c r="N63" s="218"/>
      <c r="O63" s="219"/>
      <c r="P63" s="220"/>
      <c r="Q63" s="218"/>
      <c r="R63" s="221"/>
    </row>
    <row r="64" spans="1:30" x14ac:dyDescent="0.25">
      <c r="A64" s="3572"/>
      <c r="B64" s="251" t="s">
        <v>6944</v>
      </c>
      <c r="C64" s="1225" t="s">
        <v>6425</v>
      </c>
      <c r="D64" s="204" t="s">
        <v>6225</v>
      </c>
      <c r="E64" s="214">
        <v>300</v>
      </c>
      <c r="F64" s="215">
        <f t="shared" si="1"/>
        <v>197.45379206285202</v>
      </c>
      <c r="G64" s="215">
        <f t="shared" si="15"/>
        <v>70</v>
      </c>
      <c r="H64" s="2278" t="e">
        <f>220*(#REF!+#REF!+#REF!)/1000</f>
        <v>#REF!</v>
      </c>
      <c r="I64" s="216" t="e">
        <f t="shared" si="2"/>
        <v>#REF!</v>
      </c>
      <c r="J64" s="217">
        <f>COUNTA(#REF!)</f>
        <v>1</v>
      </c>
      <c r="K64" s="218" t="e">
        <f>COUNTIF(#REF!,각_층_분전반_부하량!K58)</f>
        <v>#REF!</v>
      </c>
      <c r="L64" s="219" t="e">
        <f t="shared" si="16"/>
        <v>#REF!</v>
      </c>
      <c r="M64" s="232"/>
      <c r="N64" s="218"/>
      <c r="O64" s="219"/>
      <c r="P64" s="220"/>
      <c r="Q64" s="218"/>
      <c r="R64" s="221"/>
    </row>
    <row r="65" spans="1:18" x14ac:dyDescent="0.25">
      <c r="A65" s="3572"/>
      <c r="B65" s="251" t="s">
        <v>6950</v>
      </c>
      <c r="C65" s="2263" t="s">
        <v>6426</v>
      </c>
      <c r="D65" s="204" t="s">
        <v>6291</v>
      </c>
      <c r="E65" s="214">
        <v>300</v>
      </c>
      <c r="F65" s="215">
        <f>SQRT(3)*380*E65/1000</f>
        <v>197.45379206285202</v>
      </c>
      <c r="G65" s="215">
        <f t="shared" si="15"/>
        <v>70</v>
      </c>
      <c r="H65" s="2278" t="e">
        <f>220*(#REF!+#REF!+#REF!)/1000</f>
        <v>#REF!</v>
      </c>
      <c r="I65" s="216" t="e">
        <f>H65/G65</f>
        <v>#REF!</v>
      </c>
      <c r="J65" s="217">
        <f>COUNTA(#REF!)</f>
        <v>1</v>
      </c>
      <c r="K65" s="218" t="e">
        <f>COUNTIF(#REF!,각_층_분전반_부하량!K58)</f>
        <v>#REF!</v>
      </c>
      <c r="L65" s="219" t="e">
        <f t="shared" si="16"/>
        <v>#REF!</v>
      </c>
      <c r="M65" s="232"/>
      <c r="N65" s="218"/>
      <c r="O65" s="219"/>
      <c r="P65" s="220"/>
      <c r="Q65" s="218"/>
      <c r="R65" s="221"/>
    </row>
    <row r="66" spans="1:18" x14ac:dyDescent="0.25">
      <c r="A66" s="3572"/>
      <c r="B66" s="251" t="s">
        <v>6945</v>
      </c>
      <c r="C66" s="1225" t="s">
        <v>6427</v>
      </c>
      <c r="D66" s="204" t="s">
        <v>6227</v>
      </c>
      <c r="E66" s="214">
        <v>300</v>
      </c>
      <c r="F66" s="215">
        <f t="shared" si="1"/>
        <v>197.45379206285202</v>
      </c>
      <c r="G66" s="215">
        <f t="shared" si="15"/>
        <v>70</v>
      </c>
      <c r="H66" s="2278" t="e">
        <f>220*(#REF!+#REF!+#REF!)/1000</f>
        <v>#REF!</v>
      </c>
      <c r="I66" s="216" t="e">
        <f t="shared" si="2"/>
        <v>#REF!</v>
      </c>
      <c r="J66" s="217">
        <f>COUNTA(#REF!)</f>
        <v>1</v>
      </c>
      <c r="K66" s="218" t="e">
        <f>COUNTIF(#REF!,각_층_분전반_부하량!K58)</f>
        <v>#REF!</v>
      </c>
      <c r="L66" s="219" t="e">
        <f t="shared" si="16"/>
        <v>#REF!</v>
      </c>
      <c r="M66" s="232"/>
      <c r="N66" s="218"/>
      <c r="O66" s="219"/>
      <c r="P66" s="220"/>
      <c r="Q66" s="218"/>
      <c r="R66" s="221"/>
    </row>
    <row r="67" spans="1:18" x14ac:dyDescent="0.25">
      <c r="A67" s="3572"/>
      <c r="B67" s="251" t="s">
        <v>6951</v>
      </c>
      <c r="C67" s="2263" t="s">
        <v>6428</v>
      </c>
      <c r="D67" s="204" t="s">
        <v>6293</v>
      </c>
      <c r="E67" s="214">
        <v>300</v>
      </c>
      <c r="F67" s="215">
        <f>SQRT(3)*380*E67/1000</f>
        <v>197.45379206285202</v>
      </c>
      <c r="G67" s="215">
        <f t="shared" si="15"/>
        <v>70</v>
      </c>
      <c r="H67" s="2278" t="e">
        <f>220*(#REF!+#REF!+#REF!)/1000</f>
        <v>#REF!</v>
      </c>
      <c r="I67" s="216" t="e">
        <f>H67/G67</f>
        <v>#REF!</v>
      </c>
      <c r="J67" s="217"/>
      <c r="K67" s="218"/>
      <c r="L67" s="219"/>
      <c r="M67" s="232"/>
      <c r="N67" s="218"/>
      <c r="O67" s="219"/>
      <c r="P67" s="220">
        <f>COUNTA(#REF!)</f>
        <v>1</v>
      </c>
      <c r="Q67" s="218" t="e">
        <f>COUNTIF(#REF!,각_층_분전반_부하량!Q58)</f>
        <v>#REF!</v>
      </c>
      <c r="R67" s="221" t="e">
        <f>P67-Q67</f>
        <v>#REF!</v>
      </c>
    </row>
    <row r="68" spans="1:18" x14ac:dyDescent="0.25">
      <c r="A68" s="3572"/>
      <c r="B68" s="251" t="s">
        <v>6946</v>
      </c>
      <c r="C68" s="1225" t="s">
        <v>6429</v>
      </c>
      <c r="D68" s="204" t="s">
        <v>6254</v>
      </c>
      <c r="E68" s="214">
        <v>300</v>
      </c>
      <c r="F68" s="215">
        <f t="shared" si="1"/>
        <v>197.45379206285202</v>
      </c>
      <c r="G68" s="215">
        <f t="shared" si="15"/>
        <v>70</v>
      </c>
      <c r="H68" s="2278" t="e">
        <f>220*(#REF!+#REF!+#REF!)/1000</f>
        <v>#REF!</v>
      </c>
      <c r="I68" s="216" t="e">
        <f t="shared" si="2"/>
        <v>#REF!</v>
      </c>
      <c r="J68" s="217"/>
      <c r="K68" s="218"/>
      <c r="L68" s="219"/>
      <c r="M68" s="232"/>
      <c r="N68" s="218"/>
      <c r="O68" s="219"/>
      <c r="P68" s="220">
        <f>COUNTA(#REF!)</f>
        <v>1</v>
      </c>
      <c r="Q68" s="218" t="e">
        <f>COUNTIF(#REF!,각_층_분전반_부하량!Q58)</f>
        <v>#REF!</v>
      </c>
      <c r="R68" s="221" t="e">
        <f>P68-Q68</f>
        <v>#REF!</v>
      </c>
    </row>
    <row r="69" spans="1:18" ht="15" thickBot="1" x14ac:dyDescent="0.3">
      <c r="A69" s="3573"/>
      <c r="B69" s="2723"/>
      <c r="C69" s="2279" t="s">
        <v>6338</v>
      </c>
      <c r="D69" s="2280" t="s">
        <v>6338</v>
      </c>
      <c r="E69" s="2281">
        <f>SUM(E59:E68)</f>
        <v>3000</v>
      </c>
      <c r="F69" s="2282">
        <f>SUM(F59:F68)</f>
        <v>1974.5379206285202</v>
      </c>
      <c r="G69" s="2283">
        <v>700</v>
      </c>
      <c r="H69" s="2284" t="e">
        <f>SUM(H59:H68)</f>
        <v>#REF!</v>
      </c>
      <c r="I69" s="2285" t="e">
        <f t="shared" si="2"/>
        <v>#REF!</v>
      </c>
      <c r="J69" s="222"/>
      <c r="K69" s="223"/>
      <c r="L69" s="224"/>
      <c r="M69" s="234"/>
      <c r="N69" s="223"/>
      <c r="O69" s="224"/>
      <c r="P69" s="225"/>
      <c r="Q69" s="223"/>
      <c r="R69" s="226"/>
    </row>
    <row r="70" spans="1:18" ht="15.6" thickTop="1" thickBot="1" x14ac:dyDescent="0.3">
      <c r="D70" s="56"/>
    </row>
    <row r="71" spans="1:18" x14ac:dyDescent="0.25">
      <c r="D71" s="235" t="s">
        <v>6430</v>
      </c>
      <c r="E71" s="236"/>
      <c r="F71" s="237"/>
      <c r="G71" s="238" t="s">
        <v>6431</v>
      </c>
      <c r="H71" s="239" t="s">
        <v>6432</v>
      </c>
    </row>
    <row r="72" spans="1:18" x14ac:dyDescent="0.25">
      <c r="D72" s="342" t="s">
        <v>6313</v>
      </c>
      <c r="E72" s="240" t="s">
        <v>4656</v>
      </c>
      <c r="F72" s="215" t="s">
        <v>4656</v>
      </c>
      <c r="G72" s="241" t="e">
        <f>#REF!</f>
        <v>#REF!</v>
      </c>
      <c r="H72" s="242" t="e">
        <f>#REF!</f>
        <v>#REF!</v>
      </c>
    </row>
    <row r="73" spans="1:18" x14ac:dyDescent="0.25">
      <c r="D73" s="243"/>
      <c r="E73" s="240" t="s">
        <v>6314</v>
      </c>
      <c r="F73" s="215" t="s">
        <v>6315</v>
      </c>
      <c r="G73" s="241" t="e">
        <f>#REF!</f>
        <v>#REF!</v>
      </c>
      <c r="H73" s="242" t="e">
        <f>#REF!</f>
        <v>#REF!</v>
      </c>
    </row>
    <row r="74" spans="1:18" x14ac:dyDescent="0.25">
      <c r="D74" s="243"/>
      <c r="E74" s="240" t="s">
        <v>4673</v>
      </c>
      <c r="F74" s="215" t="s">
        <v>6315</v>
      </c>
      <c r="G74" s="241" t="e">
        <f>#REF!</f>
        <v>#REF!</v>
      </c>
      <c r="H74" s="242" t="e">
        <f>#REF!</f>
        <v>#REF!</v>
      </c>
    </row>
    <row r="75" spans="1:18" x14ac:dyDescent="0.25">
      <c r="D75" s="243"/>
      <c r="E75" s="240" t="s">
        <v>6314</v>
      </c>
      <c r="F75" s="215" t="s">
        <v>6316</v>
      </c>
      <c r="G75" s="241" t="e">
        <f>#REF!</f>
        <v>#REF!</v>
      </c>
      <c r="H75" s="242" t="e">
        <f>#REF!</f>
        <v>#REF!</v>
      </c>
    </row>
    <row r="76" spans="1:18" ht="15" thickBot="1" x14ac:dyDescent="0.3">
      <c r="D76" s="244"/>
      <c r="E76" s="245"/>
      <c r="F76" s="246" t="s">
        <v>4992</v>
      </c>
      <c r="G76" s="241" t="e">
        <f>#REF!</f>
        <v>#REF!</v>
      </c>
      <c r="H76" s="242" t="e">
        <f>#REF!</f>
        <v>#REF!</v>
      </c>
    </row>
    <row r="77" spans="1:18" ht="15" thickBot="1" x14ac:dyDescent="0.3">
      <c r="D77" s="247" t="s">
        <v>6372</v>
      </c>
      <c r="E77" s="236" t="s">
        <v>4656</v>
      </c>
      <c r="F77" s="237" t="s">
        <v>4656</v>
      </c>
      <c r="G77" s="248" t="e">
        <f>#REF!</f>
        <v>#REF!</v>
      </c>
      <c r="H77" s="1056"/>
    </row>
    <row r="78" spans="1:18" ht="15" thickBot="1" x14ac:dyDescent="0.3">
      <c r="D78" s="247" t="s">
        <v>6343</v>
      </c>
      <c r="E78" s="236" t="s">
        <v>4656</v>
      </c>
      <c r="F78" s="237" t="s">
        <v>4656</v>
      </c>
      <c r="G78" s="282" t="e">
        <f>#REF!</f>
        <v>#REF!</v>
      </c>
      <c r="H78" s="283"/>
    </row>
    <row r="79" spans="1:18" x14ac:dyDescent="0.25">
      <c r="D79" s="341" t="s">
        <v>6325</v>
      </c>
      <c r="E79" s="236" t="s">
        <v>4656</v>
      </c>
      <c r="F79" s="237" t="s">
        <v>4979</v>
      </c>
      <c r="G79" s="282" t="e">
        <f>#REF!</f>
        <v>#REF!</v>
      </c>
      <c r="H79" s="283" t="e">
        <f>#REF!</f>
        <v>#REF!</v>
      </c>
    </row>
    <row r="80" spans="1:18" x14ac:dyDescent="0.25">
      <c r="D80" s="243"/>
      <c r="E80" s="2430" t="s">
        <v>6433</v>
      </c>
      <c r="F80" s="215" t="s">
        <v>6434</v>
      </c>
      <c r="G80" s="215" t="e">
        <f>#REF!</f>
        <v>#REF!</v>
      </c>
      <c r="H80" s="242" t="e">
        <f>#REF!</f>
        <v>#REF!</v>
      </c>
    </row>
    <row r="81" spans="4:8" x14ac:dyDescent="0.25">
      <c r="D81" s="243"/>
      <c r="E81" s="240" t="s">
        <v>4641</v>
      </c>
      <c r="F81" s="215" t="s">
        <v>4641</v>
      </c>
      <c r="G81" s="215" t="e">
        <f>#REF!</f>
        <v>#REF!</v>
      </c>
      <c r="H81" s="242" t="e">
        <f>#REF!</f>
        <v>#REF!</v>
      </c>
    </row>
    <row r="82" spans="4:8" x14ac:dyDescent="0.25">
      <c r="D82" s="243"/>
      <c r="E82" s="240" t="s">
        <v>4641</v>
      </c>
      <c r="F82" s="215" t="s">
        <v>4985</v>
      </c>
      <c r="G82" s="215" t="e">
        <f>#REF!</f>
        <v>#REF!</v>
      </c>
      <c r="H82" s="242" t="e">
        <f>#REF!</f>
        <v>#REF!</v>
      </c>
    </row>
    <row r="83" spans="4:8" x14ac:dyDescent="0.25">
      <c r="D83" s="243"/>
      <c r="E83" s="240" t="s">
        <v>4987</v>
      </c>
      <c r="F83" s="215" t="s">
        <v>6435</v>
      </c>
      <c r="G83" s="206" t="e">
        <f>#REF!</f>
        <v>#REF!</v>
      </c>
      <c r="H83" s="242" t="e">
        <f>#REF!</f>
        <v>#REF!</v>
      </c>
    </row>
    <row r="84" spans="4:8" ht="15" thickBot="1" x14ac:dyDescent="0.3">
      <c r="D84" s="249"/>
      <c r="E84" s="228"/>
      <c r="F84" s="2431" t="s">
        <v>4992</v>
      </c>
      <c r="G84" s="2431" t="e">
        <f>#REF!</f>
        <v>#REF!</v>
      </c>
      <c r="H84" s="2432" t="e">
        <f>#REF!</f>
        <v>#REF!</v>
      </c>
    </row>
  </sheetData>
  <mergeCells count="57">
    <mergeCell ref="B13:B14"/>
    <mergeCell ref="B2:B3"/>
    <mergeCell ref="P57:R57"/>
    <mergeCell ref="G57:G58"/>
    <mergeCell ref="H57:H58"/>
    <mergeCell ref="I57:I58"/>
    <mergeCell ref="J57:L57"/>
    <mergeCell ref="M57:O57"/>
    <mergeCell ref="C13:C14"/>
    <mergeCell ref="D13:D14"/>
    <mergeCell ref="E13:E14"/>
    <mergeCell ref="F13:F14"/>
    <mergeCell ref="A57:A69"/>
    <mergeCell ref="C57:C58"/>
    <mergeCell ref="D57:D58"/>
    <mergeCell ref="E57:E58"/>
    <mergeCell ref="F57:F58"/>
    <mergeCell ref="B57:B58"/>
    <mergeCell ref="S30:U30"/>
    <mergeCell ref="V30:X30"/>
    <mergeCell ref="Y30:AA30"/>
    <mergeCell ref="AB30:AD30"/>
    <mergeCell ref="AE30:AG30"/>
    <mergeCell ref="A30:A56"/>
    <mergeCell ref="I30:I31"/>
    <mergeCell ref="J30:L30"/>
    <mergeCell ref="M30:O30"/>
    <mergeCell ref="P30:R30"/>
    <mergeCell ref="C30:C31"/>
    <mergeCell ref="D30:D31"/>
    <mergeCell ref="E30:E31"/>
    <mergeCell ref="F30:F31"/>
    <mergeCell ref="G30:G31"/>
    <mergeCell ref="H30:H31"/>
    <mergeCell ref="B30:B31"/>
    <mergeCell ref="AB2:AD2"/>
    <mergeCell ref="I13:I14"/>
    <mergeCell ref="J13:L13"/>
    <mergeCell ref="M13:O13"/>
    <mergeCell ref="A2:A12"/>
    <mergeCell ref="C2:C3"/>
    <mergeCell ref="D2:D3"/>
    <mergeCell ref="E2:E3"/>
    <mergeCell ref="F2:F3"/>
    <mergeCell ref="G2:G3"/>
    <mergeCell ref="H2:H3"/>
    <mergeCell ref="P2:R2"/>
    <mergeCell ref="S2:U2"/>
    <mergeCell ref="V2:X2"/>
    <mergeCell ref="Y2:AA2"/>
    <mergeCell ref="A13:A29"/>
    <mergeCell ref="J1:O1"/>
    <mergeCell ref="I2:I3"/>
    <mergeCell ref="J2:L2"/>
    <mergeCell ref="M2:O2"/>
    <mergeCell ref="G13:G14"/>
    <mergeCell ref="H13:H14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00CC"/>
  </sheetPr>
  <dimension ref="A1:AF89"/>
  <sheetViews>
    <sheetView topLeftCell="C1" zoomScaleNormal="100" workbookViewId="0">
      <selection activeCell="U49" sqref="U49"/>
    </sheetView>
  </sheetViews>
  <sheetFormatPr defaultRowHeight="14.4" x14ac:dyDescent="0.25"/>
  <cols>
    <col min="1" max="1" width="3.8984375" customWidth="1"/>
    <col min="2" max="2" width="17.3984375" bestFit="1" customWidth="1"/>
    <col min="3" max="3" width="19.09765625" bestFit="1" customWidth="1"/>
    <col min="4" max="4" width="38.19921875" style="124" bestFit="1" customWidth="1"/>
    <col min="5" max="5" width="8.69921875" style="50"/>
    <col min="6" max="6" width="14.796875" style="50" bestFit="1" customWidth="1"/>
    <col min="7" max="7" width="11.19921875" style="50" customWidth="1"/>
    <col min="8" max="8" width="11.09765625" style="50" bestFit="1" customWidth="1"/>
    <col min="9" max="9" width="9.3984375" bestFit="1" customWidth="1"/>
    <col min="10" max="41" width="4.09765625" customWidth="1"/>
  </cols>
  <sheetData>
    <row r="1" spans="1:30" ht="15" thickBot="1" x14ac:dyDescent="0.3">
      <c r="J1" s="3558" t="s">
        <v>6324</v>
      </c>
      <c r="K1" s="3559"/>
      <c r="L1" s="3559"/>
      <c r="M1" s="3559"/>
      <c r="N1" s="3559"/>
      <c r="O1" s="3560"/>
    </row>
    <row r="2" spans="1:30" ht="14.4" customHeight="1" thickTop="1" x14ac:dyDescent="0.25">
      <c r="A2" s="3571" t="s">
        <v>6325</v>
      </c>
      <c r="B2" s="3580" t="s">
        <v>7037</v>
      </c>
      <c r="C2" s="3574" t="s">
        <v>6326</v>
      </c>
      <c r="D2" s="3569" t="s">
        <v>6327</v>
      </c>
      <c r="E2" s="3577" t="s">
        <v>6328</v>
      </c>
      <c r="F2" s="3567" t="s">
        <v>6329</v>
      </c>
      <c r="G2" s="3567" t="s">
        <v>6330</v>
      </c>
      <c r="H2" s="3567" t="s">
        <v>6331</v>
      </c>
      <c r="I2" s="3561" t="s">
        <v>6332</v>
      </c>
      <c r="J2" s="3563" t="s">
        <v>6333</v>
      </c>
      <c r="K2" s="3564"/>
      <c r="L2" s="3565"/>
      <c r="M2" s="3566" t="s">
        <v>5651</v>
      </c>
      <c r="N2" s="3564"/>
      <c r="O2" s="3564"/>
      <c r="P2" s="3564" t="s">
        <v>6334</v>
      </c>
      <c r="Q2" s="3564"/>
      <c r="R2" s="3564"/>
      <c r="S2" s="3564" t="s">
        <v>6335</v>
      </c>
      <c r="T2" s="3564"/>
      <c r="U2" s="3564"/>
      <c r="V2" s="3564" t="s">
        <v>6336</v>
      </c>
      <c r="W2" s="3564"/>
      <c r="X2" s="3564"/>
      <c r="Y2" s="3564" t="s">
        <v>6337</v>
      </c>
      <c r="Z2" s="3564"/>
      <c r="AA2" s="3564"/>
      <c r="AB2" s="3564" t="s">
        <v>5002</v>
      </c>
      <c r="AC2" s="3564"/>
      <c r="AD2" s="3569"/>
    </row>
    <row r="3" spans="1:30" ht="18" thickBot="1" x14ac:dyDescent="0.3">
      <c r="A3" s="3572"/>
      <c r="B3" s="3581"/>
      <c r="C3" s="3596"/>
      <c r="D3" s="3576"/>
      <c r="E3" s="3578"/>
      <c r="F3" s="3568"/>
      <c r="G3" s="3568"/>
      <c r="H3" s="3568"/>
      <c r="I3" s="3562"/>
      <c r="J3" s="197" t="s">
        <v>6338</v>
      </c>
      <c r="K3" s="198" t="s">
        <v>4583</v>
      </c>
      <c r="L3" s="199" t="s">
        <v>4730</v>
      </c>
      <c r="M3" s="200" t="s">
        <v>6338</v>
      </c>
      <c r="N3" s="198" t="s">
        <v>4583</v>
      </c>
      <c r="O3" s="201" t="s">
        <v>4730</v>
      </c>
      <c r="P3" s="202" t="s">
        <v>6338</v>
      </c>
      <c r="Q3" s="198" t="s">
        <v>4583</v>
      </c>
      <c r="R3" s="201" t="s">
        <v>4730</v>
      </c>
      <c r="S3" s="202" t="s">
        <v>6338</v>
      </c>
      <c r="T3" s="198" t="s">
        <v>4583</v>
      </c>
      <c r="U3" s="201" t="s">
        <v>4730</v>
      </c>
      <c r="V3" s="202" t="s">
        <v>6338</v>
      </c>
      <c r="W3" s="198" t="s">
        <v>4583</v>
      </c>
      <c r="X3" s="201" t="s">
        <v>4730</v>
      </c>
      <c r="Y3" s="202" t="s">
        <v>6338</v>
      </c>
      <c r="Z3" s="198" t="s">
        <v>4583</v>
      </c>
      <c r="AA3" s="201" t="s">
        <v>4730</v>
      </c>
      <c r="AB3" s="202" t="s">
        <v>6338</v>
      </c>
      <c r="AC3" s="198" t="s">
        <v>4583</v>
      </c>
      <c r="AD3" s="203" t="s">
        <v>4730</v>
      </c>
    </row>
    <row r="4" spans="1:30" x14ac:dyDescent="0.25">
      <c r="A4" s="3572"/>
      <c r="B4" s="251" t="s">
        <v>7027</v>
      </c>
      <c r="C4" s="2263" t="s">
        <v>4980</v>
      </c>
      <c r="D4" s="204" t="s">
        <v>4634</v>
      </c>
      <c r="E4" s="205">
        <v>400</v>
      </c>
      <c r="F4" s="206">
        <f>SQRT(3)*380*E4/1000</f>
        <v>263.27172275046934</v>
      </c>
      <c r="G4" s="206">
        <f t="shared" ref="G4:G11" si="0">$G$12*E4/$E$12</f>
        <v>200</v>
      </c>
      <c r="H4" s="2616" t="e">
        <f>220*(#REF!+#REF!+#REF!)/1000</f>
        <v>#REF!</v>
      </c>
      <c r="I4" s="207" t="e">
        <f>H4/G4</f>
        <v>#REF!</v>
      </c>
      <c r="J4" s="208">
        <f>COUNTA(#REF!)</f>
        <v>1</v>
      </c>
      <c r="K4" s="209" t="e">
        <f>COUNTIF(#REF!,각_층_분전반_부하량!K3)</f>
        <v>#REF!</v>
      </c>
      <c r="L4" s="210" t="e">
        <f>J4-K4</f>
        <v>#REF!</v>
      </c>
      <c r="M4" s="211">
        <f>COUNTA(#REF!)</f>
        <v>1</v>
      </c>
      <c r="N4" s="209" t="e">
        <f>COUNTIF(#REF!,각_층_분전반_부하량!N3)</f>
        <v>#REF!</v>
      </c>
      <c r="O4" s="209" t="e">
        <f>M4-N4</f>
        <v>#REF!</v>
      </c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12"/>
    </row>
    <row r="5" spans="1:30" x14ac:dyDescent="0.25">
      <c r="A5" s="3572"/>
      <c r="B5" s="251" t="s">
        <v>7029</v>
      </c>
      <c r="C5" s="2265" t="s">
        <v>4989</v>
      </c>
      <c r="D5" s="213" t="s">
        <v>4806</v>
      </c>
      <c r="E5" s="214">
        <v>300</v>
      </c>
      <c r="F5" s="215">
        <f>SQRT(3)*380*E5/1000</f>
        <v>197.45379206285202</v>
      </c>
      <c r="G5" s="215">
        <f t="shared" si="0"/>
        <v>150</v>
      </c>
      <c r="H5" s="2617" t="e">
        <f>220*(#REF!+#REF!+#REF!)/1000</f>
        <v>#REF!</v>
      </c>
      <c r="I5" s="216" t="e">
        <f>H5/G5</f>
        <v>#REF!</v>
      </c>
      <c r="J5" s="217"/>
      <c r="K5" s="218"/>
      <c r="L5" s="219"/>
      <c r="M5" s="220">
        <f>COUNTA(#REF!,#REF!)</f>
        <v>2</v>
      </c>
      <c r="N5" s="218" t="e">
        <f>SUM(COUNTIF(#REF!,각_층_분전반_부하량!N3),COUNTIF(#REF!,각_층_분전반_부하량!N3))</f>
        <v>#REF!</v>
      </c>
      <c r="O5" s="218" t="e">
        <f>M5-N5</f>
        <v>#REF!</v>
      </c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21"/>
    </row>
    <row r="6" spans="1:30" x14ac:dyDescent="0.25">
      <c r="A6" s="3572"/>
      <c r="B6" s="251" t="s">
        <v>7026</v>
      </c>
      <c r="C6" s="2263" t="s">
        <v>4984</v>
      </c>
      <c r="D6" s="2267" t="s">
        <v>6339</v>
      </c>
      <c r="E6" s="214">
        <v>225</v>
      </c>
      <c r="F6" s="215">
        <f>SQRT(3)*380*E6/1000</f>
        <v>148.09034404713898</v>
      </c>
      <c r="G6" s="215">
        <f t="shared" si="0"/>
        <v>112.5</v>
      </c>
      <c r="H6" s="2617" t="e">
        <f>220*(#REF!+#REF!+#REF!)/1000</f>
        <v>#REF!</v>
      </c>
      <c r="I6" s="216" t="e">
        <f>H6/G6</f>
        <v>#REF!</v>
      </c>
      <c r="J6" s="217"/>
      <c r="K6" s="218"/>
      <c r="L6" s="219"/>
      <c r="M6" s="220"/>
      <c r="N6" s="218"/>
      <c r="O6" s="218"/>
      <c r="P6" s="218">
        <f>COUNTA(#REF!,#REF!)</f>
        <v>2</v>
      </c>
      <c r="Q6" s="218" t="e">
        <f>SUM(COUNTIF(#REF!,각_층_분전반_부하량!Q3),COUNTIF(#REF!,각_층_분전반_부하량!Q3))</f>
        <v>#REF!</v>
      </c>
      <c r="R6" s="218" t="e">
        <f>P6-Q6</f>
        <v>#REF!</v>
      </c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21"/>
    </row>
    <row r="7" spans="1:30" x14ac:dyDescent="0.25">
      <c r="A7" s="3572"/>
      <c r="B7" s="251" t="s">
        <v>7025</v>
      </c>
      <c r="C7" s="2263" t="s">
        <v>6341</v>
      </c>
      <c r="D7" s="204" t="s">
        <v>4966</v>
      </c>
      <c r="E7" s="214">
        <v>400</v>
      </c>
      <c r="F7" s="215">
        <f>SQRT(3)*380*E7/1000</f>
        <v>263.27172275046934</v>
      </c>
      <c r="G7" s="215">
        <f t="shared" si="0"/>
        <v>200</v>
      </c>
      <c r="H7" s="2617" t="e">
        <f>SQRT(3)*380*((#REF!+#REF!+#REF!)/3)/1000</f>
        <v>#REF!</v>
      </c>
      <c r="I7" s="216" t="e">
        <f>H7/G7</f>
        <v>#REF!</v>
      </c>
      <c r="J7" s="217"/>
      <c r="K7" s="218"/>
      <c r="L7" s="219"/>
      <c r="M7" s="220"/>
      <c r="N7" s="218"/>
      <c r="O7" s="218"/>
      <c r="P7" s="218"/>
      <c r="Q7" s="218"/>
      <c r="R7" s="218"/>
      <c r="S7" s="218">
        <f>COUNTA(#REF!,#REF!)</f>
        <v>2</v>
      </c>
      <c r="T7" s="218" t="e">
        <f>SUM(COUNTIF(#REF!,각_층_분전반_부하량!T3),COUNTIF(#REF!,각_층_분전반_부하량!T3))</f>
        <v>#REF!</v>
      </c>
      <c r="U7" s="218" t="e">
        <f>S7-T7</f>
        <v>#REF!</v>
      </c>
      <c r="V7" s="218">
        <f>COUNTA(#REF!,#REF!)</f>
        <v>2</v>
      </c>
      <c r="W7" s="218" t="e">
        <f>SUM(COUNTIF(#REF!,각_층_분전반_부하량!W3),COUNTIF(#REF!,각_층_분전반_부하량!W3))</f>
        <v>#REF!</v>
      </c>
      <c r="X7" s="218" t="e">
        <f>V7-W7</f>
        <v>#REF!</v>
      </c>
      <c r="Y7" s="218"/>
      <c r="Z7" s="218"/>
      <c r="AA7" s="218"/>
      <c r="AB7" s="218"/>
      <c r="AC7" s="218"/>
      <c r="AD7" s="221"/>
    </row>
    <row r="8" spans="1:30" x14ac:dyDescent="0.25">
      <c r="A8" s="3572"/>
      <c r="B8" s="251" t="s">
        <v>7023</v>
      </c>
      <c r="C8" s="1225" t="s">
        <v>4983</v>
      </c>
      <c r="D8" s="204" t="s">
        <v>4866</v>
      </c>
      <c r="E8" s="214">
        <v>400</v>
      </c>
      <c r="F8" s="215">
        <f>SQRT(3)*380*E8/1000</f>
        <v>263.27172275046934</v>
      </c>
      <c r="G8" s="215">
        <f t="shared" si="0"/>
        <v>200</v>
      </c>
      <c r="H8" s="2617" t="e">
        <f>220*(#REF!+#REF!+#REF!)/1000</f>
        <v>#REF!</v>
      </c>
      <c r="I8" s="216" t="e">
        <f>H8/G8</f>
        <v>#REF!</v>
      </c>
      <c r="J8" s="217">
        <f>COUNTA(#REF!)</f>
        <v>1</v>
      </c>
      <c r="K8" s="218" t="e">
        <f>COUNTIF(#REF!,각_층_분전반_부하량!K3)</f>
        <v>#REF!</v>
      </c>
      <c r="L8" s="219" t="e">
        <f>J8-K8</f>
        <v>#REF!</v>
      </c>
      <c r="M8" s="220">
        <f>COUNTA(#REF!)</f>
        <v>1</v>
      </c>
      <c r="N8" s="218" t="e">
        <f>COUNTIF(#REF!,각_층_분전반_부하량!N3)</f>
        <v>#REF!</v>
      </c>
      <c r="O8" s="218" t="e">
        <f>M8-N8</f>
        <v>#REF!</v>
      </c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21"/>
    </row>
    <row r="9" spans="1:30" x14ac:dyDescent="0.25">
      <c r="A9" s="3572"/>
      <c r="B9" s="251" t="s">
        <v>7028</v>
      </c>
      <c r="C9" s="2264" t="s">
        <v>4991</v>
      </c>
      <c r="D9" s="213" t="s">
        <v>4721</v>
      </c>
      <c r="E9" s="214">
        <v>300</v>
      </c>
      <c r="F9" s="215">
        <f t="shared" ref="F9:F68" si="1">SQRT(3)*380*E9/1000</f>
        <v>197.45379206285202</v>
      </c>
      <c r="G9" s="215">
        <f t="shared" si="0"/>
        <v>150</v>
      </c>
      <c r="H9" s="2617" t="e">
        <f>220*(#REF!+#REF!+#REF!)/1000</f>
        <v>#REF!</v>
      </c>
      <c r="I9" s="216" t="e">
        <f t="shared" ref="I9:I69" si="2">H9/G9</f>
        <v>#REF!</v>
      </c>
      <c r="J9" s="217"/>
      <c r="K9" s="218"/>
      <c r="L9" s="219"/>
      <c r="M9" s="220">
        <f>COUNTA(#REF!,#REF!)</f>
        <v>2</v>
      </c>
      <c r="N9" s="218" t="e">
        <f>SUM(COUNTIF(#REF!,각_층_분전반_부하량!N3),COUNTIF(#REF!,각_층_분전반_부하량!N3))</f>
        <v>#REF!</v>
      </c>
      <c r="O9" s="218" t="e">
        <f>M9-N9</f>
        <v>#REF!</v>
      </c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1"/>
    </row>
    <row r="10" spans="1:30" x14ac:dyDescent="0.25">
      <c r="A10" s="3572"/>
      <c r="B10" s="251" t="s">
        <v>7024</v>
      </c>
      <c r="C10" s="1225" t="s">
        <v>4986</v>
      </c>
      <c r="D10" s="2267" t="s">
        <v>6340</v>
      </c>
      <c r="E10" s="214">
        <v>225</v>
      </c>
      <c r="F10" s="215">
        <f t="shared" si="1"/>
        <v>148.09034404713898</v>
      </c>
      <c r="G10" s="215">
        <f t="shared" si="0"/>
        <v>112.5</v>
      </c>
      <c r="H10" s="2617" t="e">
        <f>220*(#REF!+#REF!+#REF!)/1000</f>
        <v>#REF!</v>
      </c>
      <c r="I10" s="216" t="e">
        <f t="shared" si="2"/>
        <v>#REF!</v>
      </c>
      <c r="J10" s="217"/>
      <c r="K10" s="218"/>
      <c r="L10" s="219"/>
      <c r="M10" s="220"/>
      <c r="N10" s="218"/>
      <c r="O10" s="218"/>
      <c r="P10" s="218">
        <f>COUNTA(#REF!,#REF!)</f>
        <v>2</v>
      </c>
      <c r="Q10" s="218" t="e">
        <f>SUM(COUNTIF(#REF!,각_층_분전반_부하량!Q3),COUNTIF(#REF!,각_층_분전반_부하량!Q3))</f>
        <v>#REF!</v>
      </c>
      <c r="R10" s="218" t="e">
        <f>P10-Q10</f>
        <v>#REF!</v>
      </c>
      <c r="S10" s="218"/>
      <c r="T10" s="218"/>
      <c r="U10" s="218"/>
      <c r="V10" s="218"/>
      <c r="W10" s="218"/>
      <c r="X10" s="218"/>
      <c r="Y10" s="218"/>
      <c r="Z10" s="218"/>
      <c r="AA10" s="218"/>
      <c r="AB10" s="218"/>
      <c r="AC10" s="218"/>
      <c r="AD10" s="221"/>
    </row>
    <row r="11" spans="1:30" x14ac:dyDescent="0.25">
      <c r="A11" s="3572"/>
      <c r="B11" s="251" t="s">
        <v>7022</v>
      </c>
      <c r="C11" s="1225" t="s">
        <v>6342</v>
      </c>
      <c r="D11" s="204" t="s">
        <v>4972</v>
      </c>
      <c r="E11" s="214">
        <v>400</v>
      </c>
      <c r="F11" s="215">
        <f t="shared" si="1"/>
        <v>263.27172275046934</v>
      </c>
      <c r="G11" s="215">
        <f t="shared" si="0"/>
        <v>200</v>
      </c>
      <c r="H11" s="2617" t="e">
        <f>SQRT(3)*380*((#REF!+#REF!+#REF!)/3)/1000</f>
        <v>#REF!</v>
      </c>
      <c r="I11" s="216" t="e">
        <f t="shared" si="2"/>
        <v>#REF!</v>
      </c>
      <c r="J11" s="217"/>
      <c r="K11" s="218"/>
      <c r="L11" s="219"/>
      <c r="M11" s="220"/>
      <c r="N11" s="218"/>
      <c r="O11" s="218"/>
      <c r="P11" s="218"/>
      <c r="Q11" s="218"/>
      <c r="R11" s="218"/>
      <c r="S11" s="218"/>
      <c r="T11" s="218"/>
      <c r="U11" s="218"/>
      <c r="V11" s="218">
        <f>COUNTA(#REF!,#REF!)</f>
        <v>2</v>
      </c>
      <c r="W11" s="218" t="e">
        <f>SUM(COUNTIF(#REF!,각_층_분전반_부하량!W3),COUNTIF(#REF!,각_층_분전반_부하량!W3))</f>
        <v>#REF!</v>
      </c>
      <c r="X11" s="218" t="e">
        <f>V11-W11</f>
        <v>#REF!</v>
      </c>
      <c r="Y11" s="218">
        <f>COUNTA(#REF!,#REF!)</f>
        <v>2</v>
      </c>
      <c r="Z11" s="218" t="e">
        <f>SUM(COUNTIF(#REF!,각_층_분전반_부하량!Z3),COUNTIF(#REF!,각_층_분전반_부하량!Z3))</f>
        <v>#REF!</v>
      </c>
      <c r="AA11" s="218" t="e">
        <f>Y11-Z11</f>
        <v>#REF!</v>
      </c>
      <c r="AB11" s="218"/>
      <c r="AC11" s="218"/>
      <c r="AD11" s="221"/>
    </row>
    <row r="12" spans="1:30" ht="15" thickBot="1" x14ac:dyDescent="0.3">
      <c r="A12" s="3573"/>
      <c r="B12" s="2723"/>
      <c r="C12" s="2724" t="s">
        <v>6338</v>
      </c>
      <c r="D12" s="2280" t="s">
        <v>6338</v>
      </c>
      <c r="E12" s="2281">
        <f>E9+E5+E7+E11</f>
        <v>1400</v>
      </c>
      <c r="F12" s="2282">
        <f>F9+F5+F7+F11</f>
        <v>921.45102962664259</v>
      </c>
      <c r="G12" s="2288">
        <v>700</v>
      </c>
      <c r="H12" s="2284" t="e">
        <f>H9+H5+H7+H11</f>
        <v>#REF!</v>
      </c>
      <c r="I12" s="2285" t="e">
        <f t="shared" si="2"/>
        <v>#REF!</v>
      </c>
      <c r="J12" s="222"/>
      <c r="K12" s="223"/>
      <c r="L12" s="224"/>
      <c r="M12" s="225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>
        <f>COUNTA(#REF!,#REF!)</f>
        <v>2</v>
      </c>
      <c r="AC12" s="223" t="e">
        <f>SUM(COUNTIF(#REF!,각_층_분전반_부하량!AC3),COUNTIF(#REF!,각_층_분전반_부하량!AC3))</f>
        <v>#REF!</v>
      </c>
      <c r="AD12" s="226" t="e">
        <f>AB12-AC12</f>
        <v>#REF!</v>
      </c>
    </row>
    <row r="13" spans="1:30" ht="14.4" customHeight="1" thickTop="1" x14ac:dyDescent="0.25">
      <c r="A13" s="3571" t="s">
        <v>6343</v>
      </c>
      <c r="B13" s="3580" t="s">
        <v>7037</v>
      </c>
      <c r="C13" s="3574" t="s">
        <v>6326</v>
      </c>
      <c r="D13" s="3569" t="s">
        <v>6327</v>
      </c>
      <c r="E13" s="3577" t="s">
        <v>6328</v>
      </c>
      <c r="F13" s="3567" t="s">
        <v>6329</v>
      </c>
      <c r="G13" s="3567" t="s">
        <v>6330</v>
      </c>
      <c r="H13" s="3594" t="s">
        <v>6331</v>
      </c>
      <c r="I13" s="3561" t="s">
        <v>6332</v>
      </c>
      <c r="J13" s="3563" t="s">
        <v>5651</v>
      </c>
      <c r="K13" s="3564"/>
      <c r="L13" s="3565"/>
      <c r="M13" s="3570"/>
      <c r="N13" s="3543"/>
      <c r="O13" s="3543"/>
    </row>
    <row r="14" spans="1:30" ht="18" thickBot="1" x14ac:dyDescent="0.3">
      <c r="A14" s="3572"/>
      <c r="B14" s="3581"/>
      <c r="C14" s="3575"/>
      <c r="D14" s="3576"/>
      <c r="E14" s="3578"/>
      <c r="F14" s="3568"/>
      <c r="G14" s="3568"/>
      <c r="H14" s="3595"/>
      <c r="I14" s="3562"/>
      <c r="J14" s="197" t="s">
        <v>6338</v>
      </c>
      <c r="K14" s="198" t="s">
        <v>4583</v>
      </c>
      <c r="L14" s="199" t="s">
        <v>4730</v>
      </c>
      <c r="M14" s="50"/>
      <c r="N14" s="196"/>
      <c r="O14" s="133"/>
      <c r="P14" s="50"/>
      <c r="Q14" s="196"/>
      <c r="R14" s="133"/>
      <c r="S14" s="50"/>
      <c r="T14" s="196"/>
      <c r="U14" s="133"/>
      <c r="V14" s="50"/>
      <c r="W14" s="196"/>
      <c r="X14" s="133"/>
      <c r="Y14" s="50"/>
      <c r="Z14" s="196"/>
      <c r="AA14" s="133"/>
      <c r="AB14" s="50"/>
      <c r="AC14" s="196"/>
      <c r="AD14" s="133"/>
    </row>
    <row r="15" spans="1:30" x14ac:dyDescent="0.25">
      <c r="A15" s="3572"/>
      <c r="B15" s="251" t="s">
        <v>7012</v>
      </c>
      <c r="C15" s="2265" t="s">
        <v>6344</v>
      </c>
      <c r="D15" s="213" t="s">
        <v>6345</v>
      </c>
      <c r="E15" s="214">
        <v>200</v>
      </c>
      <c r="F15" s="215">
        <f t="shared" si="1"/>
        <v>131.63586137523467</v>
      </c>
      <c r="G15" s="215">
        <f t="shared" ref="G15:G28" si="3">$G$29*E15/$E$29</f>
        <v>41.176470588235297</v>
      </c>
      <c r="H15" s="2617" t="e">
        <f>220*(#REF!+#REF!+#REF!)/1000</f>
        <v>#REF!</v>
      </c>
      <c r="I15" s="216" t="e">
        <f t="shared" si="2"/>
        <v>#REF!</v>
      </c>
      <c r="J15" s="217">
        <f>COUNTA(#REF!,#REF!)</f>
        <v>2</v>
      </c>
      <c r="K15" s="218" t="e">
        <f>SUM(COUNTIF(#REF!,각_층_분전반_부하량!K14),COUNTIF(#REF!,각_층_분전반_부하량!K14))</f>
        <v>#REF!</v>
      </c>
      <c r="L15" s="219" t="e">
        <f t="shared" ref="L15:L24" si="4">J15-K15</f>
        <v>#REF!</v>
      </c>
    </row>
    <row r="16" spans="1:30" x14ac:dyDescent="0.25">
      <c r="A16" s="3572"/>
      <c r="B16" s="251" t="s">
        <v>7014</v>
      </c>
      <c r="C16" s="2265" t="s">
        <v>6348</v>
      </c>
      <c r="D16" s="213" t="s">
        <v>6349</v>
      </c>
      <c r="E16" s="214">
        <v>200</v>
      </c>
      <c r="F16" s="215">
        <f t="shared" ref="F16:F21" si="5">SQRT(3)*380*E16/1000</f>
        <v>131.63586137523467</v>
      </c>
      <c r="G16" s="215">
        <f t="shared" si="3"/>
        <v>41.176470588235297</v>
      </c>
      <c r="H16" s="2617" t="e">
        <f>220*(#REF!+#REF!+#REF!)/1000</f>
        <v>#REF!</v>
      </c>
      <c r="I16" s="216" t="e">
        <f t="shared" ref="I16:I21" si="6">H16/G16</f>
        <v>#REF!</v>
      </c>
      <c r="J16" s="217">
        <f>COUNTA(#REF!,#REF!)</f>
        <v>2</v>
      </c>
      <c r="K16" s="218" t="e">
        <f>SUM(COUNTIF(#REF!,각_층_분전반_부하량!K14),COUNTIF(#REF!,각_층_분전반_부하량!K14))</f>
        <v>#REF!</v>
      </c>
      <c r="L16" s="219" t="e">
        <f t="shared" ref="L16:L21" si="7">J16-K16</f>
        <v>#REF!</v>
      </c>
    </row>
    <row r="17" spans="1:30" x14ac:dyDescent="0.25">
      <c r="A17" s="3572"/>
      <c r="B17" s="251" t="s">
        <v>7016</v>
      </c>
      <c r="C17" s="2265" t="s">
        <v>6352</v>
      </c>
      <c r="D17" s="213" t="s">
        <v>6353</v>
      </c>
      <c r="E17" s="214">
        <v>300</v>
      </c>
      <c r="F17" s="215">
        <f t="shared" si="5"/>
        <v>197.45379206285202</v>
      </c>
      <c r="G17" s="215">
        <f t="shared" si="3"/>
        <v>61.764705882352942</v>
      </c>
      <c r="H17" s="2617" t="e">
        <f>220*(#REF!+#REF!+#REF!)/1000</f>
        <v>#REF!</v>
      </c>
      <c r="I17" s="216" t="e">
        <f t="shared" si="6"/>
        <v>#REF!</v>
      </c>
      <c r="J17" s="217">
        <f>COUNTA(#REF!,#REF!)</f>
        <v>2</v>
      </c>
      <c r="K17" s="218" t="e">
        <f>SUM(COUNTIF(#REF!,각_층_분전반_부하량!K14),COUNTIF(#REF!,각_층_분전반_부하량!K14))</f>
        <v>#REF!</v>
      </c>
      <c r="L17" s="219" t="e">
        <f t="shared" si="7"/>
        <v>#REF!</v>
      </c>
    </row>
    <row r="18" spans="1:30" x14ac:dyDescent="0.25">
      <c r="A18" s="3572"/>
      <c r="B18" s="251" t="s">
        <v>7018</v>
      </c>
      <c r="C18" s="2265" t="s">
        <v>6356</v>
      </c>
      <c r="D18" s="213" t="s">
        <v>6357</v>
      </c>
      <c r="E18" s="214">
        <v>300</v>
      </c>
      <c r="F18" s="215">
        <f t="shared" si="5"/>
        <v>197.45379206285202</v>
      </c>
      <c r="G18" s="215">
        <f t="shared" si="3"/>
        <v>61.764705882352942</v>
      </c>
      <c r="H18" s="2617" t="e">
        <f>220*(#REF!+#REF!+#REF!)/1000</f>
        <v>#REF!</v>
      </c>
      <c r="I18" s="216" t="e">
        <f t="shared" si="6"/>
        <v>#REF!</v>
      </c>
      <c r="J18" s="217">
        <f>COUNTA(#REF!,#REF!)</f>
        <v>2</v>
      </c>
      <c r="K18" s="218" t="e">
        <f>SUM(COUNTIF(#REF!,각_층_분전반_부하량!K14),COUNTIF(#REF!,각_층_분전반_부하량!K14))</f>
        <v>#REF!</v>
      </c>
      <c r="L18" s="219" t="e">
        <f t="shared" si="7"/>
        <v>#REF!</v>
      </c>
    </row>
    <row r="19" spans="1:30" x14ac:dyDescent="0.25">
      <c r="A19" s="3572"/>
      <c r="B19" s="251" t="s">
        <v>7008</v>
      </c>
      <c r="C19" s="2265" t="s">
        <v>6360</v>
      </c>
      <c r="D19" s="213" t="s">
        <v>6361</v>
      </c>
      <c r="E19" s="214">
        <v>200</v>
      </c>
      <c r="F19" s="215">
        <f t="shared" si="5"/>
        <v>131.63586137523467</v>
      </c>
      <c r="G19" s="215">
        <f t="shared" si="3"/>
        <v>41.176470588235297</v>
      </c>
      <c r="H19" s="2617" t="e">
        <f>220*(#REF!+#REF!+#REF!)/1000</f>
        <v>#REF!</v>
      </c>
      <c r="I19" s="216" t="e">
        <f t="shared" si="6"/>
        <v>#REF!</v>
      </c>
      <c r="J19" s="217">
        <f>COUNTA(#REF!,#REF!)</f>
        <v>2</v>
      </c>
      <c r="K19" s="218" t="e">
        <f>SUM(COUNTIF(#REF!,각_층_분전반_부하량!K14),COUNTIF(#REF!,각_층_분전반_부하량!K14))</f>
        <v>#REF!</v>
      </c>
      <c r="L19" s="219" t="e">
        <f t="shared" si="7"/>
        <v>#REF!</v>
      </c>
      <c r="N19" s="50"/>
    </row>
    <row r="20" spans="1:30" x14ac:dyDescent="0.25">
      <c r="A20" s="3572"/>
      <c r="B20" s="251" t="s">
        <v>7010</v>
      </c>
      <c r="C20" s="2265" t="s">
        <v>6364</v>
      </c>
      <c r="D20" s="213" t="s">
        <v>6365</v>
      </c>
      <c r="E20" s="214">
        <v>200</v>
      </c>
      <c r="F20" s="215">
        <f t="shared" si="5"/>
        <v>131.63586137523467</v>
      </c>
      <c r="G20" s="215">
        <f t="shared" si="3"/>
        <v>41.176470588235297</v>
      </c>
      <c r="H20" s="2617" t="e">
        <f>220*(#REF!+#REF!+#REF!)/1000</f>
        <v>#REF!</v>
      </c>
      <c r="I20" s="216" t="e">
        <f t="shared" si="6"/>
        <v>#REF!</v>
      </c>
      <c r="J20" s="217">
        <f>COUNTA(#REF!,#REF!)</f>
        <v>2</v>
      </c>
      <c r="K20" s="218" t="e">
        <f>SUM(COUNTIF(#REF!,각_층_분전반_부하량!K14),COUNTIF(#REF!,각_층_분전반_부하량!K14))</f>
        <v>#REF!</v>
      </c>
      <c r="L20" s="219" t="e">
        <f t="shared" si="7"/>
        <v>#REF!</v>
      </c>
    </row>
    <row r="21" spans="1:30" x14ac:dyDescent="0.25">
      <c r="A21" s="3572"/>
      <c r="B21" s="251" t="s">
        <v>7006</v>
      </c>
      <c r="C21" s="2265" t="s">
        <v>6368</v>
      </c>
      <c r="D21" s="213" t="s">
        <v>6369</v>
      </c>
      <c r="E21" s="205">
        <v>300</v>
      </c>
      <c r="F21" s="206">
        <f t="shared" si="5"/>
        <v>197.45379206285202</v>
      </c>
      <c r="G21" s="206">
        <f t="shared" si="3"/>
        <v>61.764705882352942</v>
      </c>
      <c r="H21" s="2616" t="e">
        <f>220*(#REF!+#REF!+#REF!)/1000</f>
        <v>#REF!</v>
      </c>
      <c r="I21" s="207" t="e">
        <f t="shared" si="6"/>
        <v>#REF!</v>
      </c>
      <c r="J21" s="208">
        <f>COUNTA(#REF!,#REF!)</f>
        <v>2</v>
      </c>
      <c r="K21" s="209" t="e">
        <f>SUM(COUNTIF(#REF!,각_층_분전반_부하량!K14),COUNTIF(#REF!,각_층_분전반_부하량!K14))</f>
        <v>#REF!</v>
      </c>
      <c r="L21" s="210" t="e">
        <f t="shared" si="7"/>
        <v>#REF!</v>
      </c>
      <c r="N21" s="50"/>
    </row>
    <row r="22" spans="1:30" x14ac:dyDescent="0.25">
      <c r="A22" s="3572"/>
      <c r="B22" s="251" t="s">
        <v>7013</v>
      </c>
      <c r="C22" s="2264" t="s">
        <v>6346</v>
      </c>
      <c r="D22" s="213" t="s">
        <v>6347</v>
      </c>
      <c r="E22" s="214">
        <v>200</v>
      </c>
      <c r="F22" s="215">
        <f t="shared" si="1"/>
        <v>131.63586137523467</v>
      </c>
      <c r="G22" s="215">
        <f t="shared" si="3"/>
        <v>41.176470588235297</v>
      </c>
      <c r="H22" s="2617" t="e">
        <f>220*(#REF!+#REF!+#REF!)/1000</f>
        <v>#REF!</v>
      </c>
      <c r="I22" s="216" t="e">
        <f t="shared" si="2"/>
        <v>#REF!</v>
      </c>
      <c r="J22" s="217">
        <f>COUNTA(#REF!,#REF!)</f>
        <v>2</v>
      </c>
      <c r="K22" s="218" t="e">
        <f>SUM(COUNTIF(#REF!,각_층_분전반_부하량!K14),COUNTIF(#REF!,각_층_분전반_부하량!K14))</f>
        <v>#REF!</v>
      </c>
      <c r="L22" s="219" t="e">
        <f t="shared" si="4"/>
        <v>#REF!</v>
      </c>
    </row>
    <row r="23" spans="1:30" x14ac:dyDescent="0.25">
      <c r="A23" s="3572"/>
      <c r="B23" s="251" t="s">
        <v>7015</v>
      </c>
      <c r="C23" s="2264" t="s">
        <v>6350</v>
      </c>
      <c r="D23" s="213" t="s">
        <v>6351</v>
      </c>
      <c r="E23" s="214">
        <v>200</v>
      </c>
      <c r="F23" s="215">
        <f t="shared" si="1"/>
        <v>131.63586137523467</v>
      </c>
      <c r="G23" s="215">
        <f t="shared" si="3"/>
        <v>41.176470588235297</v>
      </c>
      <c r="H23" s="2617" t="e">
        <f>220*(#REF!+#REF!+#REF!)/1000</f>
        <v>#REF!</v>
      </c>
      <c r="I23" s="216" t="e">
        <f t="shared" si="2"/>
        <v>#REF!</v>
      </c>
      <c r="J23" s="217">
        <f>COUNTA(#REF!,#REF!)</f>
        <v>2</v>
      </c>
      <c r="K23" s="218" t="e">
        <f>SUM(COUNTIF(#REF!,각_층_분전반_부하량!K14),COUNTIF(#REF!,각_층_분전반_부하량!K14))</f>
        <v>#REF!</v>
      </c>
      <c r="L23" s="219" t="e">
        <f t="shared" si="4"/>
        <v>#REF!</v>
      </c>
    </row>
    <row r="24" spans="1:30" x14ac:dyDescent="0.25">
      <c r="A24" s="3572"/>
      <c r="B24" s="251" t="s">
        <v>7017</v>
      </c>
      <c r="C24" s="2264" t="s">
        <v>6354</v>
      </c>
      <c r="D24" s="213" t="s">
        <v>6355</v>
      </c>
      <c r="E24" s="214">
        <v>300</v>
      </c>
      <c r="F24" s="215">
        <f t="shared" si="1"/>
        <v>197.45379206285202</v>
      </c>
      <c r="G24" s="215">
        <f t="shared" si="3"/>
        <v>61.764705882352942</v>
      </c>
      <c r="H24" s="2617" t="e">
        <f>220*(#REF!+#REF!+#REF!)/1000</f>
        <v>#REF!</v>
      </c>
      <c r="I24" s="216" t="e">
        <f t="shared" si="2"/>
        <v>#REF!</v>
      </c>
      <c r="J24" s="217">
        <f>COUNTA(#REF!,#REF!)</f>
        <v>2</v>
      </c>
      <c r="K24" s="218" t="e">
        <f>SUM(COUNTIF(#REF!,각_층_분전반_부하량!K14),COUNTIF(#REF!,각_층_분전반_부하량!K14))</f>
        <v>#REF!</v>
      </c>
      <c r="L24" s="219" t="e">
        <f t="shared" si="4"/>
        <v>#REF!</v>
      </c>
    </row>
    <row r="25" spans="1:30" x14ac:dyDescent="0.25">
      <c r="A25" s="3572"/>
      <c r="B25" s="251" t="s">
        <v>7019</v>
      </c>
      <c r="C25" s="2264" t="s">
        <v>6358</v>
      </c>
      <c r="D25" s="213" t="s">
        <v>6359</v>
      </c>
      <c r="E25" s="214">
        <v>300</v>
      </c>
      <c r="F25" s="215">
        <f>SQRT(3)*380*E25/1000</f>
        <v>197.45379206285202</v>
      </c>
      <c r="G25" s="215">
        <f t="shared" si="3"/>
        <v>61.764705882352942</v>
      </c>
      <c r="H25" s="2617" t="e">
        <f>220*(#REF!+#REF!+#REF!)/1000</f>
        <v>#REF!</v>
      </c>
      <c r="I25" s="216" t="e">
        <f>H25/G25</f>
        <v>#REF!</v>
      </c>
      <c r="J25" s="217">
        <f>COUNTA(#REF!,#REF!)</f>
        <v>2</v>
      </c>
      <c r="K25" s="218" t="e">
        <f>SUM(COUNTIF(#REF!,각_층_분전반_부하량!K14),COUNTIF(#REF!,각_층_분전반_부하량!K14))</f>
        <v>#REF!</v>
      </c>
      <c r="L25" s="219" t="e">
        <f>J25-K25</f>
        <v>#REF!</v>
      </c>
    </row>
    <row r="26" spans="1:30" x14ac:dyDescent="0.25">
      <c r="A26" s="3572"/>
      <c r="B26" s="251" t="s">
        <v>7009</v>
      </c>
      <c r="C26" s="2264" t="s">
        <v>6362</v>
      </c>
      <c r="D26" s="213" t="s">
        <v>6363</v>
      </c>
      <c r="E26" s="214">
        <v>200</v>
      </c>
      <c r="F26" s="215">
        <f>SQRT(3)*380*E26/1000</f>
        <v>131.63586137523467</v>
      </c>
      <c r="G26" s="215">
        <f t="shared" si="3"/>
        <v>41.176470588235297</v>
      </c>
      <c r="H26" s="2617" t="e">
        <f>220*(#REF!+#REF!+#REF!)/1000</f>
        <v>#REF!</v>
      </c>
      <c r="I26" s="216" t="e">
        <f>H26/G26</f>
        <v>#REF!</v>
      </c>
      <c r="J26" s="217">
        <f>COUNTA(#REF!,#REF!)</f>
        <v>2</v>
      </c>
      <c r="K26" s="218" t="e">
        <f>SUM(COUNTIF(#REF!,각_층_분전반_부하량!K14),COUNTIF(#REF!,각_층_분전반_부하량!K14))</f>
        <v>#REF!</v>
      </c>
      <c r="L26" s="219" t="e">
        <f>J26-K26</f>
        <v>#REF!</v>
      </c>
    </row>
    <row r="27" spans="1:30" x14ac:dyDescent="0.25">
      <c r="A27" s="3572"/>
      <c r="B27" s="251" t="s">
        <v>7011</v>
      </c>
      <c r="C27" s="2264" t="s">
        <v>6366</v>
      </c>
      <c r="D27" s="213" t="s">
        <v>6367</v>
      </c>
      <c r="E27" s="214">
        <v>200</v>
      </c>
      <c r="F27" s="215">
        <f>SQRT(3)*380*E27/1000</f>
        <v>131.63586137523467</v>
      </c>
      <c r="G27" s="215">
        <f t="shared" si="3"/>
        <v>41.176470588235297</v>
      </c>
      <c r="H27" s="2617" t="e">
        <f>220*(#REF!+#REF!+#REF!)/1000</f>
        <v>#REF!</v>
      </c>
      <c r="I27" s="216" t="e">
        <f>H27/G27</f>
        <v>#REF!</v>
      </c>
      <c r="J27" s="217">
        <f>COUNTA(#REF!,#REF!)</f>
        <v>2</v>
      </c>
      <c r="K27" s="218" t="e">
        <f>SUM(COUNTIF(#REF!,각_층_분전반_부하량!K14),COUNTIF(#REF!,각_층_분전반_부하량!K14))</f>
        <v>#REF!</v>
      </c>
      <c r="L27" s="219" t="e">
        <f>J27-K27</f>
        <v>#REF!</v>
      </c>
    </row>
    <row r="28" spans="1:30" x14ac:dyDescent="0.25">
      <c r="A28" s="3572"/>
      <c r="B28" s="251" t="s">
        <v>7007</v>
      </c>
      <c r="C28" s="2264" t="s">
        <v>6370</v>
      </c>
      <c r="D28" s="213" t="s">
        <v>6371</v>
      </c>
      <c r="E28" s="214">
        <v>300</v>
      </c>
      <c r="F28" s="215">
        <f>SQRT(3)*380*E28/1000</f>
        <v>197.45379206285202</v>
      </c>
      <c r="G28" s="215">
        <f t="shared" si="3"/>
        <v>61.764705882352942</v>
      </c>
      <c r="H28" s="2617" t="e">
        <f>220*(#REF!+#REF!+#REF!)/1000</f>
        <v>#REF!</v>
      </c>
      <c r="I28" s="216" t="e">
        <f>H28/G28</f>
        <v>#REF!</v>
      </c>
      <c r="J28" s="217">
        <f>COUNTA(#REF!,#REF!)</f>
        <v>2</v>
      </c>
      <c r="K28" s="218" t="e">
        <f>SUM(COUNTIF(#REF!,각_층_분전반_부하량!K14),COUNTIF(#REF!,각_층_분전반_부하량!K14))</f>
        <v>#REF!</v>
      </c>
      <c r="L28" s="219" t="e">
        <f>J28-K28</f>
        <v>#REF!</v>
      </c>
    </row>
    <row r="29" spans="1:30" ht="15" thickBot="1" x14ac:dyDescent="0.3">
      <c r="A29" s="3573"/>
      <c r="B29" s="2723"/>
      <c r="C29" s="2279" t="s">
        <v>6338</v>
      </c>
      <c r="D29" s="2280" t="s">
        <v>6338</v>
      </c>
      <c r="E29" s="2281">
        <f>SUM(E15:E28)</f>
        <v>3400</v>
      </c>
      <c r="F29" s="2282">
        <f>SUM(F15:F28)</f>
        <v>2237.8096433789897</v>
      </c>
      <c r="G29" s="2288">
        <v>700</v>
      </c>
      <c r="H29" s="2284" t="e">
        <f>SUM(H15:H28)</f>
        <v>#REF!</v>
      </c>
      <c r="I29" s="2285" t="e">
        <f t="shared" si="2"/>
        <v>#REF!</v>
      </c>
      <c r="J29" s="222"/>
      <c r="K29" s="223"/>
      <c r="L29" s="224"/>
    </row>
    <row r="30" spans="1:30" ht="14.4" customHeight="1" thickTop="1" x14ac:dyDescent="0.25">
      <c r="A30" s="3571" t="s">
        <v>6372</v>
      </c>
      <c r="B30" s="3580" t="s">
        <v>7037</v>
      </c>
      <c r="C30" s="3574" t="s">
        <v>6326</v>
      </c>
      <c r="D30" s="3569" t="s">
        <v>6327</v>
      </c>
      <c r="E30" s="3577" t="s">
        <v>6328</v>
      </c>
      <c r="F30" s="3567" t="s">
        <v>6329</v>
      </c>
      <c r="G30" s="3567" t="s">
        <v>6330</v>
      </c>
      <c r="H30" s="3594" t="s">
        <v>6331</v>
      </c>
      <c r="I30" s="3561" t="s">
        <v>6332</v>
      </c>
      <c r="J30" s="3563" t="s">
        <v>5651</v>
      </c>
      <c r="K30" s="3564"/>
      <c r="L30" s="3565"/>
      <c r="M30" s="3563" t="s">
        <v>6334</v>
      </c>
      <c r="N30" s="3564"/>
      <c r="O30" s="3565"/>
      <c r="P30" s="3566" t="s">
        <v>6373</v>
      </c>
      <c r="Q30" s="3564"/>
      <c r="R30" s="3579"/>
      <c r="S30" s="3582" t="s">
        <v>5797</v>
      </c>
      <c r="T30" s="3564"/>
      <c r="U30" s="3565"/>
      <c r="V30" s="3566" t="s">
        <v>5808</v>
      </c>
      <c r="W30" s="3564"/>
      <c r="X30" s="3579"/>
      <c r="Y30" s="3582" t="s">
        <v>5905</v>
      </c>
      <c r="Z30" s="3564"/>
      <c r="AA30" s="3569"/>
      <c r="AB30" s="3543"/>
      <c r="AC30" s="3543"/>
      <c r="AD30" s="3543"/>
    </row>
    <row r="31" spans="1:30" ht="18" thickBot="1" x14ac:dyDescent="0.3">
      <c r="A31" s="3572"/>
      <c r="B31" s="3581"/>
      <c r="C31" s="3575"/>
      <c r="D31" s="3576"/>
      <c r="E31" s="3578"/>
      <c r="F31" s="3568"/>
      <c r="G31" s="3568"/>
      <c r="H31" s="3595"/>
      <c r="I31" s="3562"/>
      <c r="J31" s="197" t="s">
        <v>6338</v>
      </c>
      <c r="K31" s="198" t="s">
        <v>4583</v>
      </c>
      <c r="L31" s="199" t="s">
        <v>4730</v>
      </c>
      <c r="M31" s="197" t="s">
        <v>6338</v>
      </c>
      <c r="N31" s="198" t="s">
        <v>4583</v>
      </c>
      <c r="O31" s="199" t="s">
        <v>4730</v>
      </c>
      <c r="P31" s="200" t="s">
        <v>6338</v>
      </c>
      <c r="Q31" s="198" t="s">
        <v>4583</v>
      </c>
      <c r="R31" s="227" t="s">
        <v>4730</v>
      </c>
      <c r="S31" s="228" t="s">
        <v>6338</v>
      </c>
      <c r="T31" s="198" t="s">
        <v>4583</v>
      </c>
      <c r="U31" s="199" t="s">
        <v>4730</v>
      </c>
      <c r="V31" s="200" t="s">
        <v>6338</v>
      </c>
      <c r="W31" s="198" t="s">
        <v>4583</v>
      </c>
      <c r="X31" s="227" t="s">
        <v>4730</v>
      </c>
      <c r="Y31" s="228" t="s">
        <v>6338</v>
      </c>
      <c r="Z31" s="198" t="s">
        <v>4583</v>
      </c>
      <c r="AA31" s="203" t="s">
        <v>4730</v>
      </c>
      <c r="AB31" s="50"/>
      <c r="AC31" s="196"/>
      <c r="AD31" s="133"/>
    </row>
    <row r="32" spans="1:30" x14ac:dyDescent="0.25">
      <c r="A32" s="3572"/>
      <c r="B32" s="251" t="s">
        <v>6954</v>
      </c>
      <c r="C32" s="2263" t="s">
        <v>6374</v>
      </c>
      <c r="D32" s="204" t="s">
        <v>5658</v>
      </c>
      <c r="E32" s="205">
        <v>300</v>
      </c>
      <c r="F32" s="206">
        <f t="shared" si="1"/>
        <v>197.45379206285202</v>
      </c>
      <c r="G32" s="206">
        <f t="shared" ref="G32:G55" si="8">$G$56*E32/$E$56</f>
        <v>35.897435897435898</v>
      </c>
      <c r="H32" s="2616" t="e">
        <f>220*(#REF!+#REF!+#REF!)/1000</f>
        <v>#REF!</v>
      </c>
      <c r="I32" s="207" t="e">
        <f t="shared" si="2"/>
        <v>#REF!</v>
      </c>
      <c r="J32" s="208">
        <f>COUNTA(#REF!,#REF!)</f>
        <v>2</v>
      </c>
      <c r="K32" s="209" t="e">
        <f>SUM(COUNTIF(#REF!,각_층_분전반_부하량!K31),COUNTIF(#REF!,각_층_분전반_부하량!K31))</f>
        <v>#REF!</v>
      </c>
      <c r="L32" s="210" t="e">
        <f>J32-K32</f>
        <v>#REF!</v>
      </c>
      <c r="M32" s="2266"/>
      <c r="N32" s="238"/>
      <c r="O32" s="239"/>
      <c r="P32" s="211">
        <v>2</v>
      </c>
      <c r="Q32" s="209">
        <v>1</v>
      </c>
      <c r="R32" s="229">
        <v>1</v>
      </c>
      <c r="S32" s="230"/>
      <c r="T32" s="209"/>
      <c r="U32" s="210"/>
      <c r="V32" s="211"/>
      <c r="W32" s="209"/>
      <c r="X32" s="229"/>
      <c r="Y32" s="230"/>
      <c r="Z32" s="209"/>
      <c r="AA32" s="212"/>
    </row>
    <row r="33" spans="1:27" x14ac:dyDescent="0.25">
      <c r="A33" s="3572"/>
      <c r="B33" s="251" t="s">
        <v>6956</v>
      </c>
      <c r="C33" s="2263" t="s">
        <v>6377</v>
      </c>
      <c r="D33" s="204" t="s">
        <v>6378</v>
      </c>
      <c r="E33" s="214">
        <v>300</v>
      </c>
      <c r="F33" s="215">
        <f t="shared" ref="F33:F42" si="9">SQRT(3)*380*E33/1000</f>
        <v>197.45379206285202</v>
      </c>
      <c r="G33" s="215">
        <f t="shared" si="8"/>
        <v>35.897435897435898</v>
      </c>
      <c r="H33" s="2617" t="e">
        <f>220*(#REF!+#REF!+#REF!)/1000</f>
        <v>#REF!</v>
      </c>
      <c r="I33" s="216" t="e">
        <f t="shared" ref="I33:I42" si="10">H33/G33</f>
        <v>#REF!</v>
      </c>
      <c r="J33" s="217">
        <f>COUNTA(#REF!,#REF!)</f>
        <v>2</v>
      </c>
      <c r="K33" s="218" t="e">
        <f>SUM(COUNTIF(#REF!,각_층_분전반_부하량!K31),COUNTIF(#REF!,각_층_분전반_부하량!K31))</f>
        <v>#REF!</v>
      </c>
      <c r="L33" s="219" t="e">
        <f>J33-K33</f>
        <v>#REF!</v>
      </c>
      <c r="M33" s="220"/>
      <c r="N33" s="218"/>
      <c r="O33" s="219"/>
      <c r="P33" s="220">
        <v>2</v>
      </c>
      <c r="Q33" s="218">
        <v>1</v>
      </c>
      <c r="R33" s="231">
        <v>1</v>
      </c>
      <c r="S33" s="232"/>
      <c r="T33" s="218"/>
      <c r="U33" s="219"/>
      <c r="V33" s="220"/>
      <c r="W33" s="218"/>
      <c r="X33" s="231"/>
      <c r="Y33" s="232"/>
      <c r="Z33" s="218"/>
      <c r="AA33" s="221"/>
    </row>
    <row r="34" spans="1:27" x14ac:dyDescent="0.25">
      <c r="A34" s="3572"/>
      <c r="B34" s="251" t="s">
        <v>7038</v>
      </c>
      <c r="C34" s="2263" t="s">
        <v>6380</v>
      </c>
      <c r="D34" s="204" t="s">
        <v>6381</v>
      </c>
      <c r="E34" s="214">
        <v>300</v>
      </c>
      <c r="F34" s="215">
        <f t="shared" si="9"/>
        <v>197.45379206285202</v>
      </c>
      <c r="G34" s="215">
        <f t="shared" si="8"/>
        <v>35.897435897435898</v>
      </c>
      <c r="H34" s="2617" t="e">
        <f>220*(#REF!+#REF!+#REF!)/1000</f>
        <v>#REF!</v>
      </c>
      <c r="I34" s="216" t="e">
        <f t="shared" si="10"/>
        <v>#REF!</v>
      </c>
      <c r="J34" s="217">
        <f>COUNTA(#REF!,#REF!)</f>
        <v>2</v>
      </c>
      <c r="K34" s="218" t="e">
        <f>SUM(COUNTIF(#REF!,각_층_분전반_부하량!K31),COUNTIF(#REF!,각_층_분전반_부하량!K31))</f>
        <v>#REF!</v>
      </c>
      <c r="L34" s="219" t="e">
        <f>J34-K34</f>
        <v>#REF!</v>
      </c>
      <c r="M34" s="220"/>
      <c r="N34" s="218"/>
      <c r="O34" s="219"/>
      <c r="P34" s="220"/>
      <c r="Q34" s="218"/>
      <c r="R34" s="231"/>
      <c r="S34" s="232"/>
      <c r="T34" s="218"/>
      <c r="U34" s="219"/>
      <c r="V34" s="220"/>
      <c r="W34" s="218"/>
      <c r="X34" s="231"/>
      <c r="Y34" s="232"/>
      <c r="Z34" s="218"/>
      <c r="AA34" s="221"/>
    </row>
    <row r="35" spans="1:27" x14ac:dyDescent="0.25">
      <c r="A35" s="3572"/>
      <c r="B35" s="251" t="s">
        <v>7039</v>
      </c>
      <c r="C35" s="2263" t="s">
        <v>6384</v>
      </c>
      <c r="D35" s="204" t="s">
        <v>6385</v>
      </c>
      <c r="E35" s="214">
        <v>200</v>
      </c>
      <c r="F35" s="215">
        <f t="shared" si="9"/>
        <v>131.63586137523467</v>
      </c>
      <c r="G35" s="215">
        <f t="shared" si="8"/>
        <v>23.931623931623932</v>
      </c>
      <c r="H35" s="2617" t="e">
        <f>220*(#REF!+#REF!+#REF!)/1000</f>
        <v>#REF!</v>
      </c>
      <c r="I35" s="216" t="e">
        <f t="shared" si="10"/>
        <v>#REF!</v>
      </c>
      <c r="J35" s="217"/>
      <c r="K35" s="218"/>
      <c r="L35" s="219"/>
      <c r="M35" s="220"/>
      <c r="N35" s="218"/>
      <c r="O35" s="219"/>
      <c r="P35" s="220"/>
      <c r="Q35" s="218"/>
      <c r="R35" s="231"/>
      <c r="S35" s="232">
        <f>COUNTA(#REF!,#REF!)</f>
        <v>2</v>
      </c>
      <c r="T35" s="218" t="e">
        <f>SUM(COUNTIF(#REF!,각_층_분전반_부하량!T31),COUNTIF(#REF!,각_층_분전반_부하량!T31))</f>
        <v>#REF!</v>
      </c>
      <c r="U35" s="219" t="e">
        <f>S35-T35</f>
        <v>#REF!</v>
      </c>
      <c r="V35" s="220">
        <f>COUNTA(#REF!,#REF!)</f>
        <v>2</v>
      </c>
      <c r="W35" s="218" t="e">
        <f>SUM(COUNTIF(#REF!,각_층_분전반_부하량!W31),COUNTIF(#REF!,각_층_분전반_부하량!W31))</f>
        <v>#REF!</v>
      </c>
      <c r="X35" s="231" t="e">
        <f>V35-W35</f>
        <v>#REF!</v>
      </c>
      <c r="Y35" s="232"/>
      <c r="Z35" s="218"/>
      <c r="AA35" s="221"/>
    </row>
    <row r="36" spans="1:27" x14ac:dyDescent="0.25">
      <c r="A36" s="3572"/>
      <c r="B36" s="251" t="s">
        <v>7040</v>
      </c>
      <c r="C36" s="2263" t="s">
        <v>6388</v>
      </c>
      <c r="D36" s="204" t="s">
        <v>6389</v>
      </c>
      <c r="E36" s="214">
        <v>200</v>
      </c>
      <c r="F36" s="215">
        <f t="shared" si="9"/>
        <v>131.63586137523467</v>
      </c>
      <c r="G36" s="215">
        <f t="shared" si="8"/>
        <v>23.931623931623932</v>
      </c>
      <c r="H36" s="2617" t="e">
        <f>220*(#REF!+#REF!+#REF!)/1000</f>
        <v>#REF!</v>
      </c>
      <c r="I36" s="216" t="e">
        <f t="shared" si="10"/>
        <v>#REF!</v>
      </c>
      <c r="J36" s="217"/>
      <c r="K36" s="218"/>
      <c r="L36" s="219"/>
      <c r="M36" s="220"/>
      <c r="N36" s="218"/>
      <c r="O36" s="219"/>
      <c r="P36" s="220"/>
      <c r="Q36" s="218"/>
      <c r="R36" s="231"/>
      <c r="S36" s="232">
        <f>COUNTA(#REF!,#REF!)</f>
        <v>2</v>
      </c>
      <c r="T36" s="218" t="e">
        <f>SUM(COUNTIF(#REF!,각_층_분전반_부하량!T31),COUNTIF(#REF!,각_층_분전반_부하량!T31))</f>
        <v>#REF!</v>
      </c>
      <c r="U36" s="219" t="e">
        <f>S36-T36</f>
        <v>#REF!</v>
      </c>
      <c r="V36" s="220">
        <f>COUNTA(#REF!,#REF!)</f>
        <v>2</v>
      </c>
      <c r="W36" s="218" t="e">
        <f>SUM(COUNTIF(#REF!,각_층_분전반_부하량!W31),COUNTIF(#REF!,각_층_분전반_부하량!W31))</f>
        <v>#REF!</v>
      </c>
      <c r="X36" s="231" t="e">
        <f>V36-W36</f>
        <v>#REF!</v>
      </c>
      <c r="Y36" s="232"/>
      <c r="Z36" s="218"/>
      <c r="AA36" s="221"/>
    </row>
    <row r="37" spans="1:27" x14ac:dyDescent="0.25">
      <c r="A37" s="3572"/>
      <c r="B37" s="251" t="s">
        <v>7041</v>
      </c>
      <c r="C37" s="2263" t="s">
        <v>6392</v>
      </c>
      <c r="D37" s="204" t="s">
        <v>6393</v>
      </c>
      <c r="E37" s="214">
        <v>150</v>
      </c>
      <c r="F37" s="215">
        <f t="shared" si="9"/>
        <v>98.726896031426008</v>
      </c>
      <c r="G37" s="215">
        <f t="shared" si="8"/>
        <v>17.948717948717949</v>
      </c>
      <c r="H37" s="2617" t="e">
        <f>220*(#REF!+#REF!+#REF!)/1000</f>
        <v>#REF!</v>
      </c>
      <c r="I37" s="216" t="e">
        <f t="shared" si="10"/>
        <v>#REF!</v>
      </c>
      <c r="J37" s="217"/>
      <c r="K37" s="218"/>
      <c r="L37" s="219"/>
      <c r="M37" s="220"/>
      <c r="N37" s="218"/>
      <c r="O37" s="219"/>
      <c r="P37" s="220"/>
      <c r="Q37" s="218"/>
      <c r="R37" s="231"/>
      <c r="S37" s="232">
        <f>COUNTA(#REF!,#REF!)</f>
        <v>2</v>
      </c>
      <c r="T37" s="218" t="e">
        <f>SUM(COUNTIF(#REF!,각_층_분전반_부하량!T31),COUNTIF(#REF!,각_층_분전반_부하량!T31))</f>
        <v>#REF!</v>
      </c>
      <c r="U37" s="219" t="e">
        <f>S37-T37</f>
        <v>#REF!</v>
      </c>
      <c r="V37" s="220">
        <f>COUNTA(#REF!,#REF!)</f>
        <v>2</v>
      </c>
      <c r="W37" s="218" t="e">
        <f>SUM(COUNTIF(#REF!,각_층_분전반_부하량!W31),COUNTIF(#REF!,각_층_분전반_부하량!W31))</f>
        <v>#REF!</v>
      </c>
      <c r="X37" s="231" t="e">
        <f>V37-W37</f>
        <v>#REF!</v>
      </c>
      <c r="Y37" s="232"/>
      <c r="Z37" s="218"/>
      <c r="AA37" s="221"/>
    </row>
    <row r="38" spans="1:27" x14ac:dyDescent="0.25">
      <c r="A38" s="3572"/>
      <c r="B38" s="251" t="s">
        <v>7042</v>
      </c>
      <c r="C38" s="2263" t="s">
        <v>6396</v>
      </c>
      <c r="D38" s="204" t="s">
        <v>6397</v>
      </c>
      <c r="E38" s="214">
        <v>150</v>
      </c>
      <c r="F38" s="215">
        <f t="shared" si="9"/>
        <v>98.726896031426008</v>
      </c>
      <c r="G38" s="215">
        <f t="shared" si="8"/>
        <v>17.948717948717949</v>
      </c>
      <c r="H38" s="2617" t="e">
        <f>220*(#REF!+#REF!+#REF!)/1000</f>
        <v>#REF!</v>
      </c>
      <c r="I38" s="216" t="e">
        <f t="shared" si="10"/>
        <v>#REF!</v>
      </c>
      <c r="J38" s="217"/>
      <c r="K38" s="218"/>
      <c r="L38" s="219"/>
      <c r="M38" s="220"/>
      <c r="N38" s="218"/>
      <c r="O38" s="219"/>
      <c r="P38" s="220"/>
      <c r="Q38" s="218"/>
      <c r="R38" s="231"/>
      <c r="S38" s="232">
        <f>COUNTA(#REF!,#REF!)</f>
        <v>2</v>
      </c>
      <c r="T38" s="218" t="e">
        <f>SUM(COUNTIF(#REF!,각_층_분전반_부하량!T31),COUNTIF(#REF!,각_층_분전반_부하량!T31))</f>
        <v>#REF!</v>
      </c>
      <c r="U38" s="219" t="e">
        <f>S38-T38</f>
        <v>#REF!</v>
      </c>
      <c r="V38" s="220">
        <f>COUNTA(#REF!,#REF!)</f>
        <v>2</v>
      </c>
      <c r="W38" s="218" t="e">
        <f>SUM(COUNTIF(#REF!,각_층_분전반_부하량!W31),COUNTIF(#REF!,각_층_분전반_부하량!W31))</f>
        <v>#REF!</v>
      </c>
      <c r="X38" s="231" t="e">
        <f>V38-W38</f>
        <v>#REF!</v>
      </c>
      <c r="Y38" s="232"/>
      <c r="Z38" s="218"/>
      <c r="AA38" s="221"/>
    </row>
    <row r="39" spans="1:27" x14ac:dyDescent="0.25">
      <c r="A39" s="3572"/>
      <c r="B39" s="251" t="s">
        <v>7043</v>
      </c>
      <c r="C39" s="2263" t="s">
        <v>6400</v>
      </c>
      <c r="D39" s="204" t="s">
        <v>6401</v>
      </c>
      <c r="E39" s="214">
        <v>300</v>
      </c>
      <c r="F39" s="215">
        <f t="shared" si="9"/>
        <v>197.45379206285202</v>
      </c>
      <c r="G39" s="215">
        <f t="shared" si="8"/>
        <v>35.897435897435898</v>
      </c>
      <c r="H39" s="2617" t="e">
        <f>220*(#REF!+#REF!+#REF!)/1000</f>
        <v>#REF!</v>
      </c>
      <c r="I39" s="216" t="e">
        <f t="shared" si="10"/>
        <v>#REF!</v>
      </c>
      <c r="J39" s="217"/>
      <c r="K39" s="218"/>
      <c r="L39" s="219"/>
      <c r="M39" s="220"/>
      <c r="N39" s="218"/>
      <c r="O39" s="219"/>
      <c r="P39" s="220"/>
      <c r="Q39" s="218"/>
      <c r="R39" s="231"/>
      <c r="S39" s="232">
        <f>COUNTA(#REF!,#REF!)</f>
        <v>2</v>
      </c>
      <c r="T39" s="218" t="e">
        <f>SUM(COUNTIF(#REF!,각_층_분전반_부하량!T31),COUNTIF(#REF!,각_층_분전반_부하량!T31))</f>
        <v>#REF!</v>
      </c>
      <c r="U39" s="219" t="e">
        <f>S39-T39</f>
        <v>#REF!</v>
      </c>
      <c r="V39" s="220">
        <f>COUNTA(#REF!,#REF!)</f>
        <v>2</v>
      </c>
      <c r="W39" s="218" t="e">
        <f>SUM(COUNTIF(#REF!,각_층_분전반_부하량!W31),COUNTIF(#REF!,각_층_분전반_부하량!W31))</f>
        <v>#REF!</v>
      </c>
      <c r="X39" s="231" t="e">
        <f>V39-W39</f>
        <v>#REF!</v>
      </c>
      <c r="Y39" s="232">
        <f>COUNTA(#REF!,#REF!)</f>
        <v>2</v>
      </c>
      <c r="Z39" s="218" t="e">
        <f>SUM(COUNTIF(#REF!,각_층_분전반_부하량!Z31),COUNTIF(#REF!,각_층_분전반_부하량!Z31))</f>
        <v>#REF!</v>
      </c>
      <c r="AA39" s="221" t="e">
        <f>Y39-Z39</f>
        <v>#REF!</v>
      </c>
    </row>
    <row r="40" spans="1:27" x14ac:dyDescent="0.25">
      <c r="A40" s="3572"/>
      <c r="B40" s="251" t="s">
        <v>7044</v>
      </c>
      <c r="C40" s="2263" t="s">
        <v>6404</v>
      </c>
      <c r="D40" s="2267" t="s">
        <v>6405</v>
      </c>
      <c r="E40" s="214">
        <v>200</v>
      </c>
      <c r="F40" s="215">
        <f t="shared" si="9"/>
        <v>131.63586137523467</v>
      </c>
      <c r="G40" s="215">
        <f t="shared" si="8"/>
        <v>23.931623931623932</v>
      </c>
      <c r="H40" s="2617" t="e">
        <f>220*SUM(#REF!)/1000</f>
        <v>#REF!</v>
      </c>
      <c r="I40" s="216" t="e">
        <f t="shared" si="10"/>
        <v>#REF!</v>
      </c>
      <c r="J40" s="217">
        <f>COUNTA(#REF!,#REF!)</f>
        <v>2</v>
      </c>
      <c r="K40" s="218" t="e">
        <f>SUM(COUNTIF(#REF!,각_층_분전반_부하량!K31),COUNTIF(#REF!,각_층_분전반_부하량!K31))</f>
        <v>#REF!</v>
      </c>
      <c r="L40" s="219" t="e">
        <f>J40-K40</f>
        <v>#REF!</v>
      </c>
      <c r="M40" s="217"/>
      <c r="N40" s="218"/>
      <c r="O40" s="219"/>
      <c r="P40" s="2268"/>
      <c r="Q40" s="2269"/>
      <c r="R40" s="2270"/>
      <c r="S40" s="2271"/>
      <c r="T40" s="2269"/>
      <c r="U40" s="2272"/>
      <c r="V40" s="2268"/>
      <c r="W40" s="2269"/>
      <c r="X40" s="2270"/>
      <c r="Y40" s="2271"/>
      <c r="Z40" s="2269"/>
      <c r="AA40" s="2273"/>
    </row>
    <row r="41" spans="1:27" x14ac:dyDescent="0.25">
      <c r="A41" s="3572"/>
      <c r="B41" s="251" t="s">
        <v>7045</v>
      </c>
      <c r="C41" s="2263" t="s">
        <v>6408</v>
      </c>
      <c r="D41" s="2267" t="s">
        <v>6409</v>
      </c>
      <c r="E41" s="214">
        <v>300</v>
      </c>
      <c r="F41" s="215">
        <f t="shared" si="9"/>
        <v>197.45379206285202</v>
      </c>
      <c r="G41" s="215">
        <f t="shared" si="8"/>
        <v>35.897435897435898</v>
      </c>
      <c r="H41" s="2617" t="e">
        <f>220*SUM(#REF!)/1000</f>
        <v>#REF!</v>
      </c>
      <c r="I41" s="216" t="e">
        <f t="shared" si="10"/>
        <v>#REF!</v>
      </c>
      <c r="J41" s="217">
        <f>COUNTA(#REF!,#REF!,#REF!)</f>
        <v>3</v>
      </c>
      <c r="K41" s="218" t="e">
        <f>SUM(COUNTIF(#REF!,각_층_분전반_부하량!K31),COUNTIF(#REF!,각_층_분전반_부하량!K31),COUNTIF(#REF!,각_층_분전반_부하량!K31))</f>
        <v>#REF!</v>
      </c>
      <c r="L41" s="219" t="e">
        <f>J41-K41</f>
        <v>#REF!</v>
      </c>
      <c r="M41" s="217">
        <f>COUNTA(#REF!,#REF!,#REF!,#REF!,#REF!)</f>
        <v>5</v>
      </c>
      <c r="N41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41" s="219" t="e">
        <f t="shared" ref="O41:O42" si="11">M41-N41</f>
        <v>#REF!</v>
      </c>
      <c r="P41" s="2268"/>
      <c r="Q41" s="2269"/>
      <c r="R41" s="2270"/>
      <c r="S41" s="2271"/>
      <c r="T41" s="2269"/>
      <c r="U41" s="2272"/>
      <c r="V41" s="2268"/>
      <c r="W41" s="2269"/>
      <c r="X41" s="2270"/>
      <c r="Y41" s="2271"/>
      <c r="Z41" s="2269"/>
      <c r="AA41" s="2273"/>
    </row>
    <row r="42" spans="1:27" x14ac:dyDescent="0.25">
      <c r="A42" s="3572"/>
      <c r="B42" s="251" t="s">
        <v>7046</v>
      </c>
      <c r="C42" s="2263" t="s">
        <v>6412</v>
      </c>
      <c r="D42" s="2267" t="s">
        <v>6413</v>
      </c>
      <c r="E42" s="214">
        <v>300</v>
      </c>
      <c r="F42" s="215">
        <f t="shared" si="9"/>
        <v>197.45379206285202</v>
      </c>
      <c r="G42" s="215">
        <f t="shared" si="8"/>
        <v>35.897435897435898</v>
      </c>
      <c r="H42" s="2617" t="e">
        <f>220*SUM(#REF!)/1000</f>
        <v>#REF!</v>
      </c>
      <c r="I42" s="216" t="e">
        <f t="shared" si="10"/>
        <v>#REF!</v>
      </c>
      <c r="J42" s="217">
        <f>COUNTA(#REF!,#REF!,#REF!)</f>
        <v>3</v>
      </c>
      <c r="K42" s="218" t="e">
        <f>SUM(COUNTIF(#REF!,각_층_분전반_부하량!K31),COUNTIF(#REF!,각_층_분전반_부하량!K31),COUNTIF(#REF!,각_층_분전반_부하량!K31))</f>
        <v>#REF!</v>
      </c>
      <c r="L42" s="219" t="e">
        <f t="shared" ref="L42" si="12">J42-K42</f>
        <v>#REF!</v>
      </c>
      <c r="M42" s="217">
        <f>COUNTA(#REF!,#REF!,#REF!,#REF!,#REF!)</f>
        <v>5</v>
      </c>
      <c r="N42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42" s="219" t="e">
        <f t="shared" si="11"/>
        <v>#REF!</v>
      </c>
      <c r="P42" s="2268"/>
      <c r="Q42" s="2269"/>
      <c r="R42" s="2270"/>
      <c r="S42" s="2271"/>
      <c r="T42" s="2269"/>
      <c r="U42" s="2272"/>
      <c r="V42" s="2268"/>
      <c r="W42" s="2269"/>
      <c r="X42" s="2270"/>
      <c r="Y42" s="2271"/>
      <c r="Z42" s="2269"/>
      <c r="AA42" s="2273"/>
    </row>
    <row r="43" spans="1:27" x14ac:dyDescent="0.25">
      <c r="A43" s="3572"/>
      <c r="B43" s="251" t="s">
        <v>6955</v>
      </c>
      <c r="C43" s="1225" t="s">
        <v>6375</v>
      </c>
      <c r="D43" s="204" t="s">
        <v>6376</v>
      </c>
      <c r="E43" s="214">
        <v>300</v>
      </c>
      <c r="F43" s="215">
        <f t="shared" si="1"/>
        <v>197.45379206285202</v>
      </c>
      <c r="G43" s="215">
        <f t="shared" si="8"/>
        <v>35.897435897435898</v>
      </c>
      <c r="H43" s="2617" t="e">
        <f>220*(#REF!+#REF!+#REF!)/1000</f>
        <v>#REF!</v>
      </c>
      <c r="I43" s="216" t="e">
        <f t="shared" si="2"/>
        <v>#REF!</v>
      </c>
      <c r="J43" s="217">
        <f>COUNTA(#REF!,#REF!)</f>
        <v>2</v>
      </c>
      <c r="K43" s="218" t="e">
        <f>SUM(COUNTIF(#REF!,각_층_분전반_부하량!K31),COUNTIF(#REF!,각_층_분전반_부하량!K31))</f>
        <v>#REF!</v>
      </c>
      <c r="L43" s="219" t="e">
        <f>J43-K43</f>
        <v>#REF!</v>
      </c>
      <c r="M43" s="220"/>
      <c r="N43" s="218"/>
      <c r="O43" s="219"/>
      <c r="P43" s="220">
        <v>2</v>
      </c>
      <c r="Q43" s="218">
        <v>1</v>
      </c>
      <c r="R43" s="231">
        <v>1</v>
      </c>
      <c r="S43" s="232"/>
      <c r="T43" s="218"/>
      <c r="U43" s="219"/>
      <c r="V43" s="220"/>
      <c r="W43" s="218"/>
      <c r="X43" s="231"/>
      <c r="Y43" s="232"/>
      <c r="Z43" s="218"/>
      <c r="AA43" s="221"/>
    </row>
    <row r="44" spans="1:27" x14ac:dyDescent="0.25">
      <c r="A44" s="3572"/>
      <c r="B44" s="251" t="s">
        <v>7047</v>
      </c>
      <c r="C44" s="1225" t="s">
        <v>6350</v>
      </c>
      <c r="D44" s="204" t="s">
        <v>6379</v>
      </c>
      <c r="E44" s="214">
        <v>300</v>
      </c>
      <c r="F44" s="215">
        <f t="shared" si="1"/>
        <v>197.45379206285202</v>
      </c>
      <c r="G44" s="215">
        <f t="shared" si="8"/>
        <v>35.897435897435898</v>
      </c>
      <c r="H44" s="2617" t="e">
        <f>220*(#REF!+#REF!+#REF!)/1000</f>
        <v>#REF!</v>
      </c>
      <c r="I44" s="216" t="e">
        <f t="shared" si="2"/>
        <v>#REF!</v>
      </c>
      <c r="J44" s="217">
        <f>COUNTA(#REF!,#REF!)</f>
        <v>2</v>
      </c>
      <c r="K44" s="218" t="e">
        <f>SUM(COUNTIF(#REF!,각_층_분전반_부하량!K31),COUNTIF(#REF!,각_층_분전반_부하량!K31))</f>
        <v>#REF!</v>
      </c>
      <c r="L44" s="219" t="e">
        <f>J44-K44</f>
        <v>#REF!</v>
      </c>
      <c r="M44" s="220"/>
      <c r="N44" s="218"/>
      <c r="O44" s="219"/>
      <c r="P44" s="220">
        <v>2</v>
      </c>
      <c r="Q44" s="218">
        <v>1</v>
      </c>
      <c r="R44" s="231">
        <v>1</v>
      </c>
      <c r="S44" s="232"/>
      <c r="T44" s="218"/>
      <c r="U44" s="219"/>
      <c r="V44" s="220"/>
      <c r="W44" s="218"/>
      <c r="X44" s="231"/>
      <c r="Y44" s="232"/>
      <c r="Z44" s="218"/>
      <c r="AA44" s="221"/>
    </row>
    <row r="45" spans="1:27" x14ac:dyDescent="0.25">
      <c r="A45" s="3572"/>
      <c r="B45" s="251" t="s">
        <v>7048</v>
      </c>
      <c r="C45" s="1225" t="s">
        <v>6382</v>
      </c>
      <c r="D45" s="204" t="s">
        <v>6383</v>
      </c>
      <c r="E45" s="214">
        <v>300</v>
      </c>
      <c r="F45" s="215">
        <f t="shared" ref="F45:F53" si="13">SQRT(3)*380*E45/1000</f>
        <v>197.45379206285202</v>
      </c>
      <c r="G45" s="215">
        <f t="shared" si="8"/>
        <v>35.897435897435898</v>
      </c>
      <c r="H45" s="2617" t="e">
        <f>220*(#REF!+#REF!+#REF!)/1000</f>
        <v>#REF!</v>
      </c>
      <c r="I45" s="216" t="e">
        <f t="shared" ref="I45:I53" si="14">H45/G45</f>
        <v>#REF!</v>
      </c>
      <c r="J45" s="217">
        <f>COUNTA(#REF!,#REF!)</f>
        <v>2</v>
      </c>
      <c r="K45" s="218" t="e">
        <f>SUM(COUNTIF(#REF!,각_층_분전반_부하량!K31),COUNTIF(#REF!,각_층_분전반_부하량!K31))</f>
        <v>#REF!</v>
      </c>
      <c r="L45" s="219" t="e">
        <f>J45-K45</f>
        <v>#REF!</v>
      </c>
      <c r="M45" s="220"/>
      <c r="N45" s="218"/>
      <c r="O45" s="219"/>
      <c r="P45" s="220"/>
      <c r="Q45" s="218"/>
      <c r="R45" s="231"/>
      <c r="S45" s="232"/>
      <c r="T45" s="218"/>
      <c r="U45" s="219"/>
      <c r="V45" s="220"/>
      <c r="W45" s="218"/>
      <c r="X45" s="231"/>
      <c r="Y45" s="232"/>
      <c r="Z45" s="218"/>
      <c r="AA45" s="221"/>
    </row>
    <row r="46" spans="1:27" x14ac:dyDescent="0.25">
      <c r="A46" s="3572"/>
      <c r="B46" s="251" t="s">
        <v>7049</v>
      </c>
      <c r="C46" s="1225" t="s">
        <v>6386</v>
      </c>
      <c r="D46" s="204" t="s">
        <v>6387</v>
      </c>
      <c r="E46" s="214">
        <v>200</v>
      </c>
      <c r="F46" s="215">
        <f t="shared" si="13"/>
        <v>131.63586137523467</v>
      </c>
      <c r="G46" s="215">
        <f t="shared" si="8"/>
        <v>23.931623931623932</v>
      </c>
      <c r="H46" s="2617" t="e">
        <f>220*(#REF!+#REF!+#REF!)/1000</f>
        <v>#REF!</v>
      </c>
      <c r="I46" s="216" t="e">
        <f t="shared" si="14"/>
        <v>#REF!</v>
      </c>
      <c r="J46" s="217"/>
      <c r="K46" s="218"/>
      <c r="L46" s="219"/>
      <c r="M46" s="220"/>
      <c r="N46" s="218"/>
      <c r="O46" s="219"/>
      <c r="P46" s="220"/>
      <c r="Q46" s="218"/>
      <c r="R46" s="231"/>
      <c r="S46" s="232">
        <f>COUNTA(#REF!,#REF!)</f>
        <v>2</v>
      </c>
      <c r="T46" s="218" t="e">
        <f>SUM(COUNTIF(#REF!,각_층_분전반_부하량!T31),COUNTIF(#REF!,각_층_분전반_부하량!T31))</f>
        <v>#REF!</v>
      </c>
      <c r="U46" s="219" t="e">
        <f>S46-T46</f>
        <v>#REF!</v>
      </c>
      <c r="V46" s="220">
        <f>COUNTA(#REF!,#REF!)</f>
        <v>2</v>
      </c>
      <c r="W46" s="218" t="e">
        <f>SUM(COUNTIF(#REF!,각_층_분전반_부하량!W31),COUNTIF(#REF!,각_층_분전반_부하량!W31))</f>
        <v>#REF!</v>
      </c>
      <c r="X46" s="231" t="e">
        <f>V46-W46</f>
        <v>#REF!</v>
      </c>
      <c r="Y46" s="232"/>
      <c r="Z46" s="218"/>
      <c r="AA46" s="221"/>
    </row>
    <row r="47" spans="1:27" x14ac:dyDescent="0.25">
      <c r="A47" s="3572"/>
      <c r="B47" s="251" t="s">
        <v>7050</v>
      </c>
      <c r="C47" s="1225" t="s">
        <v>6390</v>
      </c>
      <c r="D47" s="204" t="s">
        <v>6391</v>
      </c>
      <c r="E47" s="214">
        <v>200</v>
      </c>
      <c r="F47" s="215">
        <f t="shared" si="13"/>
        <v>131.63586137523467</v>
      </c>
      <c r="G47" s="215">
        <f t="shared" si="8"/>
        <v>23.931623931623932</v>
      </c>
      <c r="H47" s="2617" t="e">
        <f>220*(#REF!+#REF!+#REF!)/1000</f>
        <v>#REF!</v>
      </c>
      <c r="I47" s="216" t="e">
        <f t="shared" si="14"/>
        <v>#REF!</v>
      </c>
      <c r="J47" s="217"/>
      <c r="K47" s="218"/>
      <c r="L47" s="219"/>
      <c r="M47" s="220"/>
      <c r="N47" s="218"/>
      <c r="O47" s="219"/>
      <c r="P47" s="220"/>
      <c r="Q47" s="218"/>
      <c r="R47" s="231"/>
      <c r="S47" s="232">
        <f>COUNTA(#REF!,#REF!)</f>
        <v>2</v>
      </c>
      <c r="T47" s="218" t="e">
        <f>SUM(COUNTIF(#REF!,각_층_분전반_부하량!T31),COUNTIF(#REF!,각_층_분전반_부하량!T31))</f>
        <v>#REF!</v>
      </c>
      <c r="U47" s="219" t="e">
        <f>S47-T47</f>
        <v>#REF!</v>
      </c>
      <c r="V47" s="220">
        <f>COUNTA(#REF!,#REF!)</f>
        <v>2</v>
      </c>
      <c r="W47" s="218" t="e">
        <f>SUM(COUNTIF(#REF!,각_층_분전반_부하량!W31),COUNTIF(#REF!,각_층_분전반_부하량!W31))</f>
        <v>#REF!</v>
      </c>
      <c r="X47" s="231" t="e">
        <f>V47-W47</f>
        <v>#REF!</v>
      </c>
      <c r="Y47" s="232"/>
      <c r="Z47" s="218"/>
      <c r="AA47" s="221"/>
    </row>
    <row r="48" spans="1:27" x14ac:dyDescent="0.25">
      <c r="A48" s="3572"/>
      <c r="B48" s="251" t="s">
        <v>7051</v>
      </c>
      <c r="C48" s="1225" t="s">
        <v>6394</v>
      </c>
      <c r="D48" s="204" t="s">
        <v>6395</v>
      </c>
      <c r="E48" s="214">
        <v>150</v>
      </c>
      <c r="F48" s="215">
        <f t="shared" si="13"/>
        <v>98.726896031426008</v>
      </c>
      <c r="G48" s="215">
        <f t="shared" si="8"/>
        <v>17.948717948717949</v>
      </c>
      <c r="H48" s="2617" t="e">
        <f>220*(#REF!+#REF!+#REF!)/1000</f>
        <v>#REF!</v>
      </c>
      <c r="I48" s="216" t="e">
        <f t="shared" si="14"/>
        <v>#REF!</v>
      </c>
      <c r="J48" s="217"/>
      <c r="K48" s="218"/>
      <c r="L48" s="219"/>
      <c r="M48" s="220"/>
      <c r="N48" s="218"/>
      <c r="O48" s="219"/>
      <c r="P48" s="220"/>
      <c r="Q48" s="218"/>
      <c r="R48" s="231"/>
      <c r="S48" s="232">
        <f>COUNTA(#REF!,#REF!)</f>
        <v>2</v>
      </c>
      <c r="T48" s="218" t="e">
        <f>SUM(COUNTIF(#REF!,각_층_분전반_부하량!T31),COUNTIF(#REF!,각_층_분전반_부하량!T31))</f>
        <v>#REF!</v>
      </c>
      <c r="U48" s="219" t="e">
        <f>S48-T48</f>
        <v>#REF!</v>
      </c>
      <c r="V48" s="220">
        <f>COUNTA(#REF!,#REF!)</f>
        <v>2</v>
      </c>
      <c r="W48" s="218" t="e">
        <f>SUM(COUNTIF(#REF!,각_층_분전반_부하량!W31),COUNTIF(#REF!,각_층_분전반_부하량!W31))</f>
        <v>#REF!</v>
      </c>
      <c r="X48" s="231" t="e">
        <f>V48-W48</f>
        <v>#REF!</v>
      </c>
      <c r="Y48" s="232"/>
      <c r="Z48" s="218"/>
      <c r="AA48" s="221"/>
    </row>
    <row r="49" spans="1:30" x14ac:dyDescent="0.25">
      <c r="A49" s="3572"/>
      <c r="B49" s="251" t="s">
        <v>7052</v>
      </c>
      <c r="C49" s="1225" t="s">
        <v>6398</v>
      </c>
      <c r="D49" s="204" t="s">
        <v>6399</v>
      </c>
      <c r="E49" s="214">
        <v>150</v>
      </c>
      <c r="F49" s="215">
        <f t="shared" si="13"/>
        <v>98.726896031426008</v>
      </c>
      <c r="G49" s="215">
        <f t="shared" si="8"/>
        <v>17.948717948717949</v>
      </c>
      <c r="H49" s="2617" t="e">
        <f>220*(#REF!+#REF!+#REF!)/1000</f>
        <v>#REF!</v>
      </c>
      <c r="I49" s="216" t="e">
        <f t="shared" si="14"/>
        <v>#REF!</v>
      </c>
      <c r="J49" s="217"/>
      <c r="K49" s="218"/>
      <c r="L49" s="219"/>
      <c r="M49" s="220"/>
      <c r="N49" s="218"/>
      <c r="O49" s="219"/>
      <c r="P49" s="220"/>
      <c r="Q49" s="218"/>
      <c r="R49" s="231"/>
      <c r="S49" s="232">
        <f>COUNTA(#REF!,#REF!)</f>
        <v>2</v>
      </c>
      <c r="T49" s="218" t="e">
        <f>SUM(COUNTIF(#REF!,각_층_분전반_부하량!T31),COUNTIF(#REF!,각_층_분전반_부하량!T31))</f>
        <v>#REF!</v>
      </c>
      <c r="U49" s="219" t="e">
        <f>S49-T49</f>
        <v>#REF!</v>
      </c>
      <c r="V49" s="220">
        <f>COUNTA(#REF!,#REF!)</f>
        <v>2</v>
      </c>
      <c r="W49" s="218" t="e">
        <f>SUM(COUNTIF(#REF!,각_층_분전반_부하량!W31),COUNTIF(#REF!,각_층_분전반_부하량!W31))</f>
        <v>#REF!</v>
      </c>
      <c r="X49" s="231" t="e">
        <f>V49-W49</f>
        <v>#REF!</v>
      </c>
      <c r="Y49" s="232"/>
      <c r="Z49" s="218"/>
      <c r="AA49" s="221"/>
    </row>
    <row r="50" spans="1:30" x14ac:dyDescent="0.25">
      <c r="A50" s="3572"/>
      <c r="B50" s="251" t="s">
        <v>7053</v>
      </c>
      <c r="C50" s="1225" t="s">
        <v>6402</v>
      </c>
      <c r="D50" s="204" t="s">
        <v>6403</v>
      </c>
      <c r="E50" s="214">
        <v>300</v>
      </c>
      <c r="F50" s="215">
        <f t="shared" si="13"/>
        <v>197.45379206285202</v>
      </c>
      <c r="G50" s="215">
        <f t="shared" si="8"/>
        <v>35.897435897435898</v>
      </c>
      <c r="H50" s="2617" t="e">
        <f>220*(#REF!+#REF!+#REF!)/1000</f>
        <v>#REF!</v>
      </c>
      <c r="I50" s="216" t="e">
        <f t="shared" si="14"/>
        <v>#REF!</v>
      </c>
      <c r="J50" s="217"/>
      <c r="K50" s="218"/>
      <c r="L50" s="219"/>
      <c r="M50" s="220"/>
      <c r="N50" s="218"/>
      <c r="O50" s="219"/>
      <c r="P50" s="220"/>
      <c r="Q50" s="218"/>
      <c r="R50" s="231"/>
      <c r="S50" s="232">
        <f>COUNTA(#REF!,#REF!)</f>
        <v>2</v>
      </c>
      <c r="T50" s="218" t="e">
        <f>SUM(COUNTIF(#REF!,각_층_분전반_부하량!T31),COUNTIF(#REF!,각_층_분전반_부하량!T31))</f>
        <v>#REF!</v>
      </c>
      <c r="U50" s="219" t="e">
        <f>S50-T50</f>
        <v>#REF!</v>
      </c>
      <c r="V50" s="220">
        <f>COUNTA(#REF!)</f>
        <v>1</v>
      </c>
      <c r="W50" s="218" t="e">
        <f>COUNTIF(#REF!,각_층_분전반_부하량!W31)</f>
        <v>#REF!</v>
      </c>
      <c r="X50" s="231" t="e">
        <f>V50-W50</f>
        <v>#REF!</v>
      </c>
      <c r="Y50" s="232">
        <f>COUNTA(#REF!,#REF!)</f>
        <v>2</v>
      </c>
      <c r="Z50" s="218" t="e">
        <f>SUM(COUNTIF(#REF!,각_층_분전반_부하량!Z31),COUNTIF(#REF!,각_층_분전반_부하량!Z31))</f>
        <v>#REF!</v>
      </c>
      <c r="AA50" s="221" t="e">
        <f>Y50-Z50</f>
        <v>#REF!</v>
      </c>
    </row>
    <row r="51" spans="1:30" x14ac:dyDescent="0.25">
      <c r="A51" s="3572"/>
      <c r="B51" s="251" t="s">
        <v>7054</v>
      </c>
      <c r="C51" s="1225" t="s">
        <v>6406</v>
      </c>
      <c r="D51" s="2274" t="s">
        <v>6407</v>
      </c>
      <c r="E51" s="214">
        <v>200</v>
      </c>
      <c r="F51" s="215">
        <f t="shared" si="13"/>
        <v>131.63586137523467</v>
      </c>
      <c r="G51" s="215">
        <f t="shared" si="8"/>
        <v>23.931623931623932</v>
      </c>
      <c r="H51" s="2617" t="e">
        <f>220*SUM(#REF!)/1000</f>
        <v>#REF!</v>
      </c>
      <c r="I51" s="216" t="e">
        <f t="shared" si="14"/>
        <v>#REF!</v>
      </c>
      <c r="J51" s="217">
        <f>COUNTA(#REF!,#REF!)</f>
        <v>2</v>
      </c>
      <c r="K51" s="218" t="e">
        <f>SUM(COUNTIF(#REF!,각_층_분전반_부하량!K31),COUNTIF(#REF!,각_층_분전반_부하량!K31))</f>
        <v>#REF!</v>
      </c>
      <c r="L51" s="219" t="e">
        <f>J51-K51</f>
        <v>#REF!</v>
      </c>
      <c r="M51" s="217"/>
      <c r="N51" s="218"/>
      <c r="O51" s="219"/>
      <c r="P51" s="2268"/>
      <c r="Q51" s="2269"/>
      <c r="R51" s="2270"/>
      <c r="S51" s="2271"/>
      <c r="T51" s="2269"/>
      <c r="U51" s="2272"/>
      <c r="V51" s="2268"/>
      <c r="W51" s="2269"/>
      <c r="X51" s="2270"/>
      <c r="Y51" s="2271"/>
      <c r="Z51" s="2269"/>
      <c r="AA51" s="2273"/>
    </row>
    <row r="52" spans="1:30" x14ac:dyDescent="0.25">
      <c r="A52" s="3572"/>
      <c r="B52" s="251" t="s">
        <v>7055</v>
      </c>
      <c r="C52" s="1225" t="s">
        <v>6410</v>
      </c>
      <c r="D52" s="2274" t="s">
        <v>6411</v>
      </c>
      <c r="E52" s="214">
        <v>300</v>
      </c>
      <c r="F52" s="215">
        <f t="shared" si="13"/>
        <v>197.45379206285202</v>
      </c>
      <c r="G52" s="215">
        <f t="shared" si="8"/>
        <v>35.897435897435898</v>
      </c>
      <c r="H52" s="2617" t="e">
        <f>220*SUM(#REF!)/1000</f>
        <v>#REF!</v>
      </c>
      <c r="I52" s="216" t="e">
        <f t="shared" si="14"/>
        <v>#REF!</v>
      </c>
      <c r="J52" s="217">
        <f>COUNTA(#REF!,#REF!,#REF!)</f>
        <v>3</v>
      </c>
      <c r="K52" s="218" t="e">
        <f>SUM(COUNTIF(#REF!,각_층_분전반_부하량!K31),COUNTIF(#REF!,각_층_분전반_부하량!K31),COUNTIF(#REF!,각_층_분전반_부하량!K31))</f>
        <v>#REF!</v>
      </c>
      <c r="L52" s="219" t="e">
        <f>J52-K52</f>
        <v>#REF!</v>
      </c>
      <c r="M52" s="217">
        <f>COUNTA(#REF!,#REF!,#REF!,#REF!,#REF!)</f>
        <v>5</v>
      </c>
      <c r="N52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2" s="219" t="e">
        <f>M52-N52</f>
        <v>#REF!</v>
      </c>
      <c r="P52" s="2268"/>
      <c r="Q52" s="2269"/>
      <c r="R52" s="2270"/>
      <c r="S52" s="2271"/>
      <c r="T52" s="2269"/>
      <c r="U52" s="2272"/>
      <c r="V52" s="2268"/>
      <c r="W52" s="2269"/>
      <c r="X52" s="2270"/>
      <c r="Y52" s="2271"/>
      <c r="Z52" s="2269"/>
      <c r="AA52" s="2273"/>
    </row>
    <row r="53" spans="1:30" x14ac:dyDescent="0.25">
      <c r="A53" s="3572"/>
      <c r="B53" s="251" t="s">
        <v>6976</v>
      </c>
      <c r="C53" s="1225" t="s">
        <v>6414</v>
      </c>
      <c r="D53" s="2274" t="s">
        <v>6415</v>
      </c>
      <c r="E53" s="214">
        <v>300</v>
      </c>
      <c r="F53" s="215">
        <f t="shared" si="13"/>
        <v>197.45379206285202</v>
      </c>
      <c r="G53" s="215">
        <f t="shared" si="8"/>
        <v>35.897435897435898</v>
      </c>
      <c r="H53" s="2617" t="e">
        <f>220*SUM(#REF!)/1000</f>
        <v>#REF!</v>
      </c>
      <c r="I53" s="216" t="e">
        <f t="shared" si="14"/>
        <v>#REF!</v>
      </c>
      <c r="J53" s="217">
        <f>COUNTA(#REF!,#REF!,#REF!)</f>
        <v>3</v>
      </c>
      <c r="K53" s="218" t="e">
        <f>SUM(COUNTIF(#REF!,각_층_분전반_부하량!K31),COUNTIF(#REF!,각_층_분전반_부하량!K31),COUNTIF(#REF!,각_층_분전반_부하량!K31))</f>
        <v>#REF!</v>
      </c>
      <c r="L53" s="219" t="e">
        <f>J53-K53</f>
        <v>#REF!</v>
      </c>
      <c r="M53" s="217">
        <f>COUNTA(#REF!,#REF!,#REF!,#REF!,#REF!)</f>
        <v>5</v>
      </c>
      <c r="N53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3" s="219" t="e">
        <f>M53-N53</f>
        <v>#REF!</v>
      </c>
      <c r="P53" s="2268"/>
      <c r="Q53" s="2269"/>
      <c r="R53" s="2270"/>
      <c r="S53" s="2271"/>
      <c r="T53" s="2269"/>
      <c r="U53" s="2272"/>
      <c r="V53" s="2268"/>
      <c r="W53" s="2269"/>
      <c r="X53" s="2270"/>
      <c r="Y53" s="2271"/>
      <c r="Z53" s="2269"/>
      <c r="AA53" s="2273"/>
    </row>
    <row r="54" spans="1:30" x14ac:dyDescent="0.25">
      <c r="A54" s="3572"/>
      <c r="B54" s="2722"/>
      <c r="C54" s="2263"/>
      <c r="D54" s="204" t="s">
        <v>6416</v>
      </c>
      <c r="E54" s="214">
        <v>150</v>
      </c>
      <c r="F54" s="215">
        <f t="shared" si="1"/>
        <v>98.726896031426008</v>
      </c>
      <c r="G54" s="215">
        <f t="shared" si="8"/>
        <v>17.948717948717949</v>
      </c>
      <c r="H54" s="2278" t="e">
        <f>220*(#REF!+#REF!+#REF!)/1000</f>
        <v>#REF!</v>
      </c>
      <c r="I54" s="216" t="e">
        <f t="shared" si="2"/>
        <v>#REF!</v>
      </c>
      <c r="J54" s="217"/>
      <c r="K54" s="218"/>
      <c r="L54" s="219"/>
      <c r="M54" s="220"/>
      <c r="N54" s="218"/>
      <c r="O54" s="219"/>
      <c r="P54" s="220"/>
      <c r="Q54" s="218"/>
      <c r="R54" s="231"/>
      <c r="S54" s="232">
        <f>COUNTA(#REF!,#REF!)</f>
        <v>2</v>
      </c>
      <c r="T54" s="218" t="e">
        <f>SUM(COUNTIF(#REF!,각_층_분전반_부하량!T31),COUNTIF(#REF!,각_층_분전반_부하량!T31))</f>
        <v>#REF!</v>
      </c>
      <c r="U54" s="219" t="e">
        <f>S54-T54</f>
        <v>#REF!</v>
      </c>
      <c r="V54" s="220">
        <f>COUNTA(#REF!,#REF!)</f>
        <v>2</v>
      </c>
      <c r="W54" s="218" t="e">
        <f>SUM(COUNTIF(#REF!,각_층_분전반_부하량!W31),COUNTIF(#REF!,각_층_분전반_부하량!W31))</f>
        <v>#REF!</v>
      </c>
      <c r="X54" s="231" t="e">
        <f>V54-W54</f>
        <v>#REF!</v>
      </c>
      <c r="Y54" s="232"/>
      <c r="Z54" s="218"/>
      <c r="AA54" s="221"/>
    </row>
    <row r="55" spans="1:30" x14ac:dyDescent="0.25">
      <c r="A55" s="3572"/>
      <c r="B55" s="2722"/>
      <c r="C55" s="2263"/>
      <c r="D55" s="204" t="s">
        <v>6417</v>
      </c>
      <c r="E55" s="214">
        <v>300</v>
      </c>
      <c r="F55" s="215">
        <f t="shared" si="1"/>
        <v>197.45379206285202</v>
      </c>
      <c r="G55" s="215">
        <f t="shared" si="8"/>
        <v>35.897435897435898</v>
      </c>
      <c r="H55" s="2278" t="e">
        <f>220*(#REF!+#REF!+#REF!)/1000</f>
        <v>#REF!</v>
      </c>
      <c r="I55" s="216" t="e">
        <f t="shared" si="2"/>
        <v>#REF!</v>
      </c>
      <c r="J55" s="217"/>
      <c r="K55" s="218"/>
      <c r="L55" s="219"/>
      <c r="M55" s="220"/>
      <c r="N55" s="218"/>
      <c r="O55" s="219"/>
      <c r="P55" s="220"/>
      <c r="Q55" s="218"/>
      <c r="R55" s="231"/>
      <c r="S55" s="232">
        <f>COUNTA(#REF!,#REF!)</f>
        <v>2</v>
      </c>
      <c r="T55" s="218" t="e">
        <f>SUM(COUNTIF(#REF!,각_층_분전반_부하량!T31),COUNTIF(#REF!,각_층_분전반_부하량!T31))</f>
        <v>#REF!</v>
      </c>
      <c r="U55" s="219" t="e">
        <f t="shared" ref="U55" si="15">S55-T55</f>
        <v>#REF!</v>
      </c>
      <c r="V55" s="220">
        <f>COUNTA(#REF!,#REF!)</f>
        <v>2</v>
      </c>
      <c r="W55" s="218" t="e">
        <f>SUM(COUNTIF(#REF!,각_층_분전반_부하량!W31),COUNTIF(#REF!,각_층_분전반_부하량!W31))</f>
        <v>#REF!</v>
      </c>
      <c r="X55" s="231" t="e">
        <f t="shared" ref="X55" si="16">V55-W55</f>
        <v>#REF!</v>
      </c>
      <c r="Y55" s="232">
        <v>2</v>
      </c>
      <c r="Z55" s="218">
        <v>0</v>
      </c>
      <c r="AA55" s="221">
        <v>2</v>
      </c>
    </row>
    <row r="56" spans="1:30" ht="15" thickBot="1" x14ac:dyDescent="0.3">
      <c r="A56" s="3573"/>
      <c r="B56" s="2723"/>
      <c r="C56" s="2279" t="s">
        <v>6338</v>
      </c>
      <c r="D56" s="2280" t="s">
        <v>6338</v>
      </c>
      <c r="E56" s="2281">
        <f>SUM(E32:E55)</f>
        <v>5850</v>
      </c>
      <c r="F56" s="2282">
        <f>SUM(F32:F55)</f>
        <v>3850.3489452256126</v>
      </c>
      <c r="G56" s="2288">
        <v>700</v>
      </c>
      <c r="H56" s="2284" t="e">
        <f>SUM(H32:H55)</f>
        <v>#REF!</v>
      </c>
      <c r="I56" s="2285" t="e">
        <f t="shared" si="2"/>
        <v>#REF!</v>
      </c>
      <c r="J56" s="222"/>
      <c r="K56" s="223"/>
      <c r="L56" s="224"/>
      <c r="M56" s="2275"/>
      <c r="N56" s="2275"/>
      <c r="O56" s="2276"/>
      <c r="P56" s="225"/>
      <c r="Q56" s="223"/>
      <c r="R56" s="233"/>
      <c r="S56" s="234"/>
      <c r="T56" s="223"/>
      <c r="U56" s="224"/>
      <c r="V56" s="225"/>
      <c r="W56" s="223"/>
      <c r="X56" s="233"/>
      <c r="Y56" s="234"/>
      <c r="Z56" s="223"/>
      <c r="AA56" s="226"/>
    </row>
    <row r="57" spans="1:30" ht="14.4" customHeight="1" thickTop="1" x14ac:dyDescent="0.25">
      <c r="A57" s="3571" t="s">
        <v>6313</v>
      </c>
      <c r="B57" s="3580" t="s">
        <v>7037</v>
      </c>
      <c r="C57" s="3574" t="s">
        <v>6326</v>
      </c>
      <c r="D57" s="3569" t="s">
        <v>6327</v>
      </c>
      <c r="E57" s="3577" t="s">
        <v>6328</v>
      </c>
      <c r="F57" s="3567" t="s">
        <v>6329</v>
      </c>
      <c r="G57" s="3567" t="s">
        <v>6330</v>
      </c>
      <c r="H57" s="3594" t="s">
        <v>6331</v>
      </c>
      <c r="I57" s="3561" t="s">
        <v>6332</v>
      </c>
      <c r="J57" s="3563" t="s">
        <v>6212</v>
      </c>
      <c r="K57" s="3564"/>
      <c r="L57" s="3565"/>
      <c r="M57" s="3582" t="s">
        <v>6419</v>
      </c>
      <c r="N57" s="3564"/>
      <c r="O57" s="3565"/>
      <c r="P57" s="3566" t="s">
        <v>6259</v>
      </c>
      <c r="Q57" s="3564"/>
      <c r="R57" s="3569"/>
    </row>
    <row r="58" spans="1:30" ht="18" thickBot="1" x14ac:dyDescent="0.3">
      <c r="A58" s="3572"/>
      <c r="B58" s="3581"/>
      <c r="C58" s="3575"/>
      <c r="D58" s="3576"/>
      <c r="E58" s="3578"/>
      <c r="F58" s="3568"/>
      <c r="G58" s="3568"/>
      <c r="H58" s="3595"/>
      <c r="I58" s="3562"/>
      <c r="J58" s="197" t="s">
        <v>6338</v>
      </c>
      <c r="K58" s="198" t="s">
        <v>4583</v>
      </c>
      <c r="L58" s="199" t="s">
        <v>4730</v>
      </c>
      <c r="M58" s="228" t="s">
        <v>6338</v>
      </c>
      <c r="N58" s="198" t="s">
        <v>4583</v>
      </c>
      <c r="O58" s="199" t="s">
        <v>4730</v>
      </c>
      <c r="P58" s="200" t="s">
        <v>6338</v>
      </c>
      <c r="Q58" s="198" t="s">
        <v>4583</v>
      </c>
      <c r="R58" s="203" t="s">
        <v>4730</v>
      </c>
      <c r="S58" s="50"/>
      <c r="T58" s="196"/>
      <c r="U58" s="133"/>
      <c r="V58" s="50"/>
      <c r="W58" s="196"/>
      <c r="X58" s="133"/>
      <c r="Y58" s="50"/>
      <c r="Z58" s="196"/>
      <c r="AA58" s="133"/>
      <c r="AB58" s="50"/>
      <c r="AC58" s="196"/>
      <c r="AD58" s="133"/>
    </row>
    <row r="59" spans="1:30" x14ac:dyDescent="0.25">
      <c r="A59" s="3572"/>
      <c r="B59" s="251" t="s">
        <v>6947</v>
      </c>
      <c r="C59" s="2263" t="s">
        <v>6420</v>
      </c>
      <c r="D59" s="204" t="s">
        <v>6256</v>
      </c>
      <c r="E59" s="214">
        <v>300</v>
      </c>
      <c r="F59" s="215">
        <f>SQRT(3)*380*E59/1000</f>
        <v>197.45379206285202</v>
      </c>
      <c r="G59" s="215">
        <f t="shared" ref="G59:G64" si="17">$G$69*E59/$E$69</f>
        <v>70</v>
      </c>
      <c r="H59" s="2617" t="e">
        <f>220*(#REF!+#REF!+#REF!)/1000</f>
        <v>#REF!</v>
      </c>
      <c r="I59" s="216" t="e">
        <f>H59/G59</f>
        <v>#REF!</v>
      </c>
      <c r="J59" s="217">
        <f>COUNTA(#REF!)</f>
        <v>1</v>
      </c>
      <c r="K59" s="218" t="e">
        <f>COUNTIF(#REF!,각_층_분전반_부하량!K58)</f>
        <v>#REF!</v>
      </c>
      <c r="L59" s="219" t="e">
        <f>J59-K59</f>
        <v>#REF!</v>
      </c>
      <c r="M59" s="232">
        <v>1</v>
      </c>
      <c r="N59" s="218">
        <v>1</v>
      </c>
      <c r="O59" s="219">
        <v>0</v>
      </c>
      <c r="P59" s="220"/>
      <c r="Q59" s="218"/>
      <c r="R59" s="221"/>
    </row>
    <row r="60" spans="1:30" x14ac:dyDescent="0.25">
      <c r="A60" s="3572"/>
      <c r="B60" s="251" t="s">
        <v>7056</v>
      </c>
      <c r="C60" s="2263" t="s">
        <v>6422</v>
      </c>
      <c r="D60" s="204" t="s">
        <v>6270</v>
      </c>
      <c r="E60" s="214">
        <v>300</v>
      </c>
      <c r="F60" s="215">
        <f>SQRT(3)*380*E60/1000</f>
        <v>197.45379206285202</v>
      </c>
      <c r="G60" s="215">
        <f t="shared" si="17"/>
        <v>70</v>
      </c>
      <c r="H60" s="2617" t="e">
        <f>220*(#REF!+#REF!+#REF!)/1000</f>
        <v>#REF!</v>
      </c>
      <c r="I60" s="216" t="e">
        <f>H60/G60</f>
        <v>#REF!</v>
      </c>
      <c r="J60" s="217">
        <f>COUNTA(#REF!)</f>
        <v>1</v>
      </c>
      <c r="K60" s="218" t="e">
        <f>COUNTIF(#REF!,각_층_분전반_부하량!K58)</f>
        <v>#REF!</v>
      </c>
      <c r="L60" s="219" t="e">
        <f>J60-K60</f>
        <v>#REF!</v>
      </c>
      <c r="M60" s="232">
        <v>1</v>
      </c>
      <c r="N60" s="218">
        <v>0</v>
      </c>
      <c r="O60" s="219">
        <v>1</v>
      </c>
      <c r="P60" s="220"/>
      <c r="Q60" s="218"/>
      <c r="R60" s="221"/>
    </row>
    <row r="61" spans="1:30" x14ac:dyDescent="0.25">
      <c r="A61" s="3572"/>
      <c r="B61" s="251" t="s">
        <v>7057</v>
      </c>
      <c r="C61" s="2263" t="s">
        <v>6424</v>
      </c>
      <c r="D61" s="204" t="s">
        <v>6272</v>
      </c>
      <c r="E61" s="214">
        <v>300</v>
      </c>
      <c r="F61" s="215">
        <f>SQRT(3)*380*E61/1000</f>
        <v>197.45379206285202</v>
      </c>
      <c r="G61" s="215">
        <f t="shared" si="17"/>
        <v>70</v>
      </c>
      <c r="H61" s="2617" t="e">
        <f>220*(#REF!+#REF!+#REF!)/1000</f>
        <v>#REF!</v>
      </c>
      <c r="I61" s="216" t="e">
        <f>H61/G61</f>
        <v>#REF!</v>
      </c>
      <c r="J61" s="217">
        <f>COUNTA(#REF!)</f>
        <v>1</v>
      </c>
      <c r="K61" s="218" t="e">
        <f>COUNTIF(#REF!,각_층_분전반_부하량!K58)</f>
        <v>#REF!</v>
      </c>
      <c r="L61" s="219" t="e">
        <f>J61-K61</f>
        <v>#REF!</v>
      </c>
      <c r="M61" s="232"/>
      <c r="N61" s="218"/>
      <c r="O61" s="219"/>
      <c r="P61" s="220"/>
      <c r="Q61" s="218"/>
      <c r="R61" s="221"/>
    </row>
    <row r="62" spans="1:30" x14ac:dyDescent="0.25">
      <c r="A62" s="3572"/>
      <c r="B62" s="251" t="s">
        <v>7058</v>
      </c>
      <c r="C62" s="2263" t="s">
        <v>6426</v>
      </c>
      <c r="D62" s="204" t="s">
        <v>6291</v>
      </c>
      <c r="E62" s="214">
        <v>300</v>
      </c>
      <c r="F62" s="215">
        <f>SQRT(3)*380*E62/1000</f>
        <v>197.45379206285202</v>
      </c>
      <c r="G62" s="215">
        <f t="shared" si="17"/>
        <v>70</v>
      </c>
      <c r="H62" s="2617" t="e">
        <f>220*(#REF!+#REF!+#REF!)/1000</f>
        <v>#REF!</v>
      </c>
      <c r="I62" s="216" t="e">
        <f>H62/G62</f>
        <v>#REF!</v>
      </c>
      <c r="J62" s="217">
        <f>COUNTA(#REF!)</f>
        <v>1</v>
      </c>
      <c r="K62" s="218" t="e">
        <f>COUNTIF(#REF!,각_층_분전반_부하량!K58)</f>
        <v>#REF!</v>
      </c>
      <c r="L62" s="219" t="e">
        <f>J62-K62</f>
        <v>#REF!</v>
      </c>
      <c r="M62" s="232"/>
      <c r="N62" s="218"/>
      <c r="O62" s="219"/>
      <c r="P62" s="220"/>
      <c r="Q62" s="218"/>
      <c r="R62" s="221"/>
    </row>
    <row r="63" spans="1:30" x14ac:dyDescent="0.25">
      <c r="A63" s="3572"/>
      <c r="B63" s="251" t="s">
        <v>7059</v>
      </c>
      <c r="C63" s="2263" t="s">
        <v>6428</v>
      </c>
      <c r="D63" s="204" t="s">
        <v>6293</v>
      </c>
      <c r="E63" s="214">
        <v>300</v>
      </c>
      <c r="F63" s="215">
        <f>SQRT(3)*380*E63/1000</f>
        <v>197.45379206285202</v>
      </c>
      <c r="G63" s="215">
        <f t="shared" si="17"/>
        <v>70</v>
      </c>
      <c r="H63" s="2617" t="e">
        <f>220*(#REF!+#REF!+#REF!)/1000</f>
        <v>#REF!</v>
      </c>
      <c r="I63" s="216" t="e">
        <f>H63/G63</f>
        <v>#REF!</v>
      </c>
      <c r="J63" s="217"/>
      <c r="K63" s="218"/>
      <c r="L63" s="219"/>
      <c r="M63" s="232"/>
      <c r="N63" s="218"/>
      <c r="O63" s="219"/>
      <c r="P63" s="220">
        <f>COUNTA(#REF!)</f>
        <v>1</v>
      </c>
      <c r="Q63" s="218" t="e">
        <f>COUNTIF(#REF!,각_층_분전반_부하량!Q58)</f>
        <v>#REF!</v>
      </c>
      <c r="R63" s="221" t="e">
        <f>P63-Q63</f>
        <v>#REF!</v>
      </c>
    </row>
    <row r="64" spans="1:30" x14ac:dyDescent="0.25">
      <c r="A64" s="3572"/>
      <c r="B64" s="251" t="s">
        <v>6942</v>
      </c>
      <c r="C64" s="1225" t="s">
        <v>6421</v>
      </c>
      <c r="D64" s="204" t="s">
        <v>6202</v>
      </c>
      <c r="E64" s="205">
        <v>300</v>
      </c>
      <c r="F64" s="206">
        <f t="shared" si="1"/>
        <v>197.45379206285202</v>
      </c>
      <c r="G64" s="206">
        <f t="shared" si="17"/>
        <v>70</v>
      </c>
      <c r="H64" s="2616" t="e">
        <f>220*(#REF!+#REF!+#REF!)/1000</f>
        <v>#REF!</v>
      </c>
      <c r="I64" s="207" t="e">
        <f t="shared" si="2"/>
        <v>#REF!</v>
      </c>
      <c r="J64" s="208">
        <f>COUNTA(#REF!)</f>
        <v>1</v>
      </c>
      <c r="K64" s="209" t="e">
        <f>COUNTIF(#REF!,각_층_분전반_부하량!K58)</f>
        <v>#REF!</v>
      </c>
      <c r="L64" s="210" t="e">
        <f>J64-K64</f>
        <v>#REF!</v>
      </c>
      <c r="M64" s="230">
        <v>1</v>
      </c>
      <c r="N64" s="209">
        <v>1</v>
      </c>
      <c r="O64" s="210">
        <v>0</v>
      </c>
      <c r="P64" s="211"/>
      <c r="Q64" s="209"/>
      <c r="R64" s="212"/>
    </row>
    <row r="65" spans="1:32" x14ac:dyDescent="0.25">
      <c r="A65" s="3572"/>
      <c r="B65" s="251" t="s">
        <v>7060</v>
      </c>
      <c r="C65" s="1225" t="s">
        <v>6423</v>
      </c>
      <c r="D65" s="204" t="s">
        <v>6205</v>
      </c>
      <c r="E65" s="214">
        <v>300</v>
      </c>
      <c r="F65" s="215">
        <f t="shared" si="1"/>
        <v>197.45379206285202</v>
      </c>
      <c r="G65" s="215">
        <f t="shared" ref="G65:G68" si="18">$G$69*E65/$E$69</f>
        <v>70</v>
      </c>
      <c r="H65" s="2617" t="e">
        <f>220*(#REF!+#REF!+#REF!)/1000</f>
        <v>#REF!</v>
      </c>
      <c r="I65" s="216" t="e">
        <f t="shared" si="2"/>
        <v>#REF!</v>
      </c>
      <c r="J65" s="217">
        <f>COUNTA(#REF!)</f>
        <v>1</v>
      </c>
      <c r="K65" s="218" t="e">
        <f>COUNTIF(#REF!,각_층_분전반_부하량!K58)</f>
        <v>#REF!</v>
      </c>
      <c r="L65" s="219" t="e">
        <f>J65-K65</f>
        <v>#REF!</v>
      </c>
      <c r="M65" s="232">
        <v>1</v>
      </c>
      <c r="N65" s="218">
        <v>0</v>
      </c>
      <c r="O65" s="219">
        <v>1</v>
      </c>
      <c r="P65" s="220"/>
      <c r="Q65" s="218"/>
      <c r="R65" s="221"/>
    </row>
    <row r="66" spans="1:32" x14ac:dyDescent="0.25">
      <c r="A66" s="3572"/>
      <c r="B66" s="251" t="s">
        <v>7061</v>
      </c>
      <c r="C66" s="1225" t="s">
        <v>6425</v>
      </c>
      <c r="D66" s="204" t="s">
        <v>6225</v>
      </c>
      <c r="E66" s="214">
        <v>300</v>
      </c>
      <c r="F66" s="215">
        <f t="shared" si="1"/>
        <v>197.45379206285202</v>
      </c>
      <c r="G66" s="215">
        <f t="shared" si="18"/>
        <v>70</v>
      </c>
      <c r="H66" s="2617" t="e">
        <f>220*(#REF!+#REF!+#REF!)/1000</f>
        <v>#REF!</v>
      </c>
      <c r="I66" s="216" t="e">
        <f t="shared" si="2"/>
        <v>#REF!</v>
      </c>
      <c r="J66" s="217">
        <f>COUNTA(#REF!)</f>
        <v>1</v>
      </c>
      <c r="K66" s="218" t="e">
        <f>COUNTIF(#REF!,각_층_분전반_부하량!K58)</f>
        <v>#REF!</v>
      </c>
      <c r="L66" s="219" t="e">
        <f>J66-K66</f>
        <v>#REF!</v>
      </c>
      <c r="M66" s="232"/>
      <c r="N66" s="218"/>
      <c r="O66" s="219"/>
      <c r="P66" s="220"/>
      <c r="Q66" s="218"/>
      <c r="R66" s="221"/>
    </row>
    <row r="67" spans="1:32" x14ac:dyDescent="0.25">
      <c r="A67" s="3572"/>
      <c r="B67" s="251" t="s">
        <v>7062</v>
      </c>
      <c r="C67" s="1225" t="s">
        <v>6427</v>
      </c>
      <c r="D67" s="204" t="s">
        <v>6227</v>
      </c>
      <c r="E67" s="214">
        <v>300</v>
      </c>
      <c r="F67" s="215">
        <f t="shared" si="1"/>
        <v>197.45379206285202</v>
      </c>
      <c r="G67" s="215">
        <f t="shared" si="18"/>
        <v>70</v>
      </c>
      <c r="H67" s="2617" t="e">
        <f>220*(#REF!+#REF!+#REF!)/1000</f>
        <v>#REF!</v>
      </c>
      <c r="I67" s="216" t="e">
        <f t="shared" si="2"/>
        <v>#REF!</v>
      </c>
      <c r="J67" s="217">
        <f>COUNTA(#REF!)</f>
        <v>1</v>
      </c>
      <c r="K67" s="218" t="e">
        <f>COUNTIF(#REF!,각_층_분전반_부하량!K58)</f>
        <v>#REF!</v>
      </c>
      <c r="L67" s="219" t="e">
        <f>J67-K67</f>
        <v>#REF!</v>
      </c>
      <c r="M67" s="232"/>
      <c r="N67" s="218"/>
      <c r="O67" s="219"/>
      <c r="P67" s="220"/>
      <c r="Q67" s="218"/>
      <c r="R67" s="221"/>
    </row>
    <row r="68" spans="1:32" x14ac:dyDescent="0.25">
      <c r="A68" s="3572"/>
      <c r="B68" s="251" t="s">
        <v>7063</v>
      </c>
      <c r="C68" s="1225" t="s">
        <v>6429</v>
      </c>
      <c r="D68" s="204" t="s">
        <v>6254</v>
      </c>
      <c r="E68" s="214">
        <v>300</v>
      </c>
      <c r="F68" s="215">
        <f t="shared" si="1"/>
        <v>197.45379206285202</v>
      </c>
      <c r="G68" s="215">
        <f t="shared" si="18"/>
        <v>70</v>
      </c>
      <c r="H68" s="2617" t="e">
        <f>220*(#REF!+#REF!+#REF!)/1000</f>
        <v>#REF!</v>
      </c>
      <c r="I68" s="216" t="e">
        <f t="shared" si="2"/>
        <v>#REF!</v>
      </c>
      <c r="J68" s="217"/>
      <c r="K68" s="218"/>
      <c r="L68" s="219"/>
      <c r="M68" s="232"/>
      <c r="N68" s="218"/>
      <c r="O68" s="219"/>
      <c r="P68" s="220">
        <f>COUNTA(#REF!)</f>
        <v>1</v>
      </c>
      <c r="Q68" s="218" t="e">
        <f>COUNTIF(#REF!,각_층_분전반_부하량!Q58)</f>
        <v>#REF!</v>
      </c>
      <c r="R68" s="221" t="e">
        <f>P68-Q68</f>
        <v>#REF!</v>
      </c>
    </row>
    <row r="69" spans="1:32" ht="15" thickBot="1" x14ac:dyDescent="0.3">
      <c r="A69" s="3573"/>
      <c r="B69" s="2723"/>
      <c r="C69" s="2279" t="s">
        <v>6338</v>
      </c>
      <c r="D69" s="2280" t="s">
        <v>6338</v>
      </c>
      <c r="E69" s="2281">
        <f>SUM(E59:E68)</f>
        <v>3000</v>
      </c>
      <c r="F69" s="2282">
        <f>SUM(F59:F68)</f>
        <v>1974.5379206285202</v>
      </c>
      <c r="G69" s="2288">
        <v>700</v>
      </c>
      <c r="H69" s="2284" t="e">
        <f>SUM(H59:H68)</f>
        <v>#REF!</v>
      </c>
      <c r="I69" s="2285" t="e">
        <f t="shared" si="2"/>
        <v>#REF!</v>
      </c>
      <c r="J69" s="222"/>
      <c r="K69" s="223"/>
      <c r="L69" s="224"/>
      <c r="M69" s="234"/>
      <c r="N69" s="223"/>
      <c r="O69" s="224"/>
      <c r="P69" s="225"/>
      <c r="Q69" s="223"/>
      <c r="R69" s="226"/>
    </row>
    <row r="70" spans="1:32" ht="15.6" thickTop="1" thickBot="1" x14ac:dyDescent="0.3">
      <c r="D70" s="56"/>
      <c r="H70" s="1046"/>
      <c r="I70" s="1047"/>
      <c r="J70" s="1048"/>
    </row>
    <row r="71" spans="1:32" x14ac:dyDescent="0.25">
      <c r="D71" s="235" t="s">
        <v>6430</v>
      </c>
      <c r="E71" s="236"/>
      <c r="F71" s="237"/>
      <c r="G71" s="238" t="s">
        <v>6431</v>
      </c>
      <c r="H71" s="239" t="s">
        <v>6432</v>
      </c>
    </row>
    <row r="72" spans="1:32" x14ac:dyDescent="0.25">
      <c r="D72" s="342" t="s">
        <v>6313</v>
      </c>
      <c r="E72" s="1049" t="s">
        <v>4656</v>
      </c>
      <c r="F72" s="1050" t="s">
        <v>6436</v>
      </c>
      <c r="G72" s="241" t="e">
        <f>#REF!</f>
        <v>#REF!</v>
      </c>
      <c r="H72" s="242" t="e">
        <f>#REF!</f>
        <v>#REF!</v>
      </c>
    </row>
    <row r="73" spans="1:32" x14ac:dyDescent="0.25">
      <c r="D73" s="243"/>
      <c r="E73" s="240" t="s">
        <v>6314</v>
      </c>
      <c r="F73" s="215" t="s">
        <v>6315</v>
      </c>
      <c r="G73" s="241" t="e">
        <f>#REF!</f>
        <v>#REF!</v>
      </c>
      <c r="H73" s="242" t="e">
        <f>#REF!</f>
        <v>#REF!</v>
      </c>
    </row>
    <row r="74" spans="1:32" x14ac:dyDescent="0.25">
      <c r="D74" s="243"/>
      <c r="E74" s="240" t="s">
        <v>4673</v>
      </c>
      <c r="F74" s="215" t="s">
        <v>6315</v>
      </c>
      <c r="G74" s="241" t="e">
        <f>#REF!</f>
        <v>#REF!</v>
      </c>
      <c r="H74" s="242" t="e">
        <f>#REF!</f>
        <v>#REF!</v>
      </c>
    </row>
    <row r="75" spans="1:32" x14ac:dyDescent="0.25">
      <c r="D75" s="243"/>
      <c r="E75" s="240" t="s">
        <v>6314</v>
      </c>
      <c r="F75" s="215" t="s">
        <v>6437</v>
      </c>
      <c r="G75" s="241" t="e">
        <f>#REF!</f>
        <v>#REF!</v>
      </c>
      <c r="H75" s="242" t="e">
        <f>#REF!</f>
        <v>#REF!</v>
      </c>
    </row>
    <row r="76" spans="1:32" ht="15" thickBot="1" x14ac:dyDescent="0.3">
      <c r="D76" s="244"/>
      <c r="E76" s="245"/>
      <c r="F76" s="246" t="s">
        <v>4992</v>
      </c>
      <c r="G76" s="241" t="e">
        <f>#REF!</f>
        <v>#REF!</v>
      </c>
      <c r="H76" s="242" t="e">
        <f>#REF!</f>
        <v>#REF!</v>
      </c>
    </row>
    <row r="77" spans="1:32" ht="15" thickBot="1" x14ac:dyDescent="0.3">
      <c r="D77" s="247" t="s">
        <v>6372</v>
      </c>
      <c r="E77" s="1051" t="s">
        <v>6438</v>
      </c>
      <c r="F77" s="1052" t="s">
        <v>6439</v>
      </c>
      <c r="G77" s="248" t="e">
        <f>#REF!</f>
        <v>#REF!</v>
      </c>
      <c r="H77" s="1056"/>
    </row>
    <row r="78" spans="1:32" ht="15" thickBot="1" x14ac:dyDescent="0.3">
      <c r="D78" s="341" t="s">
        <v>6343</v>
      </c>
      <c r="E78" s="1051" t="s">
        <v>6438</v>
      </c>
      <c r="F78" s="1052" t="s">
        <v>6439</v>
      </c>
      <c r="G78" s="237" t="e">
        <f>#REF!</f>
        <v>#REF!</v>
      </c>
      <c r="H78" s="1053"/>
    </row>
    <row r="79" spans="1:32" x14ac:dyDescent="0.25">
      <c r="D79" s="341" t="s">
        <v>6325</v>
      </c>
      <c r="E79" s="1051" t="s">
        <v>4656</v>
      </c>
      <c r="F79" s="1052" t="s">
        <v>6439</v>
      </c>
      <c r="G79" s="282" t="e">
        <f>#REF!</f>
        <v>#REF!</v>
      </c>
      <c r="H79" s="283" t="e">
        <f>#REF!</f>
        <v>#REF!</v>
      </c>
    </row>
    <row r="80" spans="1:32" x14ac:dyDescent="0.25">
      <c r="D80" s="243"/>
      <c r="E80" s="2430" t="s">
        <v>6433</v>
      </c>
      <c r="F80" s="215" t="s">
        <v>6434</v>
      </c>
      <c r="G80" s="215" t="e">
        <f>#REF!</f>
        <v>#REF!</v>
      </c>
      <c r="H80" s="242" t="e">
        <f>#REF!</f>
        <v>#REF!</v>
      </c>
      <c r="N80" s="3587" t="s">
        <v>6915</v>
      </c>
      <c r="O80" s="3587"/>
      <c r="P80" s="3587"/>
      <c r="Q80" s="3587"/>
      <c r="R80" s="3587" t="s">
        <v>6924</v>
      </c>
      <c r="S80" s="3587"/>
      <c r="T80" s="3587"/>
      <c r="U80" s="3587" t="s">
        <v>6925</v>
      </c>
      <c r="V80" s="3587"/>
      <c r="W80" s="3587"/>
      <c r="X80" s="3591" t="s">
        <v>6916</v>
      </c>
      <c r="Y80" s="3592"/>
      <c r="Z80" s="3592"/>
      <c r="AA80" s="3592"/>
      <c r="AB80" s="3593"/>
      <c r="AC80" s="3586" t="s">
        <v>6917</v>
      </c>
      <c r="AD80" s="3586"/>
      <c r="AE80" s="3587" t="s">
        <v>6918</v>
      </c>
      <c r="AF80" s="3587"/>
    </row>
    <row r="81" spans="4:32" x14ac:dyDescent="0.25">
      <c r="D81" s="243"/>
      <c r="E81" s="240" t="s">
        <v>4641</v>
      </c>
      <c r="F81" s="215" t="s">
        <v>6440</v>
      </c>
      <c r="G81" s="215" t="e">
        <f>#REF!</f>
        <v>#REF!</v>
      </c>
      <c r="H81" s="242" t="e">
        <f>#REF!</f>
        <v>#REF!</v>
      </c>
      <c r="N81" s="3140" t="s">
        <v>6919</v>
      </c>
      <c r="O81" s="3140"/>
      <c r="P81" s="3140"/>
      <c r="Q81" s="3140"/>
      <c r="R81" s="3583">
        <f>85.07*20</f>
        <v>1701.3999999999999</v>
      </c>
      <c r="S81" s="3583"/>
      <c r="T81" s="3583"/>
      <c r="U81" s="3583">
        <f>159.7*20</f>
        <v>3194</v>
      </c>
      <c r="V81" s="3583"/>
      <c r="W81" s="3583"/>
      <c r="X81" s="3583">
        <f>U81-R81</f>
        <v>1492.6000000000001</v>
      </c>
      <c r="Y81" s="3583"/>
      <c r="Z81" s="3583"/>
      <c r="AA81" s="3588"/>
      <c r="AB81" s="3588"/>
      <c r="AC81" s="3583">
        <f>X81*1000/(220*24*31)</f>
        <v>9.119012707722387</v>
      </c>
      <c r="AD81" s="3583"/>
      <c r="AE81" s="3584"/>
      <c r="AF81" s="3584"/>
    </row>
    <row r="82" spans="4:32" x14ac:dyDescent="0.25">
      <c r="D82" s="243"/>
      <c r="E82" s="240" t="s">
        <v>4641</v>
      </c>
      <c r="F82" s="215" t="s">
        <v>6441</v>
      </c>
      <c r="G82" s="215" t="e">
        <f>#REF!</f>
        <v>#REF!</v>
      </c>
      <c r="H82" s="242" t="e">
        <f>#REF!</f>
        <v>#REF!</v>
      </c>
      <c r="N82" s="3140" t="s">
        <v>6920</v>
      </c>
      <c r="O82" s="3140"/>
      <c r="P82" s="3140"/>
      <c r="Q82" s="3140"/>
      <c r="R82" s="3583"/>
      <c r="S82" s="3583"/>
      <c r="T82" s="3583"/>
      <c r="U82" s="3583"/>
      <c r="V82" s="3583"/>
      <c r="W82" s="3583"/>
      <c r="X82" s="3583">
        <f>X81-AA83</f>
        <v>1163.9000000000001</v>
      </c>
      <c r="Y82" s="3583"/>
      <c r="Z82" s="3583"/>
      <c r="AA82" s="3588"/>
      <c r="AB82" s="3588"/>
      <c r="AC82" s="3583">
        <f>X82*1000/(220*24*31)</f>
        <v>7.1108260019550338</v>
      </c>
      <c r="AD82" s="3583"/>
      <c r="AE82" s="3584">
        <f>AC82/AC81</f>
        <v>0.77978024922953215</v>
      </c>
      <c r="AF82" s="3584"/>
    </row>
    <row r="83" spans="4:32" x14ac:dyDescent="0.25">
      <c r="D83" s="243"/>
      <c r="E83" s="245" t="s">
        <v>4987</v>
      </c>
      <c r="F83" s="246" t="s">
        <v>6435</v>
      </c>
      <c r="G83" s="215" t="e">
        <f>#REF!</f>
        <v>#REF!</v>
      </c>
      <c r="H83" s="242" t="e">
        <f>#REF!</f>
        <v>#REF!</v>
      </c>
      <c r="N83" s="3140" t="s">
        <v>6921</v>
      </c>
      <c r="O83" s="3140"/>
      <c r="P83" s="3140"/>
      <c r="Q83" s="3140"/>
      <c r="R83" s="3583">
        <v>0.1</v>
      </c>
      <c r="S83" s="3583"/>
      <c r="T83" s="3583"/>
      <c r="U83" s="3583">
        <v>0.1</v>
      </c>
      <c r="V83" s="3583"/>
      <c r="W83" s="3583"/>
      <c r="X83" s="3583">
        <f t="shared" ref="X83:X85" si="19">U83-R83</f>
        <v>0</v>
      </c>
      <c r="Y83" s="3583"/>
      <c r="Z83" s="3583"/>
      <c r="AA83" s="3585">
        <f>SUM(X83:Z85)</f>
        <v>328.7</v>
      </c>
      <c r="AB83" s="3585"/>
      <c r="AC83" s="3583">
        <f>AA83*1000/(220*24*31)</f>
        <v>2.008186705767351</v>
      </c>
      <c r="AD83" s="3583"/>
      <c r="AE83" s="3584">
        <f>AC83/AC81</f>
        <v>0.2202197507704676</v>
      </c>
      <c r="AF83" s="3584"/>
    </row>
    <row r="84" spans="4:32" x14ac:dyDescent="0.25">
      <c r="D84" s="243"/>
      <c r="E84" s="3589" t="s">
        <v>4994</v>
      </c>
      <c r="F84" s="2613" t="s">
        <v>25</v>
      </c>
      <c r="G84" s="2614" t="e">
        <f>#REF!*세분화!AE83</f>
        <v>#REF!</v>
      </c>
      <c r="H84" s="2615" t="e">
        <f>G84/G86</f>
        <v>#REF!</v>
      </c>
      <c r="N84" s="3140" t="s">
        <v>6922</v>
      </c>
      <c r="O84" s="3140"/>
      <c r="P84" s="3140"/>
      <c r="Q84" s="3140"/>
      <c r="R84" s="3583">
        <v>193.2</v>
      </c>
      <c r="S84" s="3583"/>
      <c r="T84" s="3583"/>
      <c r="U84" s="3583">
        <v>320.39999999999998</v>
      </c>
      <c r="V84" s="3583"/>
      <c r="W84" s="3583"/>
      <c r="X84" s="3583">
        <f t="shared" si="19"/>
        <v>127.19999999999999</v>
      </c>
      <c r="Y84" s="3583"/>
      <c r="Z84" s="3583"/>
      <c r="AA84" s="3585"/>
      <c r="AB84" s="3585"/>
      <c r="AC84" s="3583"/>
      <c r="AD84" s="3583"/>
      <c r="AE84" s="3584"/>
      <c r="AF84" s="3584"/>
    </row>
    <row r="85" spans="4:32" x14ac:dyDescent="0.25">
      <c r="D85" s="243"/>
      <c r="E85" s="3590"/>
      <c r="F85" s="2613" t="s">
        <v>6436</v>
      </c>
      <c r="G85" s="2614" t="e">
        <f>#REF!*AE82</f>
        <v>#REF!</v>
      </c>
      <c r="H85" s="2615" t="e">
        <f>G85/G86</f>
        <v>#REF!</v>
      </c>
      <c r="N85" s="3140" t="s">
        <v>6923</v>
      </c>
      <c r="O85" s="3140"/>
      <c r="P85" s="3140"/>
      <c r="Q85" s="3140"/>
      <c r="R85" s="3583">
        <v>364.1</v>
      </c>
      <c r="S85" s="3583"/>
      <c r="T85" s="3583"/>
      <c r="U85" s="3583">
        <v>565.6</v>
      </c>
      <c r="V85" s="3583"/>
      <c r="W85" s="3583"/>
      <c r="X85" s="3583">
        <f t="shared" si="19"/>
        <v>201.5</v>
      </c>
      <c r="Y85" s="3583"/>
      <c r="Z85" s="3583"/>
      <c r="AA85" s="3585"/>
      <c r="AB85" s="3585"/>
      <c r="AC85" s="3583"/>
      <c r="AD85" s="3583"/>
      <c r="AE85" s="3584"/>
      <c r="AF85" s="3584"/>
    </row>
    <row r="86" spans="4:32" ht="15" thickBot="1" x14ac:dyDescent="0.3">
      <c r="D86" s="249"/>
      <c r="E86" s="228"/>
      <c r="F86" s="202" t="s">
        <v>4992</v>
      </c>
      <c r="G86" s="2433" t="e">
        <f>#REF!</f>
        <v>#REF!</v>
      </c>
      <c r="H86" s="2434" t="e">
        <f>SUM(H79:H83)</f>
        <v>#REF!</v>
      </c>
    </row>
    <row r="87" spans="4:32" x14ac:dyDescent="0.25">
      <c r="G87" s="50" t="e">
        <f>G76+G77+G78+G86</f>
        <v>#REF!</v>
      </c>
    </row>
    <row r="88" spans="4:32" x14ac:dyDescent="0.25">
      <c r="G88" s="50" t="e">
        <f>SUM(G79:G85)</f>
        <v>#REF!</v>
      </c>
    </row>
    <row r="89" spans="4:32" x14ac:dyDescent="0.25">
      <c r="G89" s="50" t="e">
        <f>G86-G88</f>
        <v>#REF!</v>
      </c>
    </row>
  </sheetData>
  <mergeCells count="92">
    <mergeCell ref="B13:B14"/>
    <mergeCell ref="B30:B31"/>
    <mergeCell ref="B57:B58"/>
    <mergeCell ref="Y30:AA30"/>
    <mergeCell ref="AB30:AD30"/>
    <mergeCell ref="C57:C58"/>
    <mergeCell ref="D57:D58"/>
    <mergeCell ref="E57:E58"/>
    <mergeCell ref="F57:F58"/>
    <mergeCell ref="G57:G58"/>
    <mergeCell ref="H57:H58"/>
    <mergeCell ref="I57:I58"/>
    <mergeCell ref="J57:L57"/>
    <mergeCell ref="M57:O57"/>
    <mergeCell ref="P57:R57"/>
    <mergeCell ref="C30:C31"/>
    <mergeCell ref="D30:D31"/>
    <mergeCell ref="E30:E31"/>
    <mergeCell ref="V30:X30"/>
    <mergeCell ref="J1:O1"/>
    <mergeCell ref="I2:I3"/>
    <mergeCell ref="J2:L2"/>
    <mergeCell ref="M2:O2"/>
    <mergeCell ref="S2:U2"/>
    <mergeCell ref="V2:X2"/>
    <mergeCell ref="A2:A12"/>
    <mergeCell ref="C2:C3"/>
    <mergeCell ref="D2:D3"/>
    <mergeCell ref="E2:E3"/>
    <mergeCell ref="F2:F3"/>
    <mergeCell ref="B2:B3"/>
    <mergeCell ref="Y2:AA2"/>
    <mergeCell ref="AB2:AD2"/>
    <mergeCell ref="G2:G3"/>
    <mergeCell ref="H2:H3"/>
    <mergeCell ref="I30:I31"/>
    <mergeCell ref="J30:L30"/>
    <mergeCell ref="M30:O30"/>
    <mergeCell ref="I13:I14"/>
    <mergeCell ref="P2:R2"/>
    <mergeCell ref="A13:A29"/>
    <mergeCell ref="A30:A56"/>
    <mergeCell ref="A57:A69"/>
    <mergeCell ref="P30:R30"/>
    <mergeCell ref="S30:U30"/>
    <mergeCell ref="H13:H14"/>
    <mergeCell ref="G30:G31"/>
    <mergeCell ref="H30:H31"/>
    <mergeCell ref="G13:G14"/>
    <mergeCell ref="F30:F31"/>
    <mergeCell ref="C13:C14"/>
    <mergeCell ref="D13:D14"/>
    <mergeCell ref="E13:E14"/>
    <mergeCell ref="F13:F14"/>
    <mergeCell ref="J13:L13"/>
    <mergeCell ref="M13:O13"/>
    <mergeCell ref="E84:E85"/>
    <mergeCell ref="N80:Q80"/>
    <mergeCell ref="R80:T80"/>
    <mergeCell ref="U80:W80"/>
    <mergeCell ref="X80:AB80"/>
    <mergeCell ref="N82:Q82"/>
    <mergeCell ref="R82:T82"/>
    <mergeCell ref="U82:W82"/>
    <mergeCell ref="X82:Z82"/>
    <mergeCell ref="AA82:AB82"/>
    <mergeCell ref="X85:Z85"/>
    <mergeCell ref="AC80:AD80"/>
    <mergeCell ref="AE80:AF80"/>
    <mergeCell ref="N81:Q81"/>
    <mergeCell ref="R81:T81"/>
    <mergeCell ref="U81:W81"/>
    <mergeCell ref="X81:Z81"/>
    <mergeCell ref="AA81:AB81"/>
    <mergeCell ref="AC81:AD81"/>
    <mergeCell ref="AE81:AF81"/>
    <mergeCell ref="AC82:AD82"/>
    <mergeCell ref="AE82:AF82"/>
    <mergeCell ref="N83:Q83"/>
    <mergeCell ref="R83:T83"/>
    <mergeCell ref="U83:W83"/>
    <mergeCell ref="X83:Z83"/>
    <mergeCell ref="AA83:AB85"/>
    <mergeCell ref="AC83:AD85"/>
    <mergeCell ref="AE83:AF85"/>
    <mergeCell ref="N84:Q84"/>
    <mergeCell ref="R84:T84"/>
    <mergeCell ref="U84:W84"/>
    <mergeCell ref="X84:Z84"/>
    <mergeCell ref="N85:Q85"/>
    <mergeCell ref="R85:T85"/>
    <mergeCell ref="U85:W85"/>
  </mergeCells>
  <phoneticPr fontId="10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Q469"/>
  <sheetViews>
    <sheetView view="pageBreakPreview" zoomScaleNormal="100" zoomScaleSheetLayoutView="100" workbookViewId="0">
      <selection activeCell="U49" sqref="U49"/>
    </sheetView>
  </sheetViews>
  <sheetFormatPr defaultColWidth="8.8984375" defaultRowHeight="13.2" x14ac:dyDescent="0.25"/>
  <cols>
    <col min="1" max="1" width="8.296875" style="252" customWidth="1"/>
    <col min="2" max="2" width="4.8984375" style="497" customWidth="1"/>
    <col min="3" max="3" width="21.3984375" style="497" customWidth="1"/>
    <col min="4" max="4" width="4.8984375" style="497" customWidth="1"/>
    <col min="5" max="5" width="5.69921875" style="497" customWidth="1"/>
    <col min="6" max="6" width="8.296875" style="497" customWidth="1"/>
    <col min="7" max="7" width="6.69921875" style="497" customWidth="1"/>
    <col min="8" max="8" width="1.8984375" style="497" customWidth="1"/>
    <col min="9" max="9" width="6.69921875" style="497" customWidth="1"/>
    <col min="10" max="10" width="8.296875" style="497" customWidth="1"/>
    <col min="11" max="12" width="4.69921875" style="497" customWidth="1"/>
    <col min="13" max="13" width="25.296875" style="497" customWidth="1"/>
    <col min="14" max="14" width="4.8984375" style="497" customWidth="1"/>
    <col min="15" max="15" width="8.8984375" style="513" customWidth="1"/>
    <col min="16" max="16384" width="8.8984375" style="513"/>
  </cols>
  <sheetData>
    <row r="1" spans="2:15" ht="33" customHeight="1" x14ac:dyDescent="0.25">
      <c r="B1" s="3597" t="s">
        <v>6442</v>
      </c>
      <c r="C1" s="3597"/>
      <c r="D1" s="3597"/>
      <c r="E1" s="3597"/>
      <c r="F1" s="3597"/>
      <c r="G1" s="3597"/>
      <c r="H1" s="3597"/>
      <c r="I1" s="3597"/>
      <c r="J1" s="3597"/>
      <c r="K1" s="3597"/>
      <c r="L1" s="3597"/>
      <c r="M1" s="3597"/>
      <c r="N1" s="3597"/>
    </row>
    <row r="2" spans="2:15" ht="18.899999999999999" customHeight="1" x14ac:dyDescent="0.25">
      <c r="F2" s="722"/>
      <c r="K2" s="496"/>
      <c r="L2" s="496"/>
    </row>
    <row r="3" spans="2:15" ht="18.899999999999999" customHeight="1" x14ac:dyDescent="0.25">
      <c r="C3" s="723" t="s">
        <v>6443</v>
      </c>
      <c r="J3" s="497" t="s">
        <v>6444</v>
      </c>
      <c r="K3" s="496"/>
      <c r="L3" s="496"/>
      <c r="M3" s="497" t="s">
        <v>6445</v>
      </c>
    </row>
    <row r="4" spans="2:15" ht="18.899999999999999" customHeight="1" thickBot="1" x14ac:dyDescent="0.3">
      <c r="C4" s="723" t="s">
        <v>6446</v>
      </c>
    </row>
    <row r="5" spans="2:15" ht="25.5" customHeight="1" x14ac:dyDescent="0.25">
      <c r="B5" s="724" t="s">
        <v>6447</v>
      </c>
      <c r="C5" s="725" t="s">
        <v>6448</v>
      </c>
      <c r="D5" s="725" t="s">
        <v>6449</v>
      </c>
      <c r="E5" s="725" t="s">
        <v>6450</v>
      </c>
      <c r="F5" s="725" t="s">
        <v>6451</v>
      </c>
      <c r="G5" s="726" t="s">
        <v>6452</v>
      </c>
      <c r="H5" s="727"/>
      <c r="I5" s="728" t="s">
        <v>6452</v>
      </c>
      <c r="J5" s="725" t="s">
        <v>6451</v>
      </c>
      <c r="K5" s="725" t="s">
        <v>6449</v>
      </c>
      <c r="L5" s="725" t="s">
        <v>6450</v>
      </c>
      <c r="M5" s="725" t="s">
        <v>6448</v>
      </c>
      <c r="N5" s="729" t="s">
        <v>6447</v>
      </c>
    </row>
    <row r="6" spans="2:15" ht="16.5" customHeight="1" x14ac:dyDescent="0.25">
      <c r="B6" s="752">
        <v>1</v>
      </c>
      <c r="C6" s="753" t="s">
        <v>6453</v>
      </c>
      <c r="D6" s="754" t="s">
        <v>4642</v>
      </c>
      <c r="E6" s="754" t="s">
        <v>569</v>
      </c>
      <c r="F6" s="754"/>
      <c r="G6" s="755"/>
      <c r="H6" s="756"/>
      <c r="I6" s="757"/>
      <c r="J6" s="754"/>
      <c r="K6" s="754" t="s">
        <v>4642</v>
      </c>
      <c r="L6" s="754" t="s">
        <v>569</v>
      </c>
      <c r="M6" s="753" t="s">
        <v>6454</v>
      </c>
      <c r="N6" s="758">
        <v>41</v>
      </c>
    </row>
    <row r="7" spans="2:15" ht="20.25" customHeight="1" x14ac:dyDescent="0.25">
      <c r="B7" s="752">
        <v>2</v>
      </c>
      <c r="C7" s="753" t="s">
        <v>6455</v>
      </c>
      <c r="D7" s="754" t="s">
        <v>4642</v>
      </c>
      <c r="E7" s="754" t="s">
        <v>569</v>
      </c>
      <c r="F7" s="754"/>
      <c r="G7" s="755"/>
      <c r="H7" s="756"/>
      <c r="I7" s="757"/>
      <c r="J7" s="754"/>
      <c r="K7" s="754" t="s">
        <v>4642</v>
      </c>
      <c r="L7" s="754" t="s">
        <v>569</v>
      </c>
      <c r="M7" s="753" t="s">
        <v>6456</v>
      </c>
      <c r="N7" s="758">
        <v>42</v>
      </c>
    </row>
    <row r="8" spans="2:15" ht="20.25" customHeight="1" x14ac:dyDescent="0.25">
      <c r="B8" s="752">
        <v>3</v>
      </c>
      <c r="C8" s="753"/>
      <c r="D8" s="754" t="s">
        <v>569</v>
      </c>
      <c r="E8" s="754" t="s">
        <v>569</v>
      </c>
      <c r="F8" s="754"/>
      <c r="G8" s="755"/>
      <c r="H8" s="756"/>
      <c r="I8" s="815"/>
      <c r="J8" s="811" t="s">
        <v>6457</v>
      </c>
      <c r="K8" s="811" t="s">
        <v>4642</v>
      </c>
      <c r="L8" s="811" t="s">
        <v>4642</v>
      </c>
      <c r="M8" s="810" t="s">
        <v>6458</v>
      </c>
      <c r="N8" s="816">
        <v>43</v>
      </c>
    </row>
    <row r="9" spans="2:15" ht="20.25" customHeight="1" x14ac:dyDescent="0.25">
      <c r="B9" s="752">
        <v>4</v>
      </c>
      <c r="C9" s="753" t="s">
        <v>6459</v>
      </c>
      <c r="D9" s="754" t="s">
        <v>4642</v>
      </c>
      <c r="E9" s="754" t="s">
        <v>569</v>
      </c>
      <c r="F9" s="754"/>
      <c r="G9" s="755"/>
      <c r="H9" s="756"/>
      <c r="I9" s="815"/>
      <c r="J9" s="811" t="s">
        <v>6457</v>
      </c>
      <c r="K9" s="811" t="s">
        <v>4642</v>
      </c>
      <c r="L9" s="811" t="s">
        <v>4642</v>
      </c>
      <c r="M9" s="810" t="s">
        <v>6460</v>
      </c>
      <c r="N9" s="816">
        <v>44</v>
      </c>
    </row>
    <row r="10" spans="2:15" ht="20.25" customHeight="1" x14ac:dyDescent="0.25">
      <c r="B10" s="752">
        <v>5</v>
      </c>
      <c r="C10" s="753" t="s">
        <v>6461</v>
      </c>
      <c r="D10" s="754" t="s">
        <v>4642</v>
      </c>
      <c r="E10" s="754" t="s">
        <v>569</v>
      </c>
      <c r="F10" s="754"/>
      <c r="G10" s="755"/>
      <c r="H10" s="756"/>
      <c r="I10" s="757"/>
      <c r="J10" s="754"/>
      <c r="K10" s="754" t="s">
        <v>4642</v>
      </c>
      <c r="L10" s="754" t="s">
        <v>569</v>
      </c>
      <c r="M10" s="753" t="s">
        <v>6462</v>
      </c>
      <c r="N10" s="758">
        <v>45</v>
      </c>
    </row>
    <row r="11" spans="2:15" ht="20.25" customHeight="1" x14ac:dyDescent="0.25">
      <c r="B11" s="752">
        <v>6</v>
      </c>
      <c r="C11" s="753" t="s">
        <v>6463</v>
      </c>
      <c r="D11" s="754" t="s">
        <v>4642</v>
      </c>
      <c r="E11" s="754" t="s">
        <v>569</v>
      </c>
      <c r="F11" s="754"/>
      <c r="G11" s="755"/>
      <c r="H11" s="756"/>
      <c r="I11" s="759"/>
      <c r="J11" s="754"/>
      <c r="K11" s="754" t="s">
        <v>4642</v>
      </c>
      <c r="L11" s="754" t="s">
        <v>569</v>
      </c>
      <c r="M11" s="753" t="s">
        <v>6464</v>
      </c>
      <c r="N11" s="758">
        <v>46</v>
      </c>
      <c r="O11" s="513" t="s">
        <v>6465</v>
      </c>
    </row>
    <row r="12" spans="2:15" ht="20.25" customHeight="1" x14ac:dyDescent="0.25">
      <c r="B12" s="809">
        <v>7</v>
      </c>
      <c r="C12" s="810" t="s">
        <v>6466</v>
      </c>
      <c r="D12" s="811" t="s">
        <v>4642</v>
      </c>
      <c r="E12" s="811" t="s">
        <v>4642</v>
      </c>
      <c r="F12" s="811" t="s">
        <v>6467</v>
      </c>
      <c r="G12" s="812"/>
      <c r="H12" s="756"/>
      <c r="I12" s="757"/>
      <c r="J12" s="754"/>
      <c r="K12" s="754" t="s">
        <v>4642</v>
      </c>
      <c r="L12" s="754" t="s">
        <v>569</v>
      </c>
      <c r="M12" s="753" t="s">
        <v>6468</v>
      </c>
      <c r="N12" s="758">
        <v>47</v>
      </c>
    </row>
    <row r="13" spans="2:15" ht="20.25" customHeight="1" x14ac:dyDescent="0.25">
      <c r="B13" s="752">
        <v>8</v>
      </c>
      <c r="C13" s="754"/>
      <c r="D13" s="754" t="s">
        <v>569</v>
      </c>
      <c r="E13" s="754" t="s">
        <v>569</v>
      </c>
      <c r="F13" s="754"/>
      <c r="G13" s="755"/>
      <c r="H13" s="756"/>
      <c r="I13" s="757"/>
      <c r="J13" s="754"/>
      <c r="K13" s="754" t="s">
        <v>4642</v>
      </c>
      <c r="L13" s="754" t="s">
        <v>569</v>
      </c>
      <c r="M13" s="753" t="s">
        <v>6469</v>
      </c>
      <c r="N13" s="758">
        <v>48</v>
      </c>
    </row>
    <row r="14" spans="2:15" ht="20.25" customHeight="1" x14ac:dyDescent="0.25">
      <c r="B14" s="752">
        <v>9</v>
      </c>
      <c r="C14" s="754"/>
      <c r="D14" s="754" t="s">
        <v>569</v>
      </c>
      <c r="E14" s="754" t="s">
        <v>569</v>
      </c>
      <c r="F14" s="754"/>
      <c r="G14" s="755"/>
      <c r="H14" s="756"/>
      <c r="I14" s="757"/>
      <c r="J14" s="754"/>
      <c r="K14" s="754" t="s">
        <v>4642</v>
      </c>
      <c r="L14" s="754" t="s">
        <v>569</v>
      </c>
      <c r="M14" s="753" t="s">
        <v>6470</v>
      </c>
      <c r="N14" s="758">
        <v>49</v>
      </c>
    </row>
    <row r="15" spans="2:15" ht="20.25" customHeight="1" x14ac:dyDescent="0.25">
      <c r="B15" s="752">
        <v>10</v>
      </c>
      <c r="C15" s="753" t="s">
        <v>6471</v>
      </c>
      <c r="D15" s="754" t="s">
        <v>4642</v>
      </c>
      <c r="E15" s="754" t="s">
        <v>569</v>
      </c>
      <c r="F15" s="754"/>
      <c r="G15" s="755"/>
      <c r="H15" s="756"/>
      <c r="I15" s="817"/>
      <c r="J15" s="811" t="s">
        <v>6457</v>
      </c>
      <c r="K15" s="811" t="s">
        <v>4642</v>
      </c>
      <c r="L15" s="811" t="s">
        <v>4642</v>
      </c>
      <c r="M15" s="810" t="s">
        <v>6472</v>
      </c>
      <c r="N15" s="816">
        <v>50</v>
      </c>
      <c r="O15" s="513" t="s">
        <v>6473</v>
      </c>
    </row>
    <row r="16" spans="2:15" ht="20.25" customHeight="1" x14ac:dyDescent="0.25">
      <c r="B16" s="809">
        <v>11</v>
      </c>
      <c r="C16" s="810" t="s">
        <v>6474</v>
      </c>
      <c r="D16" s="811" t="s">
        <v>4642</v>
      </c>
      <c r="E16" s="811" t="s">
        <v>4642</v>
      </c>
      <c r="F16" s="811" t="s">
        <v>6457</v>
      </c>
      <c r="G16" s="812"/>
      <c r="H16" s="756"/>
      <c r="I16" s="818"/>
      <c r="J16" s="811" t="s">
        <v>6457</v>
      </c>
      <c r="K16" s="811" t="s">
        <v>4642</v>
      </c>
      <c r="L16" s="811" t="s">
        <v>4642</v>
      </c>
      <c r="M16" s="810" t="s">
        <v>6475</v>
      </c>
      <c r="N16" s="816">
        <v>51</v>
      </c>
    </row>
    <row r="17" spans="2:15" ht="20.25" customHeight="1" x14ac:dyDescent="0.25">
      <c r="B17" s="752">
        <v>12</v>
      </c>
      <c r="C17" s="753" t="s">
        <v>6476</v>
      </c>
      <c r="D17" s="754" t="s">
        <v>4642</v>
      </c>
      <c r="E17" s="754" t="s">
        <v>569</v>
      </c>
      <c r="F17" s="754"/>
      <c r="G17" s="755"/>
      <c r="H17" s="756"/>
      <c r="I17" s="757"/>
      <c r="J17" s="754"/>
      <c r="K17" s="754" t="s">
        <v>4642</v>
      </c>
      <c r="L17" s="754" t="s">
        <v>569</v>
      </c>
      <c r="M17" s="753" t="s">
        <v>6477</v>
      </c>
      <c r="N17" s="758">
        <v>52</v>
      </c>
      <c r="O17" s="513" t="s">
        <v>6465</v>
      </c>
    </row>
    <row r="18" spans="2:15" ht="13.5" customHeight="1" x14ac:dyDescent="0.25">
      <c r="B18" s="752">
        <v>13</v>
      </c>
      <c r="C18" s="754"/>
      <c r="D18" s="754" t="s">
        <v>569</v>
      </c>
      <c r="E18" s="754" t="s">
        <v>569</v>
      </c>
      <c r="F18" s="754"/>
      <c r="G18" s="755"/>
      <c r="H18" s="756"/>
      <c r="I18" s="757"/>
      <c r="J18" s="754"/>
      <c r="K18" s="754" t="s">
        <v>569</v>
      </c>
      <c r="L18" s="754" t="s">
        <v>569</v>
      </c>
      <c r="M18" s="753"/>
      <c r="N18" s="758">
        <v>53</v>
      </c>
    </row>
    <row r="19" spans="2:15" ht="20.25" customHeight="1" x14ac:dyDescent="0.25">
      <c r="B19" s="752">
        <v>14</v>
      </c>
      <c r="C19" s="754"/>
      <c r="D19" s="754" t="s">
        <v>569</v>
      </c>
      <c r="E19" s="754" t="s">
        <v>569</v>
      </c>
      <c r="F19" s="754"/>
      <c r="G19" s="755"/>
      <c r="H19" s="756"/>
      <c r="I19" s="757"/>
      <c r="J19" s="754"/>
      <c r="K19" s="754" t="s">
        <v>569</v>
      </c>
      <c r="L19" s="754" t="s">
        <v>569</v>
      </c>
      <c r="M19" s="753"/>
      <c r="N19" s="758">
        <v>54</v>
      </c>
    </row>
    <row r="20" spans="2:15" ht="20.25" customHeight="1" x14ac:dyDescent="0.25">
      <c r="B20" s="809">
        <v>15</v>
      </c>
      <c r="C20" s="810" t="s">
        <v>6478</v>
      </c>
      <c r="D20" s="811" t="s">
        <v>4642</v>
      </c>
      <c r="E20" s="811" t="s">
        <v>4642</v>
      </c>
      <c r="F20" s="811" t="s">
        <v>6457</v>
      </c>
      <c r="G20" s="813"/>
      <c r="H20" s="756"/>
      <c r="I20" s="757"/>
      <c r="J20" s="754"/>
      <c r="K20" s="754" t="s">
        <v>569</v>
      </c>
      <c r="L20" s="754" t="s">
        <v>569</v>
      </c>
      <c r="M20" s="753"/>
      <c r="N20" s="758">
        <v>55</v>
      </c>
    </row>
    <row r="21" spans="2:15" ht="20.25" customHeight="1" x14ac:dyDescent="0.25">
      <c r="B21" s="809">
        <v>16</v>
      </c>
      <c r="C21" s="810" t="s">
        <v>6479</v>
      </c>
      <c r="D21" s="811" t="s">
        <v>4642</v>
      </c>
      <c r="E21" s="811" t="s">
        <v>4642</v>
      </c>
      <c r="F21" s="811" t="s">
        <v>6457</v>
      </c>
      <c r="G21" s="812"/>
      <c r="H21" s="756"/>
      <c r="I21" s="818"/>
      <c r="J21" s="811" t="s">
        <v>6480</v>
      </c>
      <c r="K21" s="811" t="s">
        <v>4642</v>
      </c>
      <c r="L21" s="811" t="s">
        <v>4642</v>
      </c>
      <c r="M21" s="810" t="s">
        <v>6481</v>
      </c>
      <c r="N21" s="816">
        <v>56</v>
      </c>
    </row>
    <row r="22" spans="2:15" ht="20.25" customHeight="1" x14ac:dyDescent="0.25">
      <c r="B22" s="809">
        <v>17</v>
      </c>
      <c r="C22" s="810" t="s">
        <v>6482</v>
      </c>
      <c r="D22" s="811" t="s">
        <v>4642</v>
      </c>
      <c r="E22" s="811" t="s">
        <v>4642</v>
      </c>
      <c r="F22" s="811" t="s">
        <v>6480</v>
      </c>
      <c r="G22" s="812"/>
      <c r="H22" s="756"/>
      <c r="I22" s="818"/>
      <c r="J22" s="811" t="s">
        <v>6480</v>
      </c>
      <c r="K22" s="811" t="s">
        <v>4642</v>
      </c>
      <c r="L22" s="811" t="s">
        <v>4642</v>
      </c>
      <c r="M22" s="810" t="s">
        <v>6483</v>
      </c>
      <c r="N22" s="816">
        <v>57</v>
      </c>
    </row>
    <row r="23" spans="2:15" ht="20.25" customHeight="1" x14ac:dyDescent="0.25">
      <c r="B23" s="809">
        <v>18</v>
      </c>
      <c r="C23" s="814" t="s">
        <v>6484</v>
      </c>
      <c r="D23" s="811" t="s">
        <v>4642</v>
      </c>
      <c r="E23" s="811" t="s">
        <v>4642</v>
      </c>
      <c r="F23" s="811" t="s">
        <v>6467</v>
      </c>
      <c r="G23" s="812"/>
      <c r="H23" s="756"/>
      <c r="I23" s="757"/>
      <c r="J23" s="754"/>
      <c r="K23" s="754" t="s">
        <v>569</v>
      </c>
      <c r="L23" s="754" t="s">
        <v>569</v>
      </c>
      <c r="M23" s="754"/>
      <c r="N23" s="758">
        <v>58</v>
      </c>
    </row>
    <row r="24" spans="2:15" ht="20.25" customHeight="1" x14ac:dyDescent="0.25">
      <c r="B24" s="809">
        <v>19</v>
      </c>
      <c r="C24" s="810" t="s">
        <v>6485</v>
      </c>
      <c r="D24" s="811" t="s">
        <v>4642</v>
      </c>
      <c r="E24" s="811" t="s">
        <v>4642</v>
      </c>
      <c r="F24" s="811" t="s">
        <v>6467</v>
      </c>
      <c r="G24" s="812"/>
      <c r="H24" s="756"/>
      <c r="I24" s="757"/>
      <c r="J24" s="754"/>
      <c r="K24" s="754" t="s">
        <v>569</v>
      </c>
      <c r="L24" s="754" t="s">
        <v>569</v>
      </c>
      <c r="M24" s="754"/>
      <c r="N24" s="758">
        <v>59</v>
      </c>
    </row>
    <row r="25" spans="2:15" ht="20.25" customHeight="1" x14ac:dyDescent="0.25">
      <c r="B25" s="809">
        <v>20</v>
      </c>
      <c r="C25" s="810" t="s">
        <v>6486</v>
      </c>
      <c r="D25" s="811" t="s">
        <v>4642</v>
      </c>
      <c r="E25" s="811" t="s">
        <v>4642</v>
      </c>
      <c r="F25" s="811" t="s">
        <v>6480</v>
      </c>
      <c r="G25" s="812"/>
      <c r="H25" s="756"/>
      <c r="I25" s="757"/>
      <c r="J25" s="754"/>
      <c r="K25" s="754" t="s">
        <v>569</v>
      </c>
      <c r="L25" s="754" t="s">
        <v>569</v>
      </c>
      <c r="M25" s="754"/>
      <c r="N25" s="758">
        <v>60</v>
      </c>
    </row>
    <row r="26" spans="2:15" ht="20.25" customHeight="1" x14ac:dyDescent="0.25">
      <c r="B26" s="809">
        <v>21</v>
      </c>
      <c r="C26" s="810" t="s">
        <v>6487</v>
      </c>
      <c r="D26" s="811" t="s">
        <v>4642</v>
      </c>
      <c r="E26" s="811" t="s">
        <v>4642</v>
      </c>
      <c r="F26" s="811" t="s">
        <v>6480</v>
      </c>
      <c r="G26" s="812"/>
      <c r="H26" s="756"/>
      <c r="I26" s="757"/>
      <c r="J26" s="754"/>
      <c r="K26" s="754" t="s">
        <v>569</v>
      </c>
      <c r="L26" s="754" t="s">
        <v>569</v>
      </c>
      <c r="M26" s="754"/>
      <c r="N26" s="758">
        <v>61</v>
      </c>
    </row>
    <row r="27" spans="2:15" ht="7.5" customHeight="1" x14ac:dyDescent="0.25">
      <c r="B27" s="730">
        <v>22</v>
      </c>
      <c r="C27" s="480"/>
      <c r="D27" s="480" t="s">
        <v>569</v>
      </c>
      <c r="E27" s="480" t="s">
        <v>569</v>
      </c>
      <c r="F27" s="480"/>
      <c r="G27" s="731"/>
      <c r="H27" s="732"/>
      <c r="I27" s="733"/>
      <c r="J27" s="480"/>
      <c r="K27" s="480" t="s">
        <v>569</v>
      </c>
      <c r="L27" s="480" t="s">
        <v>569</v>
      </c>
      <c r="M27" s="480"/>
      <c r="N27" s="734">
        <v>62</v>
      </c>
    </row>
    <row r="28" spans="2:15" ht="26.4" x14ac:dyDescent="0.25">
      <c r="B28" s="1029">
        <v>23</v>
      </c>
      <c r="C28" s="1030" t="s">
        <v>6488</v>
      </c>
      <c r="D28" s="1030" t="s">
        <v>4642</v>
      </c>
      <c r="E28" s="1030" t="s">
        <v>4642</v>
      </c>
      <c r="F28" s="1030" t="s">
        <v>6489</v>
      </c>
      <c r="G28" s="1031"/>
      <c r="H28" s="732"/>
      <c r="I28" s="733"/>
      <c r="J28" s="480"/>
      <c r="K28" s="480" t="s">
        <v>569</v>
      </c>
      <c r="L28" s="480" t="s">
        <v>569</v>
      </c>
      <c r="M28" s="480"/>
      <c r="N28" s="734">
        <v>63</v>
      </c>
    </row>
    <row r="29" spans="2:15" ht="26.4" x14ac:dyDescent="0.25">
      <c r="B29" s="1032">
        <v>24</v>
      </c>
      <c r="C29" s="1030" t="s">
        <v>6490</v>
      </c>
      <c r="D29" s="1030" t="s">
        <v>4642</v>
      </c>
      <c r="E29" s="1030" t="s">
        <v>4642</v>
      </c>
      <c r="F29" s="1033" t="s">
        <v>6489</v>
      </c>
      <c r="G29" s="1034"/>
      <c r="H29" s="732"/>
      <c r="I29" s="733"/>
      <c r="J29" s="480"/>
      <c r="K29" s="480" t="s">
        <v>569</v>
      </c>
      <c r="L29" s="480" t="s">
        <v>569</v>
      </c>
      <c r="M29" s="480"/>
      <c r="N29" s="734">
        <v>64</v>
      </c>
    </row>
    <row r="30" spans="2:15" ht="7.5" customHeight="1" x14ac:dyDescent="0.25">
      <c r="B30" s="730">
        <v>25</v>
      </c>
      <c r="C30" s="480"/>
      <c r="D30" s="480" t="s">
        <v>569</v>
      </c>
      <c r="E30" s="480" t="s">
        <v>569</v>
      </c>
      <c r="F30" s="480"/>
      <c r="G30" s="731"/>
      <c r="H30" s="732"/>
      <c r="I30" s="733"/>
      <c r="J30" s="754"/>
      <c r="K30" s="754" t="s">
        <v>569</v>
      </c>
      <c r="L30" s="754" t="s">
        <v>569</v>
      </c>
      <c r="M30" s="480"/>
      <c r="N30" s="734">
        <v>65</v>
      </c>
    </row>
    <row r="31" spans="2:15" ht="7.5" customHeight="1" x14ac:dyDescent="0.25">
      <c r="B31" s="730">
        <v>26</v>
      </c>
      <c r="C31" s="480"/>
      <c r="D31" s="480" t="s">
        <v>569</v>
      </c>
      <c r="E31" s="480" t="s">
        <v>569</v>
      </c>
      <c r="F31" s="480"/>
      <c r="G31" s="731"/>
      <c r="H31" s="732"/>
      <c r="I31" s="733"/>
      <c r="J31" s="754"/>
      <c r="K31" s="754" t="s">
        <v>569</v>
      </c>
      <c r="L31" s="754" t="s">
        <v>569</v>
      </c>
      <c r="M31" s="480"/>
      <c r="N31" s="734">
        <v>66</v>
      </c>
    </row>
    <row r="32" spans="2:15" ht="7.5" customHeight="1" x14ac:dyDescent="0.25">
      <c r="B32" s="730">
        <v>27</v>
      </c>
      <c r="C32" s="480"/>
      <c r="D32" s="480" t="s">
        <v>569</v>
      </c>
      <c r="E32" s="480" t="s">
        <v>569</v>
      </c>
      <c r="F32" s="480"/>
      <c r="G32" s="731"/>
      <c r="H32" s="732"/>
      <c r="I32" s="733"/>
      <c r="J32" s="754"/>
      <c r="K32" s="754" t="s">
        <v>569</v>
      </c>
      <c r="L32" s="754" t="s">
        <v>569</v>
      </c>
      <c r="M32" s="480"/>
      <c r="N32" s="734">
        <v>67</v>
      </c>
    </row>
    <row r="33" spans="2:14" ht="7.5" customHeight="1" x14ac:dyDescent="0.25">
      <c r="B33" s="730">
        <v>28</v>
      </c>
      <c r="C33" s="480"/>
      <c r="D33" s="480" t="s">
        <v>569</v>
      </c>
      <c r="E33" s="480" t="s">
        <v>569</v>
      </c>
      <c r="F33" s="480"/>
      <c r="G33" s="731"/>
      <c r="H33" s="732"/>
      <c r="I33" s="733"/>
      <c r="J33" s="754"/>
      <c r="K33" s="754" t="s">
        <v>569</v>
      </c>
      <c r="L33" s="754" t="s">
        <v>569</v>
      </c>
      <c r="M33" s="480"/>
      <c r="N33" s="734">
        <v>68</v>
      </c>
    </row>
    <row r="34" spans="2:14" ht="7.5" customHeight="1" x14ac:dyDescent="0.25">
      <c r="B34" s="730">
        <v>29</v>
      </c>
      <c r="C34" s="480"/>
      <c r="D34" s="480" t="s">
        <v>569</v>
      </c>
      <c r="E34" s="480" t="s">
        <v>569</v>
      </c>
      <c r="F34" s="480"/>
      <c r="G34" s="731"/>
      <c r="H34" s="732"/>
      <c r="I34" s="733"/>
      <c r="J34" s="754"/>
      <c r="K34" s="754" t="s">
        <v>569</v>
      </c>
      <c r="L34" s="754" t="s">
        <v>569</v>
      </c>
      <c r="M34" s="480"/>
      <c r="N34" s="734">
        <v>69</v>
      </c>
    </row>
    <row r="35" spans="2:14" ht="7.5" customHeight="1" x14ac:dyDescent="0.25">
      <c r="B35" s="730">
        <v>30</v>
      </c>
      <c r="C35" s="480"/>
      <c r="D35" s="480" t="s">
        <v>569</v>
      </c>
      <c r="E35" s="480" t="s">
        <v>569</v>
      </c>
      <c r="F35" s="480"/>
      <c r="G35" s="731"/>
      <c r="H35" s="732"/>
      <c r="I35" s="733"/>
      <c r="J35" s="754"/>
      <c r="K35" s="754" t="s">
        <v>569</v>
      </c>
      <c r="L35" s="754" t="s">
        <v>569</v>
      </c>
      <c r="M35" s="480"/>
      <c r="N35" s="734">
        <v>70</v>
      </c>
    </row>
    <row r="36" spans="2:14" ht="7.5" customHeight="1" x14ac:dyDescent="0.25">
      <c r="B36" s="730">
        <v>31</v>
      </c>
      <c r="C36" s="480"/>
      <c r="D36" s="480" t="s">
        <v>569</v>
      </c>
      <c r="E36" s="480" t="s">
        <v>569</v>
      </c>
      <c r="F36" s="480"/>
      <c r="G36" s="731"/>
      <c r="H36" s="732"/>
      <c r="I36" s="733"/>
      <c r="J36" s="754"/>
      <c r="K36" s="754" t="s">
        <v>569</v>
      </c>
      <c r="L36" s="754" t="s">
        <v>569</v>
      </c>
      <c r="M36" s="480"/>
      <c r="N36" s="734">
        <v>71</v>
      </c>
    </row>
    <row r="37" spans="2:14" ht="7.5" customHeight="1" x14ac:dyDescent="0.25">
      <c r="B37" s="730">
        <v>32</v>
      </c>
      <c r="C37" s="480"/>
      <c r="D37" s="480" t="s">
        <v>569</v>
      </c>
      <c r="E37" s="480" t="s">
        <v>569</v>
      </c>
      <c r="F37" s="480"/>
      <c r="G37" s="731"/>
      <c r="H37" s="732"/>
      <c r="I37" s="733"/>
      <c r="J37" s="754"/>
      <c r="K37" s="754" t="s">
        <v>569</v>
      </c>
      <c r="L37" s="754" t="s">
        <v>569</v>
      </c>
      <c r="M37" s="480"/>
      <c r="N37" s="734">
        <v>72</v>
      </c>
    </row>
    <row r="38" spans="2:14" ht="7.5" customHeight="1" x14ac:dyDescent="0.25">
      <c r="B38" s="730">
        <v>33</v>
      </c>
      <c r="C38" s="480"/>
      <c r="D38" s="480" t="s">
        <v>569</v>
      </c>
      <c r="E38" s="480" t="s">
        <v>569</v>
      </c>
      <c r="F38" s="480"/>
      <c r="G38" s="731"/>
      <c r="H38" s="732"/>
      <c r="I38" s="733"/>
      <c r="J38" s="754"/>
      <c r="K38" s="754" t="s">
        <v>569</v>
      </c>
      <c r="L38" s="754" t="s">
        <v>569</v>
      </c>
      <c r="M38" s="480"/>
      <c r="N38" s="734">
        <v>73</v>
      </c>
    </row>
    <row r="39" spans="2:14" ht="7.5" customHeight="1" x14ac:dyDescent="0.25">
      <c r="B39" s="730">
        <v>34</v>
      </c>
      <c r="C39" s="480"/>
      <c r="D39" s="480" t="s">
        <v>569</v>
      </c>
      <c r="E39" s="480" t="s">
        <v>569</v>
      </c>
      <c r="F39" s="480"/>
      <c r="G39" s="731"/>
      <c r="H39" s="732"/>
      <c r="I39" s="733"/>
      <c r="J39" s="754"/>
      <c r="K39" s="754" t="s">
        <v>569</v>
      </c>
      <c r="L39" s="754" t="s">
        <v>569</v>
      </c>
      <c r="M39" s="480"/>
      <c r="N39" s="734">
        <v>74</v>
      </c>
    </row>
    <row r="40" spans="2:14" ht="7.5" customHeight="1" x14ac:dyDescent="0.25">
      <c r="B40" s="730">
        <v>35</v>
      </c>
      <c r="C40" s="480"/>
      <c r="D40" s="480" t="s">
        <v>569</v>
      </c>
      <c r="E40" s="480" t="s">
        <v>569</v>
      </c>
      <c r="F40" s="480"/>
      <c r="G40" s="731"/>
      <c r="H40" s="732"/>
      <c r="I40" s="733"/>
      <c r="J40" s="754"/>
      <c r="K40" s="754" t="s">
        <v>569</v>
      </c>
      <c r="L40" s="754" t="s">
        <v>569</v>
      </c>
      <c r="M40" s="480"/>
      <c r="N40" s="734">
        <v>75</v>
      </c>
    </row>
    <row r="41" spans="2:14" ht="7.5" customHeight="1" x14ac:dyDescent="0.25">
      <c r="B41" s="730">
        <v>36</v>
      </c>
      <c r="C41" s="480"/>
      <c r="D41" s="480" t="s">
        <v>569</v>
      </c>
      <c r="E41" s="480" t="s">
        <v>569</v>
      </c>
      <c r="F41" s="480"/>
      <c r="G41" s="731"/>
      <c r="H41" s="732"/>
      <c r="I41" s="733"/>
      <c r="J41" s="754"/>
      <c r="K41" s="754" t="s">
        <v>569</v>
      </c>
      <c r="L41" s="754" t="s">
        <v>569</v>
      </c>
      <c r="M41" s="480"/>
      <c r="N41" s="734">
        <v>76</v>
      </c>
    </row>
    <row r="42" spans="2:14" ht="7.5" customHeight="1" x14ac:dyDescent="0.25">
      <c r="B42" s="730">
        <v>37</v>
      </c>
      <c r="C42" s="480"/>
      <c r="D42" s="480" t="s">
        <v>569</v>
      </c>
      <c r="E42" s="480" t="s">
        <v>569</v>
      </c>
      <c r="F42" s="480"/>
      <c r="G42" s="731"/>
      <c r="H42" s="732"/>
      <c r="I42" s="733"/>
      <c r="J42" s="754"/>
      <c r="K42" s="754" t="s">
        <v>569</v>
      </c>
      <c r="L42" s="754" t="s">
        <v>569</v>
      </c>
      <c r="M42" s="480"/>
      <c r="N42" s="734">
        <v>77</v>
      </c>
    </row>
    <row r="43" spans="2:14" ht="7.5" customHeight="1" x14ac:dyDescent="0.25">
      <c r="B43" s="730">
        <v>38</v>
      </c>
      <c r="C43" s="480"/>
      <c r="D43" s="480" t="s">
        <v>569</v>
      </c>
      <c r="E43" s="480" t="s">
        <v>569</v>
      </c>
      <c r="F43" s="480"/>
      <c r="G43" s="731"/>
      <c r="H43" s="732"/>
      <c r="I43" s="733"/>
      <c r="J43" s="754"/>
      <c r="K43" s="754" t="s">
        <v>569</v>
      </c>
      <c r="L43" s="754" t="s">
        <v>569</v>
      </c>
      <c r="M43" s="480"/>
      <c r="N43" s="734">
        <v>78</v>
      </c>
    </row>
    <row r="44" spans="2:14" ht="7.5" customHeight="1" x14ac:dyDescent="0.25">
      <c r="B44" s="730">
        <v>39</v>
      </c>
      <c r="C44" s="480"/>
      <c r="D44" s="480" t="s">
        <v>569</v>
      </c>
      <c r="E44" s="480" t="s">
        <v>569</v>
      </c>
      <c r="F44" s="480"/>
      <c r="G44" s="731"/>
      <c r="H44" s="732"/>
      <c r="I44" s="733"/>
      <c r="J44" s="754"/>
      <c r="K44" s="754" t="s">
        <v>569</v>
      </c>
      <c r="L44" s="754" t="s">
        <v>569</v>
      </c>
      <c r="M44" s="480"/>
      <c r="N44" s="734">
        <v>79</v>
      </c>
    </row>
    <row r="45" spans="2:14" ht="7.5" customHeight="1" thickBot="1" x14ac:dyDescent="0.3">
      <c r="B45" s="735">
        <v>40</v>
      </c>
      <c r="C45" s="736"/>
      <c r="D45" s="736" t="s">
        <v>569</v>
      </c>
      <c r="E45" s="736" t="s">
        <v>569</v>
      </c>
      <c r="F45" s="736"/>
      <c r="G45" s="737"/>
      <c r="H45" s="738"/>
      <c r="I45" s="739"/>
      <c r="J45" s="736"/>
      <c r="K45" s="736" t="s">
        <v>569</v>
      </c>
      <c r="L45" s="736" t="s">
        <v>569</v>
      </c>
      <c r="M45" s="736"/>
      <c r="N45" s="740">
        <v>80</v>
      </c>
    </row>
    <row r="46" spans="2:14" ht="25.5" customHeight="1" x14ac:dyDescent="0.25">
      <c r="I46" s="497" t="s">
        <v>6491</v>
      </c>
      <c r="J46" s="741">
        <f>SUM(G6:G45,I6:I45)</f>
        <v>0</v>
      </c>
    </row>
    <row r="47" spans="2:14" ht="18.899999999999999" customHeight="1" x14ac:dyDescent="0.25"/>
    <row r="48" spans="2:14" ht="18.899999999999999" customHeight="1" x14ac:dyDescent="0.25">
      <c r="C48" s="723" t="s">
        <v>6492</v>
      </c>
      <c r="J48" s="497" t="s">
        <v>6444</v>
      </c>
      <c r="K48" s="496"/>
      <c r="L48" s="496"/>
      <c r="M48" s="497" t="s">
        <v>6445</v>
      </c>
    </row>
    <row r="49" spans="1:15" ht="18.899999999999999" customHeight="1" thickBot="1" x14ac:dyDescent="0.3">
      <c r="C49" s="723" t="s">
        <v>6493</v>
      </c>
    </row>
    <row r="50" spans="1:15" ht="22.5" customHeight="1" x14ac:dyDescent="0.25">
      <c r="B50" s="724" t="s">
        <v>6447</v>
      </c>
      <c r="C50" s="725" t="s">
        <v>4572</v>
      </c>
      <c r="D50" s="725" t="s">
        <v>6449</v>
      </c>
      <c r="E50" s="725" t="s">
        <v>6450</v>
      </c>
      <c r="F50" s="725" t="s">
        <v>6451</v>
      </c>
      <c r="G50" s="726" t="s">
        <v>6452</v>
      </c>
      <c r="H50" s="742"/>
      <c r="I50" s="728" t="s">
        <v>6452</v>
      </c>
      <c r="J50" s="725" t="s">
        <v>6451</v>
      </c>
      <c r="K50" s="725" t="s">
        <v>6449</v>
      </c>
      <c r="L50" s="725" t="s">
        <v>6450</v>
      </c>
      <c r="M50" s="725" t="s">
        <v>4572</v>
      </c>
      <c r="N50" s="729" t="s">
        <v>6447</v>
      </c>
    </row>
    <row r="51" spans="1:15" s="762" customFormat="1" ht="20.25" customHeight="1" x14ac:dyDescent="0.25">
      <c r="A51" s="761"/>
      <c r="B51" s="752">
        <v>1</v>
      </c>
      <c r="C51" s="754"/>
      <c r="D51" s="754" t="s">
        <v>569</v>
      </c>
      <c r="E51" s="754" t="s">
        <v>569</v>
      </c>
      <c r="F51" s="754"/>
      <c r="G51" s="755"/>
      <c r="H51" s="756"/>
      <c r="I51" s="818"/>
      <c r="J51" s="811" t="s">
        <v>6467</v>
      </c>
      <c r="K51" s="811" t="s">
        <v>4642</v>
      </c>
      <c r="L51" s="811" t="s">
        <v>4642</v>
      </c>
      <c r="M51" s="810" t="s">
        <v>6494</v>
      </c>
      <c r="N51" s="816">
        <v>41</v>
      </c>
    </row>
    <row r="52" spans="1:15" s="762" customFormat="1" ht="16.5" customHeight="1" x14ac:dyDescent="0.25">
      <c r="A52" s="761"/>
      <c r="B52" s="752">
        <v>2</v>
      </c>
      <c r="C52" s="753" t="s">
        <v>6495</v>
      </c>
      <c r="D52" s="754" t="s">
        <v>4642</v>
      </c>
      <c r="E52" s="754" t="s">
        <v>569</v>
      </c>
      <c r="F52" s="754"/>
      <c r="G52" s="755"/>
      <c r="H52" s="756"/>
      <c r="I52" s="757"/>
      <c r="J52" s="754"/>
      <c r="K52" s="754" t="s">
        <v>569</v>
      </c>
      <c r="L52" s="754" t="s">
        <v>569</v>
      </c>
      <c r="M52" s="754"/>
      <c r="N52" s="758">
        <v>42</v>
      </c>
    </row>
    <row r="53" spans="1:15" s="762" customFormat="1" ht="20.25" customHeight="1" x14ac:dyDescent="0.25">
      <c r="A53" s="761"/>
      <c r="B53" s="752">
        <v>3</v>
      </c>
      <c r="C53" s="753"/>
      <c r="D53" s="754" t="s">
        <v>569</v>
      </c>
      <c r="E53" s="754" t="s">
        <v>569</v>
      </c>
      <c r="F53" s="754"/>
      <c r="G53" s="755"/>
      <c r="H53" s="756"/>
      <c r="I53" s="757"/>
      <c r="J53" s="754"/>
      <c r="K53" s="754" t="s">
        <v>4642</v>
      </c>
      <c r="L53" s="754" t="s">
        <v>569</v>
      </c>
      <c r="M53" s="753" t="s">
        <v>6496</v>
      </c>
      <c r="N53" s="758">
        <v>43</v>
      </c>
    </row>
    <row r="54" spans="1:15" s="762" customFormat="1" ht="20.25" customHeight="1" x14ac:dyDescent="0.25">
      <c r="A54" s="761"/>
      <c r="B54" s="752">
        <v>4</v>
      </c>
      <c r="C54" s="753" t="s">
        <v>6497</v>
      </c>
      <c r="D54" s="754" t="s">
        <v>4642</v>
      </c>
      <c r="E54" s="754" t="s">
        <v>569</v>
      </c>
      <c r="F54" s="754"/>
      <c r="G54" s="755"/>
      <c r="H54" s="756"/>
      <c r="I54" s="757"/>
      <c r="J54" s="754"/>
      <c r="K54" s="754" t="s">
        <v>4642</v>
      </c>
      <c r="L54" s="754" t="s">
        <v>569</v>
      </c>
      <c r="M54" s="753" t="s">
        <v>6498</v>
      </c>
      <c r="N54" s="758">
        <v>44</v>
      </c>
    </row>
    <row r="55" spans="1:15" s="762" customFormat="1" ht="20.25" customHeight="1" x14ac:dyDescent="0.25">
      <c r="A55" s="761"/>
      <c r="B55" s="809">
        <v>5</v>
      </c>
      <c r="C55" s="810" t="s">
        <v>6499</v>
      </c>
      <c r="D55" s="811" t="s">
        <v>4642</v>
      </c>
      <c r="E55" s="811" t="s">
        <v>4642</v>
      </c>
      <c r="F55" s="811" t="s">
        <v>6457</v>
      </c>
      <c r="G55" s="813"/>
      <c r="H55" s="756"/>
      <c r="I55" s="757"/>
      <c r="J55" s="754"/>
      <c r="K55" s="754" t="s">
        <v>4642</v>
      </c>
      <c r="L55" s="754" t="s">
        <v>569</v>
      </c>
      <c r="M55" s="753" t="s">
        <v>6500</v>
      </c>
      <c r="N55" s="758">
        <v>45</v>
      </c>
    </row>
    <row r="56" spans="1:15" s="762" customFormat="1" ht="20.25" customHeight="1" x14ac:dyDescent="0.25">
      <c r="A56" s="761"/>
      <c r="B56" s="809">
        <v>6</v>
      </c>
      <c r="C56" s="810" t="s">
        <v>6501</v>
      </c>
      <c r="D56" s="811" t="s">
        <v>4642</v>
      </c>
      <c r="E56" s="811" t="s">
        <v>4642</v>
      </c>
      <c r="F56" s="811" t="s">
        <v>6457</v>
      </c>
      <c r="G56" s="813"/>
      <c r="H56" s="756"/>
      <c r="I56" s="757"/>
      <c r="J56" s="754"/>
      <c r="K56" s="754" t="s">
        <v>4642</v>
      </c>
      <c r="L56" s="754" t="s">
        <v>569</v>
      </c>
      <c r="M56" s="753" t="s">
        <v>6502</v>
      </c>
      <c r="N56" s="758">
        <v>46</v>
      </c>
    </row>
    <row r="57" spans="1:15" s="762" customFormat="1" ht="20.25" customHeight="1" x14ac:dyDescent="0.25">
      <c r="A57" s="761"/>
      <c r="B57" s="809">
        <v>7</v>
      </c>
      <c r="C57" s="810" t="s">
        <v>6503</v>
      </c>
      <c r="D57" s="811" t="s">
        <v>4642</v>
      </c>
      <c r="E57" s="811" t="s">
        <v>4642</v>
      </c>
      <c r="F57" s="811" t="s">
        <v>6467</v>
      </c>
      <c r="G57" s="812"/>
      <c r="H57" s="756"/>
      <c r="I57" s="817"/>
      <c r="J57" s="811" t="s">
        <v>6480</v>
      </c>
      <c r="K57" s="811" t="s">
        <v>4642</v>
      </c>
      <c r="L57" s="811" t="s">
        <v>4642</v>
      </c>
      <c r="M57" s="810" t="s">
        <v>6504</v>
      </c>
      <c r="N57" s="816">
        <v>47</v>
      </c>
      <c r="O57" s="762" t="s">
        <v>6505</v>
      </c>
    </row>
    <row r="58" spans="1:15" s="762" customFormat="1" ht="20.25" customHeight="1" x14ac:dyDescent="0.25">
      <c r="A58" s="761"/>
      <c r="B58" s="752">
        <v>8</v>
      </c>
      <c r="C58" s="763" t="s">
        <v>6506</v>
      </c>
      <c r="D58" s="754" t="s">
        <v>4642</v>
      </c>
      <c r="E58" s="754" t="s">
        <v>569</v>
      </c>
      <c r="F58" s="754"/>
      <c r="G58" s="755"/>
      <c r="H58" s="756"/>
      <c r="I58" s="757"/>
      <c r="J58" s="754"/>
      <c r="K58" s="754" t="s">
        <v>569</v>
      </c>
      <c r="L58" s="754" t="s">
        <v>569</v>
      </c>
      <c r="M58" s="754"/>
      <c r="N58" s="758">
        <v>48</v>
      </c>
    </row>
    <row r="59" spans="1:15" s="762" customFormat="1" ht="20.25" customHeight="1" x14ac:dyDescent="0.25">
      <c r="A59" s="761"/>
      <c r="B59" s="752">
        <v>9</v>
      </c>
      <c r="C59" s="753" t="s">
        <v>6507</v>
      </c>
      <c r="D59" s="754" t="s">
        <v>4642</v>
      </c>
      <c r="E59" s="754" t="s">
        <v>569</v>
      </c>
      <c r="F59" s="754"/>
      <c r="G59" s="755"/>
      <c r="H59" s="756"/>
      <c r="I59" s="757"/>
      <c r="J59" s="754"/>
      <c r="K59" s="754" t="s">
        <v>569</v>
      </c>
      <c r="L59" s="754" t="s">
        <v>569</v>
      </c>
      <c r="M59" s="754"/>
      <c r="N59" s="758">
        <v>49</v>
      </c>
    </row>
    <row r="60" spans="1:15" s="762" customFormat="1" ht="20.25" customHeight="1" x14ac:dyDescent="0.25">
      <c r="A60" s="761"/>
      <c r="B60" s="752">
        <v>10</v>
      </c>
      <c r="C60" s="753" t="s">
        <v>6508</v>
      </c>
      <c r="D60" s="754" t="s">
        <v>4642</v>
      </c>
      <c r="E60" s="754" t="s">
        <v>569</v>
      </c>
      <c r="F60" s="754"/>
      <c r="G60" s="755"/>
      <c r="H60" s="756"/>
      <c r="I60" s="757"/>
      <c r="J60" s="754"/>
      <c r="K60" s="754" t="s">
        <v>569</v>
      </c>
      <c r="L60" s="754" t="s">
        <v>569</v>
      </c>
      <c r="M60" s="754"/>
      <c r="N60" s="758">
        <v>50</v>
      </c>
    </row>
    <row r="61" spans="1:15" s="762" customFormat="1" ht="20.25" customHeight="1" x14ac:dyDescent="0.25">
      <c r="A61" s="761"/>
      <c r="B61" s="752">
        <v>11</v>
      </c>
      <c r="C61" s="753" t="s">
        <v>6509</v>
      </c>
      <c r="D61" s="754" t="s">
        <v>4642</v>
      </c>
      <c r="E61" s="754" t="s">
        <v>569</v>
      </c>
      <c r="F61" s="754"/>
      <c r="G61" s="755"/>
      <c r="H61" s="756"/>
      <c r="I61" s="818"/>
      <c r="J61" s="811" t="s">
        <v>6457</v>
      </c>
      <c r="K61" s="811" t="s">
        <v>4642</v>
      </c>
      <c r="L61" s="811" t="s">
        <v>4642</v>
      </c>
      <c r="M61" s="810" t="s">
        <v>6510</v>
      </c>
      <c r="N61" s="816">
        <v>51</v>
      </c>
    </row>
    <row r="62" spans="1:15" s="762" customFormat="1" ht="14.25" customHeight="1" x14ac:dyDescent="0.25">
      <c r="A62" s="761"/>
      <c r="B62" s="752">
        <v>12</v>
      </c>
      <c r="C62" s="753" t="s">
        <v>6511</v>
      </c>
      <c r="D62" s="754" t="s">
        <v>4642</v>
      </c>
      <c r="E62" s="754" t="s">
        <v>569</v>
      </c>
      <c r="F62" s="754"/>
      <c r="G62" s="755"/>
      <c r="H62" s="756"/>
      <c r="I62" s="764"/>
      <c r="J62" s="754"/>
      <c r="K62" s="754" t="s">
        <v>569</v>
      </c>
      <c r="L62" s="754" t="s">
        <v>569</v>
      </c>
      <c r="M62" s="753" t="s">
        <v>6512</v>
      </c>
      <c r="N62" s="758">
        <v>52</v>
      </c>
      <c r="O62" s="762" t="s">
        <v>6465</v>
      </c>
    </row>
    <row r="63" spans="1:15" s="762" customFormat="1" ht="20.25" customHeight="1" x14ac:dyDescent="0.25">
      <c r="A63" s="761" t="s">
        <v>6513</v>
      </c>
      <c r="B63" s="752">
        <v>13</v>
      </c>
      <c r="C63" s="763" t="s">
        <v>6514</v>
      </c>
      <c r="D63" s="754" t="s">
        <v>4642</v>
      </c>
      <c r="E63" s="754" t="s">
        <v>569</v>
      </c>
      <c r="F63" s="754"/>
      <c r="G63" s="765"/>
      <c r="H63" s="756"/>
      <c r="I63" s="757"/>
      <c r="J63" s="754"/>
      <c r="K63" s="754" t="s">
        <v>569</v>
      </c>
      <c r="L63" s="754" t="s">
        <v>569</v>
      </c>
      <c r="M63" s="753" t="s">
        <v>6515</v>
      </c>
      <c r="N63" s="758">
        <v>53</v>
      </c>
    </row>
    <row r="64" spans="1:15" s="762" customFormat="1" ht="20.25" customHeight="1" x14ac:dyDescent="0.25">
      <c r="A64" s="761"/>
      <c r="B64" s="809">
        <v>14</v>
      </c>
      <c r="C64" s="810" t="s">
        <v>6516</v>
      </c>
      <c r="D64" s="811" t="s">
        <v>4642</v>
      </c>
      <c r="E64" s="811" t="s">
        <v>4642</v>
      </c>
      <c r="F64" s="811" t="s">
        <v>6457</v>
      </c>
      <c r="G64" s="812"/>
      <c r="H64" s="756"/>
      <c r="I64" s="757"/>
      <c r="J64" s="754"/>
      <c r="K64" s="754" t="s">
        <v>569</v>
      </c>
      <c r="L64" s="754" t="s">
        <v>569</v>
      </c>
      <c r="M64" s="753" t="s">
        <v>6517</v>
      </c>
      <c r="N64" s="758">
        <v>54</v>
      </c>
    </row>
    <row r="65" spans="1:14" s="762" customFormat="1" ht="20.25" customHeight="1" x14ac:dyDescent="0.25">
      <c r="A65" s="761"/>
      <c r="B65" s="809">
        <v>15</v>
      </c>
      <c r="C65" s="810" t="s">
        <v>6518</v>
      </c>
      <c r="D65" s="811" t="s">
        <v>4642</v>
      </c>
      <c r="E65" s="811" t="s">
        <v>4642</v>
      </c>
      <c r="F65" s="811" t="s">
        <v>6457</v>
      </c>
      <c r="G65" s="813"/>
      <c r="H65" s="756"/>
      <c r="I65" s="757"/>
      <c r="J65" s="754"/>
      <c r="K65" s="754" t="s">
        <v>569</v>
      </c>
      <c r="L65" s="754" t="s">
        <v>569</v>
      </c>
      <c r="M65" s="753" t="s">
        <v>6519</v>
      </c>
      <c r="N65" s="758">
        <v>55</v>
      </c>
    </row>
    <row r="66" spans="1:14" s="762" customFormat="1" ht="20.25" customHeight="1" x14ac:dyDescent="0.25">
      <c r="A66" s="761"/>
      <c r="B66" s="809">
        <v>16</v>
      </c>
      <c r="C66" s="810" t="s">
        <v>6520</v>
      </c>
      <c r="D66" s="811" t="s">
        <v>4642</v>
      </c>
      <c r="E66" s="811" t="s">
        <v>4642</v>
      </c>
      <c r="F66" s="811" t="s">
        <v>6457</v>
      </c>
      <c r="G66" s="812"/>
      <c r="H66" s="756"/>
      <c r="I66" s="818"/>
      <c r="J66" s="811" t="s">
        <v>6480</v>
      </c>
      <c r="K66" s="811" t="s">
        <v>4642</v>
      </c>
      <c r="L66" s="811" t="s">
        <v>4642</v>
      </c>
      <c r="M66" s="810" t="s">
        <v>6521</v>
      </c>
      <c r="N66" s="816">
        <v>56</v>
      </c>
    </row>
    <row r="67" spans="1:14" s="762" customFormat="1" ht="20.25" customHeight="1" x14ac:dyDescent="0.25">
      <c r="A67" s="761"/>
      <c r="B67" s="809">
        <v>17</v>
      </c>
      <c r="C67" s="810" t="s">
        <v>6522</v>
      </c>
      <c r="D67" s="811" t="s">
        <v>4642</v>
      </c>
      <c r="E67" s="811" t="s">
        <v>4642</v>
      </c>
      <c r="F67" s="811" t="s">
        <v>6480</v>
      </c>
      <c r="G67" s="812"/>
      <c r="H67" s="756"/>
      <c r="I67" s="818"/>
      <c r="J67" s="811" t="s">
        <v>6480</v>
      </c>
      <c r="K67" s="811" t="s">
        <v>4642</v>
      </c>
      <c r="L67" s="811" t="s">
        <v>4642</v>
      </c>
      <c r="M67" s="810" t="s">
        <v>6523</v>
      </c>
      <c r="N67" s="816">
        <v>57</v>
      </c>
    </row>
    <row r="68" spans="1:14" s="762" customFormat="1" ht="20.25" customHeight="1" x14ac:dyDescent="0.25">
      <c r="A68" s="761"/>
      <c r="B68" s="809">
        <v>18</v>
      </c>
      <c r="C68" s="814" t="s">
        <v>6524</v>
      </c>
      <c r="D68" s="811" t="s">
        <v>4642</v>
      </c>
      <c r="E68" s="811" t="s">
        <v>4642</v>
      </c>
      <c r="F68" s="811" t="s">
        <v>6467</v>
      </c>
      <c r="G68" s="812"/>
      <c r="H68" s="756"/>
      <c r="I68" s="757"/>
      <c r="J68" s="754"/>
      <c r="K68" s="754" t="s">
        <v>569</v>
      </c>
      <c r="L68" s="754" t="s">
        <v>569</v>
      </c>
      <c r="M68" s="754"/>
      <c r="N68" s="758">
        <v>58</v>
      </c>
    </row>
    <row r="69" spans="1:14" s="762" customFormat="1" ht="20.25" customHeight="1" x14ac:dyDescent="0.25">
      <c r="A69" s="761"/>
      <c r="B69" s="809">
        <v>19</v>
      </c>
      <c r="C69" s="810" t="s">
        <v>6525</v>
      </c>
      <c r="D69" s="811" t="s">
        <v>4642</v>
      </c>
      <c r="E69" s="811" t="s">
        <v>4642</v>
      </c>
      <c r="F69" s="811" t="s">
        <v>6467</v>
      </c>
      <c r="G69" s="812"/>
      <c r="H69" s="756"/>
      <c r="I69" s="757"/>
      <c r="J69" s="754"/>
      <c r="K69" s="754" t="s">
        <v>569</v>
      </c>
      <c r="L69" s="754" t="s">
        <v>569</v>
      </c>
      <c r="M69" s="754"/>
      <c r="N69" s="758">
        <v>59</v>
      </c>
    </row>
    <row r="70" spans="1:14" s="762" customFormat="1" ht="20.25" customHeight="1" x14ac:dyDescent="0.25">
      <c r="A70" s="761"/>
      <c r="B70" s="809">
        <v>20</v>
      </c>
      <c r="C70" s="810" t="s">
        <v>6526</v>
      </c>
      <c r="D70" s="811" t="s">
        <v>4642</v>
      </c>
      <c r="E70" s="811" t="s">
        <v>4642</v>
      </c>
      <c r="F70" s="811" t="s">
        <v>6480</v>
      </c>
      <c r="G70" s="812"/>
      <c r="H70" s="756"/>
      <c r="I70" s="757"/>
      <c r="J70" s="754"/>
      <c r="K70" s="754" t="s">
        <v>569</v>
      </c>
      <c r="L70" s="754" t="s">
        <v>569</v>
      </c>
      <c r="M70" s="754"/>
      <c r="N70" s="758">
        <v>60</v>
      </c>
    </row>
    <row r="71" spans="1:14" s="762" customFormat="1" ht="20.25" customHeight="1" x14ac:dyDescent="0.25">
      <c r="A71" s="761"/>
      <c r="B71" s="809">
        <v>21</v>
      </c>
      <c r="C71" s="810" t="s">
        <v>6527</v>
      </c>
      <c r="D71" s="811" t="s">
        <v>4642</v>
      </c>
      <c r="E71" s="811" t="s">
        <v>4642</v>
      </c>
      <c r="F71" s="811" t="s">
        <v>6480</v>
      </c>
      <c r="G71" s="812"/>
      <c r="H71" s="756"/>
      <c r="I71" s="757"/>
      <c r="J71" s="754"/>
      <c r="K71" s="754" t="s">
        <v>569</v>
      </c>
      <c r="L71" s="754" t="s">
        <v>569</v>
      </c>
      <c r="M71" s="754"/>
      <c r="N71" s="758">
        <v>61</v>
      </c>
    </row>
    <row r="72" spans="1:14" ht="8.25" customHeight="1" x14ac:dyDescent="0.25">
      <c r="B72" s="730">
        <v>22</v>
      </c>
      <c r="C72" s="480"/>
      <c r="D72" s="480" t="s">
        <v>569</v>
      </c>
      <c r="E72" s="480" t="s">
        <v>569</v>
      </c>
      <c r="F72" s="480" t="s">
        <v>569</v>
      </c>
      <c r="G72" s="731"/>
      <c r="H72" s="732"/>
      <c r="I72" s="733"/>
      <c r="J72" s="480"/>
      <c r="K72" s="480" t="s">
        <v>569</v>
      </c>
      <c r="L72" s="480" t="s">
        <v>569</v>
      </c>
      <c r="M72" s="480"/>
      <c r="N72" s="734">
        <v>62</v>
      </c>
    </row>
    <row r="73" spans="1:14" ht="26.4" x14ac:dyDescent="0.25">
      <c r="B73" s="1032">
        <v>23</v>
      </c>
      <c r="C73" s="1030" t="s">
        <v>6528</v>
      </c>
      <c r="D73" s="1033" t="s">
        <v>4642</v>
      </c>
      <c r="E73" s="1033" t="s">
        <v>4642</v>
      </c>
      <c r="F73" s="1033" t="s">
        <v>6489</v>
      </c>
      <c r="G73" s="1034"/>
      <c r="H73" s="732"/>
      <c r="I73" s="733"/>
      <c r="J73" s="480"/>
      <c r="K73" s="480" t="s">
        <v>569</v>
      </c>
      <c r="L73" s="480" t="s">
        <v>569</v>
      </c>
      <c r="M73" s="480"/>
      <c r="N73" s="734">
        <v>63</v>
      </c>
    </row>
    <row r="74" spans="1:14" ht="26.4" x14ac:dyDescent="0.25">
      <c r="B74" s="1032">
        <v>24</v>
      </c>
      <c r="C74" s="1030" t="s">
        <v>6529</v>
      </c>
      <c r="D74" s="1030" t="s">
        <v>4642</v>
      </c>
      <c r="E74" s="1030" t="s">
        <v>4642</v>
      </c>
      <c r="F74" s="1033" t="s">
        <v>6489</v>
      </c>
      <c r="G74" s="1034"/>
      <c r="H74" s="732"/>
      <c r="I74" s="733"/>
      <c r="J74" s="480"/>
      <c r="K74" s="480" t="s">
        <v>569</v>
      </c>
      <c r="L74" s="480" t="s">
        <v>569</v>
      </c>
      <c r="M74" s="480"/>
      <c r="N74" s="734">
        <v>64</v>
      </c>
    </row>
    <row r="75" spans="1:14" ht="8.25" customHeight="1" x14ac:dyDescent="0.25">
      <c r="B75" s="730">
        <v>25</v>
      </c>
      <c r="C75" s="480"/>
      <c r="D75" s="480" t="s">
        <v>569</v>
      </c>
      <c r="E75" s="480" t="s">
        <v>569</v>
      </c>
      <c r="F75" s="480"/>
      <c r="G75" s="731"/>
      <c r="H75" s="732"/>
      <c r="I75" s="733"/>
      <c r="J75" s="480"/>
      <c r="K75" s="480" t="s">
        <v>569</v>
      </c>
      <c r="L75" s="480" t="s">
        <v>569</v>
      </c>
      <c r="M75" s="480"/>
      <c r="N75" s="734">
        <v>65</v>
      </c>
    </row>
    <row r="76" spans="1:14" ht="8.25" customHeight="1" x14ac:dyDescent="0.25">
      <c r="B76" s="730">
        <v>26</v>
      </c>
      <c r="C76" s="480"/>
      <c r="D76" s="480" t="s">
        <v>569</v>
      </c>
      <c r="E76" s="480" t="s">
        <v>569</v>
      </c>
      <c r="F76" s="480"/>
      <c r="G76" s="731"/>
      <c r="H76" s="732"/>
      <c r="I76" s="733"/>
      <c r="J76" s="480"/>
      <c r="K76" s="480" t="s">
        <v>569</v>
      </c>
      <c r="L76" s="480" t="s">
        <v>569</v>
      </c>
      <c r="M76" s="480"/>
      <c r="N76" s="734">
        <v>66</v>
      </c>
    </row>
    <row r="77" spans="1:14" ht="8.25" customHeight="1" x14ac:dyDescent="0.25">
      <c r="B77" s="730">
        <v>27</v>
      </c>
      <c r="C77" s="480"/>
      <c r="D77" s="480" t="s">
        <v>569</v>
      </c>
      <c r="E77" s="480" t="s">
        <v>569</v>
      </c>
      <c r="F77" s="480"/>
      <c r="G77" s="731"/>
      <c r="H77" s="732"/>
      <c r="I77" s="733"/>
      <c r="J77" s="480"/>
      <c r="K77" s="480" t="s">
        <v>569</v>
      </c>
      <c r="L77" s="480" t="s">
        <v>569</v>
      </c>
      <c r="M77" s="480"/>
      <c r="N77" s="734">
        <v>67</v>
      </c>
    </row>
    <row r="78" spans="1:14" ht="8.25" customHeight="1" x14ac:dyDescent="0.25">
      <c r="B78" s="730">
        <v>28</v>
      </c>
      <c r="C78" s="480"/>
      <c r="D78" s="480" t="s">
        <v>569</v>
      </c>
      <c r="E78" s="480" t="s">
        <v>569</v>
      </c>
      <c r="F78" s="480"/>
      <c r="G78" s="731"/>
      <c r="H78" s="732"/>
      <c r="I78" s="733"/>
      <c r="J78" s="480"/>
      <c r="K78" s="480" t="s">
        <v>569</v>
      </c>
      <c r="L78" s="480" t="s">
        <v>569</v>
      </c>
      <c r="M78" s="480"/>
      <c r="N78" s="734">
        <v>68</v>
      </c>
    </row>
    <row r="79" spans="1:14" ht="8.25" customHeight="1" x14ac:dyDescent="0.25">
      <c r="B79" s="730">
        <v>29</v>
      </c>
      <c r="C79" s="480"/>
      <c r="D79" s="480" t="s">
        <v>569</v>
      </c>
      <c r="E79" s="480" t="s">
        <v>569</v>
      </c>
      <c r="F79" s="480"/>
      <c r="G79" s="731"/>
      <c r="H79" s="732"/>
      <c r="I79" s="733"/>
      <c r="J79" s="480"/>
      <c r="K79" s="480" t="s">
        <v>569</v>
      </c>
      <c r="L79" s="480" t="s">
        <v>569</v>
      </c>
      <c r="M79" s="480"/>
      <c r="N79" s="734">
        <v>69</v>
      </c>
    </row>
    <row r="80" spans="1:14" ht="8.25" customHeight="1" x14ac:dyDescent="0.25">
      <c r="B80" s="730">
        <v>30</v>
      </c>
      <c r="C80" s="480"/>
      <c r="D80" s="480" t="s">
        <v>569</v>
      </c>
      <c r="E80" s="480" t="s">
        <v>569</v>
      </c>
      <c r="F80" s="480"/>
      <c r="G80" s="731"/>
      <c r="H80" s="732"/>
      <c r="I80" s="733"/>
      <c r="J80" s="480"/>
      <c r="K80" s="480" t="s">
        <v>569</v>
      </c>
      <c r="L80" s="480" t="s">
        <v>569</v>
      </c>
      <c r="M80" s="480"/>
      <c r="N80" s="734">
        <v>70</v>
      </c>
    </row>
    <row r="81" spans="1:14" ht="8.25" customHeight="1" x14ac:dyDescent="0.25">
      <c r="B81" s="730">
        <v>31</v>
      </c>
      <c r="C81" s="480"/>
      <c r="D81" s="480" t="s">
        <v>569</v>
      </c>
      <c r="E81" s="480" t="s">
        <v>569</v>
      </c>
      <c r="F81" s="480"/>
      <c r="G81" s="731"/>
      <c r="H81" s="732"/>
      <c r="I81" s="733"/>
      <c r="J81" s="480"/>
      <c r="K81" s="480" t="s">
        <v>569</v>
      </c>
      <c r="L81" s="480" t="s">
        <v>569</v>
      </c>
      <c r="M81" s="480"/>
      <c r="N81" s="734">
        <v>71</v>
      </c>
    </row>
    <row r="82" spans="1:14" ht="8.25" customHeight="1" x14ac:dyDescent="0.25">
      <c r="B82" s="730">
        <v>32</v>
      </c>
      <c r="C82" s="480"/>
      <c r="D82" s="480" t="s">
        <v>569</v>
      </c>
      <c r="E82" s="480" t="s">
        <v>569</v>
      </c>
      <c r="F82" s="480"/>
      <c r="G82" s="731"/>
      <c r="H82" s="732"/>
      <c r="I82" s="733"/>
      <c r="J82" s="480"/>
      <c r="K82" s="480" t="s">
        <v>569</v>
      </c>
      <c r="L82" s="480" t="s">
        <v>569</v>
      </c>
      <c r="M82" s="480"/>
      <c r="N82" s="734">
        <v>72</v>
      </c>
    </row>
    <row r="83" spans="1:14" ht="8.25" customHeight="1" x14ac:dyDescent="0.25">
      <c r="B83" s="730">
        <v>33</v>
      </c>
      <c r="C83" s="480"/>
      <c r="D83" s="480" t="s">
        <v>569</v>
      </c>
      <c r="E83" s="480" t="s">
        <v>569</v>
      </c>
      <c r="F83" s="480"/>
      <c r="G83" s="731"/>
      <c r="H83" s="732"/>
      <c r="I83" s="733"/>
      <c r="J83" s="480"/>
      <c r="K83" s="480" t="s">
        <v>569</v>
      </c>
      <c r="L83" s="480" t="s">
        <v>569</v>
      </c>
      <c r="M83" s="480"/>
      <c r="N83" s="734">
        <v>73</v>
      </c>
    </row>
    <row r="84" spans="1:14" ht="8.25" customHeight="1" x14ac:dyDescent="0.25">
      <c r="B84" s="730">
        <v>34</v>
      </c>
      <c r="C84" s="480"/>
      <c r="D84" s="480" t="s">
        <v>569</v>
      </c>
      <c r="E84" s="480" t="s">
        <v>569</v>
      </c>
      <c r="F84" s="480"/>
      <c r="G84" s="731"/>
      <c r="H84" s="732"/>
      <c r="I84" s="733"/>
      <c r="J84" s="480"/>
      <c r="K84" s="480" t="s">
        <v>569</v>
      </c>
      <c r="L84" s="480" t="s">
        <v>569</v>
      </c>
      <c r="M84" s="480"/>
      <c r="N84" s="734">
        <v>74</v>
      </c>
    </row>
    <row r="85" spans="1:14" ht="8.25" customHeight="1" x14ac:dyDescent="0.25">
      <c r="B85" s="730">
        <v>35</v>
      </c>
      <c r="C85" s="480"/>
      <c r="D85" s="480" t="s">
        <v>569</v>
      </c>
      <c r="E85" s="480" t="s">
        <v>569</v>
      </c>
      <c r="F85" s="480"/>
      <c r="G85" s="731"/>
      <c r="H85" s="732"/>
      <c r="I85" s="733"/>
      <c r="J85" s="480"/>
      <c r="K85" s="480" t="s">
        <v>569</v>
      </c>
      <c r="L85" s="480" t="s">
        <v>569</v>
      </c>
      <c r="M85" s="480"/>
      <c r="N85" s="734">
        <v>75</v>
      </c>
    </row>
    <row r="86" spans="1:14" ht="8.25" customHeight="1" x14ac:dyDescent="0.25">
      <c r="B86" s="730">
        <v>36</v>
      </c>
      <c r="C86" s="480"/>
      <c r="D86" s="480" t="s">
        <v>569</v>
      </c>
      <c r="E86" s="480" t="s">
        <v>569</v>
      </c>
      <c r="F86" s="480"/>
      <c r="G86" s="731"/>
      <c r="H86" s="732"/>
      <c r="I86" s="733"/>
      <c r="J86" s="480"/>
      <c r="K86" s="480" t="s">
        <v>569</v>
      </c>
      <c r="L86" s="480" t="s">
        <v>569</v>
      </c>
      <c r="M86" s="480"/>
      <c r="N86" s="734">
        <v>76</v>
      </c>
    </row>
    <row r="87" spans="1:14" ht="8.25" customHeight="1" x14ac:dyDescent="0.25">
      <c r="B87" s="730">
        <v>37</v>
      </c>
      <c r="C87" s="480"/>
      <c r="D87" s="480" t="s">
        <v>569</v>
      </c>
      <c r="E87" s="480" t="s">
        <v>569</v>
      </c>
      <c r="F87" s="480"/>
      <c r="G87" s="731"/>
      <c r="H87" s="732"/>
      <c r="I87" s="733"/>
      <c r="J87" s="480"/>
      <c r="K87" s="480" t="s">
        <v>569</v>
      </c>
      <c r="L87" s="480" t="s">
        <v>569</v>
      </c>
      <c r="M87" s="480"/>
      <c r="N87" s="734">
        <v>77</v>
      </c>
    </row>
    <row r="88" spans="1:14" ht="8.25" customHeight="1" x14ac:dyDescent="0.25">
      <c r="B88" s="730">
        <v>38</v>
      </c>
      <c r="C88" s="480"/>
      <c r="D88" s="480" t="s">
        <v>569</v>
      </c>
      <c r="E88" s="480" t="s">
        <v>569</v>
      </c>
      <c r="F88" s="480"/>
      <c r="G88" s="731"/>
      <c r="H88" s="732"/>
      <c r="I88" s="733"/>
      <c r="J88" s="480"/>
      <c r="K88" s="480" t="s">
        <v>569</v>
      </c>
      <c r="L88" s="480" t="s">
        <v>569</v>
      </c>
      <c r="M88" s="480"/>
      <c r="N88" s="734">
        <v>78</v>
      </c>
    </row>
    <row r="89" spans="1:14" ht="8.25" customHeight="1" x14ac:dyDescent="0.25">
      <c r="B89" s="730">
        <v>39</v>
      </c>
      <c r="C89" s="480"/>
      <c r="D89" s="480" t="s">
        <v>569</v>
      </c>
      <c r="E89" s="480" t="s">
        <v>569</v>
      </c>
      <c r="F89" s="480"/>
      <c r="G89" s="731"/>
      <c r="H89" s="732"/>
      <c r="I89" s="733"/>
      <c r="J89" s="480"/>
      <c r="K89" s="480" t="s">
        <v>569</v>
      </c>
      <c r="L89" s="480" t="s">
        <v>569</v>
      </c>
      <c r="M89" s="480"/>
      <c r="N89" s="734">
        <v>79</v>
      </c>
    </row>
    <row r="90" spans="1:14" ht="8.25" customHeight="1" thickBot="1" x14ac:dyDescent="0.3">
      <c r="B90" s="735">
        <v>40</v>
      </c>
      <c r="C90" s="736"/>
      <c r="D90" s="736" t="s">
        <v>569</v>
      </c>
      <c r="E90" s="736" t="s">
        <v>569</v>
      </c>
      <c r="F90" s="736"/>
      <c r="G90" s="737"/>
      <c r="H90" s="738"/>
      <c r="I90" s="739"/>
      <c r="J90" s="736"/>
      <c r="K90" s="736" t="s">
        <v>569</v>
      </c>
      <c r="L90" s="736" t="s">
        <v>569</v>
      </c>
      <c r="M90" s="736"/>
      <c r="N90" s="740">
        <v>80</v>
      </c>
    </row>
    <row r="91" spans="1:14" ht="24.75" customHeight="1" x14ac:dyDescent="0.25">
      <c r="I91" s="497" t="s">
        <v>6491</v>
      </c>
      <c r="J91" s="741">
        <f>SUM(G51:G90,I51:I90)</f>
        <v>0</v>
      </c>
    </row>
    <row r="92" spans="1:14" ht="18.899999999999999" customHeight="1" x14ac:dyDescent="0.25"/>
    <row r="93" spans="1:14" ht="18.899999999999999" customHeight="1" x14ac:dyDescent="0.25">
      <c r="C93" s="723" t="s">
        <v>6530</v>
      </c>
      <c r="J93" s="497" t="s">
        <v>6444</v>
      </c>
      <c r="K93" s="496"/>
      <c r="L93" s="496"/>
      <c r="M93" s="497" t="s">
        <v>6445</v>
      </c>
    </row>
    <row r="94" spans="1:14" ht="18.899999999999999" customHeight="1" thickBot="1" x14ac:dyDescent="0.3">
      <c r="C94" s="723" t="s">
        <v>6531</v>
      </c>
    </row>
    <row r="95" spans="1:14" ht="25.5" customHeight="1" x14ac:dyDescent="0.25">
      <c r="B95" s="724" t="s">
        <v>6447</v>
      </c>
      <c r="C95" s="725" t="s">
        <v>4572</v>
      </c>
      <c r="D95" s="725" t="s">
        <v>6449</v>
      </c>
      <c r="E95" s="725" t="s">
        <v>6450</v>
      </c>
      <c r="F95" s="725" t="s">
        <v>6451</v>
      </c>
      <c r="G95" s="726" t="s">
        <v>6452</v>
      </c>
      <c r="H95" s="742"/>
      <c r="I95" s="728" t="s">
        <v>6452</v>
      </c>
      <c r="J95" s="725" t="s">
        <v>6451</v>
      </c>
      <c r="K95" s="725" t="s">
        <v>6449</v>
      </c>
      <c r="L95" s="725" t="s">
        <v>6450</v>
      </c>
      <c r="M95" s="725" t="s">
        <v>4572</v>
      </c>
      <c r="N95" s="729" t="s">
        <v>6447</v>
      </c>
    </row>
    <row r="96" spans="1:14" s="762" customFormat="1" ht="11.25" customHeight="1" x14ac:dyDescent="0.25">
      <c r="A96" s="761"/>
      <c r="B96" s="752">
        <v>1</v>
      </c>
      <c r="C96" s="754"/>
      <c r="D96" s="754" t="s">
        <v>569</v>
      </c>
      <c r="E96" s="754" t="s">
        <v>569</v>
      </c>
      <c r="F96" s="754"/>
      <c r="G96" s="755"/>
      <c r="H96" s="756"/>
      <c r="I96" s="757"/>
      <c r="J96" s="754"/>
      <c r="K96" s="754" t="s">
        <v>569</v>
      </c>
      <c r="L96" s="754" t="s">
        <v>569</v>
      </c>
      <c r="M96" s="753"/>
      <c r="N96" s="758">
        <v>41</v>
      </c>
    </row>
    <row r="97" spans="1:15" s="762" customFormat="1" ht="11.25" customHeight="1" x14ac:dyDescent="0.25">
      <c r="A97" s="761" t="s">
        <v>6532</v>
      </c>
      <c r="B97" s="752">
        <v>2</v>
      </c>
      <c r="C97" s="763" t="s">
        <v>6533</v>
      </c>
      <c r="D97" s="754" t="s">
        <v>569</v>
      </c>
      <c r="E97" s="754" t="s">
        <v>569</v>
      </c>
      <c r="F97" s="754"/>
      <c r="G97" s="755"/>
      <c r="H97" s="756"/>
      <c r="I97" s="759"/>
      <c r="J97" s="754"/>
      <c r="K97" s="754" t="s">
        <v>569</v>
      </c>
      <c r="L97" s="754" t="s">
        <v>569</v>
      </c>
      <c r="M97" s="753"/>
      <c r="N97" s="758">
        <v>42</v>
      </c>
      <c r="O97" s="762" t="s">
        <v>6534</v>
      </c>
    </row>
    <row r="98" spans="1:15" s="762" customFormat="1" ht="11.25" customHeight="1" x14ac:dyDescent="0.25">
      <c r="A98" s="761"/>
      <c r="B98" s="752">
        <v>3</v>
      </c>
      <c r="C98" s="753" t="s">
        <v>6535</v>
      </c>
      <c r="D98" s="754" t="s">
        <v>569</v>
      </c>
      <c r="E98" s="754" t="s">
        <v>569</v>
      </c>
      <c r="F98" s="754"/>
      <c r="G98" s="755"/>
      <c r="H98" s="756"/>
      <c r="I98" s="766"/>
      <c r="J98" s="767"/>
      <c r="K98" s="767" t="s">
        <v>569</v>
      </c>
      <c r="L98" s="767" t="s">
        <v>569</v>
      </c>
      <c r="M98" s="768"/>
      <c r="N98" s="769">
        <v>43</v>
      </c>
    </row>
    <row r="99" spans="1:15" s="762" customFormat="1" ht="20.25" customHeight="1" x14ac:dyDescent="0.25">
      <c r="A99" s="761"/>
      <c r="B99" s="752">
        <v>4</v>
      </c>
      <c r="C99" s="753" t="s">
        <v>6536</v>
      </c>
      <c r="D99" s="754" t="s">
        <v>569</v>
      </c>
      <c r="E99" s="754" t="s">
        <v>569</v>
      </c>
      <c r="F99" s="754"/>
      <c r="G99" s="755"/>
      <c r="H99" s="756"/>
      <c r="I99" s="818"/>
      <c r="J99" s="811" t="s">
        <v>6537</v>
      </c>
      <c r="K99" s="811" t="s">
        <v>4642</v>
      </c>
      <c r="L99" s="811" t="s">
        <v>4642</v>
      </c>
      <c r="M99" s="810" t="s">
        <v>6538</v>
      </c>
      <c r="N99" s="816">
        <v>44</v>
      </c>
    </row>
    <row r="100" spans="1:15" s="762" customFormat="1" ht="15.75" customHeight="1" x14ac:dyDescent="0.25">
      <c r="A100" s="761"/>
      <c r="B100" s="752">
        <v>5</v>
      </c>
      <c r="C100" s="753" t="s">
        <v>6539</v>
      </c>
      <c r="D100" s="754" t="s">
        <v>569</v>
      </c>
      <c r="E100" s="754" t="s">
        <v>569</v>
      </c>
      <c r="F100" s="754"/>
      <c r="G100" s="755"/>
      <c r="H100" s="756"/>
      <c r="I100" s="757"/>
      <c r="J100" s="754"/>
      <c r="K100" s="754" t="s">
        <v>569</v>
      </c>
      <c r="L100" s="754" t="s">
        <v>569</v>
      </c>
      <c r="M100" s="754"/>
      <c r="N100" s="758">
        <v>45</v>
      </c>
    </row>
    <row r="101" spans="1:15" s="762" customFormat="1" ht="15.75" customHeight="1" x14ac:dyDescent="0.25">
      <c r="A101" s="761" t="s">
        <v>6532</v>
      </c>
      <c r="B101" s="752">
        <v>6</v>
      </c>
      <c r="C101" s="763" t="s">
        <v>6540</v>
      </c>
      <c r="D101" s="754" t="s">
        <v>569</v>
      </c>
      <c r="E101" s="754" t="s">
        <v>569</v>
      </c>
      <c r="F101" s="754"/>
      <c r="G101" s="755"/>
      <c r="H101" s="756"/>
      <c r="I101" s="757"/>
      <c r="J101" s="754"/>
      <c r="K101" s="754" t="s">
        <v>569</v>
      </c>
      <c r="L101" s="754" t="s">
        <v>569</v>
      </c>
      <c r="M101" s="754"/>
      <c r="N101" s="758">
        <v>46</v>
      </c>
    </row>
    <row r="102" spans="1:15" s="762" customFormat="1" ht="20.25" customHeight="1" x14ac:dyDescent="0.25">
      <c r="A102" s="761"/>
      <c r="B102" s="819">
        <v>7</v>
      </c>
      <c r="C102" s="820" t="s">
        <v>6541</v>
      </c>
      <c r="D102" s="821" t="s">
        <v>4642</v>
      </c>
      <c r="E102" s="821" t="s">
        <v>4642</v>
      </c>
      <c r="F102" s="821" t="s">
        <v>6480</v>
      </c>
      <c r="G102" s="822"/>
      <c r="H102" s="756"/>
      <c r="I102" s="818"/>
      <c r="J102" s="811" t="s">
        <v>6457</v>
      </c>
      <c r="K102" s="811" t="s">
        <v>4642</v>
      </c>
      <c r="L102" s="811" t="s">
        <v>4642</v>
      </c>
      <c r="M102" s="810" t="s">
        <v>6542</v>
      </c>
      <c r="N102" s="816">
        <v>47</v>
      </c>
    </row>
    <row r="103" spans="1:15" s="762" customFormat="1" ht="20.25" customHeight="1" x14ac:dyDescent="0.25">
      <c r="A103" s="761" t="s">
        <v>6532</v>
      </c>
      <c r="B103" s="752">
        <v>8</v>
      </c>
      <c r="C103" s="763"/>
      <c r="D103" s="754" t="s">
        <v>569</v>
      </c>
      <c r="E103" s="754" t="s">
        <v>569</v>
      </c>
      <c r="F103" s="754"/>
      <c r="G103" s="755"/>
      <c r="H103" s="756"/>
      <c r="I103" s="818"/>
      <c r="J103" s="811" t="s">
        <v>6480</v>
      </c>
      <c r="K103" s="811" t="s">
        <v>4642</v>
      </c>
      <c r="L103" s="811" t="s">
        <v>4642</v>
      </c>
      <c r="M103" s="810" t="s">
        <v>6543</v>
      </c>
      <c r="N103" s="816">
        <v>48</v>
      </c>
    </row>
    <row r="104" spans="1:15" s="762" customFormat="1" ht="20.25" customHeight="1" x14ac:dyDescent="0.25">
      <c r="A104" s="761" t="s">
        <v>6532</v>
      </c>
      <c r="B104" s="752">
        <v>9</v>
      </c>
      <c r="C104" s="763"/>
      <c r="D104" s="754" t="s">
        <v>569</v>
      </c>
      <c r="E104" s="754" t="s">
        <v>569</v>
      </c>
      <c r="F104" s="754"/>
      <c r="G104" s="755"/>
      <c r="H104" s="756"/>
      <c r="I104" s="818"/>
      <c r="J104" s="811" t="s">
        <v>6457</v>
      </c>
      <c r="K104" s="811" t="s">
        <v>4642</v>
      </c>
      <c r="L104" s="811" t="s">
        <v>4642</v>
      </c>
      <c r="M104" s="810" t="s">
        <v>6544</v>
      </c>
      <c r="N104" s="816">
        <v>49</v>
      </c>
    </row>
    <row r="105" spans="1:15" s="762" customFormat="1" ht="20.25" customHeight="1" x14ac:dyDescent="0.25">
      <c r="A105" s="761"/>
      <c r="B105" s="809">
        <v>10</v>
      </c>
      <c r="C105" s="810" t="s">
        <v>6545</v>
      </c>
      <c r="D105" s="811" t="s">
        <v>4642</v>
      </c>
      <c r="E105" s="811" t="s">
        <v>4642</v>
      </c>
      <c r="F105" s="811" t="s">
        <v>6457</v>
      </c>
      <c r="G105" s="812"/>
      <c r="H105" s="756"/>
      <c r="I105" s="757"/>
      <c r="J105" s="754"/>
      <c r="K105" s="754" t="s">
        <v>569</v>
      </c>
      <c r="L105" s="754" t="s">
        <v>569</v>
      </c>
      <c r="M105" s="754"/>
      <c r="N105" s="758">
        <v>50</v>
      </c>
    </row>
    <row r="106" spans="1:15" s="762" customFormat="1" ht="20.25" customHeight="1" x14ac:dyDescent="0.25">
      <c r="A106" s="761" t="s">
        <v>6532</v>
      </c>
      <c r="B106" s="752">
        <v>11</v>
      </c>
      <c r="C106" s="763"/>
      <c r="D106" s="754" t="s">
        <v>569</v>
      </c>
      <c r="E106" s="754" t="s">
        <v>569</v>
      </c>
      <c r="F106" s="754"/>
      <c r="G106" s="755"/>
      <c r="H106" s="756"/>
      <c r="I106" s="757"/>
      <c r="J106" s="754"/>
      <c r="K106" s="754" t="s">
        <v>569</v>
      </c>
      <c r="L106" s="754" t="s">
        <v>569</v>
      </c>
      <c r="M106" s="753"/>
      <c r="N106" s="758">
        <v>51</v>
      </c>
      <c r="O106" s="762" t="s">
        <v>6546</v>
      </c>
    </row>
    <row r="107" spans="1:15" s="762" customFormat="1" ht="20.25" customHeight="1" x14ac:dyDescent="0.25">
      <c r="A107" s="761"/>
      <c r="B107" s="809">
        <v>12</v>
      </c>
      <c r="C107" s="810" t="s">
        <v>6547</v>
      </c>
      <c r="D107" s="811" t="s">
        <v>4642</v>
      </c>
      <c r="E107" s="811" t="s">
        <v>4642</v>
      </c>
      <c r="F107" s="811" t="s">
        <v>6480</v>
      </c>
      <c r="G107" s="812"/>
      <c r="H107" s="756"/>
      <c r="I107" s="815"/>
      <c r="J107" s="811" t="s">
        <v>6457</v>
      </c>
      <c r="K107" s="811" t="s">
        <v>4642</v>
      </c>
      <c r="L107" s="811" t="s">
        <v>4642</v>
      </c>
      <c r="M107" s="810" t="s">
        <v>6548</v>
      </c>
      <c r="N107" s="816">
        <v>52</v>
      </c>
    </row>
    <row r="108" spans="1:15" s="762" customFormat="1" ht="20.25" customHeight="1" x14ac:dyDescent="0.25">
      <c r="A108" s="761"/>
      <c r="B108" s="752">
        <v>13</v>
      </c>
      <c r="C108" s="791"/>
      <c r="D108" s="754" t="s">
        <v>6549</v>
      </c>
      <c r="E108" s="754" t="s">
        <v>6549</v>
      </c>
      <c r="F108" s="754"/>
      <c r="G108" s="755"/>
      <c r="H108" s="756"/>
      <c r="I108" s="815"/>
      <c r="J108" s="811" t="s">
        <v>6457</v>
      </c>
      <c r="K108" s="811" t="s">
        <v>4642</v>
      </c>
      <c r="L108" s="811" t="s">
        <v>4642</v>
      </c>
      <c r="M108" s="810" t="s">
        <v>6550</v>
      </c>
      <c r="N108" s="816">
        <v>53</v>
      </c>
    </row>
    <row r="109" spans="1:15" s="762" customFormat="1" ht="20.25" customHeight="1" x14ac:dyDescent="0.25">
      <c r="A109" s="761" t="s">
        <v>6532</v>
      </c>
      <c r="B109" s="752">
        <v>14</v>
      </c>
      <c r="C109" s="763"/>
      <c r="D109" s="754" t="s">
        <v>569</v>
      </c>
      <c r="E109" s="754" t="s">
        <v>569</v>
      </c>
      <c r="F109" s="754"/>
      <c r="G109" s="755"/>
      <c r="H109" s="756"/>
      <c r="I109" s="818"/>
      <c r="J109" s="811" t="s">
        <v>6457</v>
      </c>
      <c r="K109" s="811" t="s">
        <v>4642</v>
      </c>
      <c r="L109" s="811" t="s">
        <v>4642</v>
      </c>
      <c r="M109" s="810" t="s">
        <v>6551</v>
      </c>
      <c r="N109" s="816">
        <v>54</v>
      </c>
    </row>
    <row r="110" spans="1:15" s="762" customFormat="1" ht="20.25" customHeight="1" x14ac:dyDescent="0.25">
      <c r="A110" s="761" t="s">
        <v>6552</v>
      </c>
      <c r="B110" s="752">
        <v>15</v>
      </c>
      <c r="C110" s="763"/>
      <c r="D110" s="754" t="s">
        <v>569</v>
      </c>
      <c r="E110" s="754" t="s">
        <v>569</v>
      </c>
      <c r="F110" s="754"/>
      <c r="G110" s="765"/>
      <c r="H110" s="756"/>
      <c r="I110" s="818"/>
      <c r="J110" s="811" t="s">
        <v>6457</v>
      </c>
      <c r="K110" s="811" t="s">
        <v>4642</v>
      </c>
      <c r="L110" s="811" t="s">
        <v>4642</v>
      </c>
      <c r="M110" s="810" t="s">
        <v>6553</v>
      </c>
      <c r="N110" s="816">
        <v>55</v>
      </c>
    </row>
    <row r="111" spans="1:15" s="762" customFormat="1" ht="20.25" customHeight="1" x14ac:dyDescent="0.25">
      <c r="A111" s="761"/>
      <c r="B111" s="752">
        <v>16</v>
      </c>
      <c r="C111" s="753"/>
      <c r="D111" s="754" t="s">
        <v>569</v>
      </c>
      <c r="E111" s="754" t="s">
        <v>569</v>
      </c>
      <c r="F111" s="754"/>
      <c r="G111" s="770"/>
      <c r="H111" s="756"/>
      <c r="I111" s="818"/>
      <c r="J111" s="811" t="s">
        <v>6457</v>
      </c>
      <c r="K111" s="811" t="s">
        <v>4642</v>
      </c>
      <c r="L111" s="811" t="s">
        <v>4642</v>
      </c>
      <c r="M111" s="810" t="s">
        <v>6554</v>
      </c>
      <c r="N111" s="816">
        <v>56</v>
      </c>
    </row>
    <row r="112" spans="1:15" s="762" customFormat="1" ht="20.25" customHeight="1" x14ac:dyDescent="0.25">
      <c r="A112" s="761"/>
      <c r="B112" s="752">
        <v>17</v>
      </c>
      <c r="C112" s="753"/>
      <c r="D112" s="754" t="s">
        <v>569</v>
      </c>
      <c r="E112" s="754" t="s">
        <v>569</v>
      </c>
      <c r="F112" s="754"/>
      <c r="G112" s="770"/>
      <c r="H112" s="756"/>
      <c r="I112" s="818"/>
      <c r="J112" s="811" t="s">
        <v>6457</v>
      </c>
      <c r="K112" s="811" t="s">
        <v>4642</v>
      </c>
      <c r="L112" s="811" t="s">
        <v>4642</v>
      </c>
      <c r="M112" s="810" t="s">
        <v>6555</v>
      </c>
      <c r="N112" s="816">
        <v>57</v>
      </c>
    </row>
    <row r="113" spans="1:14" s="762" customFormat="1" ht="20.25" customHeight="1" x14ac:dyDescent="0.25">
      <c r="A113" s="761"/>
      <c r="B113" s="752">
        <v>18</v>
      </c>
      <c r="C113" s="753"/>
      <c r="D113" s="754" t="s">
        <v>569</v>
      </c>
      <c r="E113" s="754" t="s">
        <v>569</v>
      </c>
      <c r="F113" s="754"/>
      <c r="G113" s="770"/>
      <c r="H113" s="756"/>
      <c r="I113" s="818"/>
      <c r="J113" s="811" t="s">
        <v>6457</v>
      </c>
      <c r="K113" s="811" t="s">
        <v>4642</v>
      </c>
      <c r="L113" s="811" t="s">
        <v>4642</v>
      </c>
      <c r="M113" s="810" t="s">
        <v>6556</v>
      </c>
      <c r="N113" s="816">
        <v>58</v>
      </c>
    </row>
    <row r="114" spans="1:14" s="762" customFormat="1" ht="20.25" customHeight="1" x14ac:dyDescent="0.25">
      <c r="A114" s="761" t="s">
        <v>6532</v>
      </c>
      <c r="B114" s="752">
        <v>19</v>
      </c>
      <c r="C114" s="753"/>
      <c r="D114" s="754" t="s">
        <v>569</v>
      </c>
      <c r="E114" s="754" t="s">
        <v>569</v>
      </c>
      <c r="F114" s="754"/>
      <c r="G114" s="770"/>
      <c r="H114" s="756"/>
      <c r="I114" s="818"/>
      <c r="J114" s="811" t="s">
        <v>6457</v>
      </c>
      <c r="K114" s="811" t="s">
        <v>4642</v>
      </c>
      <c r="L114" s="811" t="s">
        <v>4642</v>
      </c>
      <c r="M114" s="810" t="s">
        <v>6557</v>
      </c>
      <c r="N114" s="816">
        <v>59</v>
      </c>
    </row>
    <row r="115" spans="1:14" s="762" customFormat="1" ht="20.25" customHeight="1" x14ac:dyDescent="0.25">
      <c r="A115" s="761" t="s">
        <v>6532</v>
      </c>
      <c r="B115" s="752">
        <v>20</v>
      </c>
      <c r="C115" s="753"/>
      <c r="D115" s="754" t="s">
        <v>569</v>
      </c>
      <c r="E115" s="754" t="s">
        <v>569</v>
      </c>
      <c r="F115" s="754"/>
      <c r="G115" s="770"/>
      <c r="H115" s="756"/>
      <c r="I115" s="818"/>
      <c r="J115" s="811" t="s">
        <v>6457</v>
      </c>
      <c r="K115" s="811" t="s">
        <v>4642</v>
      </c>
      <c r="L115" s="811" t="s">
        <v>4642</v>
      </c>
      <c r="M115" s="810" t="s">
        <v>6558</v>
      </c>
      <c r="N115" s="816">
        <v>60</v>
      </c>
    </row>
    <row r="116" spans="1:14" s="762" customFormat="1" ht="20.25" customHeight="1" x14ac:dyDescent="0.25">
      <c r="A116" s="761" t="s">
        <v>6552</v>
      </c>
      <c r="B116" s="752">
        <v>21</v>
      </c>
      <c r="C116" s="763"/>
      <c r="D116" s="754" t="s">
        <v>569</v>
      </c>
      <c r="E116" s="754" t="s">
        <v>569</v>
      </c>
      <c r="F116" s="754"/>
      <c r="G116" s="755"/>
      <c r="H116" s="756"/>
      <c r="I116" s="818"/>
      <c r="J116" s="811" t="s">
        <v>6457</v>
      </c>
      <c r="K116" s="811" t="s">
        <v>4642</v>
      </c>
      <c r="L116" s="811" t="s">
        <v>4642</v>
      </c>
      <c r="M116" s="810" t="s">
        <v>6559</v>
      </c>
      <c r="N116" s="816">
        <v>61</v>
      </c>
    </row>
    <row r="117" spans="1:14" s="762" customFormat="1" ht="20.25" customHeight="1" x14ac:dyDescent="0.25">
      <c r="A117" s="761"/>
      <c r="B117" s="809">
        <v>22</v>
      </c>
      <c r="C117" s="814" t="s">
        <v>6560</v>
      </c>
      <c r="D117" s="811" t="s">
        <v>4642</v>
      </c>
      <c r="E117" s="811" t="s">
        <v>4642</v>
      </c>
      <c r="F117" s="811" t="s">
        <v>6480</v>
      </c>
      <c r="G117" s="812"/>
      <c r="H117" s="756"/>
      <c r="I117" s="818"/>
      <c r="J117" s="811" t="s">
        <v>6457</v>
      </c>
      <c r="K117" s="811" t="s">
        <v>4642</v>
      </c>
      <c r="L117" s="811" t="s">
        <v>4642</v>
      </c>
      <c r="M117" s="810" t="s">
        <v>6561</v>
      </c>
      <c r="N117" s="816">
        <v>62</v>
      </c>
    </row>
    <row r="118" spans="1:14" s="762" customFormat="1" ht="20.25" customHeight="1" x14ac:dyDescent="0.25">
      <c r="A118" s="761"/>
      <c r="B118" s="809">
        <v>23</v>
      </c>
      <c r="C118" s="814" t="s">
        <v>6562</v>
      </c>
      <c r="D118" s="811" t="s">
        <v>4642</v>
      </c>
      <c r="E118" s="811" t="s">
        <v>4642</v>
      </c>
      <c r="F118" s="811" t="s">
        <v>6480</v>
      </c>
      <c r="G118" s="812"/>
      <c r="H118" s="756"/>
      <c r="I118" s="818"/>
      <c r="J118" s="811" t="s">
        <v>6457</v>
      </c>
      <c r="K118" s="811" t="s">
        <v>4642</v>
      </c>
      <c r="L118" s="811" t="s">
        <v>4642</v>
      </c>
      <c r="M118" s="810" t="s">
        <v>6563</v>
      </c>
      <c r="N118" s="816">
        <v>63</v>
      </c>
    </row>
    <row r="119" spans="1:14" s="762" customFormat="1" ht="20.25" customHeight="1" x14ac:dyDescent="0.25">
      <c r="A119" s="761"/>
      <c r="B119" s="752">
        <v>24</v>
      </c>
      <c r="C119" s="754"/>
      <c r="D119" s="754" t="s">
        <v>569</v>
      </c>
      <c r="E119" s="754" t="s">
        <v>569</v>
      </c>
      <c r="F119" s="754"/>
      <c r="G119" s="755"/>
      <c r="H119" s="756"/>
      <c r="I119" s="818"/>
      <c r="J119" s="811" t="s">
        <v>6480</v>
      </c>
      <c r="K119" s="811" t="s">
        <v>4642</v>
      </c>
      <c r="L119" s="811" t="s">
        <v>4642</v>
      </c>
      <c r="M119" s="810" t="s">
        <v>6564</v>
      </c>
      <c r="N119" s="816">
        <v>64</v>
      </c>
    </row>
    <row r="120" spans="1:14" s="762" customFormat="1" ht="20.25" customHeight="1" x14ac:dyDescent="0.25">
      <c r="A120" s="761"/>
      <c r="B120" s="752">
        <v>25</v>
      </c>
      <c r="C120" s="754"/>
      <c r="D120" s="754" t="s">
        <v>569</v>
      </c>
      <c r="E120" s="754" t="s">
        <v>569</v>
      </c>
      <c r="F120" s="754"/>
      <c r="G120" s="755"/>
      <c r="H120" s="756"/>
      <c r="I120" s="818"/>
      <c r="J120" s="811" t="s">
        <v>6457</v>
      </c>
      <c r="K120" s="811" t="s">
        <v>4642</v>
      </c>
      <c r="L120" s="811" t="s">
        <v>4642</v>
      </c>
      <c r="M120" s="810" t="s">
        <v>6565</v>
      </c>
      <c r="N120" s="816">
        <v>65</v>
      </c>
    </row>
    <row r="121" spans="1:14" s="762" customFormat="1" ht="20.25" customHeight="1" x14ac:dyDescent="0.25">
      <c r="A121" s="761"/>
      <c r="B121" s="752">
        <v>26</v>
      </c>
      <c r="C121" s="754"/>
      <c r="D121" s="754" t="s">
        <v>569</v>
      </c>
      <c r="E121" s="754" t="s">
        <v>569</v>
      </c>
      <c r="F121" s="754"/>
      <c r="G121" s="755"/>
      <c r="H121" s="756"/>
      <c r="I121" s="818"/>
      <c r="J121" s="811" t="s">
        <v>6480</v>
      </c>
      <c r="K121" s="811" t="s">
        <v>4642</v>
      </c>
      <c r="L121" s="811" t="s">
        <v>4642</v>
      </c>
      <c r="M121" s="810" t="s">
        <v>6566</v>
      </c>
      <c r="N121" s="816">
        <v>66</v>
      </c>
    </row>
    <row r="122" spans="1:14" s="762" customFormat="1" ht="20.25" customHeight="1" x14ac:dyDescent="0.25">
      <c r="A122" s="761"/>
      <c r="B122" s="752">
        <v>27</v>
      </c>
      <c r="C122" s="754"/>
      <c r="D122" s="754" t="s">
        <v>569</v>
      </c>
      <c r="E122" s="754" t="s">
        <v>569</v>
      </c>
      <c r="F122" s="754"/>
      <c r="G122" s="755"/>
      <c r="H122" s="756"/>
      <c r="I122" s="818"/>
      <c r="J122" s="811" t="s">
        <v>6480</v>
      </c>
      <c r="K122" s="811" t="s">
        <v>4642</v>
      </c>
      <c r="L122" s="811" t="s">
        <v>4642</v>
      </c>
      <c r="M122" s="810" t="s">
        <v>6567</v>
      </c>
      <c r="N122" s="816">
        <v>67</v>
      </c>
    </row>
    <row r="123" spans="1:14" ht="9" customHeight="1" x14ac:dyDescent="0.25">
      <c r="B123" s="730">
        <v>28</v>
      </c>
      <c r="C123" s="480"/>
      <c r="D123" s="480" t="s">
        <v>569</v>
      </c>
      <c r="E123" s="480" t="s">
        <v>569</v>
      </c>
      <c r="F123" s="480"/>
      <c r="G123" s="731"/>
      <c r="H123" s="732"/>
      <c r="I123" s="733"/>
      <c r="J123" s="480"/>
      <c r="K123" s="480" t="s">
        <v>569</v>
      </c>
      <c r="L123" s="480" t="s">
        <v>569</v>
      </c>
      <c r="M123" s="480"/>
      <c r="N123" s="734">
        <v>68</v>
      </c>
    </row>
    <row r="124" spans="1:14" ht="9" customHeight="1" x14ac:dyDescent="0.25">
      <c r="B124" s="730">
        <v>29</v>
      </c>
      <c r="C124" s="480"/>
      <c r="D124" s="480" t="s">
        <v>569</v>
      </c>
      <c r="E124" s="480" t="s">
        <v>569</v>
      </c>
      <c r="F124" s="480"/>
      <c r="G124" s="731"/>
      <c r="H124" s="732"/>
      <c r="I124" s="733"/>
      <c r="J124" s="480"/>
      <c r="K124" s="480" t="s">
        <v>569</v>
      </c>
      <c r="L124" s="480" t="s">
        <v>569</v>
      </c>
      <c r="M124" s="480"/>
      <c r="N124" s="734">
        <v>69</v>
      </c>
    </row>
    <row r="125" spans="1:14" ht="9" customHeight="1" x14ac:dyDescent="0.25">
      <c r="B125" s="730">
        <v>30</v>
      </c>
      <c r="C125" s="480"/>
      <c r="D125" s="480" t="s">
        <v>569</v>
      </c>
      <c r="E125" s="480" t="s">
        <v>569</v>
      </c>
      <c r="F125" s="480"/>
      <c r="G125" s="731"/>
      <c r="H125" s="732"/>
      <c r="I125" s="733"/>
      <c r="J125" s="480"/>
      <c r="K125" s="480" t="s">
        <v>569</v>
      </c>
      <c r="L125" s="480" t="s">
        <v>569</v>
      </c>
      <c r="M125" s="480"/>
      <c r="N125" s="734">
        <v>70</v>
      </c>
    </row>
    <row r="126" spans="1:14" ht="9" customHeight="1" x14ac:dyDescent="0.25">
      <c r="B126" s="730">
        <v>31</v>
      </c>
      <c r="C126" s="480"/>
      <c r="D126" s="480" t="s">
        <v>569</v>
      </c>
      <c r="E126" s="480" t="s">
        <v>569</v>
      </c>
      <c r="F126" s="480"/>
      <c r="G126" s="731"/>
      <c r="H126" s="732"/>
      <c r="I126" s="733"/>
      <c r="J126" s="480"/>
      <c r="K126" s="480" t="s">
        <v>569</v>
      </c>
      <c r="L126" s="480" t="s">
        <v>569</v>
      </c>
      <c r="M126" s="480"/>
      <c r="N126" s="734">
        <v>71</v>
      </c>
    </row>
    <row r="127" spans="1:14" ht="9" customHeight="1" x14ac:dyDescent="0.25">
      <c r="B127" s="730">
        <v>32</v>
      </c>
      <c r="C127" s="480"/>
      <c r="D127" s="480" t="s">
        <v>569</v>
      </c>
      <c r="E127" s="480" t="s">
        <v>569</v>
      </c>
      <c r="F127" s="480"/>
      <c r="G127" s="731"/>
      <c r="H127" s="732"/>
      <c r="I127" s="733"/>
      <c r="J127" s="480"/>
      <c r="K127" s="480" t="s">
        <v>569</v>
      </c>
      <c r="L127" s="480" t="s">
        <v>569</v>
      </c>
      <c r="M127" s="480"/>
      <c r="N127" s="734">
        <v>72</v>
      </c>
    </row>
    <row r="128" spans="1:14" ht="9" customHeight="1" x14ac:dyDescent="0.25">
      <c r="B128" s="730">
        <v>33</v>
      </c>
      <c r="C128" s="480"/>
      <c r="D128" s="480" t="s">
        <v>569</v>
      </c>
      <c r="E128" s="480" t="s">
        <v>569</v>
      </c>
      <c r="F128" s="480"/>
      <c r="G128" s="731"/>
      <c r="H128" s="732"/>
      <c r="I128" s="733"/>
      <c r="J128" s="480"/>
      <c r="K128" s="480" t="s">
        <v>569</v>
      </c>
      <c r="L128" s="480" t="s">
        <v>569</v>
      </c>
      <c r="M128" s="480"/>
      <c r="N128" s="734">
        <v>73</v>
      </c>
    </row>
    <row r="129" spans="1:15" ht="9" customHeight="1" x14ac:dyDescent="0.25">
      <c r="B129" s="730">
        <v>34</v>
      </c>
      <c r="C129" s="480"/>
      <c r="D129" s="480" t="s">
        <v>569</v>
      </c>
      <c r="E129" s="480" t="s">
        <v>569</v>
      </c>
      <c r="F129" s="480"/>
      <c r="G129" s="731"/>
      <c r="H129" s="732"/>
      <c r="I129" s="733"/>
      <c r="J129" s="480"/>
      <c r="K129" s="480" t="s">
        <v>569</v>
      </c>
      <c r="L129" s="480" t="s">
        <v>569</v>
      </c>
      <c r="M129" s="480"/>
      <c r="N129" s="734">
        <v>74</v>
      </c>
    </row>
    <row r="130" spans="1:15" ht="9" customHeight="1" x14ac:dyDescent="0.25">
      <c r="B130" s="730">
        <v>35</v>
      </c>
      <c r="C130" s="480"/>
      <c r="D130" s="480" t="s">
        <v>569</v>
      </c>
      <c r="E130" s="480" t="s">
        <v>569</v>
      </c>
      <c r="F130" s="480"/>
      <c r="G130" s="731"/>
      <c r="H130" s="732"/>
      <c r="I130" s="733"/>
      <c r="J130" s="480"/>
      <c r="K130" s="480" t="s">
        <v>569</v>
      </c>
      <c r="L130" s="480" t="s">
        <v>569</v>
      </c>
      <c r="M130" s="480"/>
      <c r="N130" s="734">
        <v>75</v>
      </c>
    </row>
    <row r="131" spans="1:15" ht="9" customHeight="1" x14ac:dyDescent="0.25">
      <c r="B131" s="730">
        <v>36</v>
      </c>
      <c r="C131" s="480"/>
      <c r="D131" s="480" t="s">
        <v>569</v>
      </c>
      <c r="E131" s="480" t="s">
        <v>569</v>
      </c>
      <c r="F131" s="480"/>
      <c r="G131" s="731"/>
      <c r="H131" s="732"/>
      <c r="I131" s="733"/>
      <c r="J131" s="480"/>
      <c r="K131" s="480" t="s">
        <v>569</v>
      </c>
      <c r="L131" s="480" t="s">
        <v>569</v>
      </c>
      <c r="M131" s="480"/>
      <c r="N131" s="734">
        <v>76</v>
      </c>
    </row>
    <row r="132" spans="1:15" ht="9" customHeight="1" x14ac:dyDescent="0.25">
      <c r="B132" s="730">
        <v>37</v>
      </c>
      <c r="C132" s="480"/>
      <c r="D132" s="480" t="s">
        <v>569</v>
      </c>
      <c r="E132" s="480" t="s">
        <v>569</v>
      </c>
      <c r="F132" s="480"/>
      <c r="G132" s="731"/>
      <c r="H132" s="732"/>
      <c r="I132" s="733"/>
      <c r="J132" s="480"/>
      <c r="K132" s="480" t="s">
        <v>569</v>
      </c>
      <c r="L132" s="480" t="s">
        <v>569</v>
      </c>
      <c r="M132" s="480"/>
      <c r="N132" s="734">
        <v>77</v>
      </c>
    </row>
    <row r="133" spans="1:15" ht="9" customHeight="1" x14ac:dyDescent="0.25">
      <c r="B133" s="730">
        <v>38</v>
      </c>
      <c r="C133" s="480"/>
      <c r="D133" s="480" t="s">
        <v>569</v>
      </c>
      <c r="E133" s="480" t="s">
        <v>569</v>
      </c>
      <c r="F133" s="480"/>
      <c r="G133" s="731"/>
      <c r="H133" s="732"/>
      <c r="I133" s="733"/>
      <c r="J133" s="480"/>
      <c r="K133" s="480" t="s">
        <v>569</v>
      </c>
      <c r="L133" s="480" t="s">
        <v>569</v>
      </c>
      <c r="M133" s="480"/>
      <c r="N133" s="734">
        <v>78</v>
      </c>
    </row>
    <row r="134" spans="1:15" ht="9" customHeight="1" x14ac:dyDescent="0.25">
      <c r="B134" s="730">
        <v>39</v>
      </c>
      <c r="C134" s="480"/>
      <c r="D134" s="480" t="s">
        <v>569</v>
      </c>
      <c r="E134" s="480" t="s">
        <v>569</v>
      </c>
      <c r="F134" s="480"/>
      <c r="G134" s="731"/>
      <c r="H134" s="732"/>
      <c r="I134" s="733"/>
      <c r="J134" s="480"/>
      <c r="K134" s="480" t="s">
        <v>569</v>
      </c>
      <c r="L134" s="480" t="s">
        <v>569</v>
      </c>
      <c r="M134" s="480"/>
      <c r="N134" s="734">
        <v>79</v>
      </c>
    </row>
    <row r="135" spans="1:15" ht="9" customHeight="1" thickBot="1" x14ac:dyDescent="0.3">
      <c r="B135" s="735">
        <v>40</v>
      </c>
      <c r="C135" s="736"/>
      <c r="D135" s="736" t="s">
        <v>569</v>
      </c>
      <c r="E135" s="736" t="s">
        <v>569</v>
      </c>
      <c r="F135" s="736"/>
      <c r="G135" s="737"/>
      <c r="H135" s="738"/>
      <c r="I135" s="739"/>
      <c r="J135" s="736"/>
      <c r="K135" s="736" t="s">
        <v>569</v>
      </c>
      <c r="L135" s="736" t="s">
        <v>569</v>
      </c>
      <c r="M135" s="736"/>
      <c r="N135" s="740">
        <v>80</v>
      </c>
    </row>
    <row r="136" spans="1:15" ht="25.5" customHeight="1" x14ac:dyDescent="0.25">
      <c r="I136" s="497" t="s">
        <v>6491</v>
      </c>
      <c r="J136" s="741">
        <f>SUM(G96:G135,I96:I135)</f>
        <v>0</v>
      </c>
    </row>
    <row r="137" spans="1:15" ht="18.899999999999999" customHeight="1" x14ac:dyDescent="0.25"/>
    <row r="138" spans="1:15" ht="18.899999999999999" customHeight="1" x14ac:dyDescent="0.25">
      <c r="C138" s="723" t="s">
        <v>6568</v>
      </c>
      <c r="J138" s="497" t="s">
        <v>6444</v>
      </c>
      <c r="K138" s="496"/>
      <c r="L138" s="496"/>
      <c r="M138" s="497" t="s">
        <v>6445</v>
      </c>
    </row>
    <row r="139" spans="1:15" ht="18.899999999999999" customHeight="1" thickBot="1" x14ac:dyDescent="0.3">
      <c r="C139" s="723" t="s">
        <v>6569</v>
      </c>
    </row>
    <row r="140" spans="1:15" ht="26.25" customHeight="1" x14ac:dyDescent="0.25">
      <c r="B140" s="724" t="s">
        <v>6447</v>
      </c>
      <c r="C140" s="725" t="s">
        <v>4572</v>
      </c>
      <c r="D140" s="725" t="s">
        <v>6449</v>
      </c>
      <c r="E140" s="725" t="s">
        <v>6450</v>
      </c>
      <c r="F140" s="725" t="s">
        <v>6451</v>
      </c>
      <c r="G140" s="726" t="s">
        <v>6452</v>
      </c>
      <c r="H140" s="742"/>
      <c r="I140" s="728" t="s">
        <v>6452</v>
      </c>
      <c r="J140" s="725" t="s">
        <v>6451</v>
      </c>
      <c r="K140" s="725" t="s">
        <v>6449</v>
      </c>
      <c r="L140" s="725" t="s">
        <v>6450</v>
      </c>
      <c r="M140" s="725" t="s">
        <v>4572</v>
      </c>
      <c r="N140" s="729" t="s">
        <v>6447</v>
      </c>
    </row>
    <row r="141" spans="1:15" s="762" customFormat="1" ht="14.25" customHeight="1" x14ac:dyDescent="0.25">
      <c r="A141" s="761" t="s">
        <v>6532</v>
      </c>
      <c r="B141" s="752">
        <v>1</v>
      </c>
      <c r="C141" s="763"/>
      <c r="D141" s="754" t="s">
        <v>569</v>
      </c>
      <c r="E141" s="754" t="s">
        <v>569</v>
      </c>
      <c r="F141" s="754"/>
      <c r="G141" s="755"/>
      <c r="H141" s="756"/>
      <c r="I141" s="757"/>
      <c r="J141" s="754"/>
      <c r="K141" s="754" t="s">
        <v>569</v>
      </c>
      <c r="L141" s="754" t="s">
        <v>569</v>
      </c>
      <c r="M141" s="753"/>
      <c r="N141" s="758">
        <v>41</v>
      </c>
    </row>
    <row r="142" spans="1:15" s="762" customFormat="1" ht="14.25" customHeight="1" x14ac:dyDescent="0.25">
      <c r="A142" s="761"/>
      <c r="B142" s="752">
        <v>2</v>
      </c>
      <c r="C142" s="753"/>
      <c r="D142" s="754" t="s">
        <v>569</v>
      </c>
      <c r="E142" s="754" t="s">
        <v>569</v>
      </c>
      <c r="F142" s="754"/>
      <c r="G142" s="755"/>
      <c r="H142" s="756"/>
      <c r="I142" s="759"/>
      <c r="J142" s="754"/>
      <c r="K142" s="754" t="s">
        <v>569</v>
      </c>
      <c r="L142" s="754" t="s">
        <v>569</v>
      </c>
      <c r="M142" s="753"/>
      <c r="N142" s="758">
        <v>42</v>
      </c>
      <c r="O142" s="762" t="s">
        <v>6570</v>
      </c>
    </row>
    <row r="143" spans="1:15" s="762" customFormat="1" ht="14.25" customHeight="1" x14ac:dyDescent="0.25">
      <c r="A143" s="761"/>
      <c r="B143" s="752">
        <v>3</v>
      </c>
      <c r="C143" s="753"/>
      <c r="D143" s="754" t="s">
        <v>569</v>
      </c>
      <c r="E143" s="754" t="s">
        <v>569</v>
      </c>
      <c r="F143" s="754"/>
      <c r="G143" s="755"/>
      <c r="H143" s="756"/>
      <c r="I143" s="757"/>
      <c r="J143" s="754"/>
      <c r="K143" s="754" t="s">
        <v>569</v>
      </c>
      <c r="L143" s="754" t="s">
        <v>569</v>
      </c>
      <c r="M143" s="753"/>
      <c r="N143" s="758">
        <v>43</v>
      </c>
    </row>
    <row r="144" spans="1:15" s="762" customFormat="1" ht="14.25" customHeight="1" x14ac:dyDescent="0.25">
      <c r="A144" s="761"/>
      <c r="B144" s="752">
        <v>4</v>
      </c>
      <c r="C144" s="753"/>
      <c r="D144" s="754" t="s">
        <v>569</v>
      </c>
      <c r="E144" s="754" t="s">
        <v>569</v>
      </c>
      <c r="F144" s="754"/>
      <c r="G144" s="755"/>
      <c r="H144" s="756"/>
      <c r="I144" s="766"/>
      <c r="J144" s="767"/>
      <c r="K144" s="754" t="s">
        <v>569</v>
      </c>
      <c r="L144" s="767" t="s">
        <v>569</v>
      </c>
      <c r="M144" s="768"/>
      <c r="N144" s="769">
        <v>44</v>
      </c>
    </row>
    <row r="145" spans="1:15" s="762" customFormat="1" ht="14.25" customHeight="1" x14ac:dyDescent="0.25">
      <c r="A145" s="761" t="s">
        <v>6532</v>
      </c>
      <c r="B145" s="752">
        <v>5</v>
      </c>
      <c r="C145" s="763"/>
      <c r="D145" s="754" t="s">
        <v>569</v>
      </c>
      <c r="E145" s="754" t="s">
        <v>569</v>
      </c>
      <c r="F145" s="754"/>
      <c r="G145" s="755"/>
      <c r="H145" s="756"/>
      <c r="I145" s="757"/>
      <c r="J145" s="754"/>
      <c r="K145" s="754" t="s">
        <v>569</v>
      </c>
      <c r="L145" s="754" t="s">
        <v>569</v>
      </c>
      <c r="M145" s="753"/>
      <c r="N145" s="758">
        <v>45</v>
      </c>
    </row>
    <row r="146" spans="1:15" s="762" customFormat="1" ht="20.25" customHeight="1" x14ac:dyDescent="0.25">
      <c r="A146" s="761"/>
      <c r="B146" s="752">
        <v>6</v>
      </c>
      <c r="C146" s="754"/>
      <c r="D146" s="754" t="s">
        <v>569</v>
      </c>
      <c r="E146" s="754" t="s">
        <v>569</v>
      </c>
      <c r="F146" s="754"/>
      <c r="G146" s="755"/>
      <c r="H146" s="756"/>
      <c r="I146" s="818"/>
      <c r="J146" s="811" t="s">
        <v>6537</v>
      </c>
      <c r="K146" s="811" t="s">
        <v>4642</v>
      </c>
      <c r="L146" s="811" t="s">
        <v>4642</v>
      </c>
      <c r="M146" s="810" t="s">
        <v>6571</v>
      </c>
      <c r="N146" s="816">
        <v>46</v>
      </c>
    </row>
    <row r="147" spans="1:15" s="762" customFormat="1" ht="20.25" customHeight="1" x14ac:dyDescent="0.25">
      <c r="A147" s="761"/>
      <c r="B147" s="809">
        <v>7</v>
      </c>
      <c r="C147" s="810" t="s">
        <v>6572</v>
      </c>
      <c r="D147" s="811" t="s">
        <v>4642</v>
      </c>
      <c r="E147" s="811" t="s">
        <v>4642</v>
      </c>
      <c r="F147" s="811" t="s">
        <v>6480</v>
      </c>
      <c r="G147" s="812"/>
      <c r="H147" s="756"/>
      <c r="I147" s="818"/>
      <c r="J147" s="811" t="s">
        <v>6457</v>
      </c>
      <c r="K147" s="811" t="s">
        <v>4642</v>
      </c>
      <c r="L147" s="811" t="s">
        <v>4642</v>
      </c>
      <c r="M147" s="810" t="s">
        <v>6573</v>
      </c>
      <c r="N147" s="816">
        <v>47</v>
      </c>
    </row>
    <row r="148" spans="1:15" s="762" customFormat="1" ht="20.25" customHeight="1" x14ac:dyDescent="0.25">
      <c r="A148" s="761" t="s">
        <v>6532</v>
      </c>
      <c r="B148" s="752">
        <v>8</v>
      </c>
      <c r="C148" s="763"/>
      <c r="D148" s="754" t="s">
        <v>6549</v>
      </c>
      <c r="E148" s="754" t="s">
        <v>569</v>
      </c>
      <c r="F148" s="754"/>
      <c r="G148" s="755"/>
      <c r="H148" s="756"/>
      <c r="I148" s="818"/>
      <c r="J148" s="811" t="s">
        <v>6480</v>
      </c>
      <c r="K148" s="811" t="s">
        <v>4642</v>
      </c>
      <c r="L148" s="811" t="s">
        <v>4642</v>
      </c>
      <c r="M148" s="810" t="s">
        <v>6574</v>
      </c>
      <c r="N148" s="816">
        <v>48</v>
      </c>
    </row>
    <row r="149" spans="1:15" s="762" customFormat="1" ht="20.25" customHeight="1" x14ac:dyDescent="0.25">
      <c r="A149" s="761" t="s">
        <v>6532</v>
      </c>
      <c r="B149" s="752">
        <v>9</v>
      </c>
      <c r="C149" s="763"/>
      <c r="D149" s="754" t="s">
        <v>6549</v>
      </c>
      <c r="E149" s="754" t="s">
        <v>569</v>
      </c>
      <c r="F149" s="754"/>
      <c r="G149" s="755"/>
      <c r="H149" s="756"/>
      <c r="I149" s="818"/>
      <c r="J149" s="811" t="s">
        <v>6457</v>
      </c>
      <c r="K149" s="811" t="s">
        <v>4642</v>
      </c>
      <c r="L149" s="811" t="s">
        <v>4642</v>
      </c>
      <c r="M149" s="810" t="s">
        <v>6575</v>
      </c>
      <c r="N149" s="816">
        <v>49</v>
      </c>
    </row>
    <row r="150" spans="1:15" s="762" customFormat="1" ht="20.25" customHeight="1" x14ac:dyDescent="0.25">
      <c r="A150" s="761"/>
      <c r="B150" s="809">
        <v>10</v>
      </c>
      <c r="C150" s="810" t="s">
        <v>6576</v>
      </c>
      <c r="D150" s="811" t="s">
        <v>4642</v>
      </c>
      <c r="E150" s="811" t="s">
        <v>4642</v>
      </c>
      <c r="F150" s="811" t="s">
        <v>6457</v>
      </c>
      <c r="G150" s="812"/>
      <c r="H150" s="756"/>
      <c r="I150" s="757"/>
      <c r="J150" s="754"/>
      <c r="K150" s="754" t="s">
        <v>569</v>
      </c>
      <c r="L150" s="754" t="s">
        <v>569</v>
      </c>
      <c r="M150" s="754"/>
      <c r="N150" s="758">
        <v>50</v>
      </c>
    </row>
    <row r="151" spans="1:15" s="762" customFormat="1" ht="15.75" customHeight="1" x14ac:dyDescent="0.25">
      <c r="A151" s="761" t="s">
        <v>6532</v>
      </c>
      <c r="B151" s="752">
        <v>11</v>
      </c>
      <c r="C151" s="763"/>
      <c r="D151" s="754" t="s">
        <v>6549</v>
      </c>
      <c r="E151" s="754" t="s">
        <v>569</v>
      </c>
      <c r="F151" s="754"/>
      <c r="G151" s="755"/>
      <c r="H151" s="756"/>
      <c r="I151" s="766"/>
      <c r="J151" s="767"/>
      <c r="K151" s="754" t="s">
        <v>569</v>
      </c>
      <c r="L151" s="767" t="s">
        <v>569</v>
      </c>
      <c r="M151" s="768"/>
      <c r="N151" s="769">
        <v>51</v>
      </c>
      <c r="O151" s="762" t="s">
        <v>6577</v>
      </c>
    </row>
    <row r="152" spans="1:15" s="762" customFormat="1" ht="20.25" customHeight="1" x14ac:dyDescent="0.25">
      <c r="A152" s="761"/>
      <c r="B152" s="809">
        <v>12</v>
      </c>
      <c r="C152" s="810" t="s">
        <v>6578</v>
      </c>
      <c r="D152" s="811" t="s">
        <v>4642</v>
      </c>
      <c r="E152" s="811" t="s">
        <v>4642</v>
      </c>
      <c r="F152" s="811" t="s">
        <v>6480</v>
      </c>
      <c r="G152" s="812"/>
      <c r="H152" s="756"/>
      <c r="I152" s="815"/>
      <c r="J152" s="811" t="s">
        <v>6457</v>
      </c>
      <c r="K152" s="811" t="s">
        <v>4642</v>
      </c>
      <c r="L152" s="811" t="s">
        <v>4642</v>
      </c>
      <c r="M152" s="810" t="s">
        <v>6579</v>
      </c>
      <c r="N152" s="816">
        <v>52</v>
      </c>
    </row>
    <row r="153" spans="1:15" s="762" customFormat="1" ht="20.25" customHeight="1" x14ac:dyDescent="0.25">
      <c r="A153" s="761"/>
      <c r="B153" s="752">
        <v>13</v>
      </c>
      <c r="C153" s="791"/>
      <c r="D153" s="754" t="s">
        <v>6549</v>
      </c>
      <c r="E153" s="754" t="s">
        <v>6549</v>
      </c>
      <c r="F153" s="754"/>
      <c r="G153" s="755"/>
      <c r="H153" s="756"/>
      <c r="I153" s="817"/>
      <c r="J153" s="811" t="s">
        <v>6457</v>
      </c>
      <c r="K153" s="811" t="s">
        <v>4642</v>
      </c>
      <c r="L153" s="811" t="s">
        <v>4642</v>
      </c>
      <c r="M153" s="810" t="s">
        <v>6580</v>
      </c>
      <c r="N153" s="816">
        <v>53</v>
      </c>
    </row>
    <row r="154" spans="1:15" s="762" customFormat="1" ht="20.25" customHeight="1" x14ac:dyDescent="0.25">
      <c r="A154" s="761" t="s">
        <v>6532</v>
      </c>
      <c r="B154" s="771">
        <v>14</v>
      </c>
      <c r="C154" s="772"/>
      <c r="D154" s="754" t="s">
        <v>569</v>
      </c>
      <c r="E154" s="773" t="s">
        <v>569</v>
      </c>
      <c r="F154" s="773"/>
      <c r="G154" s="774"/>
      <c r="H154" s="756"/>
      <c r="I154" s="818"/>
      <c r="J154" s="811" t="s">
        <v>6457</v>
      </c>
      <c r="K154" s="811" t="s">
        <v>4642</v>
      </c>
      <c r="L154" s="811" t="s">
        <v>4642</v>
      </c>
      <c r="M154" s="810" t="s">
        <v>6581</v>
      </c>
      <c r="N154" s="816">
        <v>54</v>
      </c>
    </row>
    <row r="155" spans="1:15" s="762" customFormat="1" ht="20.25" customHeight="1" x14ac:dyDescent="0.25">
      <c r="A155" s="761" t="s">
        <v>6552</v>
      </c>
      <c r="B155" s="752">
        <v>15</v>
      </c>
      <c r="C155" s="763"/>
      <c r="D155" s="754" t="s">
        <v>569</v>
      </c>
      <c r="E155" s="773" t="s">
        <v>569</v>
      </c>
      <c r="F155" s="773"/>
      <c r="G155" s="755"/>
      <c r="H155" s="756"/>
      <c r="I155" s="818"/>
      <c r="J155" s="811" t="s">
        <v>6457</v>
      </c>
      <c r="K155" s="811" t="s">
        <v>4642</v>
      </c>
      <c r="L155" s="811" t="s">
        <v>4642</v>
      </c>
      <c r="M155" s="810" t="s">
        <v>6582</v>
      </c>
      <c r="N155" s="816">
        <v>55</v>
      </c>
    </row>
    <row r="156" spans="1:15" s="762" customFormat="1" ht="20.25" customHeight="1" x14ac:dyDescent="0.25">
      <c r="A156" s="761"/>
      <c r="B156" s="752">
        <v>16</v>
      </c>
      <c r="C156" s="753"/>
      <c r="D156" s="754" t="s">
        <v>569</v>
      </c>
      <c r="E156" s="754" t="s">
        <v>569</v>
      </c>
      <c r="F156" s="754"/>
      <c r="G156" s="770"/>
      <c r="H156" s="756"/>
      <c r="I156" s="818"/>
      <c r="J156" s="811" t="s">
        <v>6457</v>
      </c>
      <c r="K156" s="811" t="s">
        <v>4642</v>
      </c>
      <c r="L156" s="811" t="s">
        <v>4642</v>
      </c>
      <c r="M156" s="810" t="s">
        <v>6583</v>
      </c>
      <c r="N156" s="816">
        <v>56</v>
      </c>
    </row>
    <row r="157" spans="1:15" s="762" customFormat="1" ht="20.25" customHeight="1" x14ac:dyDescent="0.25">
      <c r="A157" s="761"/>
      <c r="B157" s="752">
        <v>17</v>
      </c>
      <c r="C157" s="753"/>
      <c r="D157" s="754" t="s">
        <v>569</v>
      </c>
      <c r="E157" s="754" t="s">
        <v>569</v>
      </c>
      <c r="F157" s="754"/>
      <c r="G157" s="770"/>
      <c r="H157" s="756"/>
      <c r="I157" s="818"/>
      <c r="J157" s="811" t="s">
        <v>6457</v>
      </c>
      <c r="K157" s="811" t="s">
        <v>4642</v>
      </c>
      <c r="L157" s="811" t="s">
        <v>4642</v>
      </c>
      <c r="M157" s="810" t="s">
        <v>6584</v>
      </c>
      <c r="N157" s="816">
        <v>57</v>
      </c>
    </row>
    <row r="158" spans="1:15" s="762" customFormat="1" ht="20.25" customHeight="1" x14ac:dyDescent="0.25">
      <c r="A158" s="761"/>
      <c r="B158" s="752">
        <v>18</v>
      </c>
      <c r="C158" s="791"/>
      <c r="D158" s="754" t="s">
        <v>6549</v>
      </c>
      <c r="E158" s="754" t="s">
        <v>6549</v>
      </c>
      <c r="F158" s="754"/>
      <c r="G158" s="755"/>
      <c r="H158" s="756"/>
      <c r="I158" s="818"/>
      <c r="J158" s="811" t="s">
        <v>6457</v>
      </c>
      <c r="K158" s="811" t="s">
        <v>4642</v>
      </c>
      <c r="L158" s="811" t="s">
        <v>4642</v>
      </c>
      <c r="M158" s="810" t="s">
        <v>6585</v>
      </c>
      <c r="N158" s="816">
        <v>58</v>
      </c>
    </row>
    <row r="159" spans="1:15" s="762" customFormat="1" ht="20.25" customHeight="1" x14ac:dyDescent="0.25">
      <c r="A159" s="761" t="s">
        <v>6532</v>
      </c>
      <c r="B159" s="752">
        <v>19</v>
      </c>
      <c r="C159" s="763"/>
      <c r="D159" s="754" t="s">
        <v>569</v>
      </c>
      <c r="E159" s="754" t="s">
        <v>569</v>
      </c>
      <c r="F159" s="754"/>
      <c r="G159" s="755"/>
      <c r="H159" s="756"/>
      <c r="I159" s="818"/>
      <c r="J159" s="811" t="s">
        <v>6457</v>
      </c>
      <c r="K159" s="811" t="s">
        <v>4642</v>
      </c>
      <c r="L159" s="811" t="s">
        <v>4642</v>
      </c>
      <c r="M159" s="810" t="s">
        <v>6586</v>
      </c>
      <c r="N159" s="816">
        <v>59</v>
      </c>
    </row>
    <row r="160" spans="1:15" s="762" customFormat="1" ht="20.25" customHeight="1" x14ac:dyDescent="0.25">
      <c r="A160" s="761" t="s">
        <v>6532</v>
      </c>
      <c r="B160" s="752">
        <v>20</v>
      </c>
      <c r="C160" s="763"/>
      <c r="D160" s="754" t="s">
        <v>569</v>
      </c>
      <c r="E160" s="754" t="s">
        <v>569</v>
      </c>
      <c r="F160" s="754"/>
      <c r="G160" s="755"/>
      <c r="H160" s="756"/>
      <c r="I160" s="818"/>
      <c r="J160" s="811" t="s">
        <v>6457</v>
      </c>
      <c r="K160" s="811" t="s">
        <v>4642</v>
      </c>
      <c r="L160" s="811" t="s">
        <v>4642</v>
      </c>
      <c r="M160" s="810" t="s">
        <v>6587</v>
      </c>
      <c r="N160" s="816">
        <v>60</v>
      </c>
    </row>
    <row r="161" spans="1:14" s="762" customFormat="1" ht="20.25" customHeight="1" x14ac:dyDescent="0.25">
      <c r="A161" s="761" t="s">
        <v>6552</v>
      </c>
      <c r="B161" s="752">
        <v>21</v>
      </c>
      <c r="C161" s="763"/>
      <c r="D161" s="754" t="s">
        <v>569</v>
      </c>
      <c r="E161" s="754" t="s">
        <v>569</v>
      </c>
      <c r="F161" s="754"/>
      <c r="G161" s="755"/>
      <c r="H161" s="756"/>
      <c r="I161" s="818"/>
      <c r="J161" s="811" t="s">
        <v>6457</v>
      </c>
      <c r="K161" s="811" t="s">
        <v>4642</v>
      </c>
      <c r="L161" s="811" t="s">
        <v>4642</v>
      </c>
      <c r="M161" s="810" t="s">
        <v>6588</v>
      </c>
      <c r="N161" s="816">
        <v>61</v>
      </c>
    </row>
    <row r="162" spans="1:14" s="762" customFormat="1" ht="20.25" customHeight="1" x14ac:dyDescent="0.25">
      <c r="A162" s="761"/>
      <c r="B162" s="809">
        <v>22</v>
      </c>
      <c r="C162" s="814" t="s">
        <v>6589</v>
      </c>
      <c r="D162" s="811" t="s">
        <v>4642</v>
      </c>
      <c r="E162" s="811" t="s">
        <v>4642</v>
      </c>
      <c r="F162" s="811" t="s">
        <v>6480</v>
      </c>
      <c r="G162" s="812"/>
      <c r="H162" s="756"/>
      <c r="I162" s="818"/>
      <c r="J162" s="811" t="s">
        <v>6457</v>
      </c>
      <c r="K162" s="811" t="s">
        <v>4642</v>
      </c>
      <c r="L162" s="811" t="s">
        <v>4642</v>
      </c>
      <c r="M162" s="810" t="s">
        <v>6590</v>
      </c>
      <c r="N162" s="816">
        <v>62</v>
      </c>
    </row>
    <row r="163" spans="1:14" s="762" customFormat="1" ht="20.25" customHeight="1" x14ac:dyDescent="0.25">
      <c r="A163" s="761"/>
      <c r="B163" s="809">
        <v>23</v>
      </c>
      <c r="C163" s="814" t="s">
        <v>6591</v>
      </c>
      <c r="D163" s="811" t="s">
        <v>4642</v>
      </c>
      <c r="E163" s="811" t="s">
        <v>4642</v>
      </c>
      <c r="F163" s="811" t="s">
        <v>6480</v>
      </c>
      <c r="G163" s="812"/>
      <c r="H163" s="756"/>
      <c r="I163" s="818"/>
      <c r="J163" s="811" t="s">
        <v>6457</v>
      </c>
      <c r="K163" s="811" t="s">
        <v>4642</v>
      </c>
      <c r="L163" s="811" t="s">
        <v>4642</v>
      </c>
      <c r="M163" s="810" t="s">
        <v>6592</v>
      </c>
      <c r="N163" s="816">
        <v>63</v>
      </c>
    </row>
    <row r="164" spans="1:14" s="762" customFormat="1" ht="20.25" customHeight="1" x14ac:dyDescent="0.25">
      <c r="A164" s="761"/>
      <c r="B164" s="752">
        <v>24</v>
      </c>
      <c r="C164" s="754"/>
      <c r="D164" s="754" t="s">
        <v>569</v>
      </c>
      <c r="E164" s="754" t="s">
        <v>569</v>
      </c>
      <c r="F164" s="754"/>
      <c r="G164" s="755"/>
      <c r="H164" s="756"/>
      <c r="I164" s="818"/>
      <c r="J164" s="811" t="s">
        <v>6480</v>
      </c>
      <c r="K164" s="811" t="s">
        <v>4642</v>
      </c>
      <c r="L164" s="811" t="s">
        <v>4642</v>
      </c>
      <c r="M164" s="810" t="s">
        <v>6593</v>
      </c>
      <c r="N164" s="816">
        <v>64</v>
      </c>
    </row>
    <row r="165" spans="1:14" s="762" customFormat="1" ht="20.25" customHeight="1" x14ac:dyDescent="0.25">
      <c r="A165" s="761"/>
      <c r="B165" s="752">
        <v>25</v>
      </c>
      <c r="C165" s="754"/>
      <c r="D165" s="754" t="s">
        <v>569</v>
      </c>
      <c r="E165" s="754" t="s">
        <v>569</v>
      </c>
      <c r="F165" s="754"/>
      <c r="G165" s="755"/>
      <c r="H165" s="756"/>
      <c r="I165" s="818"/>
      <c r="J165" s="811" t="s">
        <v>6457</v>
      </c>
      <c r="K165" s="811" t="s">
        <v>4642</v>
      </c>
      <c r="L165" s="811" t="s">
        <v>4642</v>
      </c>
      <c r="M165" s="810" t="s">
        <v>6594</v>
      </c>
      <c r="N165" s="816">
        <v>65</v>
      </c>
    </row>
    <row r="166" spans="1:14" s="762" customFormat="1" ht="20.25" customHeight="1" x14ac:dyDescent="0.25">
      <c r="A166" s="761"/>
      <c r="B166" s="752">
        <v>26</v>
      </c>
      <c r="C166" s="754"/>
      <c r="D166" s="754" t="s">
        <v>569</v>
      </c>
      <c r="E166" s="754" t="s">
        <v>569</v>
      </c>
      <c r="F166" s="754"/>
      <c r="G166" s="755"/>
      <c r="H166" s="756"/>
      <c r="I166" s="818"/>
      <c r="J166" s="811" t="s">
        <v>6480</v>
      </c>
      <c r="K166" s="811" t="s">
        <v>4642</v>
      </c>
      <c r="L166" s="811" t="s">
        <v>4642</v>
      </c>
      <c r="M166" s="810" t="s">
        <v>6595</v>
      </c>
      <c r="N166" s="816">
        <v>66</v>
      </c>
    </row>
    <row r="167" spans="1:14" s="762" customFormat="1" ht="20.25" customHeight="1" x14ac:dyDescent="0.25">
      <c r="A167" s="761"/>
      <c r="B167" s="752">
        <v>27</v>
      </c>
      <c r="C167" s="754"/>
      <c r="D167" s="754" t="s">
        <v>569</v>
      </c>
      <c r="E167" s="754" t="s">
        <v>569</v>
      </c>
      <c r="F167" s="754"/>
      <c r="G167" s="755"/>
      <c r="H167" s="756"/>
      <c r="I167" s="818"/>
      <c r="J167" s="811" t="s">
        <v>6480</v>
      </c>
      <c r="K167" s="811" t="s">
        <v>4642</v>
      </c>
      <c r="L167" s="811" t="s">
        <v>4642</v>
      </c>
      <c r="M167" s="810" t="s">
        <v>6596</v>
      </c>
      <c r="N167" s="816">
        <v>67</v>
      </c>
    </row>
    <row r="168" spans="1:14" ht="8.25" customHeight="1" x14ac:dyDescent="0.25">
      <c r="B168" s="730">
        <v>28</v>
      </c>
      <c r="C168" s="480"/>
      <c r="D168" s="480" t="s">
        <v>569</v>
      </c>
      <c r="E168" s="480" t="s">
        <v>569</v>
      </c>
      <c r="F168" s="480"/>
      <c r="G168" s="731"/>
      <c r="H168" s="732"/>
      <c r="I168" s="733"/>
      <c r="J168" s="480"/>
      <c r="K168" s="480" t="s">
        <v>569</v>
      </c>
      <c r="L168" s="480" t="s">
        <v>569</v>
      </c>
      <c r="M168" s="480"/>
      <c r="N168" s="734">
        <v>68</v>
      </c>
    </row>
    <row r="169" spans="1:14" ht="8.25" customHeight="1" x14ac:dyDescent="0.25">
      <c r="B169" s="730">
        <v>29</v>
      </c>
      <c r="C169" s="480"/>
      <c r="D169" s="480" t="s">
        <v>569</v>
      </c>
      <c r="E169" s="480" t="s">
        <v>569</v>
      </c>
      <c r="F169" s="480"/>
      <c r="G169" s="731"/>
      <c r="H169" s="732"/>
      <c r="I169" s="733"/>
      <c r="J169" s="480"/>
      <c r="K169" s="480" t="s">
        <v>569</v>
      </c>
      <c r="L169" s="480" t="s">
        <v>569</v>
      </c>
      <c r="M169" s="480"/>
      <c r="N169" s="734">
        <v>69</v>
      </c>
    </row>
    <row r="170" spans="1:14" ht="8.25" customHeight="1" x14ac:dyDescent="0.25">
      <c r="B170" s="730">
        <v>30</v>
      </c>
      <c r="C170" s="480"/>
      <c r="D170" s="480" t="s">
        <v>569</v>
      </c>
      <c r="E170" s="480" t="s">
        <v>569</v>
      </c>
      <c r="F170" s="480"/>
      <c r="G170" s="731"/>
      <c r="H170" s="732"/>
      <c r="I170" s="733"/>
      <c r="J170" s="480"/>
      <c r="K170" s="480" t="s">
        <v>569</v>
      </c>
      <c r="L170" s="480" t="s">
        <v>569</v>
      </c>
      <c r="M170" s="480"/>
      <c r="N170" s="734">
        <v>70</v>
      </c>
    </row>
    <row r="171" spans="1:14" ht="8.25" customHeight="1" x14ac:dyDescent="0.25">
      <c r="B171" s="730">
        <v>31</v>
      </c>
      <c r="C171" s="480"/>
      <c r="D171" s="480" t="s">
        <v>569</v>
      </c>
      <c r="E171" s="480" t="s">
        <v>569</v>
      </c>
      <c r="F171" s="480"/>
      <c r="G171" s="731"/>
      <c r="H171" s="732"/>
      <c r="I171" s="733"/>
      <c r="J171" s="480"/>
      <c r="K171" s="480" t="s">
        <v>569</v>
      </c>
      <c r="L171" s="480" t="s">
        <v>569</v>
      </c>
      <c r="M171" s="480"/>
      <c r="N171" s="734">
        <v>71</v>
      </c>
    </row>
    <row r="172" spans="1:14" ht="8.25" customHeight="1" x14ac:dyDescent="0.25">
      <c r="B172" s="730">
        <v>32</v>
      </c>
      <c r="C172" s="480"/>
      <c r="D172" s="480" t="s">
        <v>569</v>
      </c>
      <c r="E172" s="480" t="s">
        <v>569</v>
      </c>
      <c r="F172" s="480"/>
      <c r="G172" s="731"/>
      <c r="H172" s="732"/>
      <c r="I172" s="733"/>
      <c r="J172" s="480"/>
      <c r="K172" s="480" t="s">
        <v>569</v>
      </c>
      <c r="L172" s="480" t="s">
        <v>569</v>
      </c>
      <c r="M172" s="480"/>
      <c r="N172" s="734">
        <v>72</v>
      </c>
    </row>
    <row r="173" spans="1:14" ht="8.25" customHeight="1" x14ac:dyDescent="0.25">
      <c r="B173" s="730">
        <v>33</v>
      </c>
      <c r="C173" s="480"/>
      <c r="D173" s="480" t="s">
        <v>569</v>
      </c>
      <c r="E173" s="480" t="s">
        <v>569</v>
      </c>
      <c r="F173" s="480"/>
      <c r="G173" s="731"/>
      <c r="H173" s="732"/>
      <c r="I173" s="733"/>
      <c r="J173" s="480"/>
      <c r="K173" s="480" t="s">
        <v>569</v>
      </c>
      <c r="L173" s="480" t="s">
        <v>569</v>
      </c>
      <c r="M173" s="480"/>
      <c r="N173" s="734">
        <v>73</v>
      </c>
    </row>
    <row r="174" spans="1:14" ht="8.25" customHeight="1" x14ac:dyDescent="0.25">
      <c r="B174" s="730">
        <v>34</v>
      </c>
      <c r="C174" s="480"/>
      <c r="D174" s="480" t="s">
        <v>569</v>
      </c>
      <c r="E174" s="480" t="s">
        <v>569</v>
      </c>
      <c r="F174" s="480"/>
      <c r="G174" s="731"/>
      <c r="H174" s="732"/>
      <c r="I174" s="733"/>
      <c r="J174" s="480"/>
      <c r="K174" s="480" t="s">
        <v>569</v>
      </c>
      <c r="L174" s="480" t="s">
        <v>569</v>
      </c>
      <c r="M174" s="480"/>
      <c r="N174" s="734">
        <v>74</v>
      </c>
    </row>
    <row r="175" spans="1:14" ht="8.25" customHeight="1" x14ac:dyDescent="0.25">
      <c r="B175" s="730">
        <v>35</v>
      </c>
      <c r="C175" s="480"/>
      <c r="D175" s="480" t="s">
        <v>569</v>
      </c>
      <c r="E175" s="480" t="s">
        <v>569</v>
      </c>
      <c r="F175" s="480"/>
      <c r="G175" s="731"/>
      <c r="H175" s="732"/>
      <c r="I175" s="733"/>
      <c r="J175" s="480"/>
      <c r="K175" s="480" t="s">
        <v>569</v>
      </c>
      <c r="L175" s="480" t="s">
        <v>569</v>
      </c>
      <c r="M175" s="480"/>
      <c r="N175" s="734">
        <v>75</v>
      </c>
    </row>
    <row r="176" spans="1:14" ht="8.25" customHeight="1" x14ac:dyDescent="0.25">
      <c r="B176" s="730">
        <v>36</v>
      </c>
      <c r="C176" s="480"/>
      <c r="D176" s="480" t="s">
        <v>569</v>
      </c>
      <c r="E176" s="480" t="s">
        <v>569</v>
      </c>
      <c r="F176" s="480"/>
      <c r="G176" s="731"/>
      <c r="H176" s="732"/>
      <c r="I176" s="733"/>
      <c r="J176" s="480"/>
      <c r="K176" s="480" t="s">
        <v>569</v>
      </c>
      <c r="L176" s="480" t="s">
        <v>569</v>
      </c>
      <c r="M176" s="480"/>
      <c r="N176" s="734">
        <v>76</v>
      </c>
    </row>
    <row r="177" spans="1:14" ht="8.25" customHeight="1" x14ac:dyDescent="0.25">
      <c r="B177" s="730">
        <v>37</v>
      </c>
      <c r="C177" s="480"/>
      <c r="D177" s="480" t="s">
        <v>569</v>
      </c>
      <c r="E177" s="480" t="s">
        <v>569</v>
      </c>
      <c r="F177" s="480"/>
      <c r="G177" s="731"/>
      <c r="H177" s="732"/>
      <c r="I177" s="733"/>
      <c r="J177" s="480"/>
      <c r="K177" s="480" t="s">
        <v>569</v>
      </c>
      <c r="L177" s="480" t="s">
        <v>569</v>
      </c>
      <c r="M177" s="480"/>
      <c r="N177" s="734">
        <v>77</v>
      </c>
    </row>
    <row r="178" spans="1:14" ht="8.25" customHeight="1" x14ac:dyDescent="0.25">
      <c r="B178" s="730">
        <v>38</v>
      </c>
      <c r="C178" s="480"/>
      <c r="D178" s="480" t="s">
        <v>569</v>
      </c>
      <c r="E178" s="480" t="s">
        <v>569</v>
      </c>
      <c r="F178" s="480"/>
      <c r="G178" s="731"/>
      <c r="H178" s="732"/>
      <c r="I178" s="733"/>
      <c r="J178" s="480"/>
      <c r="K178" s="480" t="s">
        <v>569</v>
      </c>
      <c r="L178" s="480" t="s">
        <v>569</v>
      </c>
      <c r="M178" s="480"/>
      <c r="N178" s="734">
        <v>78</v>
      </c>
    </row>
    <row r="179" spans="1:14" ht="8.25" customHeight="1" x14ac:dyDescent="0.25">
      <c r="B179" s="730">
        <v>39</v>
      </c>
      <c r="C179" s="480"/>
      <c r="D179" s="480" t="s">
        <v>569</v>
      </c>
      <c r="E179" s="480" t="s">
        <v>569</v>
      </c>
      <c r="F179" s="480"/>
      <c r="G179" s="731"/>
      <c r="H179" s="732"/>
      <c r="I179" s="733"/>
      <c r="J179" s="480"/>
      <c r="K179" s="480" t="s">
        <v>569</v>
      </c>
      <c r="L179" s="480" t="s">
        <v>569</v>
      </c>
      <c r="M179" s="480"/>
      <c r="N179" s="734">
        <v>79</v>
      </c>
    </row>
    <row r="180" spans="1:14" ht="8.25" customHeight="1" thickBot="1" x14ac:dyDescent="0.3">
      <c r="B180" s="735">
        <v>40</v>
      </c>
      <c r="C180" s="736"/>
      <c r="D180" s="736" t="s">
        <v>569</v>
      </c>
      <c r="E180" s="736" t="s">
        <v>569</v>
      </c>
      <c r="F180" s="736"/>
      <c r="G180" s="737"/>
      <c r="H180" s="738"/>
      <c r="I180" s="739"/>
      <c r="J180" s="736"/>
      <c r="K180" s="736" t="s">
        <v>569</v>
      </c>
      <c r="L180" s="736" t="s">
        <v>569</v>
      </c>
      <c r="M180" s="736"/>
      <c r="N180" s="740">
        <v>80</v>
      </c>
    </row>
    <row r="181" spans="1:14" ht="26.25" customHeight="1" x14ac:dyDescent="0.25">
      <c r="I181" s="497" t="s">
        <v>6491</v>
      </c>
      <c r="J181" s="741">
        <f>SUM(G141:G180,I141:I180)</f>
        <v>0</v>
      </c>
    </row>
    <row r="182" spans="1:14" ht="18.899999999999999" customHeight="1" x14ac:dyDescent="0.25"/>
    <row r="183" spans="1:14" ht="18.899999999999999" customHeight="1" x14ac:dyDescent="0.25">
      <c r="C183" s="723" t="s">
        <v>6597</v>
      </c>
      <c r="J183" s="497" t="s">
        <v>6444</v>
      </c>
      <c r="K183" s="496"/>
      <c r="L183" s="496"/>
      <c r="M183" s="497" t="s">
        <v>6445</v>
      </c>
    </row>
    <row r="184" spans="1:14" ht="18.899999999999999" customHeight="1" thickBot="1" x14ac:dyDescent="0.3">
      <c r="C184" s="723" t="s">
        <v>6598</v>
      </c>
    </row>
    <row r="185" spans="1:14" ht="20.25" customHeight="1" x14ac:dyDescent="0.25">
      <c r="B185" s="724" t="s">
        <v>6447</v>
      </c>
      <c r="C185" s="725" t="s">
        <v>4572</v>
      </c>
      <c r="D185" s="725" t="s">
        <v>6449</v>
      </c>
      <c r="E185" s="725" t="s">
        <v>6450</v>
      </c>
      <c r="F185" s="725" t="s">
        <v>6451</v>
      </c>
      <c r="G185" s="726" t="s">
        <v>6452</v>
      </c>
      <c r="H185" s="742"/>
      <c r="I185" s="728" t="s">
        <v>6452</v>
      </c>
      <c r="J185" s="725" t="s">
        <v>6451</v>
      </c>
      <c r="K185" s="725" t="s">
        <v>6449</v>
      </c>
      <c r="L185" s="725" t="s">
        <v>6450</v>
      </c>
      <c r="M185" s="725" t="s">
        <v>4572</v>
      </c>
      <c r="N185" s="729" t="s">
        <v>6447</v>
      </c>
    </row>
    <row r="186" spans="1:14" s="762" customFormat="1" ht="20.25" customHeight="1" x14ac:dyDescent="0.25">
      <c r="A186" s="761"/>
      <c r="B186" s="809">
        <v>1</v>
      </c>
      <c r="C186" s="810" t="s">
        <v>6599</v>
      </c>
      <c r="D186" s="811" t="s">
        <v>4642</v>
      </c>
      <c r="E186" s="811" t="s">
        <v>4642</v>
      </c>
      <c r="F186" s="811" t="s">
        <v>6467</v>
      </c>
      <c r="G186" s="812"/>
      <c r="H186" s="756"/>
      <c r="I186" s="818"/>
      <c r="J186" s="811" t="s">
        <v>6480</v>
      </c>
      <c r="K186" s="811" t="s">
        <v>4642</v>
      </c>
      <c r="L186" s="811" t="s">
        <v>4642</v>
      </c>
      <c r="M186" s="810" t="s">
        <v>6600</v>
      </c>
      <c r="N186" s="816">
        <v>41</v>
      </c>
    </row>
    <row r="187" spans="1:14" s="762" customFormat="1" ht="20.25" customHeight="1" x14ac:dyDescent="0.25">
      <c r="A187" s="761"/>
      <c r="B187" s="809">
        <v>2</v>
      </c>
      <c r="C187" s="810" t="s">
        <v>6601</v>
      </c>
      <c r="D187" s="811" t="s">
        <v>4642</v>
      </c>
      <c r="E187" s="811" t="s">
        <v>4642</v>
      </c>
      <c r="F187" s="811" t="s">
        <v>6467</v>
      </c>
      <c r="G187" s="812"/>
      <c r="H187" s="756"/>
      <c r="I187" s="818"/>
      <c r="J187" s="811" t="s">
        <v>6480</v>
      </c>
      <c r="K187" s="811" t="s">
        <v>4642</v>
      </c>
      <c r="L187" s="811" t="s">
        <v>4642</v>
      </c>
      <c r="M187" s="810" t="s">
        <v>6602</v>
      </c>
      <c r="N187" s="816">
        <v>42</v>
      </c>
    </row>
    <row r="188" spans="1:14" s="762" customFormat="1" ht="20.25" customHeight="1" x14ac:dyDescent="0.25">
      <c r="A188" s="761"/>
      <c r="B188" s="809">
        <v>3</v>
      </c>
      <c r="C188" s="810" t="s">
        <v>6603</v>
      </c>
      <c r="D188" s="811" t="s">
        <v>4642</v>
      </c>
      <c r="E188" s="811" t="s">
        <v>4642</v>
      </c>
      <c r="F188" s="811" t="s">
        <v>6480</v>
      </c>
      <c r="G188" s="812"/>
      <c r="H188" s="756"/>
      <c r="I188" s="818"/>
      <c r="J188" s="811" t="s">
        <v>6480</v>
      </c>
      <c r="K188" s="811" t="s">
        <v>4642</v>
      </c>
      <c r="L188" s="811" t="s">
        <v>4642</v>
      </c>
      <c r="M188" s="810" t="s">
        <v>6604</v>
      </c>
      <c r="N188" s="816">
        <v>43</v>
      </c>
    </row>
    <row r="189" spans="1:14" s="762" customFormat="1" ht="20.25" customHeight="1" x14ac:dyDescent="0.25">
      <c r="A189" s="761"/>
      <c r="B189" s="752">
        <v>4</v>
      </c>
      <c r="C189" s="753" t="s">
        <v>6605</v>
      </c>
      <c r="D189" s="754" t="s">
        <v>4642</v>
      </c>
      <c r="E189" s="754" t="s">
        <v>569</v>
      </c>
      <c r="F189" s="754"/>
      <c r="G189" s="755"/>
      <c r="H189" s="756"/>
      <c r="I189" s="818"/>
      <c r="J189" s="811" t="s">
        <v>6480</v>
      </c>
      <c r="K189" s="811" t="s">
        <v>4642</v>
      </c>
      <c r="L189" s="811" t="s">
        <v>4642</v>
      </c>
      <c r="M189" s="810" t="s">
        <v>6606</v>
      </c>
      <c r="N189" s="816">
        <v>44</v>
      </c>
    </row>
    <row r="190" spans="1:14" s="762" customFormat="1" ht="20.25" customHeight="1" x14ac:dyDescent="0.25">
      <c r="A190" s="761"/>
      <c r="B190" s="809">
        <v>5</v>
      </c>
      <c r="C190" s="810" t="s">
        <v>6607</v>
      </c>
      <c r="D190" s="811" t="s">
        <v>4642</v>
      </c>
      <c r="E190" s="811" t="s">
        <v>4642</v>
      </c>
      <c r="F190" s="811" t="s">
        <v>6480</v>
      </c>
      <c r="G190" s="812"/>
      <c r="H190" s="756"/>
      <c r="I190" s="757"/>
      <c r="J190" s="754"/>
      <c r="K190" s="754" t="s">
        <v>4642</v>
      </c>
      <c r="L190" s="754" t="s">
        <v>569</v>
      </c>
      <c r="M190" s="753" t="s">
        <v>6608</v>
      </c>
      <c r="N190" s="758">
        <v>45</v>
      </c>
    </row>
    <row r="191" spans="1:14" s="762" customFormat="1" ht="20.25" customHeight="1" x14ac:dyDescent="0.25">
      <c r="A191" s="761"/>
      <c r="B191" s="809">
        <v>6</v>
      </c>
      <c r="C191" s="810" t="s">
        <v>6609</v>
      </c>
      <c r="D191" s="811" t="s">
        <v>4642</v>
      </c>
      <c r="E191" s="811" t="s">
        <v>4642</v>
      </c>
      <c r="F191" s="811" t="s">
        <v>6480</v>
      </c>
      <c r="G191" s="812"/>
      <c r="H191" s="756"/>
      <c r="I191" s="818"/>
      <c r="J191" s="811" t="s">
        <v>6480</v>
      </c>
      <c r="K191" s="811" t="s">
        <v>4642</v>
      </c>
      <c r="L191" s="811" t="s">
        <v>4642</v>
      </c>
      <c r="M191" s="810" t="s">
        <v>6610</v>
      </c>
      <c r="N191" s="816">
        <v>46</v>
      </c>
    </row>
    <row r="192" spans="1:14" s="762" customFormat="1" ht="20.25" customHeight="1" x14ac:dyDescent="0.25">
      <c r="A192" s="761"/>
      <c r="B192" s="809">
        <v>7</v>
      </c>
      <c r="C192" s="810" t="s">
        <v>6611</v>
      </c>
      <c r="D192" s="811" t="s">
        <v>4642</v>
      </c>
      <c r="E192" s="811" t="s">
        <v>4642</v>
      </c>
      <c r="F192" s="811" t="s">
        <v>6480</v>
      </c>
      <c r="G192" s="812"/>
      <c r="H192" s="756"/>
      <c r="I192" s="818"/>
      <c r="J192" s="811" t="s">
        <v>6480</v>
      </c>
      <c r="K192" s="811" t="s">
        <v>4642</v>
      </c>
      <c r="L192" s="811" t="s">
        <v>4642</v>
      </c>
      <c r="M192" s="810" t="s">
        <v>6612</v>
      </c>
      <c r="N192" s="816">
        <v>47</v>
      </c>
    </row>
    <row r="193" spans="1:14" s="762" customFormat="1" ht="11.25" customHeight="1" x14ac:dyDescent="0.25">
      <c r="A193" s="761"/>
      <c r="B193" s="752">
        <v>8</v>
      </c>
      <c r="C193" s="763" t="s">
        <v>6613</v>
      </c>
      <c r="D193" s="754" t="s">
        <v>4642</v>
      </c>
      <c r="E193" s="754" t="s">
        <v>569</v>
      </c>
      <c r="F193" s="754"/>
      <c r="G193" s="755"/>
      <c r="H193" s="756"/>
      <c r="I193" s="757"/>
      <c r="J193" s="754"/>
      <c r="K193" s="754" t="s">
        <v>4642</v>
      </c>
      <c r="L193" s="754" t="s">
        <v>569</v>
      </c>
      <c r="M193" s="753" t="s">
        <v>6614</v>
      </c>
      <c r="N193" s="758">
        <v>48</v>
      </c>
    </row>
    <row r="194" spans="1:14" s="762" customFormat="1" ht="20.25" customHeight="1" x14ac:dyDescent="0.25">
      <c r="A194" s="761"/>
      <c r="B194" s="752">
        <v>9</v>
      </c>
      <c r="C194" s="753" t="s">
        <v>6615</v>
      </c>
      <c r="D194" s="754" t="s">
        <v>4642</v>
      </c>
      <c r="E194" s="754" t="s">
        <v>569</v>
      </c>
      <c r="F194" s="754"/>
      <c r="G194" s="755"/>
      <c r="H194" s="756"/>
      <c r="I194" s="818"/>
      <c r="J194" s="811" t="s">
        <v>6480</v>
      </c>
      <c r="K194" s="811" t="s">
        <v>4642</v>
      </c>
      <c r="L194" s="811" t="s">
        <v>4642</v>
      </c>
      <c r="M194" s="810" t="s">
        <v>6616</v>
      </c>
      <c r="N194" s="816">
        <v>49</v>
      </c>
    </row>
    <row r="195" spans="1:14" s="762" customFormat="1" ht="20.25" customHeight="1" x14ac:dyDescent="0.25">
      <c r="A195" s="761"/>
      <c r="B195" s="809">
        <v>10</v>
      </c>
      <c r="C195" s="810" t="s">
        <v>6617</v>
      </c>
      <c r="D195" s="811" t="s">
        <v>4642</v>
      </c>
      <c r="E195" s="811" t="s">
        <v>4642</v>
      </c>
      <c r="F195" s="811" t="s">
        <v>6480</v>
      </c>
      <c r="G195" s="812"/>
      <c r="H195" s="756"/>
      <c r="I195" s="818"/>
      <c r="J195" s="811" t="s">
        <v>6457</v>
      </c>
      <c r="K195" s="811" t="s">
        <v>4642</v>
      </c>
      <c r="L195" s="811" t="s">
        <v>4642</v>
      </c>
      <c r="M195" s="810" t="s">
        <v>6618</v>
      </c>
      <c r="N195" s="816">
        <v>50</v>
      </c>
    </row>
    <row r="196" spans="1:14" s="762" customFormat="1" ht="20.25" customHeight="1" x14ac:dyDescent="0.25">
      <c r="A196" s="761"/>
      <c r="B196" s="752">
        <v>11</v>
      </c>
      <c r="C196" s="753" t="s">
        <v>6619</v>
      </c>
      <c r="D196" s="754" t="s">
        <v>4642</v>
      </c>
      <c r="E196" s="754" t="s">
        <v>569</v>
      </c>
      <c r="F196" s="754"/>
      <c r="G196" s="755"/>
      <c r="H196" s="756"/>
      <c r="I196" s="818"/>
      <c r="J196" s="811" t="s">
        <v>6457</v>
      </c>
      <c r="K196" s="811" t="s">
        <v>4642</v>
      </c>
      <c r="L196" s="811" t="s">
        <v>4642</v>
      </c>
      <c r="M196" s="810" t="s">
        <v>6620</v>
      </c>
      <c r="N196" s="816">
        <v>51</v>
      </c>
    </row>
    <row r="197" spans="1:14" s="762" customFormat="1" ht="20.25" customHeight="1" x14ac:dyDescent="0.25">
      <c r="A197" s="761"/>
      <c r="B197" s="752">
        <v>12</v>
      </c>
      <c r="C197" s="753" t="s">
        <v>6621</v>
      </c>
      <c r="D197" s="754" t="s">
        <v>4642</v>
      </c>
      <c r="E197" s="754" t="s">
        <v>569</v>
      </c>
      <c r="F197" s="754"/>
      <c r="G197" s="755"/>
      <c r="H197" s="756"/>
      <c r="I197" s="818"/>
      <c r="J197" s="811" t="s">
        <v>6457</v>
      </c>
      <c r="K197" s="811" t="s">
        <v>4642</v>
      </c>
      <c r="L197" s="811" t="s">
        <v>4642</v>
      </c>
      <c r="M197" s="810" t="s">
        <v>6622</v>
      </c>
      <c r="N197" s="816">
        <v>52</v>
      </c>
    </row>
    <row r="198" spans="1:14" s="762" customFormat="1" ht="20.25" customHeight="1" x14ac:dyDescent="0.25">
      <c r="A198" s="761"/>
      <c r="B198" s="752">
        <v>13</v>
      </c>
      <c r="C198" s="753" t="s">
        <v>6623</v>
      </c>
      <c r="D198" s="754" t="s">
        <v>4642</v>
      </c>
      <c r="E198" s="754" t="s">
        <v>569</v>
      </c>
      <c r="F198" s="754"/>
      <c r="G198" s="755"/>
      <c r="H198" s="756"/>
      <c r="I198" s="818"/>
      <c r="J198" s="811" t="s">
        <v>6457</v>
      </c>
      <c r="K198" s="811" t="s">
        <v>4642</v>
      </c>
      <c r="L198" s="811" t="s">
        <v>4642</v>
      </c>
      <c r="M198" s="810" t="s">
        <v>6624</v>
      </c>
      <c r="N198" s="816">
        <v>53</v>
      </c>
    </row>
    <row r="199" spans="1:14" s="762" customFormat="1" ht="12" customHeight="1" x14ac:dyDescent="0.25">
      <c r="A199" s="761"/>
      <c r="B199" s="752">
        <v>14</v>
      </c>
      <c r="C199" s="753" t="s">
        <v>6625</v>
      </c>
      <c r="D199" s="754" t="s">
        <v>4642</v>
      </c>
      <c r="E199" s="754" t="s">
        <v>569</v>
      </c>
      <c r="F199" s="754"/>
      <c r="G199" s="755"/>
      <c r="H199" s="756"/>
      <c r="I199" s="757"/>
      <c r="J199" s="754"/>
      <c r="K199" s="754" t="s">
        <v>569</v>
      </c>
      <c r="L199" s="754" t="s">
        <v>569</v>
      </c>
      <c r="M199" s="754"/>
      <c r="N199" s="758">
        <v>54</v>
      </c>
    </row>
    <row r="200" spans="1:14" s="762" customFormat="1" ht="20.25" customHeight="1" x14ac:dyDescent="0.25">
      <c r="A200" s="761"/>
      <c r="B200" s="809">
        <v>15</v>
      </c>
      <c r="C200" s="810" t="s">
        <v>6626</v>
      </c>
      <c r="D200" s="811" t="s">
        <v>4642</v>
      </c>
      <c r="E200" s="811" t="s">
        <v>4642</v>
      </c>
      <c r="F200" s="811" t="s">
        <v>6480</v>
      </c>
      <c r="G200" s="812"/>
      <c r="H200" s="756"/>
      <c r="I200" s="818"/>
      <c r="J200" s="811" t="s">
        <v>6457</v>
      </c>
      <c r="K200" s="811" t="s">
        <v>4642</v>
      </c>
      <c r="L200" s="811" t="s">
        <v>4642</v>
      </c>
      <c r="M200" s="810" t="s">
        <v>6627</v>
      </c>
      <c r="N200" s="816">
        <v>55</v>
      </c>
    </row>
    <row r="201" spans="1:14" s="762" customFormat="1" ht="20.25" customHeight="1" x14ac:dyDescent="0.25">
      <c r="A201" s="761"/>
      <c r="B201" s="809">
        <v>16</v>
      </c>
      <c r="C201" s="810" t="s">
        <v>6628</v>
      </c>
      <c r="D201" s="811" t="s">
        <v>4642</v>
      </c>
      <c r="E201" s="811" t="s">
        <v>4642</v>
      </c>
      <c r="F201" s="811" t="s">
        <v>6480</v>
      </c>
      <c r="G201" s="812"/>
      <c r="H201" s="756"/>
      <c r="I201" s="764"/>
      <c r="J201" s="1292"/>
      <c r="K201" s="754" t="s">
        <v>569</v>
      </c>
      <c r="L201" s="754" t="s">
        <v>569</v>
      </c>
      <c r="M201" s="832"/>
      <c r="N201" s="1293">
        <v>56</v>
      </c>
    </row>
    <row r="202" spans="1:14" s="762" customFormat="1" ht="20.25" customHeight="1" x14ac:dyDescent="0.25">
      <c r="A202" s="761"/>
      <c r="B202" s="809">
        <v>17</v>
      </c>
      <c r="C202" s="810" t="s">
        <v>6629</v>
      </c>
      <c r="D202" s="811" t="s">
        <v>4642</v>
      </c>
      <c r="E202" s="811" t="s">
        <v>4642</v>
      </c>
      <c r="F202" s="811" t="s">
        <v>6480</v>
      </c>
      <c r="G202" s="812"/>
      <c r="H202" s="756"/>
      <c r="I202" s="818"/>
      <c r="J202" s="811" t="s">
        <v>6480</v>
      </c>
      <c r="K202" s="811" t="s">
        <v>4642</v>
      </c>
      <c r="L202" s="811" t="s">
        <v>4642</v>
      </c>
      <c r="M202" s="810" t="s">
        <v>6630</v>
      </c>
      <c r="N202" s="816">
        <v>57</v>
      </c>
    </row>
    <row r="203" spans="1:14" s="762" customFormat="1" ht="20.25" customHeight="1" x14ac:dyDescent="0.25">
      <c r="A203" s="761"/>
      <c r="B203" s="809">
        <v>18</v>
      </c>
      <c r="C203" s="810" t="s">
        <v>6631</v>
      </c>
      <c r="D203" s="811" t="s">
        <v>4642</v>
      </c>
      <c r="E203" s="811" t="s">
        <v>4642</v>
      </c>
      <c r="F203" s="811" t="s">
        <v>6457</v>
      </c>
      <c r="G203" s="812"/>
      <c r="H203" s="756"/>
      <c r="I203" s="818"/>
      <c r="J203" s="811" t="s">
        <v>6480</v>
      </c>
      <c r="K203" s="811" t="s">
        <v>4642</v>
      </c>
      <c r="L203" s="811" t="s">
        <v>4642</v>
      </c>
      <c r="M203" s="810" t="s">
        <v>6632</v>
      </c>
      <c r="N203" s="816">
        <v>58</v>
      </c>
    </row>
    <row r="204" spans="1:14" s="762" customFormat="1" ht="20.25" customHeight="1" x14ac:dyDescent="0.25">
      <c r="A204" s="761"/>
      <c r="B204" s="809">
        <v>19</v>
      </c>
      <c r="C204" s="810" t="s">
        <v>6633</v>
      </c>
      <c r="D204" s="811" t="s">
        <v>4642</v>
      </c>
      <c r="E204" s="811" t="s">
        <v>4642</v>
      </c>
      <c r="F204" s="811" t="s">
        <v>6457</v>
      </c>
      <c r="G204" s="812"/>
      <c r="H204" s="756"/>
      <c r="I204" s="818"/>
      <c r="J204" s="811" t="s">
        <v>6467</v>
      </c>
      <c r="K204" s="811" t="s">
        <v>4642</v>
      </c>
      <c r="L204" s="811" t="s">
        <v>4642</v>
      </c>
      <c r="M204" s="810" t="s">
        <v>6634</v>
      </c>
      <c r="N204" s="816">
        <v>59</v>
      </c>
    </row>
    <row r="205" spans="1:14" s="762" customFormat="1" ht="20.25" customHeight="1" x14ac:dyDescent="0.25">
      <c r="A205" s="761"/>
      <c r="B205" s="809">
        <v>20</v>
      </c>
      <c r="C205" s="810" t="s">
        <v>6635</v>
      </c>
      <c r="D205" s="811" t="s">
        <v>4642</v>
      </c>
      <c r="E205" s="811" t="s">
        <v>4642</v>
      </c>
      <c r="F205" s="811" t="s">
        <v>6457</v>
      </c>
      <c r="G205" s="812"/>
      <c r="H205" s="756"/>
      <c r="I205" s="818"/>
      <c r="J205" s="811" t="s">
        <v>6467</v>
      </c>
      <c r="K205" s="811" t="s">
        <v>4642</v>
      </c>
      <c r="L205" s="811" t="s">
        <v>4642</v>
      </c>
      <c r="M205" s="810" t="s">
        <v>6636</v>
      </c>
      <c r="N205" s="816">
        <v>60</v>
      </c>
    </row>
    <row r="206" spans="1:14" s="762" customFormat="1" ht="20.25" customHeight="1" x14ac:dyDescent="0.25">
      <c r="A206" s="761"/>
      <c r="B206" s="809">
        <v>21</v>
      </c>
      <c r="C206" s="810" t="s">
        <v>6637</v>
      </c>
      <c r="D206" s="811" t="s">
        <v>4642</v>
      </c>
      <c r="E206" s="811" t="s">
        <v>4642</v>
      </c>
      <c r="F206" s="811" t="s">
        <v>6480</v>
      </c>
      <c r="G206" s="812"/>
      <c r="H206" s="756"/>
      <c r="I206" s="818"/>
      <c r="J206" s="811" t="s">
        <v>6467</v>
      </c>
      <c r="K206" s="811" t="s">
        <v>4642</v>
      </c>
      <c r="L206" s="811" t="s">
        <v>4642</v>
      </c>
      <c r="M206" s="810" t="s">
        <v>6638</v>
      </c>
      <c r="N206" s="816">
        <v>61</v>
      </c>
    </row>
    <row r="207" spans="1:14" s="762" customFormat="1" ht="20.25" customHeight="1" x14ac:dyDescent="0.25">
      <c r="A207" s="761"/>
      <c r="B207" s="809">
        <v>22</v>
      </c>
      <c r="C207" s="810" t="s">
        <v>6639</v>
      </c>
      <c r="D207" s="811" t="s">
        <v>4642</v>
      </c>
      <c r="E207" s="811" t="s">
        <v>4642</v>
      </c>
      <c r="F207" s="811" t="s">
        <v>6457</v>
      </c>
      <c r="G207" s="812"/>
      <c r="H207" s="756"/>
      <c r="I207" s="757"/>
      <c r="J207" s="754"/>
      <c r="K207" s="754" t="s">
        <v>569</v>
      </c>
      <c r="L207" s="754" t="s">
        <v>569</v>
      </c>
      <c r="M207" s="754"/>
      <c r="N207" s="758">
        <v>62</v>
      </c>
    </row>
    <row r="208" spans="1:14" s="762" customFormat="1" ht="20.25" customHeight="1" x14ac:dyDescent="0.25">
      <c r="A208" s="761"/>
      <c r="B208" s="809">
        <v>23</v>
      </c>
      <c r="C208" s="810" t="s">
        <v>6640</v>
      </c>
      <c r="D208" s="811" t="s">
        <v>4642</v>
      </c>
      <c r="E208" s="811" t="s">
        <v>4642</v>
      </c>
      <c r="F208" s="811" t="s">
        <v>6457</v>
      </c>
      <c r="G208" s="812"/>
      <c r="H208" s="756"/>
      <c r="I208" s="757"/>
      <c r="J208" s="754"/>
      <c r="K208" s="754" t="s">
        <v>569</v>
      </c>
      <c r="L208" s="754" t="s">
        <v>569</v>
      </c>
      <c r="M208" s="754"/>
      <c r="N208" s="758">
        <v>63</v>
      </c>
    </row>
    <row r="209" spans="1:14" s="762" customFormat="1" ht="15.75" customHeight="1" x14ac:dyDescent="0.25">
      <c r="A209" s="761"/>
      <c r="B209" s="752">
        <v>24</v>
      </c>
      <c r="C209" s="754"/>
      <c r="D209" s="754" t="s">
        <v>569</v>
      </c>
      <c r="E209" s="754" t="s">
        <v>569</v>
      </c>
      <c r="F209" s="754"/>
      <c r="G209" s="755"/>
      <c r="H209" s="756"/>
      <c r="I209" s="757"/>
      <c r="J209" s="754"/>
      <c r="K209" s="754" t="s">
        <v>569</v>
      </c>
      <c r="L209" s="754" t="s">
        <v>569</v>
      </c>
      <c r="M209" s="754"/>
      <c r="N209" s="758">
        <v>64</v>
      </c>
    </row>
    <row r="210" spans="1:14" s="762" customFormat="1" ht="20.25" customHeight="1" x14ac:dyDescent="0.25">
      <c r="A210" s="761"/>
      <c r="B210" s="809">
        <v>25</v>
      </c>
      <c r="C210" s="810" t="s">
        <v>6641</v>
      </c>
      <c r="D210" s="811" t="s">
        <v>4642</v>
      </c>
      <c r="E210" s="811" t="s">
        <v>4642</v>
      </c>
      <c r="F210" s="811" t="s">
        <v>6457</v>
      </c>
      <c r="G210" s="812"/>
      <c r="H210" s="756"/>
      <c r="I210" s="757"/>
      <c r="J210" s="754"/>
      <c r="K210" s="754" t="s">
        <v>569</v>
      </c>
      <c r="L210" s="754" t="s">
        <v>569</v>
      </c>
      <c r="M210" s="754"/>
      <c r="N210" s="758">
        <v>65</v>
      </c>
    </row>
    <row r="211" spans="1:14" s="762" customFormat="1" ht="20.25" customHeight="1" x14ac:dyDescent="0.25">
      <c r="A211" s="761"/>
      <c r="B211" s="809">
        <v>26</v>
      </c>
      <c r="C211" s="810" t="s">
        <v>6642</v>
      </c>
      <c r="D211" s="811" t="s">
        <v>4642</v>
      </c>
      <c r="E211" s="811" t="s">
        <v>4642</v>
      </c>
      <c r="F211" s="811" t="s">
        <v>6480</v>
      </c>
      <c r="G211" s="812"/>
      <c r="H211" s="756"/>
      <c r="I211" s="757"/>
      <c r="J211" s="754"/>
      <c r="K211" s="754" t="s">
        <v>569</v>
      </c>
      <c r="L211" s="754" t="s">
        <v>569</v>
      </c>
      <c r="M211" s="754"/>
      <c r="N211" s="758">
        <v>66</v>
      </c>
    </row>
    <row r="212" spans="1:14" s="762" customFormat="1" ht="20.25" customHeight="1" x14ac:dyDescent="0.25">
      <c r="A212" s="761"/>
      <c r="B212" s="809">
        <v>27</v>
      </c>
      <c r="C212" s="810" t="s">
        <v>6643</v>
      </c>
      <c r="D212" s="811" t="s">
        <v>4642</v>
      </c>
      <c r="E212" s="811" t="s">
        <v>4642</v>
      </c>
      <c r="F212" s="811" t="s">
        <v>6480</v>
      </c>
      <c r="G212" s="812"/>
      <c r="H212" s="756"/>
      <c r="I212" s="757"/>
      <c r="J212" s="754"/>
      <c r="K212" s="754" t="s">
        <v>569</v>
      </c>
      <c r="L212" s="754" t="s">
        <v>569</v>
      </c>
      <c r="M212" s="754"/>
      <c r="N212" s="758">
        <v>67</v>
      </c>
    </row>
    <row r="213" spans="1:14" s="762" customFormat="1" ht="19.2" x14ac:dyDescent="0.25">
      <c r="A213" s="761"/>
      <c r="B213" s="809">
        <v>28</v>
      </c>
      <c r="C213" s="810" t="s">
        <v>6644</v>
      </c>
      <c r="D213" s="811" t="s">
        <v>4642</v>
      </c>
      <c r="E213" s="811" t="s">
        <v>4642</v>
      </c>
      <c r="F213" s="811" t="s">
        <v>6467</v>
      </c>
      <c r="G213" s="812"/>
      <c r="H213" s="756"/>
      <c r="I213" s="757"/>
      <c r="J213" s="754"/>
      <c r="K213" s="754" t="s">
        <v>569</v>
      </c>
      <c r="L213" s="754" t="s">
        <v>569</v>
      </c>
      <c r="M213" s="754"/>
      <c r="N213" s="758">
        <v>68</v>
      </c>
    </row>
    <row r="214" spans="1:14" s="762" customFormat="1" ht="9" customHeight="1" x14ac:dyDescent="0.25">
      <c r="A214" s="761"/>
      <c r="B214" s="752">
        <v>29</v>
      </c>
      <c r="C214" s="754"/>
      <c r="D214" s="754" t="s">
        <v>569</v>
      </c>
      <c r="E214" s="754" t="s">
        <v>569</v>
      </c>
      <c r="F214" s="754"/>
      <c r="G214" s="755"/>
      <c r="H214" s="756"/>
      <c r="I214" s="757"/>
      <c r="J214" s="754"/>
      <c r="K214" s="754" t="s">
        <v>569</v>
      </c>
      <c r="L214" s="754" t="s">
        <v>569</v>
      </c>
      <c r="M214" s="754"/>
      <c r="N214" s="758">
        <v>69</v>
      </c>
    </row>
    <row r="215" spans="1:14" s="762" customFormat="1" ht="9" customHeight="1" x14ac:dyDescent="0.25">
      <c r="A215" s="761"/>
      <c r="B215" s="752">
        <v>30</v>
      </c>
      <c r="C215" s="754"/>
      <c r="D215" s="754" t="s">
        <v>569</v>
      </c>
      <c r="E215" s="754" t="s">
        <v>569</v>
      </c>
      <c r="F215" s="754"/>
      <c r="G215" s="755"/>
      <c r="H215" s="756"/>
      <c r="I215" s="757"/>
      <c r="J215" s="754"/>
      <c r="K215" s="754" t="s">
        <v>569</v>
      </c>
      <c r="L215" s="754" t="s">
        <v>569</v>
      </c>
      <c r="M215" s="754"/>
      <c r="N215" s="758">
        <v>70</v>
      </c>
    </row>
    <row r="216" spans="1:14" s="762" customFormat="1" ht="9" customHeight="1" x14ac:dyDescent="0.25">
      <c r="A216" s="761"/>
      <c r="B216" s="752">
        <v>31</v>
      </c>
      <c r="C216" s="754"/>
      <c r="D216" s="754" t="s">
        <v>569</v>
      </c>
      <c r="E216" s="754" t="s">
        <v>569</v>
      </c>
      <c r="F216" s="754"/>
      <c r="G216" s="755"/>
      <c r="H216" s="756"/>
      <c r="I216" s="757"/>
      <c r="J216" s="754"/>
      <c r="K216" s="754" t="s">
        <v>569</v>
      </c>
      <c r="L216" s="754" t="s">
        <v>569</v>
      </c>
      <c r="M216" s="754"/>
      <c r="N216" s="758">
        <v>71</v>
      </c>
    </row>
    <row r="217" spans="1:14" s="762" customFormat="1" ht="9" customHeight="1" x14ac:dyDescent="0.25">
      <c r="A217" s="761"/>
      <c r="B217" s="752">
        <v>32</v>
      </c>
      <c r="C217" s="754"/>
      <c r="D217" s="754" t="s">
        <v>569</v>
      </c>
      <c r="E217" s="754" t="s">
        <v>569</v>
      </c>
      <c r="F217" s="754"/>
      <c r="G217" s="755"/>
      <c r="H217" s="756"/>
      <c r="I217" s="757"/>
      <c r="J217" s="754"/>
      <c r="K217" s="754" t="s">
        <v>569</v>
      </c>
      <c r="L217" s="754" t="s">
        <v>569</v>
      </c>
      <c r="M217" s="754"/>
      <c r="N217" s="758">
        <v>72</v>
      </c>
    </row>
    <row r="218" spans="1:14" s="762" customFormat="1" ht="9" customHeight="1" x14ac:dyDescent="0.25">
      <c r="A218" s="761"/>
      <c r="B218" s="752">
        <v>33</v>
      </c>
      <c r="C218" s="754"/>
      <c r="D218" s="754" t="s">
        <v>569</v>
      </c>
      <c r="E218" s="754" t="s">
        <v>569</v>
      </c>
      <c r="F218" s="754"/>
      <c r="G218" s="755"/>
      <c r="H218" s="756"/>
      <c r="I218" s="757"/>
      <c r="J218" s="754"/>
      <c r="K218" s="754" t="s">
        <v>569</v>
      </c>
      <c r="L218" s="754" t="s">
        <v>569</v>
      </c>
      <c r="M218" s="754"/>
      <c r="N218" s="758">
        <v>73</v>
      </c>
    </row>
    <row r="219" spans="1:14" s="762" customFormat="1" ht="9" customHeight="1" x14ac:dyDescent="0.25">
      <c r="A219" s="761"/>
      <c r="B219" s="752">
        <v>34</v>
      </c>
      <c r="C219" s="754"/>
      <c r="D219" s="754" t="s">
        <v>569</v>
      </c>
      <c r="E219" s="754" t="s">
        <v>569</v>
      </c>
      <c r="F219" s="754"/>
      <c r="G219" s="755"/>
      <c r="H219" s="756"/>
      <c r="I219" s="757"/>
      <c r="J219" s="754"/>
      <c r="K219" s="754" t="s">
        <v>569</v>
      </c>
      <c r="L219" s="754" t="s">
        <v>569</v>
      </c>
      <c r="M219" s="754"/>
      <c r="N219" s="758">
        <v>74</v>
      </c>
    </row>
    <row r="220" spans="1:14" s="762" customFormat="1" ht="9" customHeight="1" x14ac:dyDescent="0.25">
      <c r="A220" s="761"/>
      <c r="B220" s="752">
        <v>35</v>
      </c>
      <c r="C220" s="754"/>
      <c r="D220" s="754" t="s">
        <v>569</v>
      </c>
      <c r="E220" s="754" t="s">
        <v>569</v>
      </c>
      <c r="F220" s="754"/>
      <c r="G220" s="755"/>
      <c r="H220" s="756"/>
      <c r="I220" s="757"/>
      <c r="J220" s="754"/>
      <c r="K220" s="754" t="s">
        <v>569</v>
      </c>
      <c r="L220" s="754" t="s">
        <v>569</v>
      </c>
      <c r="M220" s="754"/>
      <c r="N220" s="758">
        <v>75</v>
      </c>
    </row>
    <row r="221" spans="1:14" s="762" customFormat="1" ht="9" customHeight="1" x14ac:dyDescent="0.25">
      <c r="A221" s="761"/>
      <c r="B221" s="752">
        <v>36</v>
      </c>
      <c r="C221" s="754"/>
      <c r="D221" s="754" t="s">
        <v>569</v>
      </c>
      <c r="E221" s="754" t="s">
        <v>569</v>
      </c>
      <c r="F221" s="754"/>
      <c r="G221" s="755"/>
      <c r="H221" s="756"/>
      <c r="I221" s="757"/>
      <c r="J221" s="754"/>
      <c r="K221" s="754" t="s">
        <v>569</v>
      </c>
      <c r="L221" s="754" t="s">
        <v>569</v>
      </c>
      <c r="M221" s="754"/>
      <c r="N221" s="758">
        <v>76</v>
      </c>
    </row>
    <row r="222" spans="1:14" s="762" customFormat="1" ht="9" customHeight="1" x14ac:dyDescent="0.25">
      <c r="A222" s="761"/>
      <c r="B222" s="752">
        <v>37</v>
      </c>
      <c r="C222" s="754"/>
      <c r="D222" s="754" t="s">
        <v>569</v>
      </c>
      <c r="E222" s="754" t="s">
        <v>569</v>
      </c>
      <c r="F222" s="754"/>
      <c r="G222" s="755"/>
      <c r="H222" s="756"/>
      <c r="I222" s="757"/>
      <c r="J222" s="754"/>
      <c r="K222" s="754" t="s">
        <v>569</v>
      </c>
      <c r="L222" s="754" t="s">
        <v>569</v>
      </c>
      <c r="M222" s="754"/>
      <c r="N222" s="758">
        <v>77</v>
      </c>
    </row>
    <row r="223" spans="1:14" s="762" customFormat="1" ht="9" customHeight="1" x14ac:dyDescent="0.25">
      <c r="A223" s="761"/>
      <c r="B223" s="752">
        <v>38</v>
      </c>
      <c r="C223" s="754"/>
      <c r="D223" s="754" t="s">
        <v>569</v>
      </c>
      <c r="E223" s="754" t="s">
        <v>569</v>
      </c>
      <c r="F223" s="754"/>
      <c r="G223" s="755"/>
      <c r="H223" s="756"/>
      <c r="I223" s="757"/>
      <c r="J223" s="754"/>
      <c r="K223" s="754" t="s">
        <v>569</v>
      </c>
      <c r="L223" s="754" t="s">
        <v>569</v>
      </c>
      <c r="M223" s="754"/>
      <c r="N223" s="758">
        <v>78</v>
      </c>
    </row>
    <row r="224" spans="1:14" s="762" customFormat="1" ht="9" customHeight="1" x14ac:dyDescent="0.25">
      <c r="A224" s="761"/>
      <c r="B224" s="752">
        <v>39</v>
      </c>
      <c r="C224" s="754"/>
      <c r="D224" s="754" t="s">
        <v>569</v>
      </c>
      <c r="E224" s="754" t="s">
        <v>569</v>
      </c>
      <c r="F224" s="754"/>
      <c r="G224" s="755"/>
      <c r="H224" s="756"/>
      <c r="I224" s="757"/>
      <c r="J224" s="754"/>
      <c r="K224" s="754" t="s">
        <v>569</v>
      </c>
      <c r="L224" s="754" t="s">
        <v>569</v>
      </c>
      <c r="M224" s="754"/>
      <c r="N224" s="758">
        <v>79</v>
      </c>
    </row>
    <row r="225" spans="1:14" s="762" customFormat="1" ht="9" customHeight="1" thickBot="1" x14ac:dyDescent="0.3">
      <c r="A225" s="761"/>
      <c r="B225" s="775">
        <v>40</v>
      </c>
      <c r="C225" s="776"/>
      <c r="D225" s="776" t="s">
        <v>569</v>
      </c>
      <c r="E225" s="776" t="s">
        <v>569</v>
      </c>
      <c r="F225" s="776"/>
      <c r="G225" s="777"/>
      <c r="H225" s="778"/>
      <c r="I225" s="779"/>
      <c r="J225" s="776"/>
      <c r="K225" s="776" t="s">
        <v>569</v>
      </c>
      <c r="L225" s="776" t="s">
        <v>569</v>
      </c>
      <c r="M225" s="776"/>
      <c r="N225" s="780">
        <v>80</v>
      </c>
    </row>
    <row r="226" spans="1:14" s="762" customFormat="1" ht="20.25" customHeight="1" x14ac:dyDescent="0.25">
      <c r="A226" s="761"/>
      <c r="B226" s="781"/>
      <c r="C226" s="781"/>
      <c r="D226" s="781"/>
      <c r="E226" s="781"/>
      <c r="F226" s="781"/>
      <c r="G226" s="781"/>
      <c r="H226" s="781"/>
      <c r="I226" s="781" t="s">
        <v>6491</v>
      </c>
      <c r="J226" s="782">
        <f>SUM(G186:G225,I186:I225)</f>
        <v>0</v>
      </c>
      <c r="K226" s="781"/>
      <c r="L226" s="781"/>
      <c r="M226" s="781"/>
      <c r="N226" s="781"/>
    </row>
    <row r="227" spans="1:14" s="762" customFormat="1" ht="20.25" customHeight="1" x14ac:dyDescent="0.25">
      <c r="A227" s="761"/>
      <c r="B227" s="781"/>
      <c r="C227" s="781"/>
      <c r="D227" s="781"/>
      <c r="E227" s="781"/>
      <c r="F227" s="781"/>
      <c r="G227" s="781"/>
      <c r="H227" s="781"/>
      <c r="I227" s="781"/>
      <c r="J227" s="781"/>
      <c r="K227" s="781"/>
      <c r="L227" s="781"/>
      <c r="M227" s="781"/>
      <c r="N227" s="781"/>
    </row>
    <row r="228" spans="1:14" s="762" customFormat="1" ht="20.25" customHeight="1" x14ac:dyDescent="0.25">
      <c r="A228" s="761"/>
      <c r="B228" s="781"/>
      <c r="C228" s="783" t="s">
        <v>6645</v>
      </c>
      <c r="D228" s="781"/>
      <c r="E228" s="781"/>
      <c r="F228" s="781"/>
      <c r="G228" s="781"/>
      <c r="H228" s="781"/>
      <c r="I228" s="781"/>
      <c r="J228" s="781" t="s">
        <v>6444</v>
      </c>
      <c r="K228" s="784"/>
      <c r="L228" s="784"/>
      <c r="M228" s="497" t="s">
        <v>6445</v>
      </c>
      <c r="N228" s="781"/>
    </row>
    <row r="229" spans="1:14" s="762" customFormat="1" ht="20.25" customHeight="1" thickBot="1" x14ac:dyDescent="0.3">
      <c r="A229" s="761"/>
      <c r="B229" s="781"/>
      <c r="C229" s="783" t="s">
        <v>6646</v>
      </c>
      <c r="D229" s="781"/>
      <c r="E229" s="781"/>
      <c r="F229" s="781"/>
      <c r="G229" s="781"/>
      <c r="H229" s="781"/>
      <c r="I229" s="781"/>
      <c r="J229" s="781"/>
      <c r="K229" s="781"/>
      <c r="L229" s="781"/>
      <c r="M229" s="781"/>
      <c r="N229" s="781"/>
    </row>
    <row r="230" spans="1:14" s="762" customFormat="1" ht="20.25" customHeight="1" x14ac:dyDescent="0.25">
      <c r="A230" s="761"/>
      <c r="B230" s="785" t="s">
        <v>6447</v>
      </c>
      <c r="C230" s="786" t="s">
        <v>4572</v>
      </c>
      <c r="D230" s="786" t="s">
        <v>6449</v>
      </c>
      <c r="E230" s="786" t="s">
        <v>6450</v>
      </c>
      <c r="F230" s="786" t="s">
        <v>6451</v>
      </c>
      <c r="G230" s="787" t="s">
        <v>6452</v>
      </c>
      <c r="H230" s="788"/>
      <c r="I230" s="789" t="s">
        <v>6452</v>
      </c>
      <c r="J230" s="786" t="s">
        <v>6451</v>
      </c>
      <c r="K230" s="786" t="s">
        <v>6449</v>
      </c>
      <c r="L230" s="786" t="s">
        <v>6450</v>
      </c>
      <c r="M230" s="786" t="s">
        <v>4572</v>
      </c>
      <c r="N230" s="790" t="s">
        <v>6447</v>
      </c>
    </row>
    <row r="231" spans="1:14" s="762" customFormat="1" ht="20.25" customHeight="1" x14ac:dyDescent="0.25">
      <c r="A231" s="761"/>
      <c r="B231" s="809">
        <v>1</v>
      </c>
      <c r="C231" s="810" t="s">
        <v>6647</v>
      </c>
      <c r="D231" s="811" t="s">
        <v>4642</v>
      </c>
      <c r="E231" s="811" t="s">
        <v>4642</v>
      </c>
      <c r="F231" s="811" t="s">
        <v>6467</v>
      </c>
      <c r="G231" s="812"/>
      <c r="H231" s="756"/>
      <c r="I231" s="818"/>
      <c r="J231" s="811" t="s">
        <v>6480</v>
      </c>
      <c r="K231" s="811" t="s">
        <v>4642</v>
      </c>
      <c r="L231" s="811" t="s">
        <v>4642</v>
      </c>
      <c r="M231" s="810" t="s">
        <v>6648</v>
      </c>
      <c r="N231" s="816">
        <v>41</v>
      </c>
    </row>
    <row r="232" spans="1:14" s="762" customFormat="1" ht="20.25" customHeight="1" x14ac:dyDescent="0.25">
      <c r="A232" s="761"/>
      <c r="B232" s="809">
        <v>2</v>
      </c>
      <c r="C232" s="810" t="s">
        <v>6649</v>
      </c>
      <c r="D232" s="811" t="s">
        <v>4642</v>
      </c>
      <c r="E232" s="811" t="s">
        <v>4642</v>
      </c>
      <c r="F232" s="811" t="s">
        <v>6467</v>
      </c>
      <c r="G232" s="812"/>
      <c r="H232" s="756"/>
      <c r="I232" s="818"/>
      <c r="J232" s="811" t="s">
        <v>6480</v>
      </c>
      <c r="K232" s="811" t="s">
        <v>4642</v>
      </c>
      <c r="L232" s="811" t="s">
        <v>4642</v>
      </c>
      <c r="M232" s="810" t="s">
        <v>6650</v>
      </c>
      <c r="N232" s="816">
        <v>42</v>
      </c>
    </row>
    <row r="233" spans="1:14" s="762" customFormat="1" ht="20.25" customHeight="1" x14ac:dyDescent="0.25">
      <c r="A233" s="761"/>
      <c r="B233" s="809">
        <v>3</v>
      </c>
      <c r="C233" s="810" t="s">
        <v>6651</v>
      </c>
      <c r="D233" s="811" t="s">
        <v>4642</v>
      </c>
      <c r="E233" s="811" t="s">
        <v>4642</v>
      </c>
      <c r="F233" s="811" t="s">
        <v>6480</v>
      </c>
      <c r="G233" s="812"/>
      <c r="H233" s="756"/>
      <c r="I233" s="818"/>
      <c r="J233" s="811" t="s">
        <v>6480</v>
      </c>
      <c r="K233" s="811" t="s">
        <v>4642</v>
      </c>
      <c r="L233" s="811" t="s">
        <v>4642</v>
      </c>
      <c r="M233" s="810" t="s">
        <v>6652</v>
      </c>
      <c r="N233" s="816">
        <v>43</v>
      </c>
    </row>
    <row r="234" spans="1:14" s="762" customFormat="1" ht="20.25" customHeight="1" x14ac:dyDescent="0.25">
      <c r="A234" s="761"/>
      <c r="B234" s="752">
        <v>4</v>
      </c>
      <c r="C234" s="753" t="s">
        <v>6653</v>
      </c>
      <c r="D234" s="754" t="s">
        <v>4642</v>
      </c>
      <c r="E234" s="754" t="s">
        <v>569</v>
      </c>
      <c r="F234" s="754"/>
      <c r="G234" s="755"/>
      <c r="H234" s="756"/>
      <c r="I234" s="818"/>
      <c r="J234" s="811" t="s">
        <v>6480</v>
      </c>
      <c r="K234" s="811" t="s">
        <v>4642</v>
      </c>
      <c r="L234" s="811" t="s">
        <v>4642</v>
      </c>
      <c r="M234" s="810" t="s">
        <v>6654</v>
      </c>
      <c r="N234" s="816">
        <v>44</v>
      </c>
    </row>
    <row r="235" spans="1:14" s="762" customFormat="1" ht="20.25" customHeight="1" x14ac:dyDescent="0.25">
      <c r="A235" s="761"/>
      <c r="B235" s="809">
        <v>5</v>
      </c>
      <c r="C235" s="810" t="s">
        <v>6655</v>
      </c>
      <c r="D235" s="811" t="s">
        <v>4642</v>
      </c>
      <c r="E235" s="811" t="s">
        <v>4642</v>
      </c>
      <c r="F235" s="811" t="s">
        <v>6480</v>
      </c>
      <c r="G235" s="812"/>
      <c r="H235" s="756"/>
      <c r="I235" s="757"/>
      <c r="J235" s="754"/>
      <c r="K235" s="754" t="s">
        <v>4642</v>
      </c>
      <c r="L235" s="754" t="s">
        <v>569</v>
      </c>
      <c r="M235" s="753" t="s">
        <v>6656</v>
      </c>
      <c r="N235" s="758">
        <v>45</v>
      </c>
    </row>
    <row r="236" spans="1:14" s="762" customFormat="1" ht="20.25" customHeight="1" x14ac:dyDescent="0.25">
      <c r="A236" s="761"/>
      <c r="B236" s="809">
        <v>6</v>
      </c>
      <c r="C236" s="810" t="s">
        <v>6657</v>
      </c>
      <c r="D236" s="811" t="s">
        <v>4642</v>
      </c>
      <c r="E236" s="811" t="s">
        <v>4642</v>
      </c>
      <c r="F236" s="811" t="s">
        <v>6480</v>
      </c>
      <c r="G236" s="812"/>
      <c r="H236" s="756"/>
      <c r="I236" s="818"/>
      <c r="J236" s="811" t="s">
        <v>6480</v>
      </c>
      <c r="K236" s="811" t="s">
        <v>4642</v>
      </c>
      <c r="L236" s="811" t="s">
        <v>4642</v>
      </c>
      <c r="M236" s="810" t="s">
        <v>6658</v>
      </c>
      <c r="N236" s="816">
        <v>46</v>
      </c>
    </row>
    <row r="237" spans="1:14" s="762" customFormat="1" ht="20.25" customHeight="1" x14ac:dyDescent="0.25">
      <c r="A237" s="761"/>
      <c r="B237" s="809">
        <v>7</v>
      </c>
      <c r="C237" s="810" t="s">
        <v>6659</v>
      </c>
      <c r="D237" s="811" t="s">
        <v>4642</v>
      </c>
      <c r="E237" s="811" t="s">
        <v>4642</v>
      </c>
      <c r="F237" s="811" t="s">
        <v>6480</v>
      </c>
      <c r="G237" s="812"/>
      <c r="H237" s="756"/>
      <c r="I237" s="818"/>
      <c r="J237" s="811" t="s">
        <v>6480</v>
      </c>
      <c r="K237" s="811" t="s">
        <v>4642</v>
      </c>
      <c r="L237" s="811" t="s">
        <v>4642</v>
      </c>
      <c r="M237" s="810" t="s">
        <v>6660</v>
      </c>
      <c r="N237" s="816">
        <v>47</v>
      </c>
    </row>
    <row r="238" spans="1:14" s="762" customFormat="1" ht="20.25" customHeight="1" x14ac:dyDescent="0.25">
      <c r="A238" s="761"/>
      <c r="B238" s="752">
        <v>8</v>
      </c>
      <c r="C238" s="763" t="s">
        <v>6661</v>
      </c>
      <c r="D238" s="754" t="s">
        <v>4642</v>
      </c>
      <c r="E238" s="754" t="s">
        <v>569</v>
      </c>
      <c r="F238" s="754"/>
      <c r="G238" s="755"/>
      <c r="H238" s="756"/>
      <c r="I238" s="757"/>
      <c r="J238" s="754"/>
      <c r="K238" s="754" t="s">
        <v>4642</v>
      </c>
      <c r="L238" s="754" t="s">
        <v>569</v>
      </c>
      <c r="M238" s="753" t="s">
        <v>6662</v>
      </c>
      <c r="N238" s="758">
        <v>48</v>
      </c>
    </row>
    <row r="239" spans="1:14" s="762" customFormat="1" ht="20.25" customHeight="1" x14ac:dyDescent="0.25">
      <c r="A239" s="761"/>
      <c r="B239" s="752">
        <v>9</v>
      </c>
      <c r="C239" s="753" t="s">
        <v>6663</v>
      </c>
      <c r="D239" s="754" t="s">
        <v>4642</v>
      </c>
      <c r="E239" s="754" t="s">
        <v>569</v>
      </c>
      <c r="F239" s="754"/>
      <c r="G239" s="755"/>
      <c r="H239" s="756"/>
      <c r="I239" s="818"/>
      <c r="J239" s="811" t="s">
        <v>6457</v>
      </c>
      <c r="K239" s="811" t="s">
        <v>4642</v>
      </c>
      <c r="L239" s="811" t="s">
        <v>4642</v>
      </c>
      <c r="M239" s="810" t="s">
        <v>6664</v>
      </c>
      <c r="N239" s="816">
        <v>49</v>
      </c>
    </row>
    <row r="240" spans="1:14" s="762" customFormat="1" ht="20.25" customHeight="1" x14ac:dyDescent="0.25">
      <c r="A240" s="761"/>
      <c r="B240" s="809">
        <v>10</v>
      </c>
      <c r="C240" s="810" t="s">
        <v>6665</v>
      </c>
      <c r="D240" s="811" t="s">
        <v>4642</v>
      </c>
      <c r="E240" s="811" t="s">
        <v>4642</v>
      </c>
      <c r="F240" s="811" t="s">
        <v>6480</v>
      </c>
      <c r="G240" s="812"/>
      <c r="H240" s="756"/>
      <c r="I240" s="818"/>
      <c r="J240" s="811" t="s">
        <v>6457</v>
      </c>
      <c r="K240" s="811" t="s">
        <v>4642</v>
      </c>
      <c r="L240" s="811" t="s">
        <v>4642</v>
      </c>
      <c r="M240" s="810" t="s">
        <v>6666</v>
      </c>
      <c r="N240" s="816">
        <v>50</v>
      </c>
    </row>
    <row r="241" spans="1:14" s="762" customFormat="1" ht="20.25" customHeight="1" x14ac:dyDescent="0.25">
      <c r="A241" s="761"/>
      <c r="B241" s="752">
        <v>11</v>
      </c>
      <c r="C241" s="753" t="s">
        <v>6667</v>
      </c>
      <c r="D241" s="754" t="s">
        <v>4642</v>
      </c>
      <c r="E241" s="754" t="s">
        <v>569</v>
      </c>
      <c r="F241" s="754"/>
      <c r="G241" s="755"/>
      <c r="H241" s="756"/>
      <c r="I241" s="818"/>
      <c r="J241" s="811" t="s">
        <v>6457</v>
      </c>
      <c r="K241" s="811" t="s">
        <v>4642</v>
      </c>
      <c r="L241" s="811" t="s">
        <v>4642</v>
      </c>
      <c r="M241" s="810" t="s">
        <v>6668</v>
      </c>
      <c r="N241" s="816">
        <v>51</v>
      </c>
    </row>
    <row r="242" spans="1:14" s="762" customFormat="1" ht="20.25" customHeight="1" x14ac:dyDescent="0.25">
      <c r="A242" s="761"/>
      <c r="B242" s="752">
        <v>12</v>
      </c>
      <c r="C242" s="753" t="s">
        <v>6669</v>
      </c>
      <c r="D242" s="754" t="s">
        <v>4642</v>
      </c>
      <c r="E242" s="754" t="s">
        <v>569</v>
      </c>
      <c r="F242" s="754"/>
      <c r="G242" s="755"/>
      <c r="H242" s="756"/>
      <c r="I242" s="818"/>
      <c r="J242" s="811" t="s">
        <v>6457</v>
      </c>
      <c r="K242" s="811" t="s">
        <v>4642</v>
      </c>
      <c r="L242" s="811" t="s">
        <v>4642</v>
      </c>
      <c r="M242" s="810" t="s">
        <v>6670</v>
      </c>
      <c r="N242" s="816">
        <v>52</v>
      </c>
    </row>
    <row r="243" spans="1:14" s="762" customFormat="1" ht="12" customHeight="1" x14ac:dyDescent="0.25">
      <c r="A243" s="761"/>
      <c r="B243" s="752">
        <v>13</v>
      </c>
      <c r="C243" s="753" t="s">
        <v>6671</v>
      </c>
      <c r="D243" s="754" t="s">
        <v>4642</v>
      </c>
      <c r="E243" s="754" t="s">
        <v>569</v>
      </c>
      <c r="F243" s="754"/>
      <c r="G243" s="755"/>
      <c r="H243" s="756"/>
      <c r="I243" s="757"/>
      <c r="J243" s="754"/>
      <c r="K243" s="754" t="s">
        <v>569</v>
      </c>
      <c r="L243" s="754" t="s">
        <v>569</v>
      </c>
      <c r="M243" s="754"/>
      <c r="N243" s="758">
        <v>53</v>
      </c>
    </row>
    <row r="244" spans="1:14" s="762" customFormat="1" ht="20.25" customHeight="1" x14ac:dyDescent="0.25">
      <c r="A244" s="761"/>
      <c r="B244" s="752">
        <v>14</v>
      </c>
      <c r="C244" s="753" t="s">
        <v>6672</v>
      </c>
      <c r="D244" s="754" t="s">
        <v>4642</v>
      </c>
      <c r="E244" s="754" t="s">
        <v>569</v>
      </c>
      <c r="F244" s="754"/>
      <c r="G244" s="755"/>
      <c r="H244" s="756"/>
      <c r="I244" s="818"/>
      <c r="J244" s="811" t="s">
        <v>6457</v>
      </c>
      <c r="K244" s="811" t="s">
        <v>4642</v>
      </c>
      <c r="L244" s="811" t="s">
        <v>4642</v>
      </c>
      <c r="M244" s="810" t="s">
        <v>6673</v>
      </c>
      <c r="N244" s="816">
        <v>54</v>
      </c>
    </row>
    <row r="245" spans="1:14" s="762" customFormat="1" ht="20.25" customHeight="1" x14ac:dyDescent="0.25">
      <c r="A245" s="761"/>
      <c r="B245" s="809">
        <v>15</v>
      </c>
      <c r="C245" s="810" t="s">
        <v>6674</v>
      </c>
      <c r="D245" s="811" t="s">
        <v>4642</v>
      </c>
      <c r="E245" s="811" t="s">
        <v>4642</v>
      </c>
      <c r="F245" s="811" t="s">
        <v>6480</v>
      </c>
      <c r="G245" s="812"/>
      <c r="H245" s="756"/>
      <c r="I245" s="757"/>
      <c r="J245" s="754"/>
      <c r="K245" s="754" t="s">
        <v>569</v>
      </c>
      <c r="L245" s="754" t="s">
        <v>569</v>
      </c>
      <c r="M245" s="754"/>
      <c r="N245" s="758">
        <v>55</v>
      </c>
    </row>
    <row r="246" spans="1:14" s="762" customFormat="1" ht="20.25" customHeight="1" x14ac:dyDescent="0.25">
      <c r="A246" s="761"/>
      <c r="B246" s="809">
        <v>16</v>
      </c>
      <c r="C246" s="810" t="s">
        <v>6675</v>
      </c>
      <c r="D246" s="811" t="s">
        <v>4642</v>
      </c>
      <c r="E246" s="811" t="s">
        <v>4642</v>
      </c>
      <c r="F246" s="811" t="s">
        <v>6480</v>
      </c>
      <c r="G246" s="812"/>
      <c r="H246" s="756"/>
      <c r="I246" s="764"/>
      <c r="J246" s="1292"/>
      <c r="K246" s="754" t="s">
        <v>569</v>
      </c>
      <c r="L246" s="754" t="s">
        <v>569</v>
      </c>
      <c r="M246" s="832"/>
      <c r="N246" s="1293">
        <v>56</v>
      </c>
    </row>
    <row r="247" spans="1:14" s="762" customFormat="1" ht="20.25" customHeight="1" x14ac:dyDescent="0.25">
      <c r="A247" s="761"/>
      <c r="B247" s="809">
        <v>17</v>
      </c>
      <c r="C247" s="810" t="s">
        <v>6676</v>
      </c>
      <c r="D247" s="811" t="s">
        <v>4642</v>
      </c>
      <c r="E247" s="811" t="s">
        <v>4642</v>
      </c>
      <c r="F247" s="811" t="s">
        <v>6480</v>
      </c>
      <c r="G247" s="812"/>
      <c r="H247" s="756"/>
      <c r="I247" s="818"/>
      <c r="J247" s="811" t="s">
        <v>6480</v>
      </c>
      <c r="K247" s="811" t="s">
        <v>4642</v>
      </c>
      <c r="L247" s="811" t="s">
        <v>4642</v>
      </c>
      <c r="M247" s="810" t="s">
        <v>6677</v>
      </c>
      <c r="N247" s="816">
        <v>57</v>
      </c>
    </row>
    <row r="248" spans="1:14" s="762" customFormat="1" ht="20.25" customHeight="1" x14ac:dyDescent="0.25">
      <c r="A248" s="761"/>
      <c r="B248" s="809">
        <v>18</v>
      </c>
      <c r="C248" s="810" t="s">
        <v>6678</v>
      </c>
      <c r="D248" s="811" t="s">
        <v>4642</v>
      </c>
      <c r="E248" s="811" t="s">
        <v>4642</v>
      </c>
      <c r="F248" s="811" t="s">
        <v>6480</v>
      </c>
      <c r="G248" s="812"/>
      <c r="H248" s="756"/>
      <c r="I248" s="818"/>
      <c r="J248" s="811" t="s">
        <v>6480</v>
      </c>
      <c r="K248" s="811" t="s">
        <v>4642</v>
      </c>
      <c r="L248" s="811" t="s">
        <v>4642</v>
      </c>
      <c r="M248" s="810" t="s">
        <v>6679</v>
      </c>
      <c r="N248" s="816">
        <v>58</v>
      </c>
    </row>
    <row r="249" spans="1:14" s="762" customFormat="1" ht="20.25" customHeight="1" x14ac:dyDescent="0.25">
      <c r="A249" s="761"/>
      <c r="B249" s="809">
        <v>19</v>
      </c>
      <c r="C249" s="810" t="s">
        <v>6680</v>
      </c>
      <c r="D249" s="811" t="s">
        <v>4642</v>
      </c>
      <c r="E249" s="811" t="s">
        <v>4642</v>
      </c>
      <c r="F249" s="811" t="s">
        <v>6480</v>
      </c>
      <c r="G249" s="812"/>
      <c r="H249" s="756"/>
      <c r="I249" s="818"/>
      <c r="J249" s="811" t="s">
        <v>6467</v>
      </c>
      <c r="K249" s="811" t="s">
        <v>4642</v>
      </c>
      <c r="L249" s="811" t="s">
        <v>4642</v>
      </c>
      <c r="M249" s="810" t="s">
        <v>6681</v>
      </c>
      <c r="N249" s="816">
        <v>59</v>
      </c>
    </row>
    <row r="250" spans="1:14" s="762" customFormat="1" ht="20.25" customHeight="1" x14ac:dyDescent="0.25">
      <c r="A250" s="761"/>
      <c r="B250" s="809">
        <v>20</v>
      </c>
      <c r="C250" s="810" t="s">
        <v>6682</v>
      </c>
      <c r="D250" s="811" t="s">
        <v>4642</v>
      </c>
      <c r="E250" s="811" t="s">
        <v>4642</v>
      </c>
      <c r="F250" s="811" t="s">
        <v>6480</v>
      </c>
      <c r="G250" s="812"/>
      <c r="H250" s="756"/>
      <c r="I250" s="818"/>
      <c r="J250" s="811" t="s">
        <v>6467</v>
      </c>
      <c r="K250" s="811" t="s">
        <v>4642</v>
      </c>
      <c r="L250" s="811" t="s">
        <v>4642</v>
      </c>
      <c r="M250" s="810" t="s">
        <v>6683</v>
      </c>
      <c r="N250" s="816">
        <v>60</v>
      </c>
    </row>
    <row r="251" spans="1:14" s="762" customFormat="1" ht="20.25" customHeight="1" x14ac:dyDescent="0.25">
      <c r="A251" s="761"/>
      <c r="B251" s="809">
        <v>21</v>
      </c>
      <c r="C251" s="810" t="s">
        <v>6684</v>
      </c>
      <c r="D251" s="811" t="s">
        <v>4642</v>
      </c>
      <c r="E251" s="811" t="s">
        <v>4642</v>
      </c>
      <c r="F251" s="811" t="s">
        <v>6480</v>
      </c>
      <c r="G251" s="812"/>
      <c r="H251" s="756"/>
      <c r="I251" s="818"/>
      <c r="J251" s="811" t="s">
        <v>6467</v>
      </c>
      <c r="K251" s="811" t="s">
        <v>4642</v>
      </c>
      <c r="L251" s="811" t="s">
        <v>4642</v>
      </c>
      <c r="M251" s="810" t="s">
        <v>6685</v>
      </c>
      <c r="N251" s="816">
        <v>61</v>
      </c>
    </row>
    <row r="252" spans="1:14" s="762" customFormat="1" ht="20.25" customHeight="1" x14ac:dyDescent="0.25">
      <c r="A252" s="761"/>
      <c r="B252" s="809">
        <v>22</v>
      </c>
      <c r="C252" s="810" t="s">
        <v>6686</v>
      </c>
      <c r="D252" s="811" t="s">
        <v>4642</v>
      </c>
      <c r="E252" s="811" t="s">
        <v>4642</v>
      </c>
      <c r="F252" s="811" t="s">
        <v>6457</v>
      </c>
      <c r="G252" s="812"/>
      <c r="H252" s="756"/>
      <c r="I252" s="757"/>
      <c r="J252" s="754"/>
      <c r="K252" s="754" t="s">
        <v>569</v>
      </c>
      <c r="L252" s="754" t="s">
        <v>569</v>
      </c>
      <c r="M252" s="754"/>
      <c r="N252" s="758">
        <v>62</v>
      </c>
    </row>
    <row r="253" spans="1:14" s="762" customFormat="1" ht="20.25" customHeight="1" x14ac:dyDescent="0.25">
      <c r="A253" s="761"/>
      <c r="B253" s="809">
        <v>23</v>
      </c>
      <c r="C253" s="810" t="s">
        <v>6687</v>
      </c>
      <c r="D253" s="811" t="s">
        <v>4642</v>
      </c>
      <c r="E253" s="811" t="s">
        <v>4642</v>
      </c>
      <c r="F253" s="811" t="s">
        <v>6457</v>
      </c>
      <c r="G253" s="812"/>
      <c r="H253" s="756"/>
      <c r="I253" s="757"/>
      <c r="J253" s="754"/>
      <c r="K253" s="754" t="s">
        <v>569</v>
      </c>
      <c r="L253" s="754" t="s">
        <v>569</v>
      </c>
      <c r="M253" s="754"/>
      <c r="N253" s="758">
        <v>63</v>
      </c>
    </row>
    <row r="254" spans="1:14" s="762" customFormat="1" ht="20.25" customHeight="1" x14ac:dyDescent="0.25">
      <c r="A254" s="761"/>
      <c r="B254" s="809">
        <v>24</v>
      </c>
      <c r="C254" s="810" t="s">
        <v>6688</v>
      </c>
      <c r="D254" s="811" t="s">
        <v>4642</v>
      </c>
      <c r="E254" s="811" t="s">
        <v>4642</v>
      </c>
      <c r="F254" s="811" t="s">
        <v>6457</v>
      </c>
      <c r="G254" s="812"/>
      <c r="H254" s="756"/>
      <c r="I254" s="757"/>
      <c r="J254" s="754"/>
      <c r="K254" s="754" t="s">
        <v>569</v>
      </c>
      <c r="L254" s="754" t="s">
        <v>569</v>
      </c>
      <c r="M254" s="754"/>
      <c r="N254" s="758">
        <v>64</v>
      </c>
    </row>
    <row r="255" spans="1:14" s="762" customFormat="1" ht="20.25" customHeight="1" x14ac:dyDescent="0.25">
      <c r="A255" s="761"/>
      <c r="B255" s="809">
        <v>25</v>
      </c>
      <c r="C255" s="810" t="s">
        <v>6689</v>
      </c>
      <c r="D255" s="811" t="s">
        <v>4642</v>
      </c>
      <c r="E255" s="811" t="s">
        <v>4642</v>
      </c>
      <c r="F255" s="811" t="s">
        <v>6457</v>
      </c>
      <c r="G255" s="812"/>
      <c r="H255" s="756"/>
      <c r="I255" s="757"/>
      <c r="J255" s="754"/>
      <c r="K255" s="754" t="s">
        <v>569</v>
      </c>
      <c r="L255" s="754" t="s">
        <v>569</v>
      </c>
      <c r="M255" s="754"/>
      <c r="N255" s="758">
        <v>65</v>
      </c>
    </row>
    <row r="256" spans="1:14" s="762" customFormat="1" ht="20.25" customHeight="1" x14ac:dyDescent="0.25">
      <c r="A256" s="761"/>
      <c r="B256" s="809">
        <v>26</v>
      </c>
      <c r="C256" s="810" t="s">
        <v>6690</v>
      </c>
      <c r="D256" s="811" t="s">
        <v>4642</v>
      </c>
      <c r="E256" s="811" t="s">
        <v>4642</v>
      </c>
      <c r="F256" s="811" t="s">
        <v>6480</v>
      </c>
      <c r="G256" s="812"/>
      <c r="H256" s="756"/>
      <c r="I256" s="757"/>
      <c r="J256" s="754"/>
      <c r="K256" s="754" t="s">
        <v>569</v>
      </c>
      <c r="L256" s="754" t="s">
        <v>569</v>
      </c>
      <c r="M256" s="754"/>
      <c r="N256" s="758">
        <v>66</v>
      </c>
    </row>
    <row r="257" spans="1:14" s="762" customFormat="1" ht="20.25" customHeight="1" x14ac:dyDescent="0.25">
      <c r="A257" s="761"/>
      <c r="B257" s="809">
        <v>27</v>
      </c>
      <c r="C257" s="810" t="s">
        <v>6691</v>
      </c>
      <c r="D257" s="811" t="s">
        <v>4642</v>
      </c>
      <c r="E257" s="811" t="s">
        <v>4642</v>
      </c>
      <c r="F257" s="811" t="s">
        <v>6480</v>
      </c>
      <c r="G257" s="812"/>
      <c r="H257" s="756"/>
      <c r="I257" s="757"/>
      <c r="J257" s="754"/>
      <c r="K257" s="754" t="s">
        <v>569</v>
      </c>
      <c r="L257" s="754" t="s">
        <v>569</v>
      </c>
      <c r="M257" s="754"/>
      <c r="N257" s="758">
        <v>67</v>
      </c>
    </row>
    <row r="258" spans="1:14" s="762" customFormat="1" ht="19.2" x14ac:dyDescent="0.25">
      <c r="A258" s="761"/>
      <c r="B258" s="809">
        <v>28</v>
      </c>
      <c r="C258" s="810" t="s">
        <v>6692</v>
      </c>
      <c r="D258" s="811" t="s">
        <v>4642</v>
      </c>
      <c r="E258" s="811" t="s">
        <v>4642</v>
      </c>
      <c r="F258" s="811" t="s">
        <v>6467</v>
      </c>
      <c r="G258" s="812"/>
      <c r="H258" s="756"/>
      <c r="I258" s="757"/>
      <c r="J258" s="754"/>
      <c r="K258" s="754" t="s">
        <v>569</v>
      </c>
      <c r="L258" s="754" t="s">
        <v>569</v>
      </c>
      <c r="M258" s="754"/>
      <c r="N258" s="758">
        <v>68</v>
      </c>
    </row>
    <row r="259" spans="1:14" s="762" customFormat="1" ht="9" customHeight="1" x14ac:dyDescent="0.25">
      <c r="A259" s="761"/>
      <c r="B259" s="752">
        <v>29</v>
      </c>
      <c r="C259" s="754"/>
      <c r="D259" s="754" t="s">
        <v>569</v>
      </c>
      <c r="E259" s="754" t="s">
        <v>569</v>
      </c>
      <c r="F259" s="754"/>
      <c r="G259" s="755"/>
      <c r="H259" s="756"/>
      <c r="I259" s="757"/>
      <c r="J259" s="754"/>
      <c r="K259" s="754" t="s">
        <v>569</v>
      </c>
      <c r="L259" s="754" t="s">
        <v>569</v>
      </c>
      <c r="M259" s="754"/>
      <c r="N259" s="758">
        <v>69</v>
      </c>
    </row>
    <row r="260" spans="1:14" s="762" customFormat="1" ht="9" customHeight="1" x14ac:dyDescent="0.25">
      <c r="A260" s="761"/>
      <c r="B260" s="752">
        <v>30</v>
      </c>
      <c r="C260" s="754"/>
      <c r="D260" s="754" t="s">
        <v>569</v>
      </c>
      <c r="E260" s="754" t="s">
        <v>569</v>
      </c>
      <c r="F260" s="754"/>
      <c r="G260" s="755"/>
      <c r="H260" s="756"/>
      <c r="I260" s="757"/>
      <c r="J260" s="754"/>
      <c r="K260" s="754" t="s">
        <v>569</v>
      </c>
      <c r="L260" s="754" t="s">
        <v>569</v>
      </c>
      <c r="M260" s="754"/>
      <c r="N260" s="758">
        <v>70</v>
      </c>
    </row>
    <row r="261" spans="1:14" s="762" customFormat="1" ht="9" customHeight="1" x14ac:dyDescent="0.25">
      <c r="A261" s="761"/>
      <c r="B261" s="752">
        <v>31</v>
      </c>
      <c r="C261" s="754"/>
      <c r="D261" s="754" t="s">
        <v>569</v>
      </c>
      <c r="E261" s="754" t="s">
        <v>569</v>
      </c>
      <c r="F261" s="754"/>
      <c r="G261" s="755"/>
      <c r="H261" s="756"/>
      <c r="I261" s="757"/>
      <c r="J261" s="754"/>
      <c r="K261" s="754" t="s">
        <v>569</v>
      </c>
      <c r="L261" s="754" t="s">
        <v>569</v>
      </c>
      <c r="M261" s="754"/>
      <c r="N261" s="758">
        <v>71</v>
      </c>
    </row>
    <row r="262" spans="1:14" s="762" customFormat="1" ht="9" customHeight="1" x14ac:dyDescent="0.25">
      <c r="A262" s="761"/>
      <c r="B262" s="752">
        <v>32</v>
      </c>
      <c r="C262" s="754"/>
      <c r="D262" s="754" t="s">
        <v>569</v>
      </c>
      <c r="E262" s="754" t="s">
        <v>569</v>
      </c>
      <c r="F262" s="754"/>
      <c r="G262" s="755"/>
      <c r="H262" s="756"/>
      <c r="I262" s="757"/>
      <c r="J262" s="754"/>
      <c r="K262" s="754" t="s">
        <v>569</v>
      </c>
      <c r="L262" s="754" t="s">
        <v>569</v>
      </c>
      <c r="M262" s="754"/>
      <c r="N262" s="758">
        <v>72</v>
      </c>
    </row>
    <row r="263" spans="1:14" s="762" customFormat="1" ht="9" customHeight="1" x14ac:dyDescent="0.25">
      <c r="A263" s="761"/>
      <c r="B263" s="752">
        <v>33</v>
      </c>
      <c r="C263" s="754"/>
      <c r="D263" s="754" t="s">
        <v>569</v>
      </c>
      <c r="E263" s="754" t="s">
        <v>569</v>
      </c>
      <c r="F263" s="754"/>
      <c r="G263" s="755"/>
      <c r="H263" s="756"/>
      <c r="I263" s="757"/>
      <c r="J263" s="754"/>
      <c r="K263" s="754" t="s">
        <v>569</v>
      </c>
      <c r="L263" s="754" t="s">
        <v>569</v>
      </c>
      <c r="M263" s="754"/>
      <c r="N263" s="758">
        <v>73</v>
      </c>
    </row>
    <row r="264" spans="1:14" s="762" customFormat="1" ht="9" customHeight="1" x14ac:dyDescent="0.25">
      <c r="A264" s="761"/>
      <c r="B264" s="752">
        <v>34</v>
      </c>
      <c r="C264" s="754"/>
      <c r="D264" s="754" t="s">
        <v>569</v>
      </c>
      <c r="E264" s="754" t="s">
        <v>569</v>
      </c>
      <c r="F264" s="754"/>
      <c r="G264" s="755"/>
      <c r="H264" s="756"/>
      <c r="I264" s="757"/>
      <c r="J264" s="754"/>
      <c r="K264" s="754" t="s">
        <v>569</v>
      </c>
      <c r="L264" s="754" t="s">
        <v>569</v>
      </c>
      <c r="M264" s="754"/>
      <c r="N264" s="758">
        <v>74</v>
      </c>
    </row>
    <row r="265" spans="1:14" s="762" customFormat="1" ht="9" customHeight="1" x14ac:dyDescent="0.25">
      <c r="A265" s="761"/>
      <c r="B265" s="752">
        <v>35</v>
      </c>
      <c r="C265" s="754"/>
      <c r="D265" s="754" t="s">
        <v>569</v>
      </c>
      <c r="E265" s="754" t="s">
        <v>569</v>
      </c>
      <c r="F265" s="754"/>
      <c r="G265" s="755"/>
      <c r="H265" s="756"/>
      <c r="I265" s="757"/>
      <c r="J265" s="754"/>
      <c r="K265" s="754" t="s">
        <v>569</v>
      </c>
      <c r="L265" s="754" t="s">
        <v>569</v>
      </c>
      <c r="M265" s="754"/>
      <c r="N265" s="758">
        <v>75</v>
      </c>
    </row>
    <row r="266" spans="1:14" s="762" customFormat="1" ht="9" customHeight="1" x14ac:dyDescent="0.25">
      <c r="A266" s="761"/>
      <c r="B266" s="752">
        <v>36</v>
      </c>
      <c r="C266" s="754"/>
      <c r="D266" s="754" t="s">
        <v>569</v>
      </c>
      <c r="E266" s="754" t="s">
        <v>569</v>
      </c>
      <c r="F266" s="754"/>
      <c r="G266" s="755"/>
      <c r="H266" s="756"/>
      <c r="I266" s="757"/>
      <c r="J266" s="754"/>
      <c r="K266" s="754" t="s">
        <v>569</v>
      </c>
      <c r="L266" s="754" t="s">
        <v>569</v>
      </c>
      <c r="M266" s="754"/>
      <c r="N266" s="758">
        <v>76</v>
      </c>
    </row>
    <row r="267" spans="1:14" s="762" customFormat="1" ht="9" customHeight="1" x14ac:dyDescent="0.25">
      <c r="A267" s="761"/>
      <c r="B267" s="752">
        <v>37</v>
      </c>
      <c r="C267" s="754"/>
      <c r="D267" s="754" t="s">
        <v>569</v>
      </c>
      <c r="E267" s="754" t="s">
        <v>569</v>
      </c>
      <c r="F267" s="754"/>
      <c r="G267" s="755"/>
      <c r="H267" s="756"/>
      <c r="I267" s="757"/>
      <c r="J267" s="754"/>
      <c r="K267" s="754" t="s">
        <v>569</v>
      </c>
      <c r="L267" s="754" t="s">
        <v>569</v>
      </c>
      <c r="M267" s="754"/>
      <c r="N267" s="758">
        <v>77</v>
      </c>
    </row>
    <row r="268" spans="1:14" s="762" customFormat="1" ht="9" customHeight="1" x14ac:dyDescent="0.25">
      <c r="A268" s="761"/>
      <c r="B268" s="752">
        <v>38</v>
      </c>
      <c r="C268" s="754"/>
      <c r="D268" s="754" t="s">
        <v>569</v>
      </c>
      <c r="E268" s="754" t="s">
        <v>569</v>
      </c>
      <c r="F268" s="754"/>
      <c r="G268" s="755"/>
      <c r="H268" s="756"/>
      <c r="I268" s="757"/>
      <c r="J268" s="754"/>
      <c r="K268" s="754" t="s">
        <v>569</v>
      </c>
      <c r="L268" s="754" t="s">
        <v>569</v>
      </c>
      <c r="M268" s="754"/>
      <c r="N268" s="758">
        <v>78</v>
      </c>
    </row>
    <row r="269" spans="1:14" s="762" customFormat="1" ht="9" customHeight="1" x14ac:dyDescent="0.25">
      <c r="A269" s="761"/>
      <c r="B269" s="752">
        <v>39</v>
      </c>
      <c r="C269" s="754"/>
      <c r="D269" s="754" t="s">
        <v>569</v>
      </c>
      <c r="E269" s="754" t="s">
        <v>569</v>
      </c>
      <c r="F269" s="754"/>
      <c r="G269" s="755"/>
      <c r="H269" s="756"/>
      <c r="I269" s="757"/>
      <c r="J269" s="754"/>
      <c r="K269" s="754" t="s">
        <v>569</v>
      </c>
      <c r="L269" s="754" t="s">
        <v>569</v>
      </c>
      <c r="M269" s="754"/>
      <c r="N269" s="758">
        <v>79</v>
      </c>
    </row>
    <row r="270" spans="1:14" s="762" customFormat="1" ht="9" customHeight="1" thickBot="1" x14ac:dyDescent="0.3">
      <c r="A270" s="761"/>
      <c r="B270" s="775">
        <v>40</v>
      </c>
      <c r="C270" s="776"/>
      <c r="D270" s="776" t="s">
        <v>569</v>
      </c>
      <c r="E270" s="776" t="s">
        <v>569</v>
      </c>
      <c r="F270" s="776"/>
      <c r="G270" s="777"/>
      <c r="H270" s="778"/>
      <c r="I270" s="779"/>
      <c r="J270" s="776"/>
      <c r="K270" s="776" t="s">
        <v>569</v>
      </c>
      <c r="L270" s="776" t="s">
        <v>569</v>
      </c>
      <c r="M270" s="776"/>
      <c r="N270" s="780">
        <v>80</v>
      </c>
    </row>
    <row r="271" spans="1:14" s="762" customFormat="1" ht="20.25" customHeight="1" x14ac:dyDescent="0.25">
      <c r="A271" s="761"/>
      <c r="B271" s="781"/>
      <c r="C271" s="781"/>
      <c r="D271" s="781"/>
      <c r="E271" s="781"/>
      <c r="F271" s="781"/>
      <c r="G271" s="781"/>
      <c r="H271" s="781"/>
      <c r="I271" s="781" t="s">
        <v>6491</v>
      </c>
      <c r="J271" s="782">
        <f>SUM(G231:G270,I231:I270)</f>
        <v>0</v>
      </c>
      <c r="K271" s="781"/>
      <c r="L271" s="781"/>
      <c r="M271" s="781"/>
      <c r="N271" s="781"/>
    </row>
    <row r="272" spans="1:14" s="762" customFormat="1" ht="9.75" customHeight="1" x14ac:dyDescent="0.25">
      <c r="A272" s="761"/>
      <c r="B272" s="781"/>
      <c r="C272" s="781"/>
      <c r="D272" s="781"/>
      <c r="E272" s="781"/>
      <c r="F272" s="781"/>
      <c r="G272" s="781"/>
      <c r="H272" s="781"/>
      <c r="I272" s="781"/>
      <c r="J272" s="781"/>
      <c r="K272" s="781"/>
      <c r="L272" s="781"/>
      <c r="M272" s="781"/>
      <c r="N272" s="781"/>
    </row>
    <row r="273" spans="1:17" s="762" customFormat="1" ht="20.25" customHeight="1" x14ac:dyDescent="0.25">
      <c r="A273" s="761"/>
      <c r="B273" s="781"/>
      <c r="C273" s="783" t="s">
        <v>6693</v>
      </c>
      <c r="D273" s="781"/>
      <c r="E273" s="781"/>
      <c r="F273" s="781"/>
      <c r="G273" s="781"/>
      <c r="H273" s="781"/>
      <c r="I273" s="781"/>
      <c r="J273" s="781" t="s">
        <v>6444</v>
      </c>
      <c r="K273" s="784"/>
      <c r="L273" s="784"/>
      <c r="M273" s="497" t="s">
        <v>6445</v>
      </c>
      <c r="N273" s="781"/>
    </row>
    <row r="274" spans="1:17" s="762" customFormat="1" ht="20.25" customHeight="1" thickBot="1" x14ac:dyDescent="0.3">
      <c r="A274" s="761"/>
      <c r="B274" s="781"/>
      <c r="C274" s="783" t="s">
        <v>6694</v>
      </c>
      <c r="D274" s="781"/>
      <c r="E274" s="781"/>
      <c r="F274" s="781"/>
      <c r="G274" s="781"/>
      <c r="H274" s="781"/>
      <c r="I274" s="781"/>
      <c r="J274" s="781"/>
      <c r="K274" s="781"/>
      <c r="L274" s="781"/>
      <c r="M274" s="781"/>
      <c r="N274" s="781"/>
    </row>
    <row r="275" spans="1:17" s="762" customFormat="1" ht="20.25" customHeight="1" x14ac:dyDescent="0.25">
      <c r="A275" s="761"/>
      <c r="B275" s="785" t="s">
        <v>6447</v>
      </c>
      <c r="C275" s="786" t="s">
        <v>4572</v>
      </c>
      <c r="D275" s="786" t="s">
        <v>6449</v>
      </c>
      <c r="E275" s="786" t="s">
        <v>6450</v>
      </c>
      <c r="F275" s="786" t="s">
        <v>6451</v>
      </c>
      <c r="G275" s="787" t="s">
        <v>6452</v>
      </c>
      <c r="H275" s="788"/>
      <c r="I275" s="789" t="s">
        <v>6452</v>
      </c>
      <c r="J275" s="786" t="s">
        <v>6451</v>
      </c>
      <c r="K275" s="786" t="s">
        <v>6449</v>
      </c>
      <c r="L275" s="786" t="s">
        <v>6450</v>
      </c>
      <c r="M275" s="786" t="s">
        <v>4572</v>
      </c>
      <c r="N275" s="790" t="s">
        <v>6447</v>
      </c>
    </row>
    <row r="276" spans="1:17" s="762" customFormat="1" ht="20.25" customHeight="1" x14ac:dyDescent="0.25">
      <c r="A276" s="761"/>
      <c r="B276" s="752">
        <v>1</v>
      </c>
      <c r="C276" s="753"/>
      <c r="D276" s="754" t="s">
        <v>569</v>
      </c>
      <c r="E276" s="754" t="s">
        <v>569</v>
      </c>
      <c r="F276" s="754"/>
      <c r="G276" s="755"/>
      <c r="H276" s="756"/>
      <c r="I276" s="815"/>
      <c r="J276" s="811">
        <v>50</v>
      </c>
      <c r="K276" s="811" t="s">
        <v>4642</v>
      </c>
      <c r="L276" s="811" t="s">
        <v>4642</v>
      </c>
      <c r="M276" s="810" t="s">
        <v>6695</v>
      </c>
      <c r="N276" s="816">
        <v>41</v>
      </c>
      <c r="O276" s="762" t="s">
        <v>6696</v>
      </c>
    </row>
    <row r="277" spans="1:17" s="762" customFormat="1" ht="20.25" customHeight="1" x14ac:dyDescent="0.25">
      <c r="A277" s="761"/>
      <c r="B277" s="752">
        <v>2</v>
      </c>
      <c r="C277" s="753"/>
      <c r="D277" s="754" t="s">
        <v>569</v>
      </c>
      <c r="E277" s="754" t="s">
        <v>569</v>
      </c>
      <c r="F277" s="754"/>
      <c r="G277" s="755"/>
      <c r="H277" s="756"/>
      <c r="I277" s="818"/>
      <c r="J277" s="811">
        <v>35</v>
      </c>
      <c r="K277" s="811" t="s">
        <v>4642</v>
      </c>
      <c r="L277" s="811" t="s">
        <v>4642</v>
      </c>
      <c r="M277" s="810" t="s">
        <v>6697</v>
      </c>
      <c r="N277" s="816">
        <v>42</v>
      </c>
    </row>
    <row r="278" spans="1:17" s="762" customFormat="1" ht="20.25" customHeight="1" x14ac:dyDescent="0.25">
      <c r="A278" s="761"/>
      <c r="B278" s="809">
        <v>3</v>
      </c>
      <c r="C278" s="810" t="s">
        <v>6698</v>
      </c>
      <c r="D278" s="811" t="s">
        <v>4642</v>
      </c>
      <c r="E278" s="811" t="s">
        <v>4642</v>
      </c>
      <c r="F278" s="811" t="s">
        <v>6467</v>
      </c>
      <c r="G278" s="812"/>
      <c r="H278" s="756"/>
      <c r="I278" s="818"/>
      <c r="J278" s="811">
        <v>35</v>
      </c>
      <c r="K278" s="811" t="s">
        <v>4642</v>
      </c>
      <c r="L278" s="811" t="s">
        <v>4642</v>
      </c>
      <c r="M278" s="810" t="s">
        <v>6699</v>
      </c>
      <c r="N278" s="816">
        <v>43</v>
      </c>
    </row>
    <row r="279" spans="1:17" s="762" customFormat="1" ht="20.25" customHeight="1" x14ac:dyDescent="0.25">
      <c r="A279" s="761"/>
      <c r="B279" s="752">
        <v>4</v>
      </c>
      <c r="C279" s="753"/>
      <c r="D279" s="754" t="s">
        <v>569</v>
      </c>
      <c r="E279" s="754" t="s">
        <v>569</v>
      </c>
      <c r="F279" s="754"/>
      <c r="G279" s="765"/>
      <c r="H279" s="756"/>
      <c r="I279" s="818"/>
      <c r="J279" s="811">
        <v>35</v>
      </c>
      <c r="K279" s="811" t="s">
        <v>4642</v>
      </c>
      <c r="L279" s="811" t="s">
        <v>4642</v>
      </c>
      <c r="M279" s="810" t="s">
        <v>6700</v>
      </c>
      <c r="N279" s="816">
        <v>44</v>
      </c>
    </row>
    <row r="280" spans="1:17" s="762" customFormat="1" ht="20.25" customHeight="1" x14ac:dyDescent="0.25">
      <c r="A280" s="761"/>
      <c r="B280" s="752">
        <v>5</v>
      </c>
      <c r="C280" s="753"/>
      <c r="D280" s="754" t="s">
        <v>569</v>
      </c>
      <c r="E280" s="754" t="s">
        <v>569</v>
      </c>
      <c r="F280" s="754"/>
      <c r="G280" s="765"/>
      <c r="H280" s="756"/>
      <c r="I280" s="818"/>
      <c r="J280" s="811">
        <v>50</v>
      </c>
      <c r="K280" s="811" t="s">
        <v>4642</v>
      </c>
      <c r="L280" s="811" t="s">
        <v>4642</v>
      </c>
      <c r="M280" s="810" t="s">
        <v>6701</v>
      </c>
      <c r="N280" s="816">
        <v>45</v>
      </c>
    </row>
    <row r="281" spans="1:17" s="762" customFormat="1" ht="20.25" customHeight="1" x14ac:dyDescent="0.25">
      <c r="A281" s="761"/>
      <c r="B281" s="752">
        <v>6</v>
      </c>
      <c r="C281" s="753"/>
      <c r="D281" s="754" t="s">
        <v>569</v>
      </c>
      <c r="E281" s="754" t="s">
        <v>569</v>
      </c>
      <c r="F281" s="754"/>
      <c r="G281" s="765"/>
      <c r="H281" s="756"/>
      <c r="I281" s="818"/>
      <c r="J281" s="811">
        <v>50</v>
      </c>
      <c r="K281" s="811" t="s">
        <v>4642</v>
      </c>
      <c r="L281" s="811" t="s">
        <v>4642</v>
      </c>
      <c r="M281" s="810" t="s">
        <v>6702</v>
      </c>
      <c r="N281" s="816">
        <v>46</v>
      </c>
    </row>
    <row r="282" spans="1:17" s="762" customFormat="1" ht="10.5" customHeight="1" x14ac:dyDescent="0.25">
      <c r="A282" s="761"/>
      <c r="B282" s="752">
        <v>7</v>
      </c>
      <c r="C282" s="754"/>
      <c r="D282" s="754" t="s">
        <v>569</v>
      </c>
      <c r="E282" s="754" t="s">
        <v>569</v>
      </c>
      <c r="F282" s="754"/>
      <c r="G282" s="765"/>
      <c r="H282" s="756"/>
      <c r="I282" s="757"/>
      <c r="J282" s="754"/>
      <c r="K282" s="754" t="s">
        <v>569</v>
      </c>
      <c r="L282" s="754" t="s">
        <v>569</v>
      </c>
      <c r="M282" s="754"/>
      <c r="N282" s="758">
        <v>47</v>
      </c>
    </row>
    <row r="283" spans="1:17" s="762" customFormat="1" ht="10.5" customHeight="1" x14ac:dyDescent="0.25">
      <c r="A283" s="761"/>
      <c r="B283" s="752">
        <v>8</v>
      </c>
      <c r="C283" s="791"/>
      <c r="D283" s="754" t="s">
        <v>569</v>
      </c>
      <c r="E283" s="754" t="s">
        <v>569</v>
      </c>
      <c r="F283" s="754"/>
      <c r="G283" s="765"/>
      <c r="H283" s="756"/>
      <c r="I283" s="757"/>
      <c r="J283" s="754"/>
      <c r="K283" s="754" t="s">
        <v>569</v>
      </c>
      <c r="L283" s="754" t="s">
        <v>569</v>
      </c>
      <c r="M283" s="754"/>
      <c r="N283" s="758">
        <v>48</v>
      </c>
    </row>
    <row r="284" spans="1:17" s="762" customFormat="1" ht="10.5" customHeight="1" x14ac:dyDescent="0.25">
      <c r="A284" s="761"/>
      <c r="B284" s="752">
        <v>9</v>
      </c>
      <c r="C284" s="754"/>
      <c r="D284" s="754" t="s">
        <v>569</v>
      </c>
      <c r="E284" s="754" t="s">
        <v>569</v>
      </c>
      <c r="F284" s="754"/>
      <c r="G284" s="765"/>
      <c r="H284" s="756"/>
      <c r="I284" s="757"/>
      <c r="J284" s="754"/>
      <c r="K284" s="754" t="s">
        <v>569</v>
      </c>
      <c r="L284" s="754" t="s">
        <v>569</v>
      </c>
      <c r="M284" s="754"/>
      <c r="N284" s="758">
        <v>49</v>
      </c>
    </row>
    <row r="285" spans="1:17" s="762" customFormat="1" ht="20.25" customHeight="1" x14ac:dyDescent="0.25">
      <c r="A285" s="761"/>
      <c r="B285" s="809">
        <v>10</v>
      </c>
      <c r="C285" s="810" t="s">
        <v>6703</v>
      </c>
      <c r="D285" s="811" t="s">
        <v>4642</v>
      </c>
      <c r="E285" s="811" t="s">
        <v>4642</v>
      </c>
      <c r="F285" s="811" t="s">
        <v>6480</v>
      </c>
      <c r="G285" s="823"/>
      <c r="H285" s="756"/>
      <c r="I285" s="818"/>
      <c r="J285" s="811">
        <v>35</v>
      </c>
      <c r="K285" s="811" t="s">
        <v>4642</v>
      </c>
      <c r="L285" s="811" t="s">
        <v>4642</v>
      </c>
      <c r="M285" s="810" t="s">
        <v>6704</v>
      </c>
      <c r="N285" s="816">
        <v>50</v>
      </c>
    </row>
    <row r="286" spans="1:17" s="762" customFormat="1" ht="20.25" customHeight="1" x14ac:dyDescent="0.25">
      <c r="A286" s="761"/>
      <c r="B286" s="809">
        <v>11</v>
      </c>
      <c r="C286" s="810" t="s">
        <v>6705</v>
      </c>
      <c r="D286" s="811" t="s">
        <v>4642</v>
      </c>
      <c r="E286" s="811" t="s">
        <v>4642</v>
      </c>
      <c r="F286" s="811" t="s">
        <v>6480</v>
      </c>
      <c r="G286" s="823"/>
      <c r="H286" s="756"/>
      <c r="I286" s="757"/>
      <c r="J286" s="754"/>
      <c r="K286" s="754" t="s">
        <v>569</v>
      </c>
      <c r="L286" s="754" t="s">
        <v>569</v>
      </c>
      <c r="M286" s="754"/>
      <c r="N286" s="758">
        <v>51</v>
      </c>
    </row>
    <row r="287" spans="1:17" s="762" customFormat="1" ht="20.25" customHeight="1" x14ac:dyDescent="0.25">
      <c r="A287" s="761"/>
      <c r="B287" s="752">
        <v>12</v>
      </c>
      <c r="C287" s="753"/>
      <c r="D287" s="754" t="s">
        <v>569</v>
      </c>
      <c r="E287" s="754" t="s">
        <v>569</v>
      </c>
      <c r="F287" s="754"/>
      <c r="G287" s="765"/>
      <c r="H287" s="756"/>
      <c r="I287" s="818"/>
      <c r="J287" s="811">
        <v>35</v>
      </c>
      <c r="K287" s="811" t="s">
        <v>4642</v>
      </c>
      <c r="L287" s="811" t="s">
        <v>4642</v>
      </c>
      <c r="M287" s="810" t="s">
        <v>6706</v>
      </c>
      <c r="N287" s="816">
        <v>52</v>
      </c>
      <c r="Q287" s="760"/>
    </row>
    <row r="288" spans="1:17" s="762" customFormat="1" ht="20.25" customHeight="1" x14ac:dyDescent="0.25">
      <c r="A288" s="761"/>
      <c r="B288" s="752">
        <v>13</v>
      </c>
      <c r="C288" s="753"/>
      <c r="D288" s="754" t="s">
        <v>569</v>
      </c>
      <c r="E288" s="754" t="s">
        <v>569</v>
      </c>
      <c r="F288" s="754"/>
      <c r="G288" s="765"/>
      <c r="H288" s="756"/>
      <c r="I288" s="818"/>
      <c r="J288" s="811">
        <v>35</v>
      </c>
      <c r="K288" s="811" t="s">
        <v>4642</v>
      </c>
      <c r="L288" s="811" t="s">
        <v>4642</v>
      </c>
      <c r="M288" s="810" t="s">
        <v>6707</v>
      </c>
      <c r="N288" s="816">
        <v>53</v>
      </c>
    </row>
    <row r="289" spans="1:14" s="762" customFormat="1" ht="20.25" customHeight="1" x14ac:dyDescent="0.25">
      <c r="A289" s="761"/>
      <c r="B289" s="752">
        <v>14</v>
      </c>
      <c r="C289" s="753"/>
      <c r="D289" s="754" t="s">
        <v>569</v>
      </c>
      <c r="E289" s="754" t="s">
        <v>569</v>
      </c>
      <c r="F289" s="754"/>
      <c r="G289" s="765"/>
      <c r="H289" s="756"/>
      <c r="I289" s="818"/>
      <c r="J289" s="811">
        <v>35</v>
      </c>
      <c r="K289" s="811" t="s">
        <v>4642</v>
      </c>
      <c r="L289" s="811" t="s">
        <v>4642</v>
      </c>
      <c r="M289" s="810" t="s">
        <v>6708</v>
      </c>
      <c r="N289" s="816">
        <v>54</v>
      </c>
    </row>
    <row r="290" spans="1:14" s="762" customFormat="1" ht="8.25" customHeight="1" x14ac:dyDescent="0.25">
      <c r="A290" s="761"/>
      <c r="B290" s="752">
        <v>15</v>
      </c>
      <c r="C290" s="753"/>
      <c r="D290" s="754" t="s">
        <v>569</v>
      </c>
      <c r="E290" s="754" t="s">
        <v>569</v>
      </c>
      <c r="F290" s="754"/>
      <c r="G290" s="765"/>
      <c r="H290" s="756"/>
      <c r="I290" s="757"/>
      <c r="J290" s="754"/>
      <c r="K290" s="754" t="s">
        <v>569</v>
      </c>
      <c r="L290" s="754" t="s">
        <v>569</v>
      </c>
      <c r="M290" s="754"/>
      <c r="N290" s="758">
        <v>55</v>
      </c>
    </row>
    <row r="291" spans="1:14" s="762" customFormat="1" ht="20.25" customHeight="1" x14ac:dyDescent="0.25">
      <c r="A291" s="761"/>
      <c r="B291" s="752">
        <v>16</v>
      </c>
      <c r="C291" s="753"/>
      <c r="D291" s="754" t="s">
        <v>569</v>
      </c>
      <c r="E291" s="754" t="s">
        <v>569</v>
      </c>
      <c r="F291" s="754"/>
      <c r="G291" s="765"/>
      <c r="H291" s="756"/>
      <c r="I291" s="818"/>
      <c r="J291" s="811">
        <v>100</v>
      </c>
      <c r="K291" s="811" t="s">
        <v>4642</v>
      </c>
      <c r="L291" s="811" t="s">
        <v>4642</v>
      </c>
      <c r="M291" s="810" t="s">
        <v>6709</v>
      </c>
      <c r="N291" s="816">
        <v>56</v>
      </c>
    </row>
    <row r="292" spans="1:14" s="762" customFormat="1" ht="6.75" customHeight="1" x14ac:dyDescent="0.25">
      <c r="A292" s="761"/>
      <c r="B292" s="752">
        <v>17</v>
      </c>
      <c r="C292" s="753"/>
      <c r="D292" s="754" t="s">
        <v>569</v>
      </c>
      <c r="E292" s="754" t="s">
        <v>569</v>
      </c>
      <c r="F292" s="754"/>
      <c r="G292" s="765"/>
      <c r="H292" s="756"/>
      <c r="I292" s="757"/>
      <c r="J292" s="754"/>
      <c r="K292" s="754" t="s">
        <v>569</v>
      </c>
      <c r="L292" s="754" t="s">
        <v>569</v>
      </c>
      <c r="M292" s="754"/>
      <c r="N292" s="758">
        <v>57</v>
      </c>
    </row>
    <row r="293" spans="1:14" s="762" customFormat="1" ht="20.25" customHeight="1" x14ac:dyDescent="0.25">
      <c r="A293" s="761"/>
      <c r="B293" s="809">
        <v>18</v>
      </c>
      <c r="C293" s="810" t="s">
        <v>6710</v>
      </c>
      <c r="D293" s="811" t="s">
        <v>4642</v>
      </c>
      <c r="E293" s="811" t="s">
        <v>4642</v>
      </c>
      <c r="F293" s="811" t="s">
        <v>6480</v>
      </c>
      <c r="G293" s="812"/>
      <c r="H293" s="756"/>
      <c r="I293" s="818"/>
      <c r="J293" s="811">
        <v>100</v>
      </c>
      <c r="K293" s="811" t="s">
        <v>4642</v>
      </c>
      <c r="L293" s="811" t="s">
        <v>4642</v>
      </c>
      <c r="M293" s="810" t="s">
        <v>6711</v>
      </c>
      <c r="N293" s="816">
        <v>58</v>
      </c>
    </row>
    <row r="294" spans="1:14" s="762" customFormat="1" ht="20.25" customHeight="1" x14ac:dyDescent="0.25">
      <c r="A294" s="761"/>
      <c r="B294" s="752">
        <v>19</v>
      </c>
      <c r="C294" s="791"/>
      <c r="D294" s="754" t="s">
        <v>569</v>
      </c>
      <c r="E294" s="754" t="s">
        <v>6549</v>
      </c>
      <c r="F294" s="754"/>
      <c r="G294" s="1242"/>
      <c r="H294" s="756"/>
      <c r="I294" s="818"/>
      <c r="J294" s="811">
        <v>50</v>
      </c>
      <c r="K294" s="811" t="s">
        <v>4642</v>
      </c>
      <c r="L294" s="811" t="s">
        <v>4642</v>
      </c>
      <c r="M294" s="810" t="s">
        <v>6712</v>
      </c>
      <c r="N294" s="816">
        <v>59</v>
      </c>
    </row>
    <row r="295" spans="1:14" s="762" customFormat="1" ht="13.5" customHeight="1" x14ac:dyDescent="0.25">
      <c r="A295" s="761"/>
      <c r="B295" s="752">
        <v>20</v>
      </c>
      <c r="C295" s="753"/>
      <c r="D295" s="754" t="s">
        <v>569</v>
      </c>
      <c r="E295" s="754" t="s">
        <v>569</v>
      </c>
      <c r="F295" s="754"/>
      <c r="G295" s="765"/>
      <c r="H295" s="756"/>
      <c r="I295" s="757"/>
      <c r="J295" s="754"/>
      <c r="K295" s="754" t="s">
        <v>569</v>
      </c>
      <c r="L295" s="754" t="s">
        <v>569</v>
      </c>
      <c r="M295" s="754"/>
      <c r="N295" s="758">
        <v>60</v>
      </c>
    </row>
    <row r="296" spans="1:14" s="762" customFormat="1" ht="13.5" customHeight="1" x14ac:dyDescent="0.25">
      <c r="A296" s="761"/>
      <c r="B296" s="752">
        <v>21</v>
      </c>
      <c r="C296" s="753"/>
      <c r="D296" s="754" t="s">
        <v>569</v>
      </c>
      <c r="E296" s="754" t="s">
        <v>569</v>
      </c>
      <c r="F296" s="754"/>
      <c r="G296" s="765"/>
      <c r="H296" s="756"/>
      <c r="I296" s="757"/>
      <c r="J296" s="754"/>
      <c r="K296" s="754" t="s">
        <v>569</v>
      </c>
      <c r="L296" s="754" t="s">
        <v>569</v>
      </c>
      <c r="M296" s="754"/>
      <c r="N296" s="758">
        <v>61</v>
      </c>
    </row>
    <row r="297" spans="1:14" s="762" customFormat="1" ht="13.5" customHeight="1" x14ac:dyDescent="0.25">
      <c r="A297" s="761"/>
      <c r="B297" s="752">
        <v>22</v>
      </c>
      <c r="C297" s="791"/>
      <c r="D297" s="754" t="s">
        <v>569</v>
      </c>
      <c r="E297" s="754" t="s">
        <v>6549</v>
      </c>
      <c r="F297" s="754"/>
      <c r="G297" s="765"/>
      <c r="H297" s="756"/>
      <c r="I297" s="757"/>
      <c r="J297" s="754"/>
      <c r="K297" s="754" t="s">
        <v>569</v>
      </c>
      <c r="L297" s="754" t="s">
        <v>569</v>
      </c>
      <c r="M297" s="754"/>
      <c r="N297" s="758">
        <v>62</v>
      </c>
    </row>
    <row r="298" spans="1:14" s="762" customFormat="1" ht="13.5" customHeight="1" x14ac:dyDescent="0.25">
      <c r="A298" s="761"/>
      <c r="B298" s="752">
        <v>23</v>
      </c>
      <c r="C298" s="753"/>
      <c r="D298" s="754" t="s">
        <v>569</v>
      </c>
      <c r="E298" s="754" t="s">
        <v>569</v>
      </c>
      <c r="F298" s="754"/>
      <c r="G298" s="765"/>
      <c r="H298" s="756"/>
      <c r="I298" s="757"/>
      <c r="J298" s="754"/>
      <c r="K298" s="754" t="s">
        <v>569</v>
      </c>
      <c r="L298" s="754" t="s">
        <v>569</v>
      </c>
      <c r="M298" s="754"/>
      <c r="N298" s="758">
        <v>63</v>
      </c>
    </row>
    <row r="299" spans="1:14" s="762" customFormat="1" ht="13.5" customHeight="1" x14ac:dyDescent="0.25">
      <c r="A299" s="761"/>
      <c r="B299" s="752">
        <v>24</v>
      </c>
      <c r="C299" s="753"/>
      <c r="D299" s="754" t="s">
        <v>569</v>
      </c>
      <c r="E299" s="754" t="s">
        <v>569</v>
      </c>
      <c r="F299" s="754"/>
      <c r="G299" s="765"/>
      <c r="H299" s="756"/>
      <c r="I299" s="757"/>
      <c r="J299" s="754"/>
      <c r="K299" s="754" t="s">
        <v>569</v>
      </c>
      <c r="L299" s="754" t="s">
        <v>569</v>
      </c>
      <c r="M299" s="754"/>
      <c r="N299" s="758">
        <v>64</v>
      </c>
    </row>
    <row r="300" spans="1:14" s="762" customFormat="1" ht="19.2" x14ac:dyDescent="0.25">
      <c r="A300" s="761"/>
      <c r="B300" s="809">
        <v>25</v>
      </c>
      <c r="C300" s="810" t="s">
        <v>6713</v>
      </c>
      <c r="D300" s="811" t="s">
        <v>4642</v>
      </c>
      <c r="E300" s="811" t="s">
        <v>4642</v>
      </c>
      <c r="F300" s="811" t="s">
        <v>6480</v>
      </c>
      <c r="G300" s="812"/>
      <c r="H300" s="756"/>
      <c r="I300" s="757"/>
      <c r="J300" s="754"/>
      <c r="K300" s="754" t="s">
        <v>569</v>
      </c>
      <c r="L300" s="754" t="s">
        <v>569</v>
      </c>
      <c r="M300" s="754"/>
      <c r="N300" s="758">
        <v>65</v>
      </c>
    </row>
    <row r="301" spans="1:14" s="762" customFormat="1" ht="20.25" customHeight="1" x14ac:dyDescent="0.25">
      <c r="A301" s="761"/>
      <c r="B301" s="809">
        <v>26</v>
      </c>
      <c r="C301" s="810" t="s">
        <v>6714</v>
      </c>
      <c r="D301" s="811" t="s">
        <v>4642</v>
      </c>
      <c r="E301" s="811" t="s">
        <v>4642</v>
      </c>
      <c r="F301" s="811" t="s">
        <v>6480</v>
      </c>
      <c r="G301" s="812"/>
      <c r="H301" s="756"/>
      <c r="I301" s="757"/>
      <c r="J301" s="754"/>
      <c r="K301" s="754" t="s">
        <v>569</v>
      </c>
      <c r="L301" s="754" t="s">
        <v>569</v>
      </c>
      <c r="M301" s="754"/>
      <c r="N301" s="758">
        <v>66</v>
      </c>
    </row>
    <row r="302" spans="1:14" s="762" customFormat="1" ht="20.25" customHeight="1" x14ac:dyDescent="0.25">
      <c r="A302" s="761"/>
      <c r="B302" s="809">
        <v>27</v>
      </c>
      <c r="C302" s="810" t="s">
        <v>6715</v>
      </c>
      <c r="D302" s="811" t="s">
        <v>4642</v>
      </c>
      <c r="E302" s="811" t="s">
        <v>4642</v>
      </c>
      <c r="F302" s="811" t="s">
        <v>6480</v>
      </c>
      <c r="G302" s="812"/>
      <c r="H302" s="756"/>
      <c r="I302" s="757"/>
      <c r="J302" s="754"/>
      <c r="K302" s="754" t="s">
        <v>569</v>
      </c>
      <c r="L302" s="754" t="s">
        <v>569</v>
      </c>
      <c r="M302" s="754"/>
      <c r="N302" s="758">
        <v>67</v>
      </c>
    </row>
    <row r="303" spans="1:14" s="762" customFormat="1" ht="20.25" customHeight="1" x14ac:dyDescent="0.25">
      <c r="A303" s="761"/>
      <c r="B303" s="809">
        <v>28</v>
      </c>
      <c r="C303" s="810" t="s">
        <v>6716</v>
      </c>
      <c r="D303" s="811" t="s">
        <v>4642</v>
      </c>
      <c r="E303" s="811" t="s">
        <v>4642</v>
      </c>
      <c r="F303" s="811" t="s">
        <v>6480</v>
      </c>
      <c r="G303" s="812"/>
      <c r="H303" s="756"/>
      <c r="I303" s="757"/>
      <c r="J303" s="754"/>
      <c r="K303" s="754" t="s">
        <v>569</v>
      </c>
      <c r="L303" s="754" t="s">
        <v>569</v>
      </c>
      <c r="M303" s="754"/>
      <c r="N303" s="758">
        <v>68</v>
      </c>
    </row>
    <row r="304" spans="1:14" s="762" customFormat="1" ht="20.25" customHeight="1" x14ac:dyDescent="0.25">
      <c r="A304" s="761"/>
      <c r="B304" s="809">
        <v>29</v>
      </c>
      <c r="C304" s="810" t="s">
        <v>6717</v>
      </c>
      <c r="D304" s="811" t="s">
        <v>4642</v>
      </c>
      <c r="E304" s="811" t="s">
        <v>4642</v>
      </c>
      <c r="F304" s="811" t="s">
        <v>6467</v>
      </c>
      <c r="G304" s="812"/>
      <c r="H304" s="756"/>
      <c r="I304" s="757"/>
      <c r="J304" s="754"/>
      <c r="K304" s="754" t="s">
        <v>569</v>
      </c>
      <c r="L304" s="754" t="s">
        <v>569</v>
      </c>
      <c r="M304" s="754"/>
      <c r="N304" s="758">
        <v>69</v>
      </c>
    </row>
    <row r="305" spans="1:14" s="762" customFormat="1" ht="20.25" customHeight="1" x14ac:dyDescent="0.25">
      <c r="A305" s="761"/>
      <c r="B305" s="809">
        <v>30</v>
      </c>
      <c r="C305" s="810" t="s">
        <v>6718</v>
      </c>
      <c r="D305" s="811" t="s">
        <v>4642</v>
      </c>
      <c r="E305" s="811" t="s">
        <v>4642</v>
      </c>
      <c r="F305" s="811" t="s">
        <v>6467</v>
      </c>
      <c r="G305" s="812"/>
      <c r="H305" s="756"/>
      <c r="I305" s="757"/>
      <c r="J305" s="754"/>
      <c r="K305" s="754" t="s">
        <v>569</v>
      </c>
      <c r="L305" s="754" t="s">
        <v>569</v>
      </c>
      <c r="M305" s="754"/>
      <c r="N305" s="758">
        <v>70</v>
      </c>
    </row>
    <row r="306" spans="1:14" s="762" customFormat="1" ht="20.25" customHeight="1" x14ac:dyDescent="0.25">
      <c r="A306" s="761"/>
      <c r="B306" s="809">
        <v>31</v>
      </c>
      <c r="C306" s="810" t="s">
        <v>6719</v>
      </c>
      <c r="D306" s="811" t="s">
        <v>4642</v>
      </c>
      <c r="E306" s="811" t="s">
        <v>4642</v>
      </c>
      <c r="F306" s="811" t="s">
        <v>6467</v>
      </c>
      <c r="G306" s="812"/>
      <c r="H306" s="756"/>
      <c r="I306" s="757"/>
      <c r="J306" s="754"/>
      <c r="K306" s="754" t="s">
        <v>569</v>
      </c>
      <c r="L306" s="754" t="s">
        <v>569</v>
      </c>
      <c r="M306" s="754"/>
      <c r="N306" s="758">
        <v>71</v>
      </c>
    </row>
    <row r="307" spans="1:14" s="762" customFormat="1" ht="20.25" customHeight="1" x14ac:dyDescent="0.25">
      <c r="A307" s="761" t="s">
        <v>6720</v>
      </c>
      <c r="B307" s="809">
        <v>32</v>
      </c>
      <c r="C307" s="810" t="s">
        <v>6721</v>
      </c>
      <c r="D307" s="811" t="s">
        <v>4642</v>
      </c>
      <c r="E307" s="811" t="s">
        <v>4642</v>
      </c>
      <c r="F307" s="824" t="s">
        <v>6457</v>
      </c>
      <c r="G307" s="823"/>
      <c r="H307" s="756"/>
      <c r="I307" s="757"/>
      <c r="J307" s="754"/>
      <c r="K307" s="754" t="s">
        <v>569</v>
      </c>
      <c r="L307" s="754" t="s">
        <v>569</v>
      </c>
      <c r="M307" s="754"/>
      <c r="N307" s="758">
        <v>72</v>
      </c>
    </row>
    <row r="308" spans="1:14" s="762" customFormat="1" ht="20.25" customHeight="1" x14ac:dyDescent="0.25">
      <c r="A308" s="761"/>
      <c r="B308" s="809">
        <v>33</v>
      </c>
      <c r="C308" s="810" t="s">
        <v>6722</v>
      </c>
      <c r="D308" s="811" t="s">
        <v>4642</v>
      </c>
      <c r="E308" s="811" t="s">
        <v>4642</v>
      </c>
      <c r="F308" s="811" t="s">
        <v>6480</v>
      </c>
      <c r="G308" s="812"/>
      <c r="H308" s="756"/>
      <c r="I308" s="757"/>
      <c r="J308" s="754"/>
      <c r="K308" s="754" t="s">
        <v>569</v>
      </c>
      <c r="L308" s="754" t="s">
        <v>569</v>
      </c>
      <c r="M308" s="754"/>
      <c r="N308" s="758">
        <v>73</v>
      </c>
    </row>
    <row r="309" spans="1:14" s="762" customFormat="1" ht="20.25" customHeight="1" x14ac:dyDescent="0.25">
      <c r="A309" s="761"/>
      <c r="B309" s="825">
        <v>34</v>
      </c>
      <c r="C309" s="810" t="s">
        <v>6723</v>
      </c>
      <c r="D309" s="811" t="s">
        <v>4642</v>
      </c>
      <c r="E309" s="811" t="s">
        <v>4642</v>
      </c>
      <c r="F309" s="811" t="s">
        <v>6724</v>
      </c>
      <c r="G309" s="812"/>
      <c r="H309" s="792"/>
      <c r="I309" s="757"/>
      <c r="J309" s="754"/>
      <c r="K309" s="754" t="s">
        <v>569</v>
      </c>
      <c r="L309" s="754" t="s">
        <v>569</v>
      </c>
      <c r="M309" s="754"/>
      <c r="N309" s="758">
        <v>74</v>
      </c>
    </row>
    <row r="310" spans="1:14" s="762" customFormat="1" ht="9" customHeight="1" x14ac:dyDescent="0.25">
      <c r="A310" s="761"/>
      <c r="B310" s="752">
        <v>35</v>
      </c>
      <c r="C310" s="754"/>
      <c r="D310" s="754" t="s">
        <v>569</v>
      </c>
      <c r="E310" s="754" t="s">
        <v>569</v>
      </c>
      <c r="F310" s="754"/>
      <c r="G310" s="755"/>
      <c r="H310" s="756"/>
      <c r="I310" s="757"/>
      <c r="J310" s="754"/>
      <c r="K310" s="754" t="s">
        <v>569</v>
      </c>
      <c r="L310" s="754" t="s">
        <v>569</v>
      </c>
      <c r="M310" s="754"/>
      <c r="N310" s="758">
        <v>75</v>
      </c>
    </row>
    <row r="311" spans="1:14" s="762" customFormat="1" ht="9" customHeight="1" x14ac:dyDescent="0.25">
      <c r="A311" s="761"/>
      <c r="B311" s="752">
        <v>36</v>
      </c>
      <c r="C311" s="754"/>
      <c r="D311" s="754" t="s">
        <v>569</v>
      </c>
      <c r="E311" s="754" t="s">
        <v>569</v>
      </c>
      <c r="F311" s="754"/>
      <c r="G311" s="755"/>
      <c r="H311" s="756"/>
      <c r="I311" s="757"/>
      <c r="J311" s="754"/>
      <c r="K311" s="754" t="s">
        <v>569</v>
      </c>
      <c r="L311" s="754" t="s">
        <v>569</v>
      </c>
      <c r="M311" s="754"/>
      <c r="N311" s="758">
        <v>76</v>
      </c>
    </row>
    <row r="312" spans="1:14" s="762" customFormat="1" ht="9" customHeight="1" x14ac:dyDescent="0.25">
      <c r="A312" s="761"/>
      <c r="B312" s="752">
        <v>37</v>
      </c>
      <c r="C312" s="754"/>
      <c r="D312" s="754" t="s">
        <v>569</v>
      </c>
      <c r="E312" s="754" t="s">
        <v>569</v>
      </c>
      <c r="F312" s="754"/>
      <c r="G312" s="755"/>
      <c r="H312" s="756"/>
      <c r="I312" s="757"/>
      <c r="J312" s="754"/>
      <c r="K312" s="754" t="s">
        <v>569</v>
      </c>
      <c r="L312" s="754" t="s">
        <v>569</v>
      </c>
      <c r="M312" s="754"/>
      <c r="N312" s="758">
        <v>77</v>
      </c>
    </row>
    <row r="313" spans="1:14" s="762" customFormat="1" ht="9" customHeight="1" x14ac:dyDescent="0.25">
      <c r="A313" s="761"/>
      <c r="B313" s="752">
        <v>38</v>
      </c>
      <c r="C313" s="754"/>
      <c r="D313" s="754" t="s">
        <v>569</v>
      </c>
      <c r="E313" s="754" t="s">
        <v>569</v>
      </c>
      <c r="F313" s="754"/>
      <c r="G313" s="755"/>
      <c r="H313" s="756"/>
      <c r="I313" s="757"/>
      <c r="J313" s="754"/>
      <c r="K313" s="754" t="s">
        <v>569</v>
      </c>
      <c r="L313" s="754" t="s">
        <v>569</v>
      </c>
      <c r="M313" s="754"/>
      <c r="N313" s="758">
        <v>78</v>
      </c>
    </row>
    <row r="314" spans="1:14" s="762" customFormat="1" ht="9" customHeight="1" x14ac:dyDescent="0.25">
      <c r="A314" s="761"/>
      <c r="B314" s="752">
        <v>39</v>
      </c>
      <c r="C314" s="754"/>
      <c r="D314" s="754" t="s">
        <v>569</v>
      </c>
      <c r="E314" s="754" t="s">
        <v>569</v>
      </c>
      <c r="F314" s="754"/>
      <c r="G314" s="755"/>
      <c r="H314" s="756"/>
      <c r="I314" s="757"/>
      <c r="J314" s="754"/>
      <c r="K314" s="754" t="s">
        <v>569</v>
      </c>
      <c r="L314" s="754" t="s">
        <v>569</v>
      </c>
      <c r="M314" s="754"/>
      <c r="N314" s="758">
        <v>79</v>
      </c>
    </row>
    <row r="315" spans="1:14" s="762" customFormat="1" ht="9" customHeight="1" thickBot="1" x14ac:dyDescent="0.3">
      <c r="A315" s="761"/>
      <c r="B315" s="775">
        <v>40</v>
      </c>
      <c r="C315" s="776"/>
      <c r="D315" s="776" t="s">
        <v>569</v>
      </c>
      <c r="E315" s="776" t="s">
        <v>569</v>
      </c>
      <c r="F315" s="776"/>
      <c r="G315" s="777"/>
      <c r="H315" s="778"/>
      <c r="I315" s="779"/>
      <c r="J315" s="776"/>
      <c r="K315" s="776" t="s">
        <v>569</v>
      </c>
      <c r="L315" s="776" t="s">
        <v>569</v>
      </c>
      <c r="M315" s="776"/>
      <c r="N315" s="780">
        <v>80</v>
      </c>
    </row>
    <row r="316" spans="1:14" s="762" customFormat="1" ht="20.25" customHeight="1" x14ac:dyDescent="0.25">
      <c r="A316" s="761"/>
      <c r="B316" s="781"/>
      <c r="C316" s="781"/>
      <c r="D316" s="781"/>
      <c r="E316" s="781"/>
      <c r="F316" s="781"/>
      <c r="G316" s="781"/>
      <c r="H316" s="781"/>
      <c r="I316" s="781" t="s">
        <v>6491</v>
      </c>
      <c r="J316" s="782">
        <f>SUM(G276:G315,I276:I315)</f>
        <v>0</v>
      </c>
      <c r="K316" s="781"/>
      <c r="L316" s="781"/>
      <c r="M316" s="781"/>
      <c r="N316" s="781"/>
    </row>
    <row r="317" spans="1:14" s="762" customFormat="1" ht="14.25" customHeight="1" x14ac:dyDescent="0.25">
      <c r="A317" s="761"/>
      <c r="B317" s="781"/>
      <c r="C317" s="781"/>
      <c r="D317" s="781"/>
      <c r="E317" s="781"/>
      <c r="F317" s="781"/>
      <c r="G317" s="781"/>
      <c r="H317" s="781"/>
      <c r="I317" s="781"/>
      <c r="J317" s="781"/>
      <c r="K317" s="781"/>
      <c r="L317" s="781"/>
      <c r="M317" s="781"/>
      <c r="N317" s="781"/>
    </row>
    <row r="318" spans="1:14" s="762" customFormat="1" ht="20.25" customHeight="1" x14ac:dyDescent="0.25">
      <c r="A318" s="761"/>
      <c r="B318" s="781"/>
      <c r="C318" s="783" t="s">
        <v>6725</v>
      </c>
      <c r="D318" s="781"/>
      <c r="E318" s="781"/>
      <c r="F318" s="781"/>
      <c r="G318" s="781"/>
      <c r="H318" s="781"/>
      <c r="I318" s="781"/>
      <c r="J318" s="781" t="s">
        <v>6444</v>
      </c>
      <c r="K318" s="784"/>
      <c r="L318" s="784"/>
      <c r="M318" s="497" t="s">
        <v>6445</v>
      </c>
      <c r="N318" s="781"/>
    </row>
    <row r="319" spans="1:14" s="762" customFormat="1" ht="20.25" customHeight="1" thickBot="1" x14ac:dyDescent="0.3">
      <c r="A319" s="761"/>
      <c r="B319" s="781"/>
      <c r="C319" s="783" t="s">
        <v>6726</v>
      </c>
      <c r="D319" s="781"/>
      <c r="E319" s="781"/>
      <c r="F319" s="781"/>
      <c r="G319" s="781"/>
      <c r="H319" s="781"/>
      <c r="I319" s="781"/>
      <c r="J319" s="781"/>
      <c r="K319" s="781"/>
      <c r="L319" s="781"/>
      <c r="M319" s="781"/>
      <c r="N319" s="781"/>
    </row>
    <row r="320" spans="1:14" s="762" customFormat="1" ht="20.25" customHeight="1" x14ac:dyDescent="0.25">
      <c r="A320" s="761"/>
      <c r="B320" s="785" t="s">
        <v>6447</v>
      </c>
      <c r="C320" s="786" t="s">
        <v>4572</v>
      </c>
      <c r="D320" s="786" t="s">
        <v>6449</v>
      </c>
      <c r="E320" s="786" t="s">
        <v>6450</v>
      </c>
      <c r="F320" s="786" t="s">
        <v>6451</v>
      </c>
      <c r="G320" s="787" t="s">
        <v>6452</v>
      </c>
      <c r="H320" s="788"/>
      <c r="I320" s="789" t="s">
        <v>6452</v>
      </c>
      <c r="J320" s="786" t="s">
        <v>6451</v>
      </c>
      <c r="K320" s="786" t="s">
        <v>6449</v>
      </c>
      <c r="L320" s="786" t="s">
        <v>6450</v>
      </c>
      <c r="M320" s="786" t="s">
        <v>4572</v>
      </c>
      <c r="N320" s="790" t="s">
        <v>6447</v>
      </c>
    </row>
    <row r="321" spans="1:16" s="762" customFormat="1" ht="20.25" customHeight="1" x14ac:dyDescent="0.25">
      <c r="A321" s="761"/>
      <c r="B321" s="752">
        <v>1</v>
      </c>
      <c r="C321" s="753"/>
      <c r="D321" s="754" t="s">
        <v>569</v>
      </c>
      <c r="E321" s="754" t="s">
        <v>569</v>
      </c>
      <c r="F321" s="754"/>
      <c r="G321" s="755"/>
      <c r="H321" s="756"/>
      <c r="I321" s="817"/>
      <c r="J321" s="811" t="s">
        <v>6480</v>
      </c>
      <c r="K321" s="811" t="s">
        <v>4642</v>
      </c>
      <c r="L321" s="811" t="s">
        <v>4642</v>
      </c>
      <c r="M321" s="810" t="s">
        <v>6727</v>
      </c>
      <c r="N321" s="816">
        <v>41</v>
      </c>
      <c r="O321" s="762" t="s">
        <v>6696</v>
      </c>
    </row>
    <row r="322" spans="1:16" s="762" customFormat="1" ht="12" customHeight="1" x14ac:dyDescent="0.25">
      <c r="A322" s="761"/>
      <c r="B322" s="752">
        <v>2</v>
      </c>
      <c r="C322" s="753"/>
      <c r="D322" s="754" t="s">
        <v>569</v>
      </c>
      <c r="E322" s="754" t="s">
        <v>569</v>
      </c>
      <c r="F322" s="754"/>
      <c r="G322" s="755"/>
      <c r="H322" s="756"/>
      <c r="I322" s="757"/>
      <c r="J322" s="754"/>
      <c r="K322" s="754" t="s">
        <v>569</v>
      </c>
      <c r="L322" s="754" t="s">
        <v>569</v>
      </c>
      <c r="M322" s="754"/>
      <c r="N322" s="758">
        <v>42</v>
      </c>
    </row>
    <row r="323" spans="1:16" s="762" customFormat="1" ht="20.25" customHeight="1" x14ac:dyDescent="0.25">
      <c r="A323" s="761"/>
      <c r="B323" s="809">
        <v>3</v>
      </c>
      <c r="C323" s="810" t="s">
        <v>6728</v>
      </c>
      <c r="D323" s="811" t="s">
        <v>4642</v>
      </c>
      <c r="E323" s="811" t="s">
        <v>4642</v>
      </c>
      <c r="F323" s="811" t="s">
        <v>6467</v>
      </c>
      <c r="G323" s="812"/>
      <c r="H323" s="756"/>
      <c r="I323" s="815"/>
      <c r="J323" s="811" t="s">
        <v>6480</v>
      </c>
      <c r="K323" s="811" t="s">
        <v>4642</v>
      </c>
      <c r="L323" s="811" t="s">
        <v>4642</v>
      </c>
      <c r="M323" s="810" t="s">
        <v>6729</v>
      </c>
      <c r="N323" s="816">
        <v>43</v>
      </c>
    </row>
    <row r="324" spans="1:16" s="762" customFormat="1" ht="20.25" customHeight="1" x14ac:dyDescent="0.25">
      <c r="A324" s="761"/>
      <c r="B324" s="752">
        <v>4</v>
      </c>
      <c r="C324" s="753"/>
      <c r="D324" s="754" t="s">
        <v>569</v>
      </c>
      <c r="E324" s="754" t="s">
        <v>569</v>
      </c>
      <c r="F324" s="754"/>
      <c r="G324" s="755"/>
      <c r="H324" s="756"/>
      <c r="I324" s="815"/>
      <c r="J324" s="811" t="s">
        <v>6480</v>
      </c>
      <c r="K324" s="811" t="s">
        <v>4642</v>
      </c>
      <c r="L324" s="811" t="s">
        <v>4642</v>
      </c>
      <c r="M324" s="810" t="s">
        <v>6730</v>
      </c>
      <c r="N324" s="816">
        <v>44</v>
      </c>
    </row>
    <row r="325" spans="1:16" s="762" customFormat="1" ht="20.25" customHeight="1" x14ac:dyDescent="0.25">
      <c r="A325" s="761"/>
      <c r="B325" s="752">
        <v>5</v>
      </c>
      <c r="C325" s="753"/>
      <c r="D325" s="754" t="s">
        <v>569</v>
      </c>
      <c r="E325" s="754" t="s">
        <v>569</v>
      </c>
      <c r="F325" s="754"/>
      <c r="G325" s="755"/>
      <c r="H325" s="756"/>
      <c r="I325" s="818"/>
      <c r="J325" s="811" t="s">
        <v>6480</v>
      </c>
      <c r="K325" s="811" t="s">
        <v>4642</v>
      </c>
      <c r="L325" s="811" t="s">
        <v>4642</v>
      </c>
      <c r="M325" s="810" t="s">
        <v>6731</v>
      </c>
      <c r="N325" s="816">
        <v>45</v>
      </c>
    </row>
    <row r="326" spans="1:16" s="762" customFormat="1" ht="20.25" customHeight="1" x14ac:dyDescent="0.25">
      <c r="A326" s="761"/>
      <c r="B326" s="752">
        <v>6</v>
      </c>
      <c r="C326" s="753"/>
      <c r="D326" s="754" t="s">
        <v>569</v>
      </c>
      <c r="E326" s="754" t="s">
        <v>569</v>
      </c>
      <c r="F326" s="754"/>
      <c r="G326" s="755"/>
      <c r="H326" s="756"/>
      <c r="I326" s="818"/>
      <c r="J326" s="811" t="s">
        <v>6457</v>
      </c>
      <c r="K326" s="811" t="s">
        <v>4642</v>
      </c>
      <c r="L326" s="811" t="s">
        <v>4642</v>
      </c>
      <c r="M326" s="810" t="s">
        <v>6732</v>
      </c>
      <c r="N326" s="816">
        <v>46</v>
      </c>
    </row>
    <row r="327" spans="1:16" s="762" customFormat="1" ht="20.25" customHeight="1" x14ac:dyDescent="0.25">
      <c r="A327" s="761"/>
      <c r="B327" s="752">
        <v>7</v>
      </c>
      <c r="C327" s="753"/>
      <c r="D327" s="754" t="s">
        <v>569</v>
      </c>
      <c r="E327" s="754" t="s">
        <v>569</v>
      </c>
      <c r="F327" s="754"/>
      <c r="G327" s="755"/>
      <c r="H327" s="756"/>
      <c r="I327" s="818"/>
      <c r="J327" s="811" t="s">
        <v>6480</v>
      </c>
      <c r="K327" s="811" t="s">
        <v>4642</v>
      </c>
      <c r="L327" s="811" t="s">
        <v>4642</v>
      </c>
      <c r="M327" s="810" t="s">
        <v>6733</v>
      </c>
      <c r="N327" s="816">
        <v>47</v>
      </c>
    </row>
    <row r="328" spans="1:16" s="762" customFormat="1" ht="20.25" customHeight="1" x14ac:dyDescent="0.25">
      <c r="A328" s="761"/>
      <c r="B328" s="752">
        <v>8</v>
      </c>
      <c r="C328" s="753"/>
      <c r="D328" s="754" t="s">
        <v>569</v>
      </c>
      <c r="E328" s="754" t="s">
        <v>569</v>
      </c>
      <c r="F328" s="754"/>
      <c r="G328" s="755"/>
      <c r="H328" s="756"/>
      <c r="I328" s="818"/>
      <c r="J328" s="811" t="s">
        <v>6457</v>
      </c>
      <c r="K328" s="811" t="s">
        <v>4642</v>
      </c>
      <c r="L328" s="811" t="s">
        <v>4642</v>
      </c>
      <c r="M328" s="810" t="s">
        <v>6734</v>
      </c>
      <c r="N328" s="816">
        <v>48</v>
      </c>
    </row>
    <row r="329" spans="1:16" s="762" customFormat="1" ht="20.25" customHeight="1" x14ac:dyDescent="0.25">
      <c r="A329" s="761"/>
      <c r="B329" s="752">
        <v>9</v>
      </c>
      <c r="C329" s="753"/>
      <c r="D329" s="754" t="s">
        <v>569</v>
      </c>
      <c r="E329" s="754" t="s">
        <v>569</v>
      </c>
      <c r="F329" s="754"/>
      <c r="G329" s="755"/>
      <c r="H329" s="756"/>
      <c r="I329" s="818"/>
      <c r="J329" s="811" t="s">
        <v>6480</v>
      </c>
      <c r="K329" s="811" t="s">
        <v>4642</v>
      </c>
      <c r="L329" s="811" t="s">
        <v>4642</v>
      </c>
      <c r="M329" s="810" t="s">
        <v>6735</v>
      </c>
      <c r="N329" s="816">
        <v>49</v>
      </c>
    </row>
    <row r="330" spans="1:16" s="762" customFormat="1" ht="20.25" customHeight="1" x14ac:dyDescent="0.25">
      <c r="A330" s="761"/>
      <c r="B330" s="752">
        <v>10</v>
      </c>
      <c r="C330" s="753"/>
      <c r="D330" s="754" t="s">
        <v>569</v>
      </c>
      <c r="E330" s="754" t="s">
        <v>569</v>
      </c>
      <c r="F330" s="754"/>
      <c r="G330" s="755"/>
      <c r="H330" s="756"/>
      <c r="I330" s="818"/>
      <c r="J330" s="811" t="s">
        <v>6457</v>
      </c>
      <c r="K330" s="811" t="s">
        <v>4642</v>
      </c>
      <c r="L330" s="811" t="s">
        <v>4642</v>
      </c>
      <c r="M330" s="810" t="s">
        <v>6736</v>
      </c>
      <c r="N330" s="816">
        <v>50</v>
      </c>
    </row>
    <row r="331" spans="1:16" s="762" customFormat="1" ht="20.25" customHeight="1" x14ac:dyDescent="0.25">
      <c r="A331" s="761"/>
      <c r="B331" s="752">
        <v>11</v>
      </c>
      <c r="C331" s="753"/>
      <c r="D331" s="754" t="s">
        <v>569</v>
      </c>
      <c r="E331" s="754" t="s">
        <v>569</v>
      </c>
      <c r="F331" s="754"/>
      <c r="G331" s="755"/>
      <c r="H331" s="756"/>
      <c r="I331" s="818"/>
      <c r="J331" s="811" t="s">
        <v>6480</v>
      </c>
      <c r="K331" s="811" t="s">
        <v>4642</v>
      </c>
      <c r="L331" s="811" t="s">
        <v>4642</v>
      </c>
      <c r="M331" s="810" t="s">
        <v>6737</v>
      </c>
      <c r="N331" s="816">
        <v>51</v>
      </c>
    </row>
    <row r="332" spans="1:16" s="762" customFormat="1" ht="20.25" customHeight="1" x14ac:dyDescent="0.25">
      <c r="A332" s="761"/>
      <c r="B332" s="752">
        <v>12</v>
      </c>
      <c r="C332" s="753"/>
      <c r="D332" s="754" t="s">
        <v>569</v>
      </c>
      <c r="E332" s="754" t="s">
        <v>569</v>
      </c>
      <c r="F332" s="754"/>
      <c r="G332" s="755"/>
      <c r="H332" s="756"/>
      <c r="I332" s="818"/>
      <c r="J332" s="811" t="s">
        <v>6457</v>
      </c>
      <c r="K332" s="811" t="s">
        <v>4642</v>
      </c>
      <c r="L332" s="811" t="s">
        <v>4642</v>
      </c>
      <c r="M332" s="810" t="s">
        <v>6738</v>
      </c>
      <c r="N332" s="816">
        <v>52</v>
      </c>
    </row>
    <row r="333" spans="1:16" s="762" customFormat="1" ht="20.25" customHeight="1" x14ac:dyDescent="0.25">
      <c r="A333" s="761"/>
      <c r="B333" s="831">
        <v>13</v>
      </c>
      <c r="C333" s="832"/>
      <c r="D333" s="754" t="s">
        <v>569</v>
      </c>
      <c r="E333" s="754" t="s">
        <v>6549</v>
      </c>
      <c r="F333" s="754"/>
      <c r="G333" s="765"/>
      <c r="H333" s="756"/>
      <c r="I333" s="818"/>
      <c r="J333" s="811" t="s">
        <v>6457</v>
      </c>
      <c r="K333" s="811" t="s">
        <v>4642</v>
      </c>
      <c r="L333" s="811" t="s">
        <v>4642</v>
      </c>
      <c r="M333" s="810" t="s">
        <v>6739</v>
      </c>
      <c r="N333" s="816">
        <v>53</v>
      </c>
      <c r="P333" s="760"/>
    </row>
    <row r="334" spans="1:16" s="762" customFormat="1" ht="20.25" customHeight="1" x14ac:dyDescent="0.25">
      <c r="A334" s="761"/>
      <c r="B334" s="752">
        <v>14</v>
      </c>
      <c r="C334" s="753"/>
      <c r="D334" s="754" t="s">
        <v>569</v>
      </c>
      <c r="E334" s="754" t="s">
        <v>569</v>
      </c>
      <c r="F334" s="754"/>
      <c r="G334" s="755"/>
      <c r="H334" s="756"/>
      <c r="I334" s="818"/>
      <c r="J334" s="811" t="s">
        <v>6457</v>
      </c>
      <c r="K334" s="811" t="s">
        <v>4642</v>
      </c>
      <c r="L334" s="811" t="s">
        <v>4642</v>
      </c>
      <c r="M334" s="810" t="s">
        <v>6740</v>
      </c>
      <c r="N334" s="816">
        <v>54</v>
      </c>
    </row>
    <row r="335" spans="1:16" s="762" customFormat="1" ht="10.5" customHeight="1" x14ac:dyDescent="0.25">
      <c r="A335" s="761"/>
      <c r="B335" s="752">
        <v>15</v>
      </c>
      <c r="C335" s="753"/>
      <c r="D335" s="754" t="s">
        <v>569</v>
      </c>
      <c r="E335" s="754" t="s">
        <v>569</v>
      </c>
      <c r="F335" s="754"/>
      <c r="G335" s="755"/>
      <c r="H335" s="756"/>
      <c r="I335" s="757"/>
      <c r="J335" s="754"/>
      <c r="K335" s="754" t="s">
        <v>569</v>
      </c>
      <c r="L335" s="754" t="s">
        <v>569</v>
      </c>
      <c r="M335" s="754"/>
      <c r="N335" s="758">
        <v>55</v>
      </c>
    </row>
    <row r="336" spans="1:16" s="762" customFormat="1" ht="20.25" customHeight="1" x14ac:dyDescent="0.25">
      <c r="A336" s="761"/>
      <c r="B336" s="831">
        <v>16</v>
      </c>
      <c r="C336" s="832"/>
      <c r="D336" s="754" t="s">
        <v>569</v>
      </c>
      <c r="E336" s="754" t="s">
        <v>6549</v>
      </c>
      <c r="F336" s="754"/>
      <c r="G336" s="765"/>
      <c r="H336" s="756"/>
      <c r="I336" s="818"/>
      <c r="J336" s="811" t="s">
        <v>6457</v>
      </c>
      <c r="K336" s="811" t="s">
        <v>4642</v>
      </c>
      <c r="L336" s="811" t="s">
        <v>4642</v>
      </c>
      <c r="M336" s="810" t="s">
        <v>6741</v>
      </c>
      <c r="N336" s="816">
        <v>56</v>
      </c>
    </row>
    <row r="337" spans="1:14" s="762" customFormat="1" ht="20.25" customHeight="1" x14ac:dyDescent="0.25">
      <c r="A337" s="761"/>
      <c r="B337" s="752">
        <v>17</v>
      </c>
      <c r="C337" s="753"/>
      <c r="D337" s="754" t="s">
        <v>569</v>
      </c>
      <c r="E337" s="754" t="s">
        <v>569</v>
      </c>
      <c r="F337" s="754"/>
      <c r="G337" s="755"/>
      <c r="H337" s="756"/>
      <c r="I337" s="818"/>
      <c r="J337" s="811" t="s">
        <v>6480</v>
      </c>
      <c r="K337" s="811" t="s">
        <v>4642</v>
      </c>
      <c r="L337" s="811" t="s">
        <v>4642</v>
      </c>
      <c r="M337" s="810" t="s">
        <v>6742</v>
      </c>
      <c r="N337" s="816">
        <v>57</v>
      </c>
    </row>
    <row r="338" spans="1:14" s="762" customFormat="1" ht="20.25" customHeight="1" x14ac:dyDescent="0.25">
      <c r="A338" s="761"/>
      <c r="B338" s="752">
        <v>18</v>
      </c>
      <c r="C338" s="753"/>
      <c r="D338" s="754" t="s">
        <v>569</v>
      </c>
      <c r="E338" s="754" t="s">
        <v>569</v>
      </c>
      <c r="F338" s="754"/>
      <c r="G338" s="755"/>
      <c r="H338" s="756"/>
      <c r="I338" s="818"/>
      <c r="J338" s="811" t="s">
        <v>6467</v>
      </c>
      <c r="K338" s="811" t="s">
        <v>4642</v>
      </c>
      <c r="L338" s="811" t="s">
        <v>4642</v>
      </c>
      <c r="M338" s="810" t="s">
        <v>6743</v>
      </c>
      <c r="N338" s="816">
        <v>58</v>
      </c>
    </row>
    <row r="339" spans="1:14" s="762" customFormat="1" ht="20.25" customHeight="1" x14ac:dyDescent="0.25">
      <c r="A339" s="761"/>
      <c r="B339" s="831">
        <v>19</v>
      </c>
      <c r="C339" s="832"/>
      <c r="D339" s="754" t="s">
        <v>569</v>
      </c>
      <c r="E339" s="754" t="s">
        <v>6549</v>
      </c>
      <c r="F339" s="754"/>
      <c r="G339" s="765"/>
      <c r="H339" s="756"/>
      <c r="I339" s="818"/>
      <c r="J339" s="811" t="s">
        <v>6480</v>
      </c>
      <c r="K339" s="811" t="s">
        <v>4642</v>
      </c>
      <c r="L339" s="811" t="s">
        <v>4642</v>
      </c>
      <c r="M339" s="810" t="s">
        <v>6744</v>
      </c>
      <c r="N339" s="816">
        <v>59</v>
      </c>
    </row>
    <row r="340" spans="1:14" s="762" customFormat="1" ht="9" customHeight="1" x14ac:dyDescent="0.25">
      <c r="A340" s="761"/>
      <c r="B340" s="752">
        <v>20</v>
      </c>
      <c r="C340" s="754"/>
      <c r="D340" s="754" t="s">
        <v>569</v>
      </c>
      <c r="E340" s="754" t="s">
        <v>569</v>
      </c>
      <c r="F340" s="754"/>
      <c r="G340" s="755"/>
      <c r="H340" s="756"/>
      <c r="I340" s="757"/>
      <c r="J340" s="754"/>
      <c r="K340" s="754" t="s">
        <v>569</v>
      </c>
      <c r="L340" s="754" t="s">
        <v>569</v>
      </c>
      <c r="M340" s="754"/>
      <c r="N340" s="758">
        <v>60</v>
      </c>
    </row>
    <row r="341" spans="1:14" s="762" customFormat="1" ht="9" customHeight="1" x14ac:dyDescent="0.25">
      <c r="A341" s="761"/>
      <c r="B341" s="752">
        <v>21</v>
      </c>
      <c r="C341" s="754"/>
      <c r="D341" s="754" t="s">
        <v>569</v>
      </c>
      <c r="E341" s="754" t="s">
        <v>569</v>
      </c>
      <c r="F341" s="754"/>
      <c r="G341" s="755"/>
      <c r="H341" s="756"/>
      <c r="I341" s="757"/>
      <c r="J341" s="754"/>
      <c r="K341" s="754" t="s">
        <v>569</v>
      </c>
      <c r="L341" s="754" t="s">
        <v>569</v>
      </c>
      <c r="M341" s="754"/>
      <c r="N341" s="758">
        <v>61</v>
      </c>
    </row>
    <row r="342" spans="1:14" s="762" customFormat="1" ht="9" customHeight="1" x14ac:dyDescent="0.25">
      <c r="A342" s="761"/>
      <c r="B342" s="752">
        <v>22</v>
      </c>
      <c r="C342" s="754"/>
      <c r="D342" s="754" t="s">
        <v>569</v>
      </c>
      <c r="E342" s="754" t="s">
        <v>569</v>
      </c>
      <c r="F342" s="754"/>
      <c r="G342" s="755"/>
      <c r="H342" s="756"/>
      <c r="I342" s="757"/>
      <c r="J342" s="754"/>
      <c r="K342" s="754" t="s">
        <v>569</v>
      </c>
      <c r="L342" s="754" t="s">
        <v>569</v>
      </c>
      <c r="M342" s="754"/>
      <c r="N342" s="758">
        <v>62</v>
      </c>
    </row>
    <row r="343" spans="1:14" s="762" customFormat="1" ht="9" customHeight="1" x14ac:dyDescent="0.25">
      <c r="A343" s="761"/>
      <c r="B343" s="752">
        <v>23</v>
      </c>
      <c r="C343" s="754"/>
      <c r="D343" s="754" t="s">
        <v>569</v>
      </c>
      <c r="E343" s="754" t="s">
        <v>569</v>
      </c>
      <c r="F343" s="754"/>
      <c r="G343" s="755"/>
      <c r="H343" s="756"/>
      <c r="I343" s="757"/>
      <c r="J343" s="754"/>
      <c r="K343" s="754" t="s">
        <v>569</v>
      </c>
      <c r="L343" s="754" t="s">
        <v>569</v>
      </c>
      <c r="M343" s="754"/>
      <c r="N343" s="758">
        <v>63</v>
      </c>
    </row>
    <row r="344" spans="1:14" s="762" customFormat="1" ht="9" customHeight="1" x14ac:dyDescent="0.25">
      <c r="A344" s="761"/>
      <c r="B344" s="752">
        <v>24</v>
      </c>
      <c r="C344" s="754"/>
      <c r="D344" s="754" t="s">
        <v>569</v>
      </c>
      <c r="E344" s="754" t="s">
        <v>569</v>
      </c>
      <c r="F344" s="754"/>
      <c r="G344" s="755"/>
      <c r="H344" s="756"/>
      <c r="I344" s="757"/>
      <c r="J344" s="754"/>
      <c r="K344" s="754" t="s">
        <v>569</v>
      </c>
      <c r="L344" s="754" t="s">
        <v>569</v>
      </c>
      <c r="M344" s="754"/>
      <c r="N344" s="758">
        <v>64</v>
      </c>
    </row>
    <row r="345" spans="1:14" s="762" customFormat="1" ht="19.2" x14ac:dyDescent="0.25">
      <c r="A345" s="761"/>
      <c r="B345" s="809">
        <v>25</v>
      </c>
      <c r="C345" s="810" t="s">
        <v>6745</v>
      </c>
      <c r="D345" s="811" t="s">
        <v>4642</v>
      </c>
      <c r="E345" s="811" t="s">
        <v>4642</v>
      </c>
      <c r="F345" s="811" t="s">
        <v>6480</v>
      </c>
      <c r="G345" s="812"/>
      <c r="H345" s="756"/>
      <c r="I345" s="757"/>
      <c r="J345" s="754"/>
      <c r="K345" s="754" t="s">
        <v>569</v>
      </c>
      <c r="L345" s="754" t="s">
        <v>569</v>
      </c>
      <c r="M345" s="754"/>
      <c r="N345" s="758">
        <v>65</v>
      </c>
    </row>
    <row r="346" spans="1:14" s="762" customFormat="1" ht="20.25" customHeight="1" x14ac:dyDescent="0.25">
      <c r="A346" s="761"/>
      <c r="B346" s="809">
        <v>26</v>
      </c>
      <c r="C346" s="810" t="s">
        <v>6746</v>
      </c>
      <c r="D346" s="811" t="s">
        <v>4642</v>
      </c>
      <c r="E346" s="811" t="s">
        <v>4642</v>
      </c>
      <c r="F346" s="811" t="s">
        <v>6480</v>
      </c>
      <c r="G346" s="812"/>
      <c r="H346" s="756"/>
      <c r="I346" s="757"/>
      <c r="J346" s="754"/>
      <c r="K346" s="754" t="s">
        <v>569</v>
      </c>
      <c r="L346" s="754" t="s">
        <v>569</v>
      </c>
      <c r="M346" s="754"/>
      <c r="N346" s="758">
        <v>66</v>
      </c>
    </row>
    <row r="347" spans="1:14" s="762" customFormat="1" ht="9" customHeight="1" x14ac:dyDescent="0.25">
      <c r="A347" s="761"/>
      <c r="B347" s="752">
        <v>27</v>
      </c>
      <c r="C347" s="754"/>
      <c r="D347" s="754" t="s">
        <v>569</v>
      </c>
      <c r="E347" s="754" t="s">
        <v>569</v>
      </c>
      <c r="F347" s="754"/>
      <c r="G347" s="765"/>
      <c r="H347" s="756"/>
      <c r="I347" s="757"/>
      <c r="J347" s="754"/>
      <c r="K347" s="754" t="s">
        <v>569</v>
      </c>
      <c r="L347" s="754" t="s">
        <v>569</v>
      </c>
      <c r="M347" s="754"/>
      <c r="N347" s="758">
        <v>67</v>
      </c>
    </row>
    <row r="348" spans="1:14" s="762" customFormat="1" ht="20.25" customHeight="1" x14ac:dyDescent="0.25">
      <c r="A348" s="761"/>
      <c r="B348" s="809">
        <v>28</v>
      </c>
      <c r="C348" s="810" t="s">
        <v>6747</v>
      </c>
      <c r="D348" s="811" t="s">
        <v>4642</v>
      </c>
      <c r="E348" s="811" t="s">
        <v>4642</v>
      </c>
      <c r="F348" s="811" t="s">
        <v>6480</v>
      </c>
      <c r="G348" s="812"/>
      <c r="H348" s="756"/>
      <c r="I348" s="757"/>
      <c r="J348" s="754"/>
      <c r="K348" s="754" t="s">
        <v>569</v>
      </c>
      <c r="L348" s="754" t="s">
        <v>569</v>
      </c>
      <c r="M348" s="754"/>
      <c r="N348" s="758">
        <v>68</v>
      </c>
    </row>
    <row r="349" spans="1:14" s="762" customFormat="1" ht="20.25" customHeight="1" x14ac:dyDescent="0.25">
      <c r="A349" s="761"/>
      <c r="B349" s="809">
        <v>29</v>
      </c>
      <c r="C349" s="810" t="s">
        <v>6748</v>
      </c>
      <c r="D349" s="811" t="s">
        <v>4642</v>
      </c>
      <c r="E349" s="811" t="s">
        <v>4642</v>
      </c>
      <c r="F349" s="811" t="s">
        <v>6467</v>
      </c>
      <c r="G349" s="812"/>
      <c r="H349" s="756"/>
      <c r="I349" s="757"/>
      <c r="J349" s="754"/>
      <c r="K349" s="754" t="s">
        <v>569</v>
      </c>
      <c r="L349" s="754" t="s">
        <v>569</v>
      </c>
      <c r="M349" s="754"/>
      <c r="N349" s="758">
        <v>69</v>
      </c>
    </row>
    <row r="350" spans="1:14" s="762" customFormat="1" ht="20.25" customHeight="1" x14ac:dyDescent="0.25">
      <c r="A350" s="761"/>
      <c r="B350" s="809">
        <v>30</v>
      </c>
      <c r="C350" s="810" t="s">
        <v>6749</v>
      </c>
      <c r="D350" s="811" t="s">
        <v>4642</v>
      </c>
      <c r="E350" s="811" t="s">
        <v>4642</v>
      </c>
      <c r="F350" s="811" t="s">
        <v>6467</v>
      </c>
      <c r="G350" s="812"/>
      <c r="H350" s="756"/>
      <c r="I350" s="757"/>
      <c r="J350" s="754"/>
      <c r="K350" s="754" t="s">
        <v>569</v>
      </c>
      <c r="L350" s="754" t="s">
        <v>569</v>
      </c>
      <c r="M350" s="754"/>
      <c r="N350" s="758">
        <v>70</v>
      </c>
    </row>
    <row r="351" spans="1:14" s="762" customFormat="1" ht="20.25" customHeight="1" x14ac:dyDescent="0.25">
      <c r="A351" s="761"/>
      <c r="B351" s="809">
        <v>31</v>
      </c>
      <c r="C351" s="810" t="s">
        <v>6750</v>
      </c>
      <c r="D351" s="811" t="s">
        <v>4642</v>
      </c>
      <c r="E351" s="811" t="s">
        <v>4642</v>
      </c>
      <c r="F351" s="811" t="s">
        <v>6467</v>
      </c>
      <c r="G351" s="812"/>
      <c r="H351" s="756"/>
      <c r="I351" s="757"/>
      <c r="J351" s="754"/>
      <c r="K351" s="754" t="s">
        <v>569</v>
      </c>
      <c r="L351" s="754" t="s">
        <v>569</v>
      </c>
      <c r="M351" s="754"/>
      <c r="N351" s="758">
        <v>71</v>
      </c>
    </row>
    <row r="352" spans="1:14" s="762" customFormat="1" ht="20.25" customHeight="1" x14ac:dyDescent="0.25">
      <c r="A352" s="761" t="s">
        <v>6720</v>
      </c>
      <c r="B352" s="809">
        <v>32</v>
      </c>
      <c r="C352" s="810" t="s">
        <v>6751</v>
      </c>
      <c r="D352" s="811" t="s">
        <v>4642</v>
      </c>
      <c r="E352" s="811" t="s">
        <v>4642</v>
      </c>
      <c r="F352" s="824" t="s">
        <v>6457</v>
      </c>
      <c r="G352" s="823"/>
      <c r="H352" s="756"/>
      <c r="I352" s="757"/>
      <c r="J352" s="754"/>
      <c r="K352" s="754" t="s">
        <v>569</v>
      </c>
      <c r="L352" s="754" t="s">
        <v>569</v>
      </c>
      <c r="M352" s="754"/>
      <c r="N352" s="758">
        <v>72</v>
      </c>
    </row>
    <row r="353" spans="1:14" s="762" customFormat="1" ht="20.25" customHeight="1" x14ac:dyDescent="0.25">
      <c r="A353" s="761"/>
      <c r="B353" s="809">
        <v>33</v>
      </c>
      <c r="C353" s="810" t="s">
        <v>6752</v>
      </c>
      <c r="D353" s="811" t="s">
        <v>4642</v>
      </c>
      <c r="E353" s="811" t="s">
        <v>4642</v>
      </c>
      <c r="F353" s="811" t="s">
        <v>6480</v>
      </c>
      <c r="G353" s="812"/>
      <c r="H353" s="756"/>
      <c r="I353" s="757"/>
      <c r="J353" s="754"/>
      <c r="K353" s="754" t="s">
        <v>569</v>
      </c>
      <c r="L353" s="754" t="s">
        <v>569</v>
      </c>
      <c r="M353" s="754"/>
      <c r="N353" s="758">
        <v>73</v>
      </c>
    </row>
    <row r="354" spans="1:14" s="762" customFormat="1" ht="20.25" customHeight="1" x14ac:dyDescent="0.25">
      <c r="A354" s="761"/>
      <c r="B354" s="825">
        <v>34</v>
      </c>
      <c r="C354" s="810" t="s">
        <v>6753</v>
      </c>
      <c r="D354" s="811" t="s">
        <v>28</v>
      </c>
      <c r="E354" s="811" t="s">
        <v>28</v>
      </c>
      <c r="F354" s="811" t="s">
        <v>6724</v>
      </c>
      <c r="G354" s="812"/>
      <c r="H354" s="756"/>
      <c r="I354" s="757"/>
      <c r="J354" s="754"/>
      <c r="K354" s="754" t="s">
        <v>569</v>
      </c>
      <c r="L354" s="754" t="s">
        <v>569</v>
      </c>
      <c r="M354" s="754"/>
      <c r="N354" s="758">
        <v>74</v>
      </c>
    </row>
    <row r="355" spans="1:14" s="762" customFormat="1" ht="9" customHeight="1" x14ac:dyDescent="0.25">
      <c r="A355" s="761"/>
      <c r="B355" s="752">
        <v>35</v>
      </c>
      <c r="C355" s="754"/>
      <c r="D355" s="754" t="s">
        <v>569</v>
      </c>
      <c r="E355" s="754" t="s">
        <v>569</v>
      </c>
      <c r="F355" s="754"/>
      <c r="G355" s="755"/>
      <c r="H355" s="756"/>
      <c r="I355" s="757"/>
      <c r="J355" s="754"/>
      <c r="K355" s="754" t="s">
        <v>569</v>
      </c>
      <c r="L355" s="754" t="s">
        <v>569</v>
      </c>
      <c r="M355" s="754"/>
      <c r="N355" s="758">
        <v>75</v>
      </c>
    </row>
    <row r="356" spans="1:14" s="762" customFormat="1" ht="9" customHeight="1" x14ac:dyDescent="0.25">
      <c r="A356" s="761"/>
      <c r="B356" s="752">
        <v>36</v>
      </c>
      <c r="C356" s="754"/>
      <c r="D356" s="754" t="s">
        <v>569</v>
      </c>
      <c r="E356" s="754" t="s">
        <v>569</v>
      </c>
      <c r="F356" s="754"/>
      <c r="G356" s="755"/>
      <c r="H356" s="756"/>
      <c r="I356" s="757"/>
      <c r="J356" s="754"/>
      <c r="K356" s="754" t="s">
        <v>569</v>
      </c>
      <c r="L356" s="754" t="s">
        <v>569</v>
      </c>
      <c r="M356" s="754"/>
      <c r="N356" s="758">
        <v>76</v>
      </c>
    </row>
    <row r="357" spans="1:14" s="762" customFormat="1" ht="9" customHeight="1" x14ac:dyDescent="0.25">
      <c r="A357" s="761"/>
      <c r="B357" s="752">
        <v>37</v>
      </c>
      <c r="C357" s="754"/>
      <c r="D357" s="754" t="s">
        <v>569</v>
      </c>
      <c r="E357" s="754" t="s">
        <v>569</v>
      </c>
      <c r="F357" s="754"/>
      <c r="G357" s="755"/>
      <c r="H357" s="756"/>
      <c r="I357" s="757"/>
      <c r="J357" s="754"/>
      <c r="K357" s="754" t="s">
        <v>569</v>
      </c>
      <c r="L357" s="754" t="s">
        <v>569</v>
      </c>
      <c r="M357" s="754"/>
      <c r="N357" s="758">
        <v>77</v>
      </c>
    </row>
    <row r="358" spans="1:14" s="762" customFormat="1" ht="9" customHeight="1" x14ac:dyDescent="0.25">
      <c r="A358" s="761"/>
      <c r="B358" s="752">
        <v>38</v>
      </c>
      <c r="C358" s="754"/>
      <c r="D358" s="754" t="s">
        <v>569</v>
      </c>
      <c r="E358" s="754" t="s">
        <v>569</v>
      </c>
      <c r="F358" s="754"/>
      <c r="G358" s="755"/>
      <c r="H358" s="756"/>
      <c r="I358" s="757"/>
      <c r="J358" s="754"/>
      <c r="K358" s="754" t="s">
        <v>569</v>
      </c>
      <c r="L358" s="754" t="s">
        <v>569</v>
      </c>
      <c r="M358" s="754"/>
      <c r="N358" s="758">
        <v>78</v>
      </c>
    </row>
    <row r="359" spans="1:14" s="762" customFormat="1" ht="9" customHeight="1" x14ac:dyDescent="0.25">
      <c r="A359" s="761"/>
      <c r="B359" s="752">
        <v>39</v>
      </c>
      <c r="C359" s="754"/>
      <c r="D359" s="754" t="s">
        <v>569</v>
      </c>
      <c r="E359" s="754" t="s">
        <v>569</v>
      </c>
      <c r="F359" s="754"/>
      <c r="G359" s="755"/>
      <c r="H359" s="756"/>
      <c r="I359" s="757"/>
      <c r="J359" s="754"/>
      <c r="K359" s="754" t="s">
        <v>569</v>
      </c>
      <c r="L359" s="754" t="s">
        <v>569</v>
      </c>
      <c r="M359" s="754"/>
      <c r="N359" s="758">
        <v>79</v>
      </c>
    </row>
    <row r="360" spans="1:14" s="762" customFormat="1" ht="9" customHeight="1" thickBot="1" x14ac:dyDescent="0.3">
      <c r="A360" s="761"/>
      <c r="B360" s="775">
        <v>40</v>
      </c>
      <c r="C360" s="776"/>
      <c r="D360" s="776" t="s">
        <v>569</v>
      </c>
      <c r="E360" s="776" t="s">
        <v>569</v>
      </c>
      <c r="F360" s="776"/>
      <c r="G360" s="777"/>
      <c r="H360" s="778"/>
      <c r="I360" s="779"/>
      <c r="J360" s="776"/>
      <c r="K360" s="776" t="s">
        <v>569</v>
      </c>
      <c r="L360" s="776" t="s">
        <v>569</v>
      </c>
      <c r="M360" s="776"/>
      <c r="N360" s="780">
        <v>80</v>
      </c>
    </row>
    <row r="361" spans="1:14" s="762" customFormat="1" ht="20.25" customHeight="1" x14ac:dyDescent="0.25">
      <c r="A361" s="761"/>
      <c r="B361" s="781"/>
      <c r="C361" s="781"/>
      <c r="D361" s="781"/>
      <c r="E361" s="781"/>
      <c r="F361" s="781"/>
      <c r="G361" s="781"/>
      <c r="H361" s="781"/>
      <c r="I361" s="781" t="s">
        <v>6491</v>
      </c>
      <c r="J361" s="782">
        <f>SUM(G321:G360,I321:I360)</f>
        <v>0</v>
      </c>
      <c r="K361" s="781"/>
      <c r="L361" s="781"/>
      <c r="M361" s="781"/>
      <c r="N361" s="781"/>
    </row>
    <row r="362" spans="1:14" s="762" customFormat="1" ht="20.25" customHeight="1" x14ac:dyDescent="0.25">
      <c r="A362" s="761"/>
      <c r="B362" s="781"/>
      <c r="C362" s="783" t="s">
        <v>6754</v>
      </c>
      <c r="D362" s="781"/>
      <c r="E362" s="781"/>
      <c r="F362" s="781"/>
      <c r="G362" s="781"/>
      <c r="H362" s="781"/>
      <c r="I362" s="781"/>
      <c r="J362" s="781" t="s">
        <v>6444</v>
      </c>
      <c r="K362" s="784"/>
      <c r="L362" s="784"/>
      <c r="M362" s="497" t="s">
        <v>6445</v>
      </c>
      <c r="N362" s="781"/>
    </row>
    <row r="363" spans="1:14" s="762" customFormat="1" ht="20.25" customHeight="1" thickBot="1" x14ac:dyDescent="0.3">
      <c r="A363" s="761"/>
      <c r="B363" s="781"/>
      <c r="C363" s="793" t="s">
        <v>6755</v>
      </c>
      <c r="D363" s="781"/>
      <c r="E363" s="781"/>
      <c r="F363" s="781"/>
      <c r="G363" s="781"/>
      <c r="H363" s="781"/>
      <c r="I363" s="781"/>
      <c r="J363" s="781"/>
      <c r="K363" s="781"/>
      <c r="L363" s="781"/>
      <c r="M363" s="781"/>
      <c r="N363" s="781"/>
    </row>
    <row r="364" spans="1:14" s="762" customFormat="1" ht="20.25" customHeight="1" x14ac:dyDescent="0.25">
      <c r="A364" s="761"/>
      <c r="B364" s="794" t="s">
        <v>6447</v>
      </c>
      <c r="C364" s="795" t="s">
        <v>4572</v>
      </c>
      <c r="D364" s="795" t="s">
        <v>6449</v>
      </c>
      <c r="E364" s="795" t="s">
        <v>6450</v>
      </c>
      <c r="F364" s="795" t="s">
        <v>6451</v>
      </c>
      <c r="G364" s="796" t="s">
        <v>6452</v>
      </c>
      <c r="H364" s="788"/>
      <c r="I364" s="797" t="s">
        <v>6452</v>
      </c>
      <c r="J364" s="795" t="s">
        <v>6451</v>
      </c>
      <c r="K364" s="795" t="s">
        <v>6449</v>
      </c>
      <c r="L364" s="795" t="s">
        <v>6450</v>
      </c>
      <c r="M364" s="795" t="s">
        <v>4572</v>
      </c>
      <c r="N364" s="798" t="s">
        <v>6447</v>
      </c>
    </row>
    <row r="365" spans="1:14" s="762" customFormat="1" ht="9.75" customHeight="1" x14ac:dyDescent="0.25">
      <c r="A365" s="761"/>
      <c r="B365" s="799" t="s">
        <v>6756</v>
      </c>
      <c r="C365" s="800"/>
      <c r="D365" s="800" t="s">
        <v>569</v>
      </c>
      <c r="E365" s="800" t="s">
        <v>569</v>
      </c>
      <c r="F365" s="800" t="s">
        <v>569</v>
      </c>
      <c r="G365" s="801"/>
      <c r="H365" s="756"/>
      <c r="I365" s="802"/>
      <c r="J365" s="800" t="s">
        <v>6457</v>
      </c>
      <c r="K365" s="800" t="s">
        <v>569</v>
      </c>
      <c r="L365" s="800" t="s">
        <v>569</v>
      </c>
      <c r="M365" s="800"/>
      <c r="N365" s="803" t="s">
        <v>6757</v>
      </c>
    </row>
    <row r="366" spans="1:14" s="762" customFormat="1" ht="9.75" customHeight="1" x14ac:dyDescent="0.25">
      <c r="A366" s="761"/>
      <c r="B366" s="799" t="s">
        <v>6758</v>
      </c>
      <c r="C366" s="800"/>
      <c r="D366" s="800" t="s">
        <v>569</v>
      </c>
      <c r="E366" s="800" t="s">
        <v>569</v>
      </c>
      <c r="F366" s="800" t="s">
        <v>569</v>
      </c>
      <c r="G366" s="801"/>
      <c r="H366" s="756"/>
      <c r="I366" s="802"/>
      <c r="J366" s="800" t="s">
        <v>6457</v>
      </c>
      <c r="K366" s="800" t="s">
        <v>569</v>
      </c>
      <c r="L366" s="800" t="s">
        <v>569</v>
      </c>
      <c r="M366" s="800"/>
      <c r="N366" s="803" t="s">
        <v>6759</v>
      </c>
    </row>
    <row r="367" spans="1:14" s="762" customFormat="1" ht="9.75" customHeight="1" x14ac:dyDescent="0.25">
      <c r="A367" s="761"/>
      <c r="B367" s="799" t="s">
        <v>6760</v>
      </c>
      <c r="C367" s="800"/>
      <c r="D367" s="800" t="s">
        <v>569</v>
      </c>
      <c r="E367" s="800" t="s">
        <v>569</v>
      </c>
      <c r="F367" s="800" t="s">
        <v>569</v>
      </c>
      <c r="G367" s="801"/>
      <c r="H367" s="756"/>
      <c r="I367" s="802"/>
      <c r="J367" s="800" t="s">
        <v>6457</v>
      </c>
      <c r="K367" s="800" t="s">
        <v>569</v>
      </c>
      <c r="L367" s="800" t="s">
        <v>569</v>
      </c>
      <c r="M367" s="800"/>
      <c r="N367" s="803" t="s">
        <v>6761</v>
      </c>
    </row>
    <row r="368" spans="1:14" s="762" customFormat="1" ht="9.75" customHeight="1" x14ac:dyDescent="0.25">
      <c r="A368" s="761"/>
      <c r="B368" s="799" t="s">
        <v>6762</v>
      </c>
      <c r="C368" s="800"/>
      <c r="D368" s="800" t="s">
        <v>569</v>
      </c>
      <c r="E368" s="800" t="s">
        <v>569</v>
      </c>
      <c r="F368" s="800" t="s">
        <v>569</v>
      </c>
      <c r="G368" s="801"/>
      <c r="H368" s="756"/>
      <c r="I368" s="802"/>
      <c r="J368" s="800" t="s">
        <v>6457</v>
      </c>
      <c r="K368" s="800" t="s">
        <v>569</v>
      </c>
      <c r="L368" s="800" t="s">
        <v>569</v>
      </c>
      <c r="M368" s="800"/>
      <c r="N368" s="803" t="s">
        <v>6763</v>
      </c>
    </row>
    <row r="369" spans="1:14" s="762" customFormat="1" ht="9.75" customHeight="1" x14ac:dyDescent="0.25">
      <c r="A369" s="761"/>
      <c r="B369" s="799" t="s">
        <v>6764</v>
      </c>
      <c r="C369" s="800"/>
      <c r="D369" s="800" t="s">
        <v>569</v>
      </c>
      <c r="E369" s="800" t="s">
        <v>569</v>
      </c>
      <c r="F369" s="800" t="s">
        <v>569</v>
      </c>
      <c r="G369" s="801"/>
      <c r="H369" s="756"/>
      <c r="I369" s="802"/>
      <c r="J369" s="800" t="s">
        <v>6457</v>
      </c>
      <c r="K369" s="800" t="s">
        <v>569</v>
      </c>
      <c r="L369" s="800" t="s">
        <v>569</v>
      </c>
      <c r="M369" s="800"/>
      <c r="N369" s="803" t="s">
        <v>6765</v>
      </c>
    </row>
    <row r="370" spans="1:14" s="762" customFormat="1" ht="9.75" customHeight="1" x14ac:dyDescent="0.25">
      <c r="A370" s="761"/>
      <c r="B370" s="799" t="s">
        <v>6766</v>
      </c>
      <c r="C370" s="800"/>
      <c r="D370" s="800" t="s">
        <v>569</v>
      </c>
      <c r="E370" s="800" t="s">
        <v>569</v>
      </c>
      <c r="F370" s="800" t="s">
        <v>569</v>
      </c>
      <c r="G370" s="801"/>
      <c r="H370" s="756"/>
      <c r="I370" s="802"/>
      <c r="J370" s="800" t="s">
        <v>6457</v>
      </c>
      <c r="K370" s="800" t="s">
        <v>569</v>
      </c>
      <c r="L370" s="800" t="s">
        <v>569</v>
      </c>
      <c r="M370" s="800"/>
      <c r="N370" s="803" t="s">
        <v>6767</v>
      </c>
    </row>
    <row r="371" spans="1:14" s="762" customFormat="1" ht="9.75" customHeight="1" x14ac:dyDescent="0.25">
      <c r="A371" s="761"/>
      <c r="B371" s="799" t="s">
        <v>6768</v>
      </c>
      <c r="C371" s="800"/>
      <c r="D371" s="800" t="s">
        <v>569</v>
      </c>
      <c r="E371" s="800" t="s">
        <v>569</v>
      </c>
      <c r="F371" s="800" t="s">
        <v>569</v>
      </c>
      <c r="G371" s="801"/>
      <c r="H371" s="756"/>
      <c r="I371" s="802"/>
      <c r="J371" s="800" t="s">
        <v>6457</v>
      </c>
      <c r="K371" s="800" t="s">
        <v>569</v>
      </c>
      <c r="L371" s="800" t="s">
        <v>569</v>
      </c>
      <c r="M371" s="800"/>
      <c r="N371" s="803" t="s">
        <v>6769</v>
      </c>
    </row>
    <row r="372" spans="1:14" s="762" customFormat="1" ht="9.75" customHeight="1" x14ac:dyDescent="0.25">
      <c r="A372" s="761"/>
      <c r="B372" s="799" t="s">
        <v>6770</v>
      </c>
      <c r="C372" s="800"/>
      <c r="D372" s="800" t="s">
        <v>569</v>
      </c>
      <c r="E372" s="800" t="s">
        <v>569</v>
      </c>
      <c r="F372" s="800" t="s">
        <v>569</v>
      </c>
      <c r="G372" s="801"/>
      <c r="H372" s="756"/>
      <c r="I372" s="802"/>
      <c r="J372" s="800" t="s">
        <v>6457</v>
      </c>
      <c r="K372" s="800" t="s">
        <v>569</v>
      </c>
      <c r="L372" s="800" t="s">
        <v>569</v>
      </c>
      <c r="M372" s="800"/>
      <c r="N372" s="803" t="s">
        <v>6771</v>
      </c>
    </row>
    <row r="373" spans="1:14" s="762" customFormat="1" ht="9.75" customHeight="1" x14ac:dyDescent="0.25">
      <c r="A373" s="761"/>
      <c r="B373" s="799" t="s">
        <v>6772</v>
      </c>
      <c r="C373" s="800"/>
      <c r="D373" s="800" t="s">
        <v>569</v>
      </c>
      <c r="E373" s="800" t="s">
        <v>569</v>
      </c>
      <c r="F373" s="800" t="s">
        <v>569</v>
      </c>
      <c r="G373" s="801"/>
      <c r="H373" s="756"/>
      <c r="I373" s="802"/>
      <c r="J373" s="800" t="s">
        <v>6457</v>
      </c>
      <c r="K373" s="800" t="s">
        <v>569</v>
      </c>
      <c r="L373" s="800" t="s">
        <v>569</v>
      </c>
      <c r="M373" s="800"/>
      <c r="N373" s="803" t="s">
        <v>6773</v>
      </c>
    </row>
    <row r="374" spans="1:14" s="762" customFormat="1" ht="9.75" customHeight="1" x14ac:dyDescent="0.25">
      <c r="A374" s="761"/>
      <c r="B374" s="799" t="s">
        <v>6774</v>
      </c>
      <c r="C374" s="800"/>
      <c r="D374" s="800" t="s">
        <v>569</v>
      </c>
      <c r="E374" s="800" t="s">
        <v>569</v>
      </c>
      <c r="F374" s="800" t="s">
        <v>569</v>
      </c>
      <c r="G374" s="801"/>
      <c r="H374" s="756"/>
      <c r="I374" s="802"/>
      <c r="J374" s="800" t="s">
        <v>6457</v>
      </c>
      <c r="K374" s="800" t="s">
        <v>569</v>
      </c>
      <c r="L374" s="800" t="s">
        <v>569</v>
      </c>
      <c r="M374" s="800"/>
      <c r="N374" s="803" t="s">
        <v>6775</v>
      </c>
    </row>
    <row r="375" spans="1:14" s="762" customFormat="1" ht="9.75" customHeight="1" x14ac:dyDescent="0.25">
      <c r="A375" s="761"/>
      <c r="B375" s="799" t="s">
        <v>6776</v>
      </c>
      <c r="C375" s="800"/>
      <c r="D375" s="800" t="s">
        <v>569</v>
      </c>
      <c r="E375" s="800" t="s">
        <v>569</v>
      </c>
      <c r="F375" s="800" t="s">
        <v>569</v>
      </c>
      <c r="G375" s="801"/>
      <c r="H375" s="756"/>
      <c r="I375" s="802"/>
      <c r="J375" s="800" t="s">
        <v>6457</v>
      </c>
      <c r="K375" s="800" t="s">
        <v>569</v>
      </c>
      <c r="L375" s="800" t="s">
        <v>569</v>
      </c>
      <c r="M375" s="800"/>
      <c r="N375" s="803" t="s">
        <v>6777</v>
      </c>
    </row>
    <row r="376" spans="1:14" s="762" customFormat="1" ht="9.75" customHeight="1" x14ac:dyDescent="0.25">
      <c r="A376" s="761"/>
      <c r="B376" s="799" t="s">
        <v>6778</v>
      </c>
      <c r="C376" s="800"/>
      <c r="D376" s="800" t="s">
        <v>569</v>
      </c>
      <c r="E376" s="800" t="s">
        <v>569</v>
      </c>
      <c r="F376" s="800" t="s">
        <v>569</v>
      </c>
      <c r="G376" s="801"/>
      <c r="H376" s="756"/>
      <c r="I376" s="802"/>
      <c r="J376" s="800" t="s">
        <v>6457</v>
      </c>
      <c r="K376" s="800" t="s">
        <v>569</v>
      </c>
      <c r="L376" s="800" t="s">
        <v>569</v>
      </c>
      <c r="M376" s="800"/>
      <c r="N376" s="803" t="s">
        <v>6779</v>
      </c>
    </row>
    <row r="377" spans="1:14" s="762" customFormat="1" ht="9.75" customHeight="1" x14ac:dyDescent="0.25">
      <c r="A377" s="761"/>
      <c r="B377" s="799" t="s">
        <v>6780</v>
      </c>
      <c r="C377" s="800"/>
      <c r="D377" s="800" t="s">
        <v>569</v>
      </c>
      <c r="E377" s="800" t="s">
        <v>569</v>
      </c>
      <c r="F377" s="800" t="s">
        <v>569</v>
      </c>
      <c r="G377" s="801"/>
      <c r="H377" s="756"/>
      <c r="I377" s="802"/>
      <c r="J377" s="800" t="s">
        <v>6457</v>
      </c>
      <c r="K377" s="800" t="s">
        <v>569</v>
      </c>
      <c r="L377" s="800" t="s">
        <v>569</v>
      </c>
      <c r="M377" s="800"/>
      <c r="N377" s="803" t="s">
        <v>6781</v>
      </c>
    </row>
    <row r="378" spans="1:14" s="762" customFormat="1" ht="9.75" customHeight="1" x14ac:dyDescent="0.25">
      <c r="A378" s="761"/>
      <c r="B378" s="799" t="s">
        <v>6782</v>
      </c>
      <c r="C378" s="800"/>
      <c r="D378" s="800" t="s">
        <v>569</v>
      </c>
      <c r="E378" s="800" t="s">
        <v>569</v>
      </c>
      <c r="F378" s="800" t="s">
        <v>569</v>
      </c>
      <c r="G378" s="801"/>
      <c r="H378" s="756"/>
      <c r="I378" s="802"/>
      <c r="J378" s="800" t="s">
        <v>6457</v>
      </c>
      <c r="K378" s="800" t="s">
        <v>569</v>
      </c>
      <c r="L378" s="800" t="s">
        <v>569</v>
      </c>
      <c r="M378" s="800"/>
      <c r="N378" s="803" t="s">
        <v>6783</v>
      </c>
    </row>
    <row r="379" spans="1:14" s="762" customFormat="1" ht="9.75" customHeight="1" x14ac:dyDescent="0.25">
      <c r="A379" s="761"/>
      <c r="B379" s="799" t="s">
        <v>6784</v>
      </c>
      <c r="C379" s="800"/>
      <c r="D379" s="800" t="s">
        <v>569</v>
      </c>
      <c r="E379" s="800" t="s">
        <v>569</v>
      </c>
      <c r="F379" s="800" t="s">
        <v>569</v>
      </c>
      <c r="G379" s="801"/>
      <c r="H379" s="756"/>
      <c r="I379" s="802"/>
      <c r="J379" s="800" t="s">
        <v>6457</v>
      </c>
      <c r="K379" s="800" t="s">
        <v>569</v>
      </c>
      <c r="L379" s="800" t="s">
        <v>569</v>
      </c>
      <c r="M379" s="800"/>
      <c r="N379" s="803" t="s">
        <v>6785</v>
      </c>
    </row>
    <row r="380" spans="1:14" s="762" customFormat="1" ht="9.75" customHeight="1" x14ac:dyDescent="0.25">
      <c r="A380" s="761"/>
      <c r="B380" s="799" t="s">
        <v>6786</v>
      </c>
      <c r="C380" s="800"/>
      <c r="D380" s="800" t="s">
        <v>569</v>
      </c>
      <c r="E380" s="800" t="s">
        <v>569</v>
      </c>
      <c r="F380" s="800" t="s">
        <v>569</v>
      </c>
      <c r="G380" s="801"/>
      <c r="H380" s="756"/>
      <c r="I380" s="802"/>
      <c r="J380" s="800" t="s">
        <v>6457</v>
      </c>
      <c r="K380" s="800" t="s">
        <v>569</v>
      </c>
      <c r="L380" s="800" t="s">
        <v>569</v>
      </c>
      <c r="M380" s="800"/>
      <c r="N380" s="803" t="s">
        <v>6787</v>
      </c>
    </row>
    <row r="381" spans="1:14" s="762" customFormat="1" ht="9.75" customHeight="1" x14ac:dyDescent="0.25">
      <c r="A381" s="761"/>
      <c r="B381" s="799" t="s">
        <v>6788</v>
      </c>
      <c r="C381" s="800"/>
      <c r="D381" s="800" t="s">
        <v>569</v>
      </c>
      <c r="E381" s="800" t="s">
        <v>569</v>
      </c>
      <c r="F381" s="800" t="s">
        <v>569</v>
      </c>
      <c r="G381" s="801"/>
      <c r="H381" s="756"/>
      <c r="I381" s="802"/>
      <c r="J381" s="800" t="s">
        <v>6457</v>
      </c>
      <c r="K381" s="800" t="s">
        <v>569</v>
      </c>
      <c r="L381" s="800" t="s">
        <v>569</v>
      </c>
      <c r="M381" s="800"/>
      <c r="N381" s="803" t="s">
        <v>6789</v>
      </c>
    </row>
    <row r="382" spans="1:14" s="762" customFormat="1" ht="9.75" customHeight="1" x14ac:dyDescent="0.25">
      <c r="A382" s="761"/>
      <c r="B382" s="799" t="s">
        <v>6790</v>
      </c>
      <c r="C382" s="800"/>
      <c r="D382" s="800" t="s">
        <v>569</v>
      </c>
      <c r="E382" s="800" t="s">
        <v>569</v>
      </c>
      <c r="F382" s="800" t="s">
        <v>569</v>
      </c>
      <c r="G382" s="801"/>
      <c r="H382" s="756"/>
      <c r="I382" s="802"/>
      <c r="J382" s="800" t="s">
        <v>6457</v>
      </c>
      <c r="K382" s="800" t="s">
        <v>569</v>
      </c>
      <c r="L382" s="800" t="s">
        <v>569</v>
      </c>
      <c r="M382" s="800"/>
      <c r="N382" s="803" t="s">
        <v>6791</v>
      </c>
    </row>
    <row r="383" spans="1:14" s="762" customFormat="1" ht="9.75" customHeight="1" x14ac:dyDescent="0.25">
      <c r="A383" s="761"/>
      <c r="B383" s="799" t="s">
        <v>6792</v>
      </c>
      <c r="C383" s="800"/>
      <c r="D383" s="800" t="s">
        <v>569</v>
      </c>
      <c r="E383" s="800" t="s">
        <v>569</v>
      </c>
      <c r="F383" s="800" t="s">
        <v>569</v>
      </c>
      <c r="G383" s="801"/>
      <c r="H383" s="756"/>
      <c r="I383" s="802"/>
      <c r="J383" s="800" t="s">
        <v>6457</v>
      </c>
      <c r="K383" s="800" t="s">
        <v>569</v>
      </c>
      <c r="L383" s="800" t="s">
        <v>569</v>
      </c>
      <c r="M383" s="800"/>
      <c r="N383" s="803" t="s">
        <v>6793</v>
      </c>
    </row>
    <row r="384" spans="1:14" s="762" customFormat="1" ht="9.75" customHeight="1" x14ac:dyDescent="0.25">
      <c r="A384" s="761"/>
      <c r="B384" s="799" t="s">
        <v>6794</v>
      </c>
      <c r="C384" s="800"/>
      <c r="D384" s="800" t="s">
        <v>569</v>
      </c>
      <c r="E384" s="800" t="s">
        <v>569</v>
      </c>
      <c r="F384" s="800" t="s">
        <v>569</v>
      </c>
      <c r="G384" s="801"/>
      <c r="H384" s="756"/>
      <c r="I384" s="802"/>
      <c r="J384" s="800" t="s">
        <v>6457</v>
      </c>
      <c r="K384" s="800" t="s">
        <v>569</v>
      </c>
      <c r="L384" s="800" t="s">
        <v>569</v>
      </c>
      <c r="M384" s="800"/>
      <c r="N384" s="803" t="s">
        <v>6795</v>
      </c>
    </row>
    <row r="385" spans="1:14" s="762" customFormat="1" ht="9.75" customHeight="1" x14ac:dyDescent="0.25">
      <c r="A385" s="761"/>
      <c r="B385" s="799" t="s">
        <v>6796</v>
      </c>
      <c r="C385" s="800"/>
      <c r="D385" s="800" t="s">
        <v>569</v>
      </c>
      <c r="E385" s="800" t="s">
        <v>569</v>
      </c>
      <c r="F385" s="800" t="s">
        <v>569</v>
      </c>
      <c r="G385" s="801"/>
      <c r="H385" s="756"/>
      <c r="I385" s="802"/>
      <c r="J385" s="800" t="s">
        <v>569</v>
      </c>
      <c r="K385" s="800" t="s">
        <v>569</v>
      </c>
      <c r="L385" s="800" t="s">
        <v>569</v>
      </c>
      <c r="M385" s="800"/>
      <c r="N385" s="803" t="s">
        <v>6797</v>
      </c>
    </row>
    <row r="386" spans="1:14" s="762" customFormat="1" ht="9.75" customHeight="1" x14ac:dyDescent="0.25">
      <c r="A386" s="761"/>
      <c r="B386" s="799" t="s">
        <v>6798</v>
      </c>
      <c r="C386" s="800"/>
      <c r="D386" s="800" t="s">
        <v>569</v>
      </c>
      <c r="E386" s="800" t="s">
        <v>569</v>
      </c>
      <c r="F386" s="800" t="s">
        <v>569</v>
      </c>
      <c r="G386" s="801"/>
      <c r="H386" s="756"/>
      <c r="I386" s="802"/>
      <c r="J386" s="800" t="s">
        <v>569</v>
      </c>
      <c r="K386" s="800" t="s">
        <v>569</v>
      </c>
      <c r="L386" s="800" t="s">
        <v>569</v>
      </c>
      <c r="M386" s="800"/>
      <c r="N386" s="803" t="s">
        <v>6799</v>
      </c>
    </row>
    <row r="387" spans="1:14" s="762" customFormat="1" ht="9.75" customHeight="1" x14ac:dyDescent="0.25">
      <c r="A387" s="761"/>
      <c r="B387" s="799" t="s">
        <v>6800</v>
      </c>
      <c r="C387" s="800"/>
      <c r="D387" s="800" t="s">
        <v>569</v>
      </c>
      <c r="E387" s="800" t="s">
        <v>569</v>
      </c>
      <c r="F387" s="800" t="s">
        <v>569</v>
      </c>
      <c r="G387" s="801"/>
      <c r="H387" s="756"/>
      <c r="I387" s="802"/>
      <c r="J387" s="800" t="s">
        <v>569</v>
      </c>
      <c r="K387" s="800" t="s">
        <v>569</v>
      </c>
      <c r="L387" s="800" t="s">
        <v>569</v>
      </c>
      <c r="M387" s="800"/>
      <c r="N387" s="803" t="s">
        <v>6801</v>
      </c>
    </row>
    <row r="388" spans="1:14" s="762" customFormat="1" ht="9.75" customHeight="1" x14ac:dyDescent="0.25">
      <c r="A388" s="761"/>
      <c r="B388" s="799" t="s">
        <v>6802</v>
      </c>
      <c r="C388" s="800"/>
      <c r="D388" s="800" t="s">
        <v>569</v>
      </c>
      <c r="E388" s="800" t="s">
        <v>569</v>
      </c>
      <c r="F388" s="800" t="s">
        <v>569</v>
      </c>
      <c r="G388" s="801"/>
      <c r="H388" s="756"/>
      <c r="I388" s="802"/>
      <c r="J388" s="800" t="s">
        <v>569</v>
      </c>
      <c r="K388" s="800" t="s">
        <v>569</v>
      </c>
      <c r="L388" s="800" t="s">
        <v>569</v>
      </c>
      <c r="M388" s="800"/>
      <c r="N388" s="803" t="s">
        <v>6803</v>
      </c>
    </row>
    <row r="389" spans="1:14" s="762" customFormat="1" ht="9.75" customHeight="1" x14ac:dyDescent="0.25">
      <c r="A389" s="761"/>
      <c r="B389" s="799" t="s">
        <v>6804</v>
      </c>
      <c r="C389" s="800"/>
      <c r="D389" s="800" t="s">
        <v>569</v>
      </c>
      <c r="E389" s="800" t="s">
        <v>569</v>
      </c>
      <c r="F389" s="800" t="s">
        <v>569</v>
      </c>
      <c r="G389" s="801"/>
      <c r="H389" s="756"/>
      <c r="I389" s="802"/>
      <c r="J389" s="800" t="s">
        <v>569</v>
      </c>
      <c r="K389" s="800" t="s">
        <v>569</v>
      </c>
      <c r="L389" s="800" t="s">
        <v>569</v>
      </c>
      <c r="M389" s="800"/>
      <c r="N389" s="803" t="s">
        <v>6805</v>
      </c>
    </row>
    <row r="390" spans="1:14" s="762" customFormat="1" ht="9.75" customHeight="1" x14ac:dyDescent="0.25">
      <c r="A390" s="761"/>
      <c r="B390" s="799" t="s">
        <v>6806</v>
      </c>
      <c r="C390" s="800"/>
      <c r="D390" s="800" t="s">
        <v>569</v>
      </c>
      <c r="E390" s="800" t="s">
        <v>569</v>
      </c>
      <c r="F390" s="800" t="s">
        <v>569</v>
      </c>
      <c r="G390" s="801"/>
      <c r="H390" s="756"/>
      <c r="I390" s="802"/>
      <c r="J390" s="800" t="s">
        <v>569</v>
      </c>
      <c r="K390" s="800" t="s">
        <v>569</v>
      </c>
      <c r="L390" s="800" t="s">
        <v>569</v>
      </c>
      <c r="M390" s="800"/>
      <c r="N390" s="803" t="s">
        <v>6807</v>
      </c>
    </row>
    <row r="391" spans="1:14" s="762" customFormat="1" ht="9.75" customHeight="1" x14ac:dyDescent="0.25">
      <c r="A391" s="761"/>
      <c r="B391" s="799" t="s">
        <v>6808</v>
      </c>
      <c r="C391" s="800"/>
      <c r="D391" s="800" t="s">
        <v>569</v>
      </c>
      <c r="E391" s="800" t="s">
        <v>569</v>
      </c>
      <c r="F391" s="800" t="s">
        <v>569</v>
      </c>
      <c r="G391" s="801"/>
      <c r="H391" s="756"/>
      <c r="I391" s="802"/>
      <c r="J391" s="800" t="s">
        <v>569</v>
      </c>
      <c r="K391" s="800" t="s">
        <v>569</v>
      </c>
      <c r="L391" s="800" t="s">
        <v>569</v>
      </c>
      <c r="M391" s="800"/>
      <c r="N391" s="803" t="s">
        <v>6809</v>
      </c>
    </row>
    <row r="392" spans="1:14" s="762" customFormat="1" ht="9.75" customHeight="1" x14ac:dyDescent="0.25">
      <c r="A392" s="761"/>
      <c r="B392" s="799" t="s">
        <v>6810</v>
      </c>
      <c r="C392" s="800"/>
      <c r="D392" s="800" t="s">
        <v>569</v>
      </c>
      <c r="E392" s="800" t="s">
        <v>569</v>
      </c>
      <c r="F392" s="800" t="s">
        <v>569</v>
      </c>
      <c r="G392" s="801"/>
      <c r="H392" s="756"/>
      <c r="I392" s="802"/>
      <c r="J392" s="800" t="s">
        <v>6457</v>
      </c>
      <c r="K392" s="800" t="s">
        <v>569</v>
      </c>
      <c r="L392" s="800" t="s">
        <v>569</v>
      </c>
      <c r="M392" s="800"/>
      <c r="N392" s="803" t="s">
        <v>6811</v>
      </c>
    </row>
    <row r="393" spans="1:14" s="762" customFormat="1" ht="9.75" customHeight="1" x14ac:dyDescent="0.25">
      <c r="A393" s="761"/>
      <c r="B393" s="799" t="s">
        <v>6812</v>
      </c>
      <c r="C393" s="800"/>
      <c r="D393" s="800" t="s">
        <v>569</v>
      </c>
      <c r="E393" s="800" t="s">
        <v>569</v>
      </c>
      <c r="F393" s="800" t="s">
        <v>569</v>
      </c>
      <c r="G393" s="801"/>
      <c r="H393" s="756"/>
      <c r="I393" s="802"/>
      <c r="J393" s="800" t="s">
        <v>6457</v>
      </c>
      <c r="K393" s="800" t="s">
        <v>569</v>
      </c>
      <c r="L393" s="800" t="s">
        <v>569</v>
      </c>
      <c r="M393" s="800"/>
      <c r="N393" s="803" t="s">
        <v>6813</v>
      </c>
    </row>
    <row r="394" spans="1:14" s="762" customFormat="1" ht="9.75" customHeight="1" x14ac:dyDescent="0.25">
      <c r="A394" s="761"/>
      <c r="B394" s="799" t="s">
        <v>6814</v>
      </c>
      <c r="C394" s="800"/>
      <c r="D394" s="800" t="s">
        <v>569</v>
      </c>
      <c r="E394" s="800" t="s">
        <v>569</v>
      </c>
      <c r="F394" s="800" t="s">
        <v>569</v>
      </c>
      <c r="G394" s="801"/>
      <c r="H394" s="756"/>
      <c r="I394" s="802"/>
      <c r="J394" s="800" t="s">
        <v>6457</v>
      </c>
      <c r="K394" s="800" t="s">
        <v>569</v>
      </c>
      <c r="L394" s="800" t="s">
        <v>569</v>
      </c>
      <c r="M394" s="800"/>
      <c r="N394" s="803" t="s">
        <v>6815</v>
      </c>
    </row>
    <row r="395" spans="1:14" s="762" customFormat="1" ht="9.75" customHeight="1" x14ac:dyDescent="0.25">
      <c r="A395" s="761"/>
      <c r="B395" s="799" t="s">
        <v>6816</v>
      </c>
      <c r="C395" s="800"/>
      <c r="D395" s="800" t="s">
        <v>569</v>
      </c>
      <c r="E395" s="800" t="s">
        <v>569</v>
      </c>
      <c r="F395" s="800" t="s">
        <v>569</v>
      </c>
      <c r="G395" s="801"/>
      <c r="H395" s="756"/>
      <c r="I395" s="802"/>
      <c r="J395" s="800" t="s">
        <v>6457</v>
      </c>
      <c r="K395" s="800" t="s">
        <v>569</v>
      </c>
      <c r="L395" s="800" t="s">
        <v>569</v>
      </c>
      <c r="M395" s="800"/>
      <c r="N395" s="803" t="s">
        <v>6817</v>
      </c>
    </row>
    <row r="396" spans="1:14" s="762" customFormat="1" ht="9.75" customHeight="1" x14ac:dyDescent="0.25">
      <c r="A396" s="761"/>
      <c r="B396" s="799" t="s">
        <v>6818</v>
      </c>
      <c r="C396" s="800"/>
      <c r="D396" s="800" t="s">
        <v>569</v>
      </c>
      <c r="E396" s="800" t="s">
        <v>569</v>
      </c>
      <c r="F396" s="800" t="s">
        <v>569</v>
      </c>
      <c r="G396" s="801"/>
      <c r="H396" s="756"/>
      <c r="I396" s="802"/>
      <c r="J396" s="800" t="s">
        <v>6457</v>
      </c>
      <c r="K396" s="800" t="s">
        <v>569</v>
      </c>
      <c r="L396" s="800" t="s">
        <v>569</v>
      </c>
      <c r="M396" s="800"/>
      <c r="N396" s="803" t="s">
        <v>6819</v>
      </c>
    </row>
    <row r="397" spans="1:14" s="762" customFormat="1" ht="9.75" customHeight="1" x14ac:dyDescent="0.25">
      <c r="A397" s="761"/>
      <c r="B397" s="799" t="s">
        <v>6820</v>
      </c>
      <c r="C397" s="800"/>
      <c r="D397" s="800" t="s">
        <v>569</v>
      </c>
      <c r="E397" s="800" t="s">
        <v>569</v>
      </c>
      <c r="F397" s="800" t="s">
        <v>569</v>
      </c>
      <c r="G397" s="801"/>
      <c r="H397" s="756"/>
      <c r="I397" s="802"/>
      <c r="J397" s="800" t="s">
        <v>6457</v>
      </c>
      <c r="K397" s="800" t="s">
        <v>569</v>
      </c>
      <c r="L397" s="800" t="s">
        <v>569</v>
      </c>
      <c r="M397" s="800"/>
      <c r="N397" s="803" t="s">
        <v>6821</v>
      </c>
    </row>
    <row r="398" spans="1:14" s="762" customFormat="1" ht="9.75" customHeight="1" x14ac:dyDescent="0.25">
      <c r="A398" s="761"/>
      <c r="B398" s="799" t="s">
        <v>6822</v>
      </c>
      <c r="C398" s="800"/>
      <c r="D398" s="800" t="s">
        <v>569</v>
      </c>
      <c r="E398" s="800" t="s">
        <v>569</v>
      </c>
      <c r="F398" s="800" t="s">
        <v>569</v>
      </c>
      <c r="G398" s="801"/>
      <c r="H398" s="756"/>
      <c r="I398" s="802"/>
      <c r="J398" s="800" t="s">
        <v>6457</v>
      </c>
      <c r="K398" s="800" t="s">
        <v>569</v>
      </c>
      <c r="L398" s="800" t="s">
        <v>569</v>
      </c>
      <c r="M398" s="800"/>
      <c r="N398" s="803" t="s">
        <v>6823</v>
      </c>
    </row>
    <row r="399" spans="1:14" s="762" customFormat="1" ht="9.75" customHeight="1" x14ac:dyDescent="0.25">
      <c r="A399" s="761"/>
      <c r="B399" s="799" t="s">
        <v>6824</v>
      </c>
      <c r="C399" s="800"/>
      <c r="D399" s="800" t="s">
        <v>569</v>
      </c>
      <c r="E399" s="800" t="s">
        <v>569</v>
      </c>
      <c r="F399" s="800" t="s">
        <v>569</v>
      </c>
      <c r="G399" s="801"/>
      <c r="H399" s="756"/>
      <c r="I399" s="802"/>
      <c r="J399" s="800" t="s">
        <v>6457</v>
      </c>
      <c r="K399" s="800" t="s">
        <v>569</v>
      </c>
      <c r="L399" s="800" t="s">
        <v>569</v>
      </c>
      <c r="M399" s="800"/>
      <c r="N399" s="803" t="s">
        <v>6825</v>
      </c>
    </row>
    <row r="400" spans="1:14" s="762" customFormat="1" ht="9.75" customHeight="1" x14ac:dyDescent="0.25">
      <c r="A400" s="761"/>
      <c r="B400" s="799" t="s">
        <v>6826</v>
      </c>
      <c r="C400" s="800"/>
      <c r="D400" s="800" t="s">
        <v>569</v>
      </c>
      <c r="E400" s="800" t="s">
        <v>569</v>
      </c>
      <c r="F400" s="800" t="s">
        <v>569</v>
      </c>
      <c r="G400" s="801"/>
      <c r="H400" s="756"/>
      <c r="I400" s="802"/>
      <c r="J400" s="800" t="s">
        <v>6457</v>
      </c>
      <c r="K400" s="800" t="s">
        <v>569</v>
      </c>
      <c r="L400" s="800" t="s">
        <v>569</v>
      </c>
      <c r="M400" s="800"/>
      <c r="N400" s="803" t="s">
        <v>6827</v>
      </c>
    </row>
    <row r="401" spans="1:14" s="762" customFormat="1" ht="9.75" customHeight="1" x14ac:dyDescent="0.25">
      <c r="A401" s="761"/>
      <c r="B401" s="799" t="s">
        <v>6828</v>
      </c>
      <c r="C401" s="800"/>
      <c r="D401" s="800" t="s">
        <v>569</v>
      </c>
      <c r="E401" s="800" t="s">
        <v>569</v>
      </c>
      <c r="F401" s="800" t="s">
        <v>569</v>
      </c>
      <c r="G401" s="801"/>
      <c r="H401" s="756"/>
      <c r="I401" s="802"/>
      <c r="J401" s="800" t="s">
        <v>6457</v>
      </c>
      <c r="K401" s="800" t="s">
        <v>569</v>
      </c>
      <c r="L401" s="800" t="s">
        <v>569</v>
      </c>
      <c r="M401" s="800"/>
      <c r="N401" s="803" t="s">
        <v>6829</v>
      </c>
    </row>
    <row r="402" spans="1:14" s="762" customFormat="1" ht="9.75" customHeight="1" x14ac:dyDescent="0.25">
      <c r="A402" s="761"/>
      <c r="B402" s="799" t="s">
        <v>6830</v>
      </c>
      <c r="C402" s="800"/>
      <c r="D402" s="800" t="s">
        <v>569</v>
      </c>
      <c r="E402" s="800" t="s">
        <v>569</v>
      </c>
      <c r="F402" s="800" t="s">
        <v>569</v>
      </c>
      <c r="G402" s="801"/>
      <c r="H402" s="756"/>
      <c r="I402" s="802"/>
      <c r="J402" s="800" t="s">
        <v>6457</v>
      </c>
      <c r="K402" s="800" t="s">
        <v>569</v>
      </c>
      <c r="L402" s="800" t="s">
        <v>569</v>
      </c>
      <c r="M402" s="800"/>
      <c r="N402" s="803" t="s">
        <v>6831</v>
      </c>
    </row>
    <row r="403" spans="1:14" s="762" customFormat="1" ht="9.75" customHeight="1" x14ac:dyDescent="0.25">
      <c r="A403" s="761"/>
      <c r="B403" s="799" t="s">
        <v>6832</v>
      </c>
      <c r="C403" s="800"/>
      <c r="D403" s="800" t="s">
        <v>569</v>
      </c>
      <c r="E403" s="800" t="s">
        <v>569</v>
      </c>
      <c r="F403" s="800" t="s">
        <v>569</v>
      </c>
      <c r="G403" s="801"/>
      <c r="H403" s="756"/>
      <c r="I403" s="802"/>
      <c r="J403" s="800" t="s">
        <v>6457</v>
      </c>
      <c r="K403" s="800" t="s">
        <v>569</v>
      </c>
      <c r="L403" s="800" t="s">
        <v>569</v>
      </c>
      <c r="M403" s="800"/>
      <c r="N403" s="803" t="s">
        <v>6833</v>
      </c>
    </row>
    <row r="404" spans="1:14" s="762" customFormat="1" ht="9.75" customHeight="1" x14ac:dyDescent="0.25">
      <c r="A404" s="761"/>
      <c r="B404" s="799" t="s">
        <v>6834</v>
      </c>
      <c r="C404" s="800"/>
      <c r="D404" s="800" t="s">
        <v>569</v>
      </c>
      <c r="E404" s="800" t="s">
        <v>569</v>
      </c>
      <c r="F404" s="800" t="s">
        <v>569</v>
      </c>
      <c r="G404" s="801"/>
      <c r="H404" s="756"/>
      <c r="I404" s="802"/>
      <c r="J404" s="800" t="s">
        <v>6457</v>
      </c>
      <c r="K404" s="800" t="s">
        <v>569</v>
      </c>
      <c r="L404" s="800" t="s">
        <v>569</v>
      </c>
      <c r="M404" s="800"/>
      <c r="N404" s="803" t="s">
        <v>6835</v>
      </c>
    </row>
    <row r="405" spans="1:14" s="762" customFormat="1" ht="20.25" customHeight="1" x14ac:dyDescent="0.25">
      <c r="A405" s="761"/>
      <c r="B405" s="826" t="s">
        <v>6836</v>
      </c>
      <c r="C405" s="827" t="s">
        <v>6837</v>
      </c>
      <c r="D405" s="828" t="s">
        <v>4642</v>
      </c>
      <c r="E405" s="828" t="s">
        <v>4642</v>
      </c>
      <c r="F405" s="828" t="s">
        <v>6457</v>
      </c>
      <c r="G405" s="829"/>
      <c r="H405" s="756"/>
      <c r="I405" s="802"/>
      <c r="J405" s="800" t="s">
        <v>6457</v>
      </c>
      <c r="K405" s="800" t="s">
        <v>569</v>
      </c>
      <c r="L405" s="800" t="s">
        <v>569</v>
      </c>
      <c r="M405" s="800"/>
      <c r="N405" s="803" t="s">
        <v>6838</v>
      </c>
    </row>
    <row r="406" spans="1:14" s="762" customFormat="1" ht="20.25" customHeight="1" x14ac:dyDescent="0.25">
      <c r="A406" s="761"/>
      <c r="B406" s="826" t="s">
        <v>6839</v>
      </c>
      <c r="C406" s="827" t="s">
        <v>6840</v>
      </c>
      <c r="D406" s="828" t="s">
        <v>4642</v>
      </c>
      <c r="E406" s="828" t="s">
        <v>4642</v>
      </c>
      <c r="F406" s="828" t="s">
        <v>6457</v>
      </c>
      <c r="G406" s="830"/>
      <c r="H406" s="756"/>
      <c r="I406" s="802"/>
      <c r="J406" s="800" t="s">
        <v>6457</v>
      </c>
      <c r="K406" s="800" t="s">
        <v>569</v>
      </c>
      <c r="L406" s="800" t="s">
        <v>569</v>
      </c>
      <c r="M406" s="800"/>
      <c r="N406" s="803" t="s">
        <v>6841</v>
      </c>
    </row>
    <row r="407" spans="1:14" s="762" customFormat="1" ht="20.25" customHeight="1" x14ac:dyDescent="0.25">
      <c r="A407" s="761"/>
      <c r="B407" s="826" t="s">
        <v>6842</v>
      </c>
      <c r="C407" s="827" t="s">
        <v>6843</v>
      </c>
      <c r="D407" s="828" t="s">
        <v>4642</v>
      </c>
      <c r="E407" s="828" t="s">
        <v>4642</v>
      </c>
      <c r="F407" s="828" t="s">
        <v>6457</v>
      </c>
      <c r="G407" s="830"/>
      <c r="H407" s="756"/>
      <c r="I407" s="802"/>
      <c r="J407" s="800" t="s">
        <v>6457</v>
      </c>
      <c r="K407" s="800" t="s">
        <v>569</v>
      </c>
      <c r="L407" s="800" t="s">
        <v>569</v>
      </c>
      <c r="M407" s="800"/>
      <c r="N407" s="803" t="s">
        <v>6844</v>
      </c>
    </row>
    <row r="408" spans="1:14" s="762" customFormat="1" ht="13.5" customHeight="1" x14ac:dyDescent="0.25">
      <c r="A408" s="761"/>
      <c r="B408" s="799" t="s">
        <v>6845</v>
      </c>
      <c r="C408" s="800" t="s">
        <v>6846</v>
      </c>
      <c r="D408" s="800" t="s">
        <v>4642</v>
      </c>
      <c r="E408" s="800" t="s">
        <v>569</v>
      </c>
      <c r="F408" s="800" t="s">
        <v>569</v>
      </c>
      <c r="G408" s="801"/>
      <c r="H408" s="756"/>
      <c r="I408" s="802"/>
      <c r="J408" s="800" t="s">
        <v>6457</v>
      </c>
      <c r="K408" s="800" t="s">
        <v>569</v>
      </c>
      <c r="L408" s="800" t="s">
        <v>569</v>
      </c>
      <c r="M408" s="800"/>
      <c r="N408" s="803" t="s">
        <v>6847</v>
      </c>
    </row>
    <row r="409" spans="1:14" s="762" customFormat="1" ht="13.5" customHeight="1" x14ac:dyDescent="0.25">
      <c r="A409" s="761"/>
      <c r="B409" s="799" t="s">
        <v>6848</v>
      </c>
      <c r="C409" s="800" t="s">
        <v>6849</v>
      </c>
      <c r="D409" s="800" t="s">
        <v>4642</v>
      </c>
      <c r="E409" s="800" t="s">
        <v>569</v>
      </c>
      <c r="F409" s="800" t="s">
        <v>569</v>
      </c>
      <c r="G409" s="801"/>
      <c r="H409" s="756"/>
      <c r="I409" s="802"/>
      <c r="J409" s="800" t="s">
        <v>6457</v>
      </c>
      <c r="K409" s="800" t="s">
        <v>569</v>
      </c>
      <c r="L409" s="800" t="s">
        <v>569</v>
      </c>
      <c r="M409" s="800"/>
      <c r="N409" s="803" t="s">
        <v>6850</v>
      </c>
    </row>
    <row r="410" spans="1:14" s="762" customFormat="1" ht="13.5" customHeight="1" x14ac:dyDescent="0.25">
      <c r="A410" s="761"/>
      <c r="B410" s="799" t="s">
        <v>6851</v>
      </c>
      <c r="C410" s="800" t="s">
        <v>6852</v>
      </c>
      <c r="D410" s="800" t="s">
        <v>4642</v>
      </c>
      <c r="E410" s="800" t="s">
        <v>569</v>
      </c>
      <c r="F410" s="800" t="s">
        <v>569</v>
      </c>
      <c r="G410" s="801"/>
      <c r="H410" s="756"/>
      <c r="I410" s="802"/>
      <c r="J410" s="800" t="s">
        <v>6457</v>
      </c>
      <c r="K410" s="800" t="s">
        <v>569</v>
      </c>
      <c r="L410" s="800" t="s">
        <v>569</v>
      </c>
      <c r="M410" s="800"/>
      <c r="N410" s="803" t="s">
        <v>6853</v>
      </c>
    </row>
    <row r="411" spans="1:14" s="762" customFormat="1" ht="12" customHeight="1" x14ac:dyDescent="0.25">
      <c r="A411" s="761"/>
      <c r="B411" s="799" t="s">
        <v>6854</v>
      </c>
      <c r="C411" s="800"/>
      <c r="D411" s="800" t="s">
        <v>569</v>
      </c>
      <c r="E411" s="800" t="s">
        <v>569</v>
      </c>
      <c r="F411" s="800" t="s">
        <v>569</v>
      </c>
      <c r="G411" s="801"/>
      <c r="H411" s="756"/>
      <c r="I411" s="802"/>
      <c r="J411" s="800" t="s">
        <v>6457</v>
      </c>
      <c r="K411" s="800" t="s">
        <v>569</v>
      </c>
      <c r="L411" s="800" t="s">
        <v>569</v>
      </c>
      <c r="M411" s="800"/>
      <c r="N411" s="803" t="s">
        <v>6855</v>
      </c>
    </row>
    <row r="412" spans="1:14" s="762" customFormat="1" ht="12" customHeight="1" x14ac:dyDescent="0.25">
      <c r="A412" s="761"/>
      <c r="B412" s="799" t="s">
        <v>6856</v>
      </c>
      <c r="C412" s="800"/>
      <c r="D412" s="800" t="s">
        <v>569</v>
      </c>
      <c r="E412" s="800" t="s">
        <v>569</v>
      </c>
      <c r="F412" s="800" t="s">
        <v>569</v>
      </c>
      <c r="G412" s="801"/>
      <c r="H412" s="756"/>
      <c r="I412" s="802"/>
      <c r="J412" s="800" t="s">
        <v>6457</v>
      </c>
      <c r="K412" s="800" t="s">
        <v>569</v>
      </c>
      <c r="L412" s="800" t="s">
        <v>569</v>
      </c>
      <c r="M412" s="800"/>
      <c r="N412" s="803" t="s">
        <v>6857</v>
      </c>
    </row>
    <row r="413" spans="1:14" s="762" customFormat="1" ht="12" customHeight="1" x14ac:dyDescent="0.25">
      <c r="A413" s="761"/>
      <c r="B413" s="799" t="s">
        <v>6858</v>
      </c>
      <c r="C413" s="800"/>
      <c r="D413" s="800" t="s">
        <v>569</v>
      </c>
      <c r="E413" s="800" t="s">
        <v>569</v>
      </c>
      <c r="F413" s="800" t="s">
        <v>569</v>
      </c>
      <c r="G413" s="801"/>
      <c r="H413" s="756"/>
      <c r="I413" s="802"/>
      <c r="J413" s="800" t="s">
        <v>6457</v>
      </c>
      <c r="K413" s="800" t="s">
        <v>569</v>
      </c>
      <c r="L413" s="800" t="s">
        <v>569</v>
      </c>
      <c r="M413" s="800"/>
      <c r="N413" s="803" t="s">
        <v>6859</v>
      </c>
    </row>
    <row r="414" spans="1:14" s="762" customFormat="1" ht="12" customHeight="1" x14ac:dyDescent="0.25">
      <c r="A414" s="761"/>
      <c r="B414" s="799" t="s">
        <v>6860</v>
      </c>
      <c r="C414" s="800"/>
      <c r="D414" s="800" t="s">
        <v>569</v>
      </c>
      <c r="E414" s="800" t="s">
        <v>569</v>
      </c>
      <c r="F414" s="800" t="s">
        <v>569</v>
      </c>
      <c r="G414" s="801"/>
      <c r="H414" s="756"/>
      <c r="I414" s="802"/>
      <c r="J414" s="800" t="s">
        <v>6457</v>
      </c>
      <c r="K414" s="800" t="s">
        <v>569</v>
      </c>
      <c r="L414" s="800" t="s">
        <v>569</v>
      </c>
      <c r="M414" s="800"/>
      <c r="N414" s="803" t="s">
        <v>6861</v>
      </c>
    </row>
    <row r="415" spans="1:14" s="762" customFormat="1" ht="12" customHeight="1" x14ac:dyDescent="0.25">
      <c r="A415" s="761"/>
      <c r="B415" s="799" t="s">
        <v>6862</v>
      </c>
      <c r="C415" s="800"/>
      <c r="D415" s="800" t="s">
        <v>569</v>
      </c>
      <c r="E415" s="800" t="s">
        <v>569</v>
      </c>
      <c r="F415" s="800" t="s">
        <v>6457</v>
      </c>
      <c r="G415" s="801"/>
      <c r="H415" s="756"/>
      <c r="I415" s="802"/>
      <c r="J415" s="800" t="s">
        <v>6457</v>
      </c>
      <c r="K415" s="800" t="s">
        <v>569</v>
      </c>
      <c r="L415" s="800" t="s">
        <v>569</v>
      </c>
      <c r="M415" s="800"/>
      <c r="N415" s="803" t="s">
        <v>6863</v>
      </c>
    </row>
    <row r="416" spans="1:14" s="762" customFormat="1" ht="12" customHeight="1" x14ac:dyDescent="0.25">
      <c r="A416" s="761"/>
      <c r="B416" s="799" t="s">
        <v>6864</v>
      </c>
      <c r="C416" s="800"/>
      <c r="D416" s="800" t="s">
        <v>569</v>
      </c>
      <c r="E416" s="800" t="s">
        <v>569</v>
      </c>
      <c r="F416" s="800" t="s">
        <v>6457</v>
      </c>
      <c r="G416" s="801"/>
      <c r="H416" s="756"/>
      <c r="I416" s="802"/>
      <c r="J416" s="800" t="s">
        <v>6457</v>
      </c>
      <c r="K416" s="800" t="s">
        <v>569</v>
      </c>
      <c r="L416" s="800" t="s">
        <v>569</v>
      </c>
      <c r="M416" s="800"/>
      <c r="N416" s="803" t="s">
        <v>6865</v>
      </c>
    </row>
    <row r="417" spans="1:15" s="762" customFormat="1" ht="12" customHeight="1" x14ac:dyDescent="0.25">
      <c r="A417" s="761"/>
      <c r="B417" s="799" t="s">
        <v>6866</v>
      </c>
      <c r="C417" s="800"/>
      <c r="D417" s="800" t="s">
        <v>569</v>
      </c>
      <c r="E417" s="800" t="s">
        <v>569</v>
      </c>
      <c r="F417" s="800" t="s">
        <v>6457</v>
      </c>
      <c r="G417" s="801"/>
      <c r="H417" s="756"/>
      <c r="I417" s="802"/>
      <c r="J417" s="800" t="s">
        <v>6457</v>
      </c>
      <c r="K417" s="800" t="s">
        <v>569</v>
      </c>
      <c r="L417" s="800" t="s">
        <v>569</v>
      </c>
      <c r="M417" s="800"/>
      <c r="N417" s="803" t="s">
        <v>6867</v>
      </c>
    </row>
    <row r="418" spans="1:15" s="762" customFormat="1" ht="12" customHeight="1" x14ac:dyDescent="0.25">
      <c r="A418" s="761"/>
      <c r="B418" s="799" t="s">
        <v>6868</v>
      </c>
      <c r="C418" s="800"/>
      <c r="D418" s="800" t="s">
        <v>569</v>
      </c>
      <c r="E418" s="800" t="s">
        <v>569</v>
      </c>
      <c r="F418" s="800" t="s">
        <v>6457</v>
      </c>
      <c r="G418" s="801"/>
      <c r="H418" s="756"/>
      <c r="I418" s="802"/>
      <c r="J418" s="800" t="s">
        <v>6457</v>
      </c>
      <c r="K418" s="800" t="s">
        <v>569</v>
      </c>
      <c r="L418" s="800" t="s">
        <v>569</v>
      </c>
      <c r="M418" s="800"/>
      <c r="N418" s="803" t="s">
        <v>6869</v>
      </c>
    </row>
    <row r="419" spans="1:15" s="762" customFormat="1" ht="12" customHeight="1" x14ac:dyDescent="0.25">
      <c r="A419" s="761"/>
      <c r="B419" s="799" t="s">
        <v>6870</v>
      </c>
      <c r="C419" s="800"/>
      <c r="D419" s="800" t="s">
        <v>569</v>
      </c>
      <c r="E419" s="800" t="s">
        <v>569</v>
      </c>
      <c r="F419" s="800" t="s">
        <v>6457</v>
      </c>
      <c r="G419" s="801"/>
      <c r="H419" s="756"/>
      <c r="I419" s="802"/>
      <c r="J419" s="800" t="s">
        <v>569</v>
      </c>
      <c r="K419" s="800" t="s">
        <v>569</v>
      </c>
      <c r="L419" s="800" t="s">
        <v>569</v>
      </c>
      <c r="M419" s="800"/>
      <c r="N419" s="803" t="s">
        <v>6871</v>
      </c>
    </row>
    <row r="420" spans="1:15" s="762" customFormat="1" ht="12" customHeight="1" x14ac:dyDescent="0.25">
      <c r="A420" s="761"/>
      <c r="B420" s="799" t="s">
        <v>6872</v>
      </c>
      <c r="C420" s="800"/>
      <c r="D420" s="800" t="s">
        <v>569</v>
      </c>
      <c r="E420" s="800" t="s">
        <v>569</v>
      </c>
      <c r="F420" s="800" t="s">
        <v>6457</v>
      </c>
      <c r="G420" s="801"/>
      <c r="H420" s="756"/>
      <c r="I420" s="802"/>
      <c r="J420" s="800" t="s">
        <v>569</v>
      </c>
      <c r="K420" s="800" t="s">
        <v>569</v>
      </c>
      <c r="L420" s="800" t="s">
        <v>569</v>
      </c>
      <c r="M420" s="800"/>
      <c r="N420" s="803" t="s">
        <v>6873</v>
      </c>
    </row>
    <row r="421" spans="1:15" s="762" customFormat="1" ht="12" customHeight="1" x14ac:dyDescent="0.25">
      <c r="A421" s="761"/>
      <c r="B421" s="799" t="s">
        <v>6874</v>
      </c>
      <c r="C421" s="800"/>
      <c r="D421" s="800" t="s">
        <v>569</v>
      </c>
      <c r="E421" s="800" t="s">
        <v>569</v>
      </c>
      <c r="F421" s="800" t="s">
        <v>6457</v>
      </c>
      <c r="G421" s="801"/>
      <c r="H421" s="756"/>
      <c r="I421" s="802"/>
      <c r="J421" s="800" t="s">
        <v>569</v>
      </c>
      <c r="K421" s="800" t="s">
        <v>569</v>
      </c>
      <c r="L421" s="800" t="s">
        <v>569</v>
      </c>
      <c r="M421" s="800"/>
      <c r="N421" s="803" t="s">
        <v>6875</v>
      </c>
    </row>
    <row r="422" spans="1:15" s="762" customFormat="1" ht="12" customHeight="1" x14ac:dyDescent="0.25">
      <c r="A422" s="761"/>
      <c r="B422" s="799" t="s">
        <v>6876</v>
      </c>
      <c r="C422" s="800"/>
      <c r="D422" s="800" t="s">
        <v>569</v>
      </c>
      <c r="E422" s="800" t="s">
        <v>569</v>
      </c>
      <c r="F422" s="800" t="s">
        <v>6457</v>
      </c>
      <c r="G422" s="801"/>
      <c r="H422" s="756"/>
      <c r="I422" s="802"/>
      <c r="J422" s="800" t="s">
        <v>569</v>
      </c>
      <c r="K422" s="800" t="s">
        <v>569</v>
      </c>
      <c r="L422" s="800" t="s">
        <v>569</v>
      </c>
      <c r="M422" s="800"/>
      <c r="N422" s="803" t="s">
        <v>6877</v>
      </c>
    </row>
    <row r="423" spans="1:15" s="762" customFormat="1" ht="12" customHeight="1" x14ac:dyDescent="0.25">
      <c r="A423" s="761"/>
      <c r="B423" s="799" t="s">
        <v>6878</v>
      </c>
      <c r="C423" s="800"/>
      <c r="D423" s="800" t="s">
        <v>569</v>
      </c>
      <c r="E423" s="800" t="s">
        <v>569</v>
      </c>
      <c r="F423" s="800" t="s">
        <v>6457</v>
      </c>
      <c r="G423" s="801"/>
      <c r="H423" s="756"/>
      <c r="I423" s="802"/>
      <c r="J423" s="800" t="s">
        <v>569</v>
      </c>
      <c r="K423" s="800" t="s">
        <v>569</v>
      </c>
      <c r="L423" s="800" t="s">
        <v>569</v>
      </c>
      <c r="M423" s="800"/>
      <c r="N423" s="803" t="s">
        <v>6879</v>
      </c>
    </row>
    <row r="424" spans="1:15" s="762" customFormat="1" ht="12" customHeight="1" thickBot="1" x14ac:dyDescent="0.3">
      <c r="A424" s="761"/>
      <c r="B424" s="804" t="s">
        <v>6880</v>
      </c>
      <c r="C424" s="805"/>
      <c r="D424" s="805" t="s">
        <v>569</v>
      </c>
      <c r="E424" s="805" t="s">
        <v>569</v>
      </c>
      <c r="F424" s="805" t="s">
        <v>6457</v>
      </c>
      <c r="G424" s="806"/>
      <c r="H424" s="756"/>
      <c r="I424" s="807"/>
      <c r="J424" s="805" t="s">
        <v>569</v>
      </c>
      <c r="K424" s="805" t="s">
        <v>569</v>
      </c>
      <c r="L424" s="805" t="s">
        <v>569</v>
      </c>
      <c r="M424" s="805"/>
      <c r="N424" s="808" t="s">
        <v>6881</v>
      </c>
    </row>
    <row r="425" spans="1:15" s="762" customFormat="1" ht="20.25" customHeight="1" x14ac:dyDescent="0.25">
      <c r="A425" s="761"/>
      <c r="B425" s="781"/>
      <c r="C425" s="781"/>
      <c r="D425" s="781"/>
      <c r="E425" s="781"/>
      <c r="F425" s="781"/>
      <c r="G425" s="781"/>
      <c r="H425" s="781"/>
      <c r="I425" s="781" t="s">
        <v>6491</v>
      </c>
      <c r="J425" s="782">
        <f>SUM(G365:G424,I365:I424)</f>
        <v>0</v>
      </c>
      <c r="K425" s="781"/>
      <c r="L425" s="781"/>
      <c r="M425" s="781"/>
      <c r="N425" s="781"/>
    </row>
    <row r="426" spans="1:15" s="762" customFormat="1" ht="20.25" customHeight="1" x14ac:dyDescent="0.25">
      <c r="A426" s="761"/>
      <c r="B426" s="781"/>
      <c r="C426" s="781"/>
      <c r="D426" s="781"/>
      <c r="E426" s="781"/>
      <c r="F426" s="781"/>
      <c r="G426" s="781"/>
      <c r="H426" s="781"/>
      <c r="I426" s="781"/>
      <c r="J426" s="781"/>
      <c r="K426" s="781"/>
      <c r="L426" s="781"/>
      <c r="M426" s="781"/>
      <c r="N426" s="781"/>
    </row>
    <row r="427" spans="1:15" s="762" customFormat="1" ht="20.25" customHeight="1" x14ac:dyDescent="0.25">
      <c r="A427" s="761"/>
      <c r="B427" s="781"/>
      <c r="C427" s="783" t="s">
        <v>6882</v>
      </c>
      <c r="D427" s="781"/>
      <c r="E427" s="781"/>
      <c r="F427" s="781"/>
      <c r="G427" s="781"/>
      <c r="H427" s="781"/>
      <c r="I427" s="781"/>
      <c r="J427" s="781" t="s">
        <v>6444</v>
      </c>
      <c r="K427" s="784"/>
      <c r="L427" s="784"/>
      <c r="M427" s="497" t="s">
        <v>6445</v>
      </c>
      <c r="N427" s="781"/>
    </row>
    <row r="428" spans="1:15" s="762" customFormat="1" ht="20.25" customHeight="1" thickBot="1" x14ac:dyDescent="0.3">
      <c r="A428" s="761"/>
      <c r="B428" s="781"/>
      <c r="C428" s="793" t="s">
        <v>6883</v>
      </c>
      <c r="D428" s="781"/>
      <c r="E428" s="781"/>
      <c r="F428" s="781"/>
      <c r="G428" s="781"/>
      <c r="H428" s="781"/>
      <c r="I428" s="781"/>
      <c r="J428" s="781"/>
      <c r="K428" s="781"/>
      <c r="L428" s="781"/>
      <c r="M428" s="781"/>
      <c r="N428" s="781"/>
    </row>
    <row r="429" spans="1:15" s="762" customFormat="1" ht="20.25" customHeight="1" x14ac:dyDescent="0.25">
      <c r="A429" s="761"/>
      <c r="B429" s="794" t="s">
        <v>6447</v>
      </c>
      <c r="C429" s="795" t="s">
        <v>4572</v>
      </c>
      <c r="D429" s="795" t="s">
        <v>6449</v>
      </c>
      <c r="E429" s="795" t="s">
        <v>6450</v>
      </c>
      <c r="F429" s="795" t="s">
        <v>6451</v>
      </c>
      <c r="G429" s="796" t="s">
        <v>6452</v>
      </c>
      <c r="H429" s="788"/>
      <c r="I429" s="797" t="s">
        <v>6452</v>
      </c>
      <c r="J429" s="795" t="s">
        <v>6451</v>
      </c>
      <c r="K429" s="795" t="s">
        <v>6449</v>
      </c>
      <c r="L429" s="795" t="s">
        <v>6450</v>
      </c>
      <c r="M429" s="795" t="s">
        <v>4572</v>
      </c>
      <c r="N429" s="798" t="s">
        <v>6447</v>
      </c>
    </row>
    <row r="430" spans="1:15" s="762" customFormat="1" ht="20.25" customHeight="1" x14ac:dyDescent="0.25">
      <c r="A430" s="761"/>
      <c r="B430" s="752" t="s">
        <v>6756</v>
      </c>
      <c r="C430" s="754"/>
      <c r="D430" s="754" t="s">
        <v>569</v>
      </c>
      <c r="E430" s="754"/>
      <c r="F430" s="754" t="s">
        <v>6884</v>
      </c>
      <c r="G430" s="755"/>
      <c r="H430" s="756"/>
      <c r="I430" s="757"/>
      <c r="J430" s="754" t="s">
        <v>6884</v>
      </c>
      <c r="K430" s="754" t="s">
        <v>569</v>
      </c>
      <c r="L430" s="754"/>
      <c r="M430" s="754"/>
      <c r="N430" s="758" t="s">
        <v>6758</v>
      </c>
    </row>
    <row r="431" spans="1:15" s="762" customFormat="1" ht="20.25" customHeight="1" x14ac:dyDescent="0.25">
      <c r="A431" s="761"/>
      <c r="B431" s="752" t="s">
        <v>6760</v>
      </c>
      <c r="C431" s="754"/>
      <c r="D431" s="754" t="s">
        <v>569</v>
      </c>
      <c r="E431" s="754" t="s">
        <v>569</v>
      </c>
      <c r="F431" s="754" t="s">
        <v>569</v>
      </c>
      <c r="G431" s="755"/>
      <c r="H431" s="756"/>
      <c r="I431" s="757"/>
      <c r="J431" s="754" t="s">
        <v>6884</v>
      </c>
      <c r="K431" s="754" t="s">
        <v>569</v>
      </c>
      <c r="L431" s="754"/>
      <c r="M431" s="754"/>
      <c r="N431" s="758" t="s">
        <v>6762</v>
      </c>
    </row>
    <row r="432" spans="1:15" s="762" customFormat="1" ht="20.25" customHeight="1" x14ac:dyDescent="0.25">
      <c r="A432" s="761"/>
      <c r="B432" s="752" t="s">
        <v>6764</v>
      </c>
      <c r="C432" s="754"/>
      <c r="D432" s="754" t="s">
        <v>569</v>
      </c>
      <c r="E432" s="754" t="s">
        <v>569</v>
      </c>
      <c r="F432" s="754" t="s">
        <v>569</v>
      </c>
      <c r="G432" s="755"/>
      <c r="H432" s="756"/>
      <c r="I432" s="815"/>
      <c r="J432" s="811" t="s">
        <v>6457</v>
      </c>
      <c r="K432" s="811" t="s">
        <v>4642</v>
      </c>
      <c r="L432" s="811" t="s">
        <v>4642</v>
      </c>
      <c r="M432" s="810" t="s">
        <v>6885</v>
      </c>
      <c r="N432" s="816" t="s">
        <v>6834</v>
      </c>
      <c r="O432" s="762" t="s">
        <v>6696</v>
      </c>
    </row>
    <row r="433" spans="1:15" s="762" customFormat="1" ht="20.25" customHeight="1" x14ac:dyDescent="0.25">
      <c r="A433" s="761"/>
      <c r="B433" s="752" t="s">
        <v>6766</v>
      </c>
      <c r="C433" s="754"/>
      <c r="D433" s="754" t="s">
        <v>569</v>
      </c>
      <c r="E433" s="754" t="s">
        <v>569</v>
      </c>
      <c r="F433" s="754" t="s">
        <v>569</v>
      </c>
      <c r="G433" s="755"/>
      <c r="H433" s="756"/>
      <c r="I433" s="757"/>
      <c r="J433" s="754" t="s">
        <v>569</v>
      </c>
      <c r="K433" s="754" t="s">
        <v>569</v>
      </c>
      <c r="L433" s="754"/>
      <c r="M433" s="754"/>
      <c r="N433" s="758" t="s">
        <v>6836</v>
      </c>
    </row>
    <row r="434" spans="1:15" s="762" customFormat="1" ht="20.25" customHeight="1" x14ac:dyDescent="0.25">
      <c r="A434" s="761"/>
      <c r="B434" s="752" t="s">
        <v>6768</v>
      </c>
      <c r="C434" s="754"/>
      <c r="D434" s="754" t="s">
        <v>569</v>
      </c>
      <c r="E434" s="754" t="s">
        <v>569</v>
      </c>
      <c r="F434" s="754" t="s">
        <v>569</v>
      </c>
      <c r="G434" s="755"/>
      <c r="H434" s="756"/>
      <c r="I434" s="818"/>
      <c r="J434" s="811" t="s">
        <v>6457</v>
      </c>
      <c r="K434" s="811" t="s">
        <v>4642</v>
      </c>
      <c r="L434" s="811" t="s">
        <v>4642</v>
      </c>
      <c r="M434" s="810" t="s">
        <v>6886</v>
      </c>
      <c r="N434" s="816" t="s">
        <v>6839</v>
      </c>
      <c r="O434" s="762" t="s">
        <v>6887</v>
      </c>
    </row>
    <row r="435" spans="1:15" s="762" customFormat="1" ht="20.25" customHeight="1" x14ac:dyDescent="0.25">
      <c r="A435" s="761"/>
      <c r="B435" s="752" t="s">
        <v>6770</v>
      </c>
      <c r="C435" s="754"/>
      <c r="D435" s="754" t="s">
        <v>569</v>
      </c>
      <c r="E435" s="754" t="s">
        <v>569</v>
      </c>
      <c r="F435" s="754" t="s">
        <v>569</v>
      </c>
      <c r="G435" s="755"/>
      <c r="H435" s="756"/>
      <c r="I435" s="818"/>
      <c r="J435" s="811" t="s">
        <v>6457</v>
      </c>
      <c r="K435" s="811" t="s">
        <v>4642</v>
      </c>
      <c r="L435" s="811" t="s">
        <v>4642</v>
      </c>
      <c r="M435" s="810" t="s">
        <v>6888</v>
      </c>
      <c r="N435" s="816" t="s">
        <v>6842</v>
      </c>
      <c r="O435" s="762" t="s">
        <v>6887</v>
      </c>
    </row>
    <row r="436" spans="1:15" s="762" customFormat="1" ht="14.25" customHeight="1" x14ac:dyDescent="0.25">
      <c r="A436" s="761"/>
      <c r="B436" s="752" t="s">
        <v>6772</v>
      </c>
      <c r="C436" s="754"/>
      <c r="D436" s="754" t="s">
        <v>569</v>
      </c>
      <c r="E436" s="754" t="s">
        <v>569</v>
      </c>
      <c r="F436" s="754" t="s">
        <v>569</v>
      </c>
      <c r="G436" s="755"/>
      <c r="H436" s="756"/>
      <c r="I436" s="757"/>
      <c r="J436" s="754" t="s">
        <v>569</v>
      </c>
      <c r="K436" s="754" t="s">
        <v>4642</v>
      </c>
      <c r="L436" s="754" t="s">
        <v>569</v>
      </c>
      <c r="M436" s="754" t="s">
        <v>6889</v>
      </c>
      <c r="N436" s="758" t="s">
        <v>6845</v>
      </c>
    </row>
    <row r="437" spans="1:15" s="762" customFormat="1" ht="14.25" customHeight="1" x14ac:dyDescent="0.25">
      <c r="A437" s="761"/>
      <c r="B437" s="752" t="s">
        <v>6774</v>
      </c>
      <c r="C437" s="754"/>
      <c r="D437" s="754" t="s">
        <v>569</v>
      </c>
      <c r="E437" s="754" t="s">
        <v>569</v>
      </c>
      <c r="F437" s="754" t="s">
        <v>569</v>
      </c>
      <c r="G437" s="755"/>
      <c r="H437" s="756"/>
      <c r="I437" s="757"/>
      <c r="J437" s="754" t="s">
        <v>569</v>
      </c>
      <c r="K437" s="754" t="s">
        <v>4642</v>
      </c>
      <c r="L437" s="754" t="s">
        <v>569</v>
      </c>
      <c r="M437" s="754" t="s">
        <v>6890</v>
      </c>
      <c r="N437" s="758" t="s">
        <v>6848</v>
      </c>
    </row>
    <row r="438" spans="1:15" s="762" customFormat="1" ht="14.25" customHeight="1" x14ac:dyDescent="0.25">
      <c r="A438" s="761"/>
      <c r="B438" s="752" t="s">
        <v>6776</v>
      </c>
      <c r="C438" s="754"/>
      <c r="D438" s="754" t="s">
        <v>569</v>
      </c>
      <c r="E438" s="754" t="s">
        <v>569</v>
      </c>
      <c r="F438" s="754" t="s">
        <v>569</v>
      </c>
      <c r="G438" s="755"/>
      <c r="H438" s="756"/>
      <c r="I438" s="757"/>
      <c r="J438" s="754" t="s">
        <v>569</v>
      </c>
      <c r="K438" s="754" t="s">
        <v>569</v>
      </c>
      <c r="L438" s="754" t="s">
        <v>569</v>
      </c>
      <c r="M438" s="754"/>
      <c r="N438" s="758" t="s">
        <v>6851</v>
      </c>
    </row>
    <row r="439" spans="1:15" s="762" customFormat="1" ht="14.25" customHeight="1" x14ac:dyDescent="0.25">
      <c r="A439" s="761"/>
      <c r="B439" s="752" t="s">
        <v>6778</v>
      </c>
      <c r="C439" s="754"/>
      <c r="D439" s="754" t="s">
        <v>569</v>
      </c>
      <c r="E439" s="754" t="s">
        <v>569</v>
      </c>
      <c r="F439" s="754" t="s">
        <v>569</v>
      </c>
      <c r="G439" s="755"/>
      <c r="H439" s="756"/>
      <c r="I439" s="757"/>
      <c r="J439" s="754" t="s">
        <v>569</v>
      </c>
      <c r="K439" s="754" t="s">
        <v>4642</v>
      </c>
      <c r="L439" s="754" t="s">
        <v>569</v>
      </c>
      <c r="M439" s="754" t="s">
        <v>6891</v>
      </c>
      <c r="N439" s="758" t="s">
        <v>6854</v>
      </c>
    </row>
    <row r="440" spans="1:15" s="762" customFormat="1" ht="20.25" customHeight="1" x14ac:dyDescent="0.25">
      <c r="A440" s="761"/>
      <c r="B440" s="752" t="s">
        <v>6780</v>
      </c>
      <c r="C440" s="754"/>
      <c r="D440" s="754" t="s">
        <v>569</v>
      </c>
      <c r="E440" s="754" t="s">
        <v>569</v>
      </c>
      <c r="F440" s="754" t="s">
        <v>569</v>
      </c>
      <c r="G440" s="755"/>
      <c r="H440" s="756"/>
      <c r="I440" s="818"/>
      <c r="J440" s="811" t="s">
        <v>6467</v>
      </c>
      <c r="K440" s="811" t="s">
        <v>4642</v>
      </c>
      <c r="L440" s="811" t="s">
        <v>4642</v>
      </c>
      <c r="M440" s="810" t="s">
        <v>6892</v>
      </c>
      <c r="N440" s="816" t="s">
        <v>6856</v>
      </c>
      <c r="O440" s="762" t="s">
        <v>6887</v>
      </c>
    </row>
    <row r="441" spans="1:15" s="762" customFormat="1" ht="15" customHeight="1" x14ac:dyDescent="0.25">
      <c r="A441" s="761"/>
      <c r="B441" s="752" t="s">
        <v>6782</v>
      </c>
      <c r="C441" s="754"/>
      <c r="D441" s="754" t="s">
        <v>569</v>
      </c>
      <c r="E441" s="754" t="s">
        <v>569</v>
      </c>
      <c r="F441" s="754" t="s">
        <v>569</v>
      </c>
      <c r="G441" s="755"/>
      <c r="H441" s="756"/>
      <c r="I441" s="757"/>
      <c r="J441" s="754" t="s">
        <v>569</v>
      </c>
      <c r="K441" s="754" t="s">
        <v>569</v>
      </c>
      <c r="L441" s="754" t="s">
        <v>569</v>
      </c>
      <c r="M441" s="754"/>
      <c r="N441" s="758" t="s">
        <v>6858</v>
      </c>
    </row>
    <row r="442" spans="1:15" s="762" customFormat="1" ht="15" customHeight="1" x14ac:dyDescent="0.25">
      <c r="A442" s="761"/>
      <c r="B442" s="752" t="s">
        <v>6784</v>
      </c>
      <c r="C442" s="754"/>
      <c r="D442" s="754" t="s">
        <v>569</v>
      </c>
      <c r="E442" s="754" t="s">
        <v>569</v>
      </c>
      <c r="F442" s="754" t="s">
        <v>569</v>
      </c>
      <c r="G442" s="755"/>
      <c r="H442" s="756"/>
      <c r="I442" s="757"/>
      <c r="J442" s="754" t="s">
        <v>569</v>
      </c>
      <c r="K442" s="754" t="s">
        <v>569</v>
      </c>
      <c r="L442" s="754" t="s">
        <v>569</v>
      </c>
      <c r="M442" s="754"/>
      <c r="N442" s="758" t="s">
        <v>6860</v>
      </c>
    </row>
    <row r="443" spans="1:15" s="762" customFormat="1" ht="15" customHeight="1" x14ac:dyDescent="0.25">
      <c r="A443" s="761"/>
      <c r="B443" s="752" t="s">
        <v>6786</v>
      </c>
      <c r="C443" s="754"/>
      <c r="D443" s="754" t="s">
        <v>569</v>
      </c>
      <c r="E443" s="754" t="s">
        <v>569</v>
      </c>
      <c r="F443" s="754" t="s">
        <v>569</v>
      </c>
      <c r="G443" s="755"/>
      <c r="H443" s="756"/>
      <c r="I443" s="757"/>
      <c r="J443" s="754" t="s">
        <v>6457</v>
      </c>
      <c r="K443" s="754" t="s">
        <v>569</v>
      </c>
      <c r="L443" s="754" t="s">
        <v>569</v>
      </c>
      <c r="M443" s="754"/>
      <c r="N443" s="758" t="s">
        <v>6862</v>
      </c>
    </row>
    <row r="444" spans="1:15" s="762" customFormat="1" ht="15" customHeight="1" x14ac:dyDescent="0.25">
      <c r="A444" s="761"/>
      <c r="B444" s="752" t="s">
        <v>6788</v>
      </c>
      <c r="C444" s="754"/>
      <c r="D444" s="754" t="s">
        <v>569</v>
      </c>
      <c r="E444" s="754" t="s">
        <v>569</v>
      </c>
      <c r="F444" s="754" t="s">
        <v>569</v>
      </c>
      <c r="G444" s="755"/>
      <c r="H444" s="756"/>
      <c r="I444" s="757"/>
      <c r="J444" s="754" t="s">
        <v>6457</v>
      </c>
      <c r="K444" s="754" t="s">
        <v>569</v>
      </c>
      <c r="L444" s="754" t="s">
        <v>569</v>
      </c>
      <c r="M444" s="754"/>
      <c r="N444" s="758" t="s">
        <v>6864</v>
      </c>
    </row>
    <row r="445" spans="1:15" s="762" customFormat="1" ht="15" customHeight="1" x14ac:dyDescent="0.25">
      <c r="A445" s="761"/>
      <c r="B445" s="752" t="s">
        <v>6790</v>
      </c>
      <c r="C445" s="754"/>
      <c r="D445" s="754" t="s">
        <v>569</v>
      </c>
      <c r="E445" s="754" t="s">
        <v>569</v>
      </c>
      <c r="F445" s="754" t="s">
        <v>569</v>
      </c>
      <c r="G445" s="755"/>
      <c r="H445" s="756"/>
      <c r="I445" s="757"/>
      <c r="J445" s="754" t="s">
        <v>6457</v>
      </c>
      <c r="K445" s="754" t="s">
        <v>569</v>
      </c>
      <c r="L445" s="754" t="s">
        <v>569</v>
      </c>
      <c r="M445" s="754"/>
      <c r="N445" s="758" t="s">
        <v>6866</v>
      </c>
    </row>
    <row r="446" spans="1:15" s="762" customFormat="1" ht="15" customHeight="1" x14ac:dyDescent="0.25">
      <c r="A446" s="761"/>
      <c r="B446" s="752" t="s">
        <v>6792</v>
      </c>
      <c r="C446" s="754"/>
      <c r="D446" s="754" t="s">
        <v>569</v>
      </c>
      <c r="E446" s="754" t="s">
        <v>569</v>
      </c>
      <c r="F446" s="754" t="s">
        <v>569</v>
      </c>
      <c r="G446" s="755"/>
      <c r="H446" s="756"/>
      <c r="I446" s="757"/>
      <c r="J446" s="754" t="s">
        <v>6457</v>
      </c>
      <c r="K446" s="754" t="s">
        <v>569</v>
      </c>
      <c r="L446" s="754" t="s">
        <v>569</v>
      </c>
      <c r="M446" s="754"/>
      <c r="N446" s="758" t="s">
        <v>6868</v>
      </c>
    </row>
    <row r="447" spans="1:15" s="762" customFormat="1" ht="15" customHeight="1" x14ac:dyDescent="0.25">
      <c r="A447" s="761"/>
      <c r="B447" s="752" t="s">
        <v>6794</v>
      </c>
      <c r="C447" s="754"/>
      <c r="D447" s="754" t="s">
        <v>569</v>
      </c>
      <c r="E447" s="754" t="s">
        <v>569</v>
      </c>
      <c r="F447" s="754" t="s">
        <v>569</v>
      </c>
      <c r="G447" s="755"/>
      <c r="H447" s="756"/>
      <c r="I447" s="757"/>
      <c r="J447" s="754" t="s">
        <v>6457</v>
      </c>
      <c r="K447" s="754" t="s">
        <v>569</v>
      </c>
      <c r="L447" s="754" t="s">
        <v>569</v>
      </c>
      <c r="M447" s="754"/>
      <c r="N447" s="758" t="s">
        <v>6870</v>
      </c>
    </row>
    <row r="448" spans="1:15" s="762" customFormat="1" ht="15" customHeight="1" x14ac:dyDescent="0.25">
      <c r="A448" s="761"/>
      <c r="B448" s="752" t="s">
        <v>6796</v>
      </c>
      <c r="C448" s="754"/>
      <c r="D448" s="754" t="s">
        <v>569</v>
      </c>
      <c r="E448" s="754" t="s">
        <v>569</v>
      </c>
      <c r="F448" s="754" t="s">
        <v>569</v>
      </c>
      <c r="G448" s="755"/>
      <c r="H448" s="756"/>
      <c r="I448" s="757"/>
      <c r="J448" s="754" t="s">
        <v>6457</v>
      </c>
      <c r="K448" s="754" t="s">
        <v>569</v>
      </c>
      <c r="L448" s="754" t="s">
        <v>569</v>
      </c>
      <c r="M448" s="754"/>
      <c r="N448" s="758" t="s">
        <v>6872</v>
      </c>
    </row>
    <row r="449" spans="1:14" s="762" customFormat="1" ht="15" customHeight="1" x14ac:dyDescent="0.25">
      <c r="A449" s="761"/>
      <c r="B449" s="752" t="s">
        <v>6798</v>
      </c>
      <c r="C449" s="754"/>
      <c r="D449" s="754" t="s">
        <v>569</v>
      </c>
      <c r="E449" s="754" t="s">
        <v>569</v>
      </c>
      <c r="F449" s="754" t="s">
        <v>6480</v>
      </c>
      <c r="G449" s="755"/>
      <c r="H449" s="756"/>
      <c r="I449" s="757"/>
      <c r="J449" s="754" t="s">
        <v>6457</v>
      </c>
      <c r="K449" s="754" t="s">
        <v>569</v>
      </c>
      <c r="L449" s="754" t="s">
        <v>569</v>
      </c>
      <c r="M449" s="754"/>
      <c r="N449" s="758" t="s">
        <v>6874</v>
      </c>
    </row>
    <row r="450" spans="1:14" s="762" customFormat="1" ht="15" customHeight="1" x14ac:dyDescent="0.25">
      <c r="A450" s="761"/>
      <c r="B450" s="752" t="s">
        <v>6800</v>
      </c>
      <c r="C450" s="754"/>
      <c r="D450" s="754" t="s">
        <v>569</v>
      </c>
      <c r="E450" s="754" t="s">
        <v>569</v>
      </c>
      <c r="F450" s="754" t="s">
        <v>6480</v>
      </c>
      <c r="G450" s="755"/>
      <c r="H450" s="756"/>
      <c r="I450" s="757"/>
      <c r="J450" s="754" t="s">
        <v>6457</v>
      </c>
      <c r="K450" s="754" t="s">
        <v>569</v>
      </c>
      <c r="L450" s="754" t="s">
        <v>569</v>
      </c>
      <c r="M450" s="754"/>
      <c r="N450" s="758" t="s">
        <v>6876</v>
      </c>
    </row>
    <row r="451" spans="1:14" s="762" customFormat="1" ht="15" customHeight="1" x14ac:dyDescent="0.25">
      <c r="A451" s="761"/>
      <c r="B451" s="752" t="s">
        <v>6802</v>
      </c>
      <c r="C451" s="754"/>
      <c r="D451" s="754" t="s">
        <v>569</v>
      </c>
      <c r="E451" s="754" t="s">
        <v>569</v>
      </c>
      <c r="F451" s="754" t="s">
        <v>6480</v>
      </c>
      <c r="G451" s="755"/>
      <c r="H451" s="756"/>
      <c r="I451" s="757"/>
      <c r="J451" s="754" t="s">
        <v>6457</v>
      </c>
      <c r="K451" s="754" t="s">
        <v>569</v>
      </c>
      <c r="L451" s="754" t="s">
        <v>569</v>
      </c>
      <c r="M451" s="754"/>
      <c r="N451" s="758" t="s">
        <v>6878</v>
      </c>
    </row>
    <row r="452" spans="1:14" s="762" customFormat="1" ht="15" customHeight="1" x14ac:dyDescent="0.25">
      <c r="A452" s="761"/>
      <c r="B452" s="752" t="s">
        <v>6804</v>
      </c>
      <c r="C452" s="754"/>
      <c r="D452" s="754" t="s">
        <v>569</v>
      </c>
      <c r="E452" s="754" t="s">
        <v>569</v>
      </c>
      <c r="F452" s="754" t="s">
        <v>6480</v>
      </c>
      <c r="G452" s="755"/>
      <c r="H452" s="756"/>
      <c r="I452" s="757"/>
      <c r="J452" s="754" t="s">
        <v>6457</v>
      </c>
      <c r="K452" s="754" t="s">
        <v>569</v>
      </c>
      <c r="L452" s="754" t="s">
        <v>569</v>
      </c>
      <c r="M452" s="754"/>
      <c r="N452" s="758" t="s">
        <v>6880</v>
      </c>
    </row>
    <row r="453" spans="1:14" s="762" customFormat="1" ht="15" customHeight="1" x14ac:dyDescent="0.25">
      <c r="A453" s="761"/>
      <c r="B453" s="752" t="s">
        <v>6806</v>
      </c>
      <c r="C453" s="754"/>
      <c r="D453" s="754" t="s">
        <v>569</v>
      </c>
      <c r="E453" s="754" t="s">
        <v>569</v>
      </c>
      <c r="F453" s="754" t="s">
        <v>6480</v>
      </c>
      <c r="G453" s="755"/>
      <c r="H453" s="756"/>
      <c r="I453" s="757"/>
      <c r="J453" s="754" t="s">
        <v>6457</v>
      </c>
      <c r="K453" s="754" t="s">
        <v>569</v>
      </c>
      <c r="L453" s="754" t="s">
        <v>569</v>
      </c>
      <c r="M453" s="754"/>
      <c r="N453" s="758" t="s">
        <v>6757</v>
      </c>
    </row>
    <row r="454" spans="1:14" s="762" customFormat="1" ht="15" customHeight="1" x14ac:dyDescent="0.25">
      <c r="A454" s="761"/>
      <c r="B454" s="752" t="s">
        <v>6808</v>
      </c>
      <c r="C454" s="754"/>
      <c r="D454" s="754" t="s">
        <v>569</v>
      </c>
      <c r="E454" s="754" t="s">
        <v>569</v>
      </c>
      <c r="F454" s="754" t="s">
        <v>6480</v>
      </c>
      <c r="G454" s="755"/>
      <c r="H454" s="756"/>
      <c r="I454" s="757"/>
      <c r="J454" s="754" t="s">
        <v>6457</v>
      </c>
      <c r="K454" s="754" t="s">
        <v>569</v>
      </c>
      <c r="L454" s="754" t="s">
        <v>569</v>
      </c>
      <c r="M454" s="754"/>
      <c r="N454" s="758" t="s">
        <v>6759</v>
      </c>
    </row>
    <row r="455" spans="1:14" s="762" customFormat="1" ht="15" customHeight="1" x14ac:dyDescent="0.25">
      <c r="A455" s="761"/>
      <c r="B455" s="752" t="s">
        <v>6810</v>
      </c>
      <c r="C455" s="754"/>
      <c r="D455" s="754" t="s">
        <v>569</v>
      </c>
      <c r="E455" s="754" t="s">
        <v>569</v>
      </c>
      <c r="F455" s="754" t="s">
        <v>6480</v>
      </c>
      <c r="G455" s="755"/>
      <c r="H455" s="756"/>
      <c r="I455" s="757"/>
      <c r="J455" s="754" t="s">
        <v>6457</v>
      </c>
      <c r="K455" s="754" t="s">
        <v>569</v>
      </c>
      <c r="L455" s="754" t="s">
        <v>569</v>
      </c>
      <c r="M455" s="754"/>
      <c r="N455" s="758" t="s">
        <v>6761</v>
      </c>
    </row>
    <row r="456" spans="1:14" s="762" customFormat="1" ht="15" customHeight="1" x14ac:dyDescent="0.25">
      <c r="A456" s="761"/>
      <c r="B456" s="752" t="s">
        <v>6812</v>
      </c>
      <c r="C456" s="754"/>
      <c r="D456" s="754" t="s">
        <v>569</v>
      </c>
      <c r="E456" s="754" t="s">
        <v>569</v>
      </c>
      <c r="F456" s="754" t="s">
        <v>6480</v>
      </c>
      <c r="G456" s="755"/>
      <c r="H456" s="756"/>
      <c r="I456" s="757"/>
      <c r="J456" s="754" t="s">
        <v>6457</v>
      </c>
      <c r="K456" s="754" t="s">
        <v>569</v>
      </c>
      <c r="L456" s="754" t="s">
        <v>569</v>
      </c>
      <c r="M456" s="754"/>
      <c r="N456" s="758" t="s">
        <v>6763</v>
      </c>
    </row>
    <row r="457" spans="1:14" s="762" customFormat="1" ht="15" customHeight="1" x14ac:dyDescent="0.25">
      <c r="A457" s="761"/>
      <c r="B457" s="752" t="s">
        <v>6814</v>
      </c>
      <c r="C457" s="754"/>
      <c r="D457" s="754" t="s">
        <v>569</v>
      </c>
      <c r="E457" s="754" t="s">
        <v>569</v>
      </c>
      <c r="F457" s="754" t="s">
        <v>6480</v>
      </c>
      <c r="G457" s="755"/>
      <c r="H457" s="756"/>
      <c r="I457" s="757"/>
      <c r="J457" s="754" t="s">
        <v>6457</v>
      </c>
      <c r="K457" s="754" t="s">
        <v>569</v>
      </c>
      <c r="L457" s="754" t="s">
        <v>569</v>
      </c>
      <c r="M457" s="754"/>
      <c r="N457" s="758" t="s">
        <v>6765</v>
      </c>
    </row>
    <row r="458" spans="1:14" s="762" customFormat="1" ht="15" customHeight="1" x14ac:dyDescent="0.25">
      <c r="A458" s="761"/>
      <c r="B458" s="752" t="s">
        <v>6816</v>
      </c>
      <c r="C458" s="754"/>
      <c r="D458" s="754" t="s">
        <v>569</v>
      </c>
      <c r="E458" s="754" t="s">
        <v>569</v>
      </c>
      <c r="F458" s="754" t="s">
        <v>6480</v>
      </c>
      <c r="G458" s="755"/>
      <c r="H458" s="756"/>
      <c r="I458" s="757"/>
      <c r="J458" s="754" t="s">
        <v>6457</v>
      </c>
      <c r="K458" s="754" t="s">
        <v>569</v>
      </c>
      <c r="L458" s="754" t="s">
        <v>569</v>
      </c>
      <c r="M458" s="754"/>
      <c r="N458" s="758" t="s">
        <v>6767</v>
      </c>
    </row>
    <row r="459" spans="1:14" s="762" customFormat="1" ht="15" customHeight="1" x14ac:dyDescent="0.25">
      <c r="A459" s="761"/>
      <c r="B459" s="752" t="s">
        <v>6818</v>
      </c>
      <c r="C459" s="754"/>
      <c r="D459" s="754" t="s">
        <v>569</v>
      </c>
      <c r="E459" s="754" t="s">
        <v>569</v>
      </c>
      <c r="F459" s="754" t="s">
        <v>6480</v>
      </c>
      <c r="G459" s="755"/>
      <c r="H459" s="756"/>
      <c r="I459" s="757"/>
      <c r="J459" s="754" t="s">
        <v>6457</v>
      </c>
      <c r="K459" s="754" t="s">
        <v>569</v>
      </c>
      <c r="L459" s="754" t="s">
        <v>569</v>
      </c>
      <c r="M459" s="754"/>
      <c r="N459" s="758" t="s">
        <v>6769</v>
      </c>
    </row>
    <row r="460" spans="1:14" s="762" customFormat="1" ht="15" customHeight="1" x14ac:dyDescent="0.25">
      <c r="A460" s="761"/>
      <c r="B460" s="752" t="s">
        <v>6820</v>
      </c>
      <c r="C460" s="754"/>
      <c r="D460" s="754" t="s">
        <v>569</v>
      </c>
      <c r="E460" s="754" t="s">
        <v>569</v>
      </c>
      <c r="F460" s="754" t="s">
        <v>6480</v>
      </c>
      <c r="G460" s="755"/>
      <c r="H460" s="756"/>
      <c r="I460" s="757"/>
      <c r="J460" s="754" t="s">
        <v>6457</v>
      </c>
      <c r="K460" s="754" t="s">
        <v>569</v>
      </c>
      <c r="L460" s="754" t="s">
        <v>569</v>
      </c>
      <c r="M460" s="754"/>
      <c r="N460" s="758" t="s">
        <v>6771</v>
      </c>
    </row>
    <row r="461" spans="1:14" s="762" customFormat="1" ht="15" customHeight="1" x14ac:dyDescent="0.25">
      <c r="A461" s="761"/>
      <c r="B461" s="752" t="s">
        <v>6822</v>
      </c>
      <c r="C461" s="754"/>
      <c r="D461" s="754" t="s">
        <v>569</v>
      </c>
      <c r="E461" s="754" t="s">
        <v>569</v>
      </c>
      <c r="F461" s="754" t="s">
        <v>6480</v>
      </c>
      <c r="G461" s="755"/>
      <c r="H461" s="756"/>
      <c r="I461" s="757"/>
      <c r="J461" s="754" t="s">
        <v>6457</v>
      </c>
      <c r="K461" s="754" t="s">
        <v>569</v>
      </c>
      <c r="L461" s="754" t="s">
        <v>569</v>
      </c>
      <c r="M461" s="754"/>
      <c r="N461" s="758" t="s">
        <v>6773</v>
      </c>
    </row>
    <row r="462" spans="1:14" s="762" customFormat="1" ht="15" customHeight="1" x14ac:dyDescent="0.25">
      <c r="A462" s="761"/>
      <c r="B462" s="752" t="s">
        <v>6824</v>
      </c>
      <c r="C462" s="754"/>
      <c r="D462" s="754" t="s">
        <v>569</v>
      </c>
      <c r="E462" s="754" t="s">
        <v>569</v>
      </c>
      <c r="F462" s="754" t="s">
        <v>6480</v>
      </c>
      <c r="G462" s="755"/>
      <c r="H462" s="756"/>
      <c r="I462" s="757"/>
      <c r="J462" s="754" t="s">
        <v>6457</v>
      </c>
      <c r="K462" s="754" t="s">
        <v>569</v>
      </c>
      <c r="L462" s="754" t="s">
        <v>569</v>
      </c>
      <c r="M462" s="754"/>
      <c r="N462" s="758" t="s">
        <v>6775</v>
      </c>
    </row>
    <row r="463" spans="1:14" s="762" customFormat="1" ht="15" customHeight="1" x14ac:dyDescent="0.25">
      <c r="A463" s="761"/>
      <c r="B463" s="752" t="s">
        <v>6826</v>
      </c>
      <c r="C463" s="754"/>
      <c r="D463" s="754" t="s">
        <v>569</v>
      </c>
      <c r="E463" s="754" t="s">
        <v>569</v>
      </c>
      <c r="F463" s="754" t="s">
        <v>6480</v>
      </c>
      <c r="G463" s="755"/>
      <c r="H463" s="756"/>
      <c r="I463" s="757"/>
      <c r="J463" s="754" t="s">
        <v>6457</v>
      </c>
      <c r="K463" s="754" t="s">
        <v>569</v>
      </c>
      <c r="L463" s="754" t="s">
        <v>569</v>
      </c>
      <c r="M463" s="754"/>
      <c r="N463" s="758" t="s">
        <v>6777</v>
      </c>
    </row>
    <row r="464" spans="1:14" s="762" customFormat="1" ht="15" customHeight="1" x14ac:dyDescent="0.25">
      <c r="A464" s="761"/>
      <c r="B464" s="752" t="s">
        <v>6828</v>
      </c>
      <c r="C464" s="754"/>
      <c r="D464" s="754" t="s">
        <v>569</v>
      </c>
      <c r="E464" s="754" t="s">
        <v>569</v>
      </c>
      <c r="F464" s="754" t="s">
        <v>6480</v>
      </c>
      <c r="G464" s="755"/>
      <c r="H464" s="756"/>
      <c r="I464" s="757"/>
      <c r="J464" s="754" t="s">
        <v>6457</v>
      </c>
      <c r="K464" s="754" t="s">
        <v>569</v>
      </c>
      <c r="L464" s="754" t="s">
        <v>569</v>
      </c>
      <c r="M464" s="754"/>
      <c r="N464" s="758" t="s">
        <v>6779</v>
      </c>
    </row>
    <row r="465" spans="1:14" s="762" customFormat="1" ht="15" customHeight="1" x14ac:dyDescent="0.25">
      <c r="A465" s="761"/>
      <c r="B465" s="752" t="s">
        <v>6830</v>
      </c>
      <c r="C465" s="754"/>
      <c r="D465" s="754" t="s">
        <v>569</v>
      </c>
      <c r="E465" s="754" t="s">
        <v>569</v>
      </c>
      <c r="F465" s="754" t="s">
        <v>6480</v>
      </c>
      <c r="G465" s="755"/>
      <c r="H465" s="756"/>
      <c r="I465" s="757"/>
      <c r="J465" s="754" t="s">
        <v>569</v>
      </c>
      <c r="K465" s="754" t="s">
        <v>4642</v>
      </c>
      <c r="L465" s="754" t="s">
        <v>569</v>
      </c>
      <c r="M465" s="753" t="s">
        <v>6893</v>
      </c>
      <c r="N465" s="758" t="s">
        <v>6781</v>
      </c>
    </row>
    <row r="466" spans="1:14" s="762" customFormat="1" ht="15" customHeight="1" thickBot="1" x14ac:dyDescent="0.3">
      <c r="A466" s="761"/>
      <c r="B466" s="775" t="s">
        <v>6832</v>
      </c>
      <c r="C466" s="776"/>
      <c r="D466" s="776" t="s">
        <v>569</v>
      </c>
      <c r="E466" s="776" t="s">
        <v>569</v>
      </c>
      <c r="F466" s="776" t="s">
        <v>6480</v>
      </c>
      <c r="G466" s="777"/>
      <c r="H466" s="778"/>
      <c r="I466" s="779"/>
      <c r="J466" s="776" t="s">
        <v>6457</v>
      </c>
      <c r="K466" s="776" t="s">
        <v>569</v>
      </c>
      <c r="L466" s="776" t="s">
        <v>569</v>
      </c>
      <c r="M466" s="776"/>
      <c r="N466" s="780" t="s">
        <v>6783</v>
      </c>
    </row>
    <row r="467" spans="1:14" s="762" customFormat="1" ht="20.25" customHeight="1" x14ac:dyDescent="0.25">
      <c r="A467" s="761"/>
      <c r="B467" s="781"/>
      <c r="C467" s="781"/>
      <c r="D467" s="781"/>
      <c r="E467" s="781"/>
      <c r="F467" s="781"/>
      <c r="G467" s="781"/>
      <c r="H467" s="781"/>
      <c r="I467" s="781" t="s">
        <v>6491</v>
      </c>
      <c r="J467" s="782">
        <f>SUM(G430:G466,I430:I466)</f>
        <v>0</v>
      </c>
      <c r="K467" s="781"/>
      <c r="L467" s="781"/>
      <c r="M467" s="781"/>
      <c r="N467" s="781"/>
    </row>
    <row r="468" spans="1:14" s="762" customFormat="1" ht="18.899999999999999" customHeight="1" x14ac:dyDescent="0.25">
      <c r="A468" s="761"/>
      <c r="B468" s="781"/>
      <c r="C468" s="781"/>
      <c r="D468" s="781"/>
      <c r="E468" s="781"/>
      <c r="F468" s="781"/>
      <c r="G468" s="781"/>
      <c r="H468" s="781"/>
      <c r="I468" s="781"/>
      <c r="J468" s="781"/>
      <c r="K468" s="781"/>
      <c r="L468" s="781"/>
      <c r="M468" s="781"/>
      <c r="N468" s="781"/>
    </row>
    <row r="469" spans="1:14" x14ac:dyDescent="0.25">
      <c r="G469" s="741">
        <f>SUM(G6:G467)</f>
        <v>0</v>
      </c>
      <c r="I469" s="741">
        <f>SUM(I6:I467)</f>
        <v>0</v>
      </c>
      <c r="J469" s="743">
        <f>G469+I469</f>
        <v>0</v>
      </c>
    </row>
  </sheetData>
  <mergeCells count="1">
    <mergeCell ref="B1:N1"/>
  </mergeCells>
  <phoneticPr fontId="10" type="noConversion"/>
  <conditionalFormatting sqref="B286:G286">
    <cfRule type="iconSet" priority="1">
      <iconSet iconSet="3Arrows">
        <cfvo type="percent" val="0"/>
        <cfvo type="percent" val="33"/>
        <cfvo type="percent" val="67"/>
      </iconSet>
    </cfRule>
  </conditionalFormatting>
  <pageMargins left="0.19685039370078741" right="0.15748031496062992" top="0.23622047244094491" bottom="0.23622047244094491" header="0.23622047244094491" footer="0.15748031496062992"/>
  <pageSetup paperSize="9" scale="52" fitToHeight="0" orientation="portrait" r:id="rId1"/>
  <rowBreaks count="4" manualBreakCount="4">
    <brk id="91" max="15" man="1"/>
    <brk id="181" max="15" man="1"/>
    <brk id="271" max="15" man="1"/>
    <brk id="361" max="15" man="1"/>
  </rowBreaks>
  <colBreaks count="1" manualBreakCount="1">
    <brk id="16" max="1048575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F2B004C029442499211048D06AB37C6" ma:contentTypeVersion="15" ma:contentTypeDescription="새 문서를 만듭니다." ma:contentTypeScope="" ma:versionID="56940f419dc66dbdfe4475859d926c39">
  <xsd:schema xmlns:xsd="http://www.w3.org/2001/XMLSchema" xmlns:xs="http://www.w3.org/2001/XMLSchema" xmlns:p="http://schemas.microsoft.com/office/2006/metadata/properties" xmlns:ns2="4f40f54f-7907-4b4d-aa61-a2ea82e2391e" xmlns:ns3="13d30ebd-e8be-4129-bd5c-4cb9f7266143" targetNamespace="http://schemas.microsoft.com/office/2006/metadata/properties" ma:root="true" ma:fieldsID="84a278cc1c6222122652c6a3c5c86b36" ns2:_="" ns3:_="">
    <xsd:import namespace="4f40f54f-7907-4b4d-aa61-a2ea82e2391e"/>
    <xsd:import namespace="13d30ebd-e8be-4129-bd5c-4cb9f7266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0f54f-7907-4b4d-aa61-a2ea82e23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a" ma:index="22" nillable="true" ma:displayName="a" ma:format="Dropdown" ma:internalName="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30ebd-e8be-4129-bd5c-4cb9f726614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2a8d432-7a27-4d8e-aa44-b3f2fc265cc5}" ma:internalName="TaxCatchAll" ma:showField="CatchAllData" ma:web="13d30ebd-e8be-4129-bd5c-4cb9f7266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d30ebd-e8be-4129-bd5c-4cb9f7266143" xsi:nil="true"/>
    <lcf76f155ced4ddcb4097134ff3c332f xmlns="4f40f54f-7907-4b4d-aa61-a2ea82e2391e">
      <Terms xmlns="http://schemas.microsoft.com/office/infopath/2007/PartnerControls"/>
    </lcf76f155ced4ddcb4097134ff3c332f>
    <a xmlns="4f40f54f-7907-4b4d-aa61-a2ea82e239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77F107-0B8D-4BE2-AA35-E319B6E6D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0f54f-7907-4b4d-aa61-a2ea82e2391e"/>
    <ds:schemaRef ds:uri="13d30ebd-e8be-4129-bd5c-4cb9f72661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5EFB2-B9BC-4494-AE08-B16AC79AF782}">
  <ds:schemaRefs>
    <ds:schemaRef ds:uri="http://schemas.microsoft.com/office/2006/metadata/properties"/>
    <ds:schemaRef ds:uri="http://schemas.microsoft.com/office/infopath/2007/PartnerControls"/>
    <ds:schemaRef ds:uri="13d30ebd-e8be-4129-bd5c-4cb9f7266143"/>
    <ds:schemaRef ds:uri="4f40f54f-7907-4b4d-aa61-a2ea82e2391e"/>
  </ds:schemaRefs>
</ds:datastoreItem>
</file>

<file path=customXml/itemProps3.xml><?xml version="1.0" encoding="utf-8"?>
<ds:datastoreItem xmlns:ds="http://schemas.openxmlformats.org/officeDocument/2006/customXml" ds:itemID="{426C5345-45F6-4CC2-9474-9D2F1844D4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21</vt:i4>
      </vt:variant>
      <vt:variant>
        <vt:lpstr>이름 지정된 범위</vt:lpstr>
      </vt:variant>
      <vt:variant>
        <vt:i4>11</vt:i4>
      </vt:variant>
    </vt:vector>
  </HeadingPairs>
  <TitlesOfParts>
    <vt:vector size="32" baseType="lpstr">
      <vt:lpstr>7층_랙별_계통_및_부하량</vt:lpstr>
      <vt:lpstr>6층_랙별_계통 및_부하량</vt:lpstr>
      <vt:lpstr>5층_랙별_계통 및_부하량</vt:lpstr>
      <vt:lpstr>4층_랙별_계통 및_부하량</vt:lpstr>
      <vt:lpstr>각층분기별_유효전력량(전월)</vt:lpstr>
      <vt:lpstr>8층 사무실 분전반</vt:lpstr>
      <vt:lpstr>7층_부하량(월간_MAX)</vt:lpstr>
      <vt:lpstr>7층_부하량(월간_AVG)</vt:lpstr>
      <vt:lpstr>7F_current</vt:lpstr>
      <vt:lpstr>6층_부하량(월간_MAX)</vt:lpstr>
      <vt:lpstr>6층_부하량(월간_AVG)</vt:lpstr>
      <vt:lpstr>6F_current</vt:lpstr>
      <vt:lpstr>5층_부하량(월간_MAX)</vt:lpstr>
      <vt:lpstr>5층_부하량(월간_AVG)</vt:lpstr>
      <vt:lpstr>5F_current</vt:lpstr>
      <vt:lpstr>4층_부하량(월간_MAX)</vt:lpstr>
      <vt:lpstr>4층_부하량(월간_AVG)</vt:lpstr>
      <vt:lpstr>4F_current</vt:lpstr>
      <vt:lpstr>각_층_분전반_부하량</vt:lpstr>
      <vt:lpstr>세분화</vt:lpstr>
      <vt:lpstr>SJT설비_7층_IPD</vt:lpstr>
      <vt:lpstr>'4층_부하량(월간_AVG)'!Print_Area</vt:lpstr>
      <vt:lpstr>'4층_부하량(월간_MAX)'!Print_Area</vt:lpstr>
      <vt:lpstr>'5층_부하량(월간_AVG)'!Print_Area</vt:lpstr>
      <vt:lpstr>'5층_부하량(월간_MAX)'!Print_Area</vt:lpstr>
      <vt:lpstr>'6층_랙별_계통 및_부하량'!Print_Area</vt:lpstr>
      <vt:lpstr>'6층_부하량(월간_AVG)'!Print_Area</vt:lpstr>
      <vt:lpstr>'6층_부하량(월간_MAX)'!Print_Area</vt:lpstr>
      <vt:lpstr>'7층_부하량(월간_AVG)'!Print_Area</vt:lpstr>
      <vt:lpstr>'7층_부하량(월간_MAX)'!Print_Area</vt:lpstr>
      <vt:lpstr>SJT설비_7층_IPD!Print_Area</vt:lpstr>
      <vt:lpstr>'6층_랙별_계통 및_부하량'!Print_Titles</vt:lpstr>
    </vt:vector>
  </TitlesOfParts>
  <Manager/>
  <Company>KOREA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이현상</dc:creator>
  <cp:lastModifiedBy>Isaac Shin</cp:lastModifiedBy>
  <dcterms:created xsi:type="dcterms:W3CDTF">2005-08-22T05:32:36Z</dcterms:created>
  <dcterms:modified xsi:type="dcterms:W3CDTF">2023-12-19T08:03:03Z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DAwMDAwMDAwMDAwMDAwIiwibG9nVGltZSI6IjIwMjItMDktMjZUMDY6NDI6NThaIiwicElEIjoyMDQ4LCJ0cmFjZUlkIjoiOUZGQzY1QjQ2MTk2NDJCREExREQwMUU5QkNDQkY0Q0QiLCJ1c2VyQ29kZSI6InRsdGpmMDEifSwibm9kZTIiOnsiZHNkIjoiMDEwMDAwMDAwMDAwMjQ5NCIsImxvZ1RpbWUiOiIyMDIyLTA5LTI3VDA2OjIzOjU1WiIsInBJRCI6MSwidHJhY2VJZCI6IkJENkMyOEIxNkVFQTQ0RkM5ODg3RDY5N0ZENUQ5QTNGIiwidXNlckNvZGUiOiJ0bHRqZjAxIn0sIm5vZGUzIjp7ImRzZCI6IjAwMDAwMDAwMDAwMDAwMDAiLCJsb2dUaW1lIjoiMjAyMi0wOS0yN1QwNjozODoxN1oiLCJwSUQiOjIwNDgsInRyYWNlSWQiOiI2RjExMkM5RUI2NTI0NDExQjQ3OTc4QTAwQTZDNDlBRSIsInVzZXJDb2RlIjoidGx0amYwMSJ9LCJub2RlNCI6eyJkc2QiOiIwMTAwMDAwMDAwMDAyNDk0IiwibG9nVGltZSI6IjIwMjItMDktMjhUMDI6Mjc6MTlaIiwicElEIjoxLCJ0cmFjZUlkIjoiRjczNjRGNkU3MkI1NDgyQUJFQTY3MkQ1M0JGNUJGOEUiLCJ1c2VyQ29kZSI6InRsdGpmMDEifSwibm9kZTUiOnsiZHNkIjoiMDAwMDAwMDAwMDAwMDAwMCIsImxvZ1RpbWUiOiIyMDIyLTA5LTI4VDA0OjU4OjM2WiIsInBJRCI6MjA0OCwidHJhY2VJZCI6IjNGQTg2NTJBODlGODQwRUY5QjkxOTYxQkM4NEJGN0VFIiwidXNlckNvZGUiOiJ0bHRqZjAxIn0sIm5vZGVDb3VudCI6N30=</vt:lpwstr>
  </property>
  <property fmtid="{D5CDD505-2E9C-101B-9397-08002B2CF9AE}" pid="3" name="ContentTypeId">
    <vt:lpwstr>0x010100DF2B004C029442499211048D06AB37C6</vt:lpwstr>
  </property>
  <property fmtid="{D5CDD505-2E9C-101B-9397-08002B2CF9AE}" pid="4" name="Order">
    <vt:r8>98400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MediaServiceImageTags">
    <vt:lpwstr/>
  </property>
</Properties>
</file>