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Google Drive/iGEM InterLab 2018/"/>
    </mc:Choice>
  </mc:AlternateContent>
  <bookViews>
    <workbookView xWindow="1840" yWindow="4460" windowWidth="30420" windowHeight="15440" tabRatio="646" activeTab="2"/>
  </bookViews>
  <sheets>
    <sheet name="OD600 reference point" sheetId="1" r:id="rId1"/>
    <sheet name="Particle standard curve" sheetId="6" r:id="rId2"/>
    <sheet name="Fluorescein standard curve" sheetId="2" r:id="rId3"/>
    <sheet name="Raw Plate Reader Measurements" sheetId="5" r:id="rId4"/>
    <sheet name="Fluorescence per OD" sheetId="4" r:id="rId5"/>
    <sheet name="Fluorescence per Particle" sheetId="7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2" l="1"/>
  <c r="T22" i="2"/>
  <c r="L29" i="2" l="1"/>
  <c r="K29" i="2"/>
  <c r="J29" i="2"/>
  <c r="I29" i="2"/>
  <c r="H29" i="2"/>
  <c r="G29" i="2"/>
  <c r="F29" i="2"/>
  <c r="E29" i="2"/>
  <c r="D29" i="2"/>
  <c r="C29" i="2"/>
  <c r="B29" i="2"/>
  <c r="B1" i="6" l="1"/>
  <c r="T30" i="6"/>
  <c r="T29" i="6"/>
  <c r="T25" i="2"/>
  <c r="T24" i="2"/>
  <c r="L29" i="6" l="1"/>
  <c r="K29" i="6"/>
  <c r="J29" i="6"/>
  <c r="I29" i="6"/>
  <c r="H29" i="6"/>
  <c r="G29" i="6"/>
  <c r="F29" i="6"/>
  <c r="E29" i="6"/>
  <c r="D29" i="6"/>
  <c r="C29" i="6"/>
  <c r="B29" i="6"/>
  <c r="L8" i="6"/>
  <c r="K8" i="6"/>
  <c r="J8" i="6"/>
  <c r="I8" i="6"/>
  <c r="H8" i="6"/>
  <c r="G8" i="6"/>
  <c r="F8" i="6"/>
  <c r="E8" i="6"/>
  <c r="D8" i="6"/>
  <c r="C8" i="6"/>
  <c r="B8" i="6"/>
  <c r="T28" i="6"/>
  <c r="T27" i="6"/>
  <c r="T23" i="6"/>
  <c r="T24" i="6"/>
  <c r="AA27" i="7"/>
  <c r="Z27" i="7"/>
  <c r="Y27" i="7"/>
  <c r="X27" i="7"/>
  <c r="W27" i="7"/>
  <c r="V27" i="7"/>
  <c r="U27" i="7"/>
  <c r="T27" i="7"/>
  <c r="R27" i="7"/>
  <c r="Q27" i="7"/>
  <c r="P27" i="7"/>
  <c r="O27" i="7"/>
  <c r="N27" i="7"/>
  <c r="M27" i="7"/>
  <c r="L27" i="7"/>
  <c r="K27" i="7"/>
  <c r="AA26" i="7"/>
  <c r="Z26" i="7"/>
  <c r="Y26" i="7"/>
  <c r="X26" i="7"/>
  <c r="W26" i="7"/>
  <c r="V26" i="7"/>
  <c r="U26" i="7"/>
  <c r="T26" i="7"/>
  <c r="R26" i="7"/>
  <c r="Q26" i="7"/>
  <c r="P26" i="7"/>
  <c r="O26" i="7"/>
  <c r="N26" i="7"/>
  <c r="M26" i="7"/>
  <c r="L26" i="7"/>
  <c r="K26" i="7"/>
  <c r="AA25" i="7"/>
  <c r="Z25" i="7"/>
  <c r="Y25" i="7"/>
  <c r="X25" i="7"/>
  <c r="W25" i="7"/>
  <c r="V25" i="7"/>
  <c r="U25" i="7"/>
  <c r="T25" i="7"/>
  <c r="R25" i="7"/>
  <c r="Q25" i="7"/>
  <c r="P25" i="7"/>
  <c r="O25" i="7"/>
  <c r="N25" i="7"/>
  <c r="M25" i="7"/>
  <c r="L25" i="7"/>
  <c r="K25" i="7"/>
  <c r="AA24" i="7"/>
  <c r="Z24" i="7"/>
  <c r="Y24" i="7"/>
  <c r="X24" i="7"/>
  <c r="W24" i="7"/>
  <c r="V24" i="7"/>
  <c r="U24" i="7"/>
  <c r="T24" i="7"/>
  <c r="R24" i="7"/>
  <c r="Q24" i="7"/>
  <c r="P24" i="7"/>
  <c r="O24" i="7"/>
  <c r="N24" i="7"/>
  <c r="M24" i="7"/>
  <c r="L24" i="7"/>
  <c r="K24" i="7"/>
  <c r="AA23" i="7"/>
  <c r="Z23" i="7"/>
  <c r="Y23" i="7"/>
  <c r="X23" i="7"/>
  <c r="W23" i="7"/>
  <c r="V23" i="7"/>
  <c r="U23" i="7"/>
  <c r="T23" i="7"/>
  <c r="R23" i="7"/>
  <c r="Q23" i="7"/>
  <c r="P23" i="7"/>
  <c r="O23" i="7"/>
  <c r="N23" i="7"/>
  <c r="M23" i="7"/>
  <c r="L23" i="7"/>
  <c r="K23" i="7"/>
  <c r="AA22" i="7"/>
  <c r="Z22" i="7"/>
  <c r="Y22" i="7"/>
  <c r="X22" i="7"/>
  <c r="W22" i="7"/>
  <c r="V22" i="7"/>
  <c r="U22" i="7"/>
  <c r="T22" i="7"/>
  <c r="R22" i="7"/>
  <c r="Q22" i="7"/>
  <c r="P22" i="7"/>
  <c r="O22" i="7"/>
  <c r="N22" i="7"/>
  <c r="M22" i="7"/>
  <c r="L22" i="7"/>
  <c r="K22" i="7"/>
  <c r="AA21" i="7"/>
  <c r="Z21" i="7"/>
  <c r="Y21" i="7"/>
  <c r="X21" i="7"/>
  <c r="W21" i="7"/>
  <c r="V21" i="7"/>
  <c r="U21" i="7"/>
  <c r="T21" i="7"/>
  <c r="R21" i="7"/>
  <c r="Q21" i="7"/>
  <c r="P21" i="7"/>
  <c r="O21" i="7"/>
  <c r="N21" i="7"/>
  <c r="M21" i="7"/>
  <c r="L21" i="7"/>
  <c r="K21" i="7"/>
  <c r="AA20" i="7"/>
  <c r="Z20" i="7"/>
  <c r="Y20" i="7"/>
  <c r="X20" i="7"/>
  <c r="W20" i="7"/>
  <c r="V20" i="7"/>
  <c r="U20" i="7"/>
  <c r="T20" i="7"/>
  <c r="R20" i="7"/>
  <c r="Q20" i="7"/>
  <c r="P20" i="7"/>
  <c r="O20" i="7"/>
  <c r="N20" i="7"/>
  <c r="M20" i="7"/>
  <c r="L20" i="7"/>
  <c r="K20" i="7"/>
  <c r="AA17" i="7"/>
  <c r="Z17" i="7"/>
  <c r="Y17" i="7"/>
  <c r="X17" i="7"/>
  <c r="W17" i="7"/>
  <c r="V17" i="7"/>
  <c r="U17" i="7"/>
  <c r="T17" i="7"/>
  <c r="R17" i="7"/>
  <c r="Q17" i="7"/>
  <c r="P17" i="7"/>
  <c r="O17" i="7"/>
  <c r="N17" i="7"/>
  <c r="M17" i="7"/>
  <c r="L17" i="7"/>
  <c r="K17" i="7"/>
  <c r="AA16" i="7"/>
  <c r="Z16" i="7"/>
  <c r="Y16" i="7"/>
  <c r="X16" i="7"/>
  <c r="W16" i="7"/>
  <c r="V16" i="7"/>
  <c r="U16" i="7"/>
  <c r="T16" i="7"/>
  <c r="R16" i="7"/>
  <c r="Q16" i="7"/>
  <c r="P16" i="7"/>
  <c r="O16" i="7"/>
  <c r="N16" i="7"/>
  <c r="M16" i="7"/>
  <c r="L16" i="7"/>
  <c r="K16" i="7"/>
  <c r="AA15" i="7"/>
  <c r="Z15" i="7"/>
  <c r="Y15" i="7"/>
  <c r="X15" i="7"/>
  <c r="W15" i="7"/>
  <c r="V15" i="7"/>
  <c r="U15" i="7"/>
  <c r="T15" i="7"/>
  <c r="R15" i="7"/>
  <c r="Q15" i="7"/>
  <c r="P15" i="7"/>
  <c r="O15" i="7"/>
  <c r="N15" i="7"/>
  <c r="M15" i="7"/>
  <c r="L15" i="7"/>
  <c r="K15" i="7"/>
  <c r="AA14" i="7"/>
  <c r="Z14" i="7"/>
  <c r="Y14" i="7"/>
  <c r="X14" i="7"/>
  <c r="W14" i="7"/>
  <c r="V14" i="7"/>
  <c r="U14" i="7"/>
  <c r="T14" i="7"/>
  <c r="R14" i="7"/>
  <c r="Q14" i="7"/>
  <c r="P14" i="7"/>
  <c r="O14" i="7"/>
  <c r="N14" i="7"/>
  <c r="M14" i="7"/>
  <c r="L14" i="7"/>
  <c r="K14" i="7"/>
  <c r="AA13" i="7"/>
  <c r="Z13" i="7"/>
  <c r="Y13" i="7"/>
  <c r="X13" i="7"/>
  <c r="W13" i="7"/>
  <c r="V13" i="7"/>
  <c r="U13" i="7"/>
  <c r="T13" i="7"/>
  <c r="R13" i="7"/>
  <c r="Q13" i="7"/>
  <c r="P13" i="7"/>
  <c r="O13" i="7"/>
  <c r="N13" i="7"/>
  <c r="M13" i="7"/>
  <c r="L13" i="7"/>
  <c r="K13" i="7"/>
  <c r="AA12" i="7"/>
  <c r="Z12" i="7"/>
  <c r="Y12" i="7"/>
  <c r="X12" i="7"/>
  <c r="W12" i="7"/>
  <c r="V12" i="7"/>
  <c r="U12" i="7"/>
  <c r="T12" i="7"/>
  <c r="R12" i="7"/>
  <c r="Q12" i="7"/>
  <c r="P12" i="7"/>
  <c r="O12" i="7"/>
  <c r="N12" i="7"/>
  <c r="M12" i="7"/>
  <c r="L12" i="7"/>
  <c r="K12" i="7"/>
  <c r="AA11" i="7"/>
  <c r="Z11" i="7"/>
  <c r="Y11" i="7"/>
  <c r="X11" i="7"/>
  <c r="W11" i="7"/>
  <c r="V11" i="7"/>
  <c r="U11" i="7"/>
  <c r="T11" i="7"/>
  <c r="R11" i="7"/>
  <c r="Q11" i="7"/>
  <c r="P11" i="7"/>
  <c r="O11" i="7"/>
  <c r="N11" i="7"/>
  <c r="M11" i="7"/>
  <c r="L11" i="7"/>
  <c r="K11" i="7"/>
  <c r="AA10" i="7"/>
  <c r="Z10" i="7"/>
  <c r="Y10" i="7"/>
  <c r="X10" i="7"/>
  <c r="W10" i="7"/>
  <c r="V10" i="7"/>
  <c r="U10" i="7"/>
  <c r="T10" i="7"/>
  <c r="R10" i="7"/>
  <c r="Q10" i="7"/>
  <c r="P10" i="7"/>
  <c r="O10" i="7"/>
  <c r="N10" i="7"/>
  <c r="M10" i="7"/>
  <c r="L10" i="7"/>
  <c r="K10" i="7"/>
  <c r="AA27" i="4"/>
  <c r="Z27" i="4"/>
  <c r="Y27" i="4"/>
  <c r="X27" i="4"/>
  <c r="W27" i="4"/>
  <c r="V27" i="4"/>
  <c r="U27" i="4"/>
  <c r="T27" i="4"/>
  <c r="AA26" i="4"/>
  <c r="Z26" i="4"/>
  <c r="Y26" i="4"/>
  <c r="X26" i="4"/>
  <c r="W26" i="4"/>
  <c r="V26" i="4"/>
  <c r="U26" i="4"/>
  <c r="T26" i="4"/>
  <c r="AA25" i="4"/>
  <c r="Z25" i="4"/>
  <c r="Y25" i="4"/>
  <c r="X25" i="4"/>
  <c r="W25" i="4"/>
  <c r="V25" i="4"/>
  <c r="U25" i="4"/>
  <c r="T25" i="4"/>
  <c r="AA24" i="4"/>
  <c r="Z24" i="4"/>
  <c r="Y24" i="4"/>
  <c r="X24" i="4"/>
  <c r="W24" i="4"/>
  <c r="V24" i="4"/>
  <c r="U24" i="4"/>
  <c r="T24" i="4"/>
  <c r="AA23" i="4"/>
  <c r="Z23" i="4"/>
  <c r="Y23" i="4"/>
  <c r="X23" i="4"/>
  <c r="W23" i="4"/>
  <c r="V23" i="4"/>
  <c r="U23" i="4"/>
  <c r="T23" i="4"/>
  <c r="AA22" i="4"/>
  <c r="Z22" i="4"/>
  <c r="Y22" i="4"/>
  <c r="X22" i="4"/>
  <c r="W22" i="4"/>
  <c r="V22" i="4"/>
  <c r="U22" i="4"/>
  <c r="T22" i="4"/>
  <c r="AA21" i="4"/>
  <c r="Z21" i="4"/>
  <c r="Y21" i="4"/>
  <c r="X21" i="4"/>
  <c r="W21" i="4"/>
  <c r="V21" i="4"/>
  <c r="U21" i="4"/>
  <c r="T21" i="4"/>
  <c r="AA20" i="4"/>
  <c r="Z20" i="4"/>
  <c r="Y20" i="4"/>
  <c r="X20" i="4"/>
  <c r="W20" i="4"/>
  <c r="V20" i="4"/>
  <c r="U20" i="4"/>
  <c r="T20" i="4"/>
  <c r="AA17" i="4"/>
  <c r="Z17" i="4"/>
  <c r="Y17" i="4"/>
  <c r="X17" i="4"/>
  <c r="W17" i="4"/>
  <c r="V17" i="4"/>
  <c r="U17" i="4"/>
  <c r="T17" i="4"/>
  <c r="AA16" i="4"/>
  <c r="Z16" i="4"/>
  <c r="Y16" i="4"/>
  <c r="X16" i="4"/>
  <c r="W16" i="4"/>
  <c r="V16" i="4"/>
  <c r="U16" i="4"/>
  <c r="T16" i="4"/>
  <c r="AA15" i="4"/>
  <c r="Z15" i="4"/>
  <c r="Y15" i="4"/>
  <c r="X15" i="4"/>
  <c r="W15" i="4"/>
  <c r="V15" i="4"/>
  <c r="U15" i="4"/>
  <c r="T15" i="4"/>
  <c r="AA14" i="4"/>
  <c r="Z14" i="4"/>
  <c r="Y14" i="4"/>
  <c r="X14" i="4"/>
  <c r="W14" i="4"/>
  <c r="V14" i="4"/>
  <c r="U14" i="4"/>
  <c r="T14" i="4"/>
  <c r="AA13" i="4"/>
  <c r="Z13" i="4"/>
  <c r="Y13" i="4"/>
  <c r="X13" i="4"/>
  <c r="W13" i="4"/>
  <c r="V13" i="4"/>
  <c r="U13" i="4"/>
  <c r="T13" i="4"/>
  <c r="AA12" i="4"/>
  <c r="Z12" i="4"/>
  <c r="Y12" i="4"/>
  <c r="X12" i="4"/>
  <c r="W12" i="4"/>
  <c r="V12" i="4"/>
  <c r="U12" i="4"/>
  <c r="T12" i="4"/>
  <c r="AA11" i="4"/>
  <c r="Z11" i="4"/>
  <c r="Y11" i="4"/>
  <c r="X11" i="4"/>
  <c r="W11" i="4"/>
  <c r="V11" i="4"/>
  <c r="U11" i="4"/>
  <c r="T11" i="4"/>
  <c r="AA10" i="4"/>
  <c r="Z10" i="4"/>
  <c r="Y10" i="4"/>
  <c r="X10" i="4"/>
  <c r="W10" i="4"/>
  <c r="V10" i="4"/>
  <c r="U10" i="4"/>
  <c r="T10" i="4"/>
  <c r="R27" i="4"/>
  <c r="Q27" i="4"/>
  <c r="P27" i="4"/>
  <c r="O27" i="4"/>
  <c r="N27" i="4"/>
  <c r="M27" i="4"/>
  <c r="L27" i="4"/>
  <c r="K27" i="4"/>
  <c r="R26" i="4"/>
  <c r="Q26" i="4"/>
  <c r="P26" i="4"/>
  <c r="O26" i="4"/>
  <c r="N26" i="4"/>
  <c r="M26" i="4"/>
  <c r="L26" i="4"/>
  <c r="K26" i="4"/>
  <c r="R25" i="4"/>
  <c r="Q25" i="4"/>
  <c r="P25" i="4"/>
  <c r="O25" i="4"/>
  <c r="N25" i="4"/>
  <c r="M25" i="4"/>
  <c r="L25" i="4"/>
  <c r="K25" i="4"/>
  <c r="R24" i="4"/>
  <c r="Q24" i="4"/>
  <c r="P24" i="4"/>
  <c r="O24" i="4"/>
  <c r="N24" i="4"/>
  <c r="M24" i="4"/>
  <c r="L24" i="4"/>
  <c r="K24" i="4"/>
  <c r="R23" i="4"/>
  <c r="Q23" i="4"/>
  <c r="P23" i="4"/>
  <c r="O23" i="4"/>
  <c r="N23" i="4"/>
  <c r="M23" i="4"/>
  <c r="L23" i="4"/>
  <c r="K23" i="4"/>
  <c r="R22" i="4"/>
  <c r="Q22" i="4"/>
  <c r="P22" i="4"/>
  <c r="O22" i="4"/>
  <c r="N22" i="4"/>
  <c r="M22" i="4"/>
  <c r="L22" i="4"/>
  <c r="K22" i="4"/>
  <c r="R21" i="4"/>
  <c r="Q21" i="4"/>
  <c r="P21" i="4"/>
  <c r="O21" i="4"/>
  <c r="N21" i="4"/>
  <c r="M21" i="4"/>
  <c r="L21" i="4"/>
  <c r="K21" i="4"/>
  <c r="R20" i="4"/>
  <c r="Q20" i="4"/>
  <c r="P20" i="4"/>
  <c r="O20" i="4"/>
  <c r="N20" i="4"/>
  <c r="M20" i="4"/>
  <c r="L20" i="4"/>
  <c r="K20" i="4"/>
  <c r="R17" i="4"/>
  <c r="Q17" i="4"/>
  <c r="P17" i="4"/>
  <c r="O17" i="4"/>
  <c r="N17" i="4"/>
  <c r="M17" i="4"/>
  <c r="L17" i="4"/>
  <c r="K17" i="4"/>
  <c r="R16" i="4"/>
  <c r="Q16" i="4"/>
  <c r="P16" i="4"/>
  <c r="O16" i="4"/>
  <c r="N16" i="4"/>
  <c r="M16" i="4"/>
  <c r="L16" i="4"/>
  <c r="K16" i="4"/>
  <c r="R15" i="4"/>
  <c r="Q15" i="4"/>
  <c r="P15" i="4"/>
  <c r="O15" i="4"/>
  <c r="N15" i="4"/>
  <c r="M15" i="4"/>
  <c r="L15" i="4"/>
  <c r="K15" i="4"/>
  <c r="R14" i="4"/>
  <c r="Q14" i="4"/>
  <c r="P14" i="4"/>
  <c r="O14" i="4"/>
  <c r="N14" i="4"/>
  <c r="M14" i="4"/>
  <c r="L14" i="4"/>
  <c r="K14" i="4"/>
  <c r="R13" i="4"/>
  <c r="Q13" i="4"/>
  <c r="P13" i="4"/>
  <c r="O13" i="4"/>
  <c r="N13" i="4"/>
  <c r="M13" i="4"/>
  <c r="L13" i="4"/>
  <c r="K13" i="4"/>
  <c r="R12" i="4"/>
  <c r="Q12" i="4"/>
  <c r="P12" i="4"/>
  <c r="O12" i="4"/>
  <c r="N12" i="4"/>
  <c r="M12" i="4"/>
  <c r="L12" i="4"/>
  <c r="K12" i="4"/>
  <c r="R11" i="4"/>
  <c r="Q11" i="4"/>
  <c r="P11" i="4"/>
  <c r="O11" i="4"/>
  <c r="N11" i="4"/>
  <c r="M11" i="4"/>
  <c r="L11" i="4"/>
  <c r="K11" i="4"/>
  <c r="R10" i="4"/>
  <c r="Q10" i="4"/>
  <c r="P10" i="4"/>
  <c r="O10" i="4"/>
  <c r="N10" i="4"/>
  <c r="M10" i="4"/>
  <c r="L10" i="4"/>
  <c r="K10" i="4"/>
  <c r="B28" i="2"/>
  <c r="C1" i="6"/>
  <c r="B2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D1" i="6"/>
  <c r="E1" i="6" s="1"/>
  <c r="F1" i="6" s="1"/>
  <c r="G1" i="6" s="1"/>
  <c r="H1" i="6" s="1"/>
  <c r="I1" i="6" s="1"/>
  <c r="J1" i="6" s="1"/>
  <c r="K1" i="6" s="1"/>
  <c r="L1" i="6" s="1"/>
  <c r="L28" i="6" s="1"/>
  <c r="L6" i="2"/>
  <c r="K6" i="2"/>
  <c r="J6" i="2"/>
  <c r="I6" i="2"/>
  <c r="H6" i="2"/>
  <c r="G6" i="2"/>
  <c r="F6" i="2"/>
  <c r="E6" i="2"/>
  <c r="D6" i="2"/>
  <c r="C6" i="2"/>
  <c r="B6" i="2"/>
  <c r="C6" i="1"/>
  <c r="B7" i="1" s="1"/>
  <c r="B9" i="1" s="1"/>
  <c r="B2" i="4" s="1"/>
  <c r="B6" i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M6" i="2"/>
  <c r="B7" i="2"/>
  <c r="C7" i="2"/>
  <c r="D7" i="2"/>
  <c r="E7" i="2"/>
  <c r="F7" i="2"/>
  <c r="G7" i="2"/>
  <c r="H7" i="2"/>
  <c r="I7" i="2"/>
  <c r="J7" i="2"/>
  <c r="K7" i="2"/>
  <c r="L7" i="2"/>
  <c r="M7" i="2"/>
  <c r="F28" i="2" l="1"/>
  <c r="G28" i="2"/>
  <c r="L8" i="2"/>
  <c r="K28" i="2"/>
  <c r="J28" i="2"/>
  <c r="B8" i="2"/>
  <c r="C8" i="2"/>
  <c r="H8" i="2"/>
  <c r="G8" i="2"/>
  <c r="C28" i="2"/>
  <c r="J8" i="2"/>
  <c r="K8" i="2"/>
  <c r="D28" i="2"/>
  <c r="F8" i="2"/>
  <c r="E28" i="2"/>
  <c r="H28" i="2"/>
  <c r="D8" i="2"/>
  <c r="I8" i="2"/>
  <c r="E8" i="2"/>
  <c r="I28" i="2"/>
  <c r="E28" i="6"/>
  <c r="F28" i="6"/>
  <c r="I28" i="6"/>
  <c r="G28" i="6"/>
  <c r="J28" i="6"/>
  <c r="C28" i="6"/>
  <c r="K28" i="6"/>
  <c r="H28" i="6"/>
  <c r="D28" i="6"/>
  <c r="C30" i="6"/>
  <c r="B2" i="7" s="1"/>
  <c r="C30" i="2" l="1"/>
  <c r="C31" i="2" s="1"/>
  <c r="B3" i="4"/>
  <c r="C26" i="4" s="1"/>
  <c r="B3" i="7"/>
  <c r="G27" i="7" s="1"/>
  <c r="D20" i="7"/>
  <c r="H25" i="7"/>
  <c r="B26" i="7"/>
  <c r="H16" i="7"/>
  <c r="D24" i="7"/>
  <c r="B27" i="4"/>
  <c r="D25" i="4"/>
  <c r="H21" i="4"/>
  <c r="I20" i="4"/>
  <c r="B17" i="4"/>
  <c r="D15" i="4"/>
  <c r="E14" i="4"/>
  <c r="H11" i="4"/>
  <c r="I10" i="4"/>
  <c r="C15" i="4"/>
  <c r="H10" i="4"/>
  <c r="H27" i="4"/>
  <c r="B25" i="4"/>
  <c r="E22" i="4"/>
  <c r="F21" i="4"/>
  <c r="C14" i="4"/>
  <c r="E12" i="4"/>
  <c r="G10" i="4"/>
  <c r="H26" i="4"/>
  <c r="D22" i="4"/>
  <c r="G17" i="4"/>
  <c r="H16" i="4"/>
  <c r="I15" i="4"/>
  <c r="B14" i="4"/>
  <c r="C13" i="4"/>
  <c r="F27" i="4"/>
  <c r="C22" i="4"/>
  <c r="E20" i="4"/>
  <c r="G16" i="4"/>
  <c r="I14" i="4"/>
  <c r="B13" i="4"/>
  <c r="G25" i="4"/>
  <c r="H24" i="4"/>
  <c r="B22" i="4"/>
  <c r="D20" i="4"/>
  <c r="F16" i="4"/>
  <c r="H14" i="4"/>
  <c r="E16" i="4"/>
  <c r="I12" i="4"/>
  <c r="C10" i="4"/>
  <c r="D26" i="4"/>
  <c r="G23" i="4"/>
  <c r="I21" i="4"/>
  <c r="F14" i="4"/>
  <c r="G13" i="4"/>
  <c r="I11" i="4"/>
  <c r="I27" i="4"/>
  <c r="B26" i="4"/>
  <c r="C25" i="4"/>
  <c r="F22" i="4"/>
  <c r="G21" i="4"/>
  <c r="H20" i="4"/>
  <c r="I17" i="4"/>
  <c r="B16" i="4"/>
  <c r="D14" i="4"/>
  <c r="I26" i="4"/>
  <c r="G20" i="4"/>
  <c r="I16" i="4"/>
  <c r="B15" i="4"/>
  <c r="D13" i="4"/>
  <c r="F11" i="4"/>
  <c r="F20" i="4"/>
  <c r="D12" i="4"/>
  <c r="G26" i="4"/>
  <c r="H25" i="4"/>
  <c r="I24" i="4"/>
  <c r="B23" i="4"/>
  <c r="H15" i="4"/>
  <c r="C12" i="4"/>
  <c r="E10" i="4"/>
  <c r="F26" i="4"/>
  <c r="I23" i="4"/>
  <c r="C21" i="4"/>
  <c r="I13" i="4"/>
  <c r="C11" i="4"/>
  <c r="D27" i="4"/>
  <c r="E26" i="4"/>
  <c r="F25" i="4"/>
  <c r="G24" i="4"/>
  <c r="B21" i="4"/>
  <c r="C20" i="4"/>
  <c r="D17" i="4"/>
  <c r="F15" i="4"/>
  <c r="G14" i="4"/>
  <c r="H13" i="4"/>
  <c r="E25" i="4"/>
  <c r="F24" i="4"/>
  <c r="H22" i="4"/>
  <c r="C17" i="4"/>
  <c r="E15" i="4"/>
  <c r="H12" i="4"/>
  <c r="C21" i="7" l="1"/>
  <c r="B10" i="7"/>
  <c r="D13" i="7"/>
  <c r="G22" i="4"/>
  <c r="I20" i="7"/>
  <c r="C27" i="4"/>
  <c r="I22" i="4"/>
  <c r="G15" i="4"/>
  <c r="F17" i="4"/>
  <c r="C23" i="4"/>
  <c r="G11" i="4"/>
  <c r="E23" i="4"/>
  <c r="D16" i="4"/>
  <c r="D10" i="4"/>
  <c r="E27" i="4"/>
  <c r="F10" i="4"/>
  <c r="B24" i="4"/>
  <c r="D23" i="4"/>
  <c r="G12" i="4"/>
  <c r="F23" i="4"/>
  <c r="F26" i="7"/>
  <c r="B10" i="4"/>
  <c r="B11" i="4"/>
  <c r="H23" i="4"/>
  <c r="E17" i="4"/>
  <c r="D21" i="4"/>
  <c r="G27" i="4"/>
  <c r="F12" i="4"/>
  <c r="D24" i="4"/>
  <c r="B20" i="4"/>
  <c r="B12" i="4"/>
  <c r="D11" i="4"/>
  <c r="E11" i="4"/>
  <c r="I25" i="4"/>
  <c r="C24" i="4"/>
  <c r="F13" i="4"/>
  <c r="E24" i="4"/>
  <c r="E15" i="7"/>
  <c r="C25" i="7"/>
  <c r="H13" i="7"/>
  <c r="F10" i="7"/>
  <c r="B24" i="7"/>
  <c r="C14" i="7"/>
  <c r="F15" i="7"/>
  <c r="H20" i="7"/>
  <c r="C22" i="7"/>
  <c r="B17" i="7"/>
  <c r="D11" i="7"/>
  <c r="B14" i="7"/>
  <c r="I17" i="7"/>
  <c r="I11" i="7"/>
  <c r="B21" i="7"/>
  <c r="C12" i="7"/>
  <c r="E24" i="7"/>
  <c r="B22" i="7"/>
  <c r="C10" i="7"/>
  <c r="H22" i="7"/>
  <c r="E21" i="7"/>
  <c r="H27" i="7"/>
  <c r="C26" i="7"/>
  <c r="I10" i="7"/>
  <c r="F21" i="7"/>
  <c r="B25" i="7"/>
  <c r="G25" i="7"/>
  <c r="F17" i="7"/>
  <c r="F13" i="7"/>
  <c r="F20" i="7"/>
  <c r="F11" i="7"/>
  <c r="D17" i="7"/>
  <c r="D15" i="7"/>
  <c r="D25" i="7"/>
  <c r="D14" i="7"/>
  <c r="B23" i="7"/>
  <c r="H24" i="7"/>
  <c r="B13" i="7"/>
  <c r="I27" i="7"/>
  <c r="C11" i="7"/>
  <c r="I23" i="7"/>
  <c r="E11" i="7"/>
  <c r="C15" i="7"/>
  <c r="H11" i="7"/>
  <c r="G24" i="7"/>
  <c r="E14" i="7"/>
  <c r="B27" i="7"/>
  <c r="H26" i="7"/>
  <c r="G20" i="7"/>
  <c r="I26" i="7"/>
  <c r="E21" i="4"/>
  <c r="H17" i="4"/>
  <c r="E13" i="4"/>
  <c r="C16" i="4"/>
  <c r="C20" i="7"/>
  <c r="B20" i="7"/>
  <c r="G23" i="7"/>
  <c r="H23" i="7"/>
  <c r="F23" i="7"/>
  <c r="E27" i="7"/>
  <c r="E22" i="7"/>
  <c r="I24" i="7"/>
  <c r="H21" i="7"/>
  <c r="B11" i="7"/>
  <c r="D27" i="7"/>
  <c r="G17" i="7"/>
  <c r="E16" i="7"/>
  <c r="H17" i="7"/>
  <c r="C27" i="7"/>
  <c r="H14" i="7"/>
  <c r="D10" i="7"/>
  <c r="E10" i="7"/>
  <c r="F14" i="7"/>
  <c r="G13" i="7"/>
  <c r="I22" i="7"/>
  <c r="I13" i="7"/>
  <c r="G26" i="7"/>
  <c r="E25" i="7"/>
  <c r="H10" i="7"/>
  <c r="G22" i="7"/>
  <c r="B15" i="7"/>
  <c r="H15" i="7"/>
  <c r="C13" i="7"/>
  <c r="I21" i="7"/>
  <c r="E23" i="7"/>
  <c r="F24" i="7"/>
  <c r="G15" i="7"/>
  <c r="C16" i="7"/>
  <c r="C24" i="7"/>
  <c r="I15" i="7"/>
  <c r="I25" i="7"/>
  <c r="D16" i="7"/>
  <c r="I16" i="7"/>
  <c r="H12" i="7"/>
  <c r="F27" i="7"/>
  <c r="D12" i="7"/>
  <c r="C17" i="7"/>
  <c r="E20" i="7"/>
  <c r="B12" i="7"/>
  <c r="E13" i="7"/>
  <c r="F22" i="7"/>
  <c r="C23" i="7"/>
  <c r="G16" i="7"/>
  <c r="D22" i="7"/>
  <c r="I14" i="7"/>
  <c r="G10" i="7"/>
  <c r="G21" i="7"/>
  <c r="G11" i="7"/>
  <c r="F12" i="7"/>
  <c r="I12" i="7"/>
  <c r="F25" i="7"/>
  <c r="E17" i="7"/>
  <c r="E12" i="7"/>
  <c r="F16" i="7"/>
  <c r="G14" i="7"/>
  <c r="E26" i="7"/>
  <c r="G12" i="7"/>
  <c r="B16" i="7"/>
  <c r="D26" i="7"/>
  <c r="D21" i="7"/>
  <c r="D23" i="7"/>
</calcChain>
</file>

<file path=xl/sharedStrings.xml><?xml version="1.0" encoding="utf-8"?>
<sst xmlns="http://schemas.openxmlformats.org/spreadsheetml/2006/main" count="378" uniqueCount="163">
  <si>
    <t>Replicate 1</t>
  </si>
  <si>
    <t>Replicate 2</t>
  </si>
  <si>
    <t>Replicate 3</t>
  </si>
  <si>
    <t>Replicate 4</t>
  </si>
  <si>
    <t>Arith. Mean</t>
  </si>
  <si>
    <t>Corrected Abs600</t>
  </si>
  <si>
    <t>Reference OD600</t>
  </si>
  <si>
    <t>Gold cells are calculated</t>
  </si>
  <si>
    <t>Corrected value is particle-only contribution</t>
  </si>
  <si>
    <t>Corrected value = scaling factor * measured value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</si>
  <si>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</si>
  <si>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</si>
  <si>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</si>
  <si>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</si>
  <si>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</si>
  <si>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</si>
  <si>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</si>
  <si>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</si>
  <si>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</si>
  <si>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OD600/Abs600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</si>
  <si>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</si>
  <si>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</si>
  <si>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</si>
  <si>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</si>
  <si>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Hour 0:</t>
  </si>
  <si>
    <t>Hour 6:</t>
  </si>
  <si>
    <t>H2O</t>
  </si>
  <si>
    <t>Enter Abs600 absorbance measurements into blue cells</t>
  </si>
  <si>
    <t>Raw Plate Readings</t>
  </si>
  <si>
    <t>If you followed the recommended plate layout:</t>
  </si>
  <si>
    <t>They will automatically propagate into the correct locations in the Fluorescence Measurement Sheet</t>
  </si>
  <si>
    <t>Colony 1, Replicate 1</t>
  </si>
  <si>
    <t>Colony 1, Replicate 4</t>
  </si>
  <si>
    <t>Colony 1, Replicate 3</t>
  </si>
  <si>
    <t>Colony 1, Replicate 2</t>
  </si>
  <si>
    <t>Copy fluorescence and Abs600 measurements from your plate reader into blue cells</t>
  </si>
  <si>
    <t>Colony 2, Replicate 1</t>
  </si>
  <si>
    <t>Colony 2, Replicate 2</t>
  </si>
  <si>
    <t>Colony 2, Replicate 3</t>
  </si>
  <si>
    <t>Colony 2, Replicate 4</t>
  </si>
  <si>
    <t>Device 1</t>
  </si>
  <si>
    <t>Device 2</t>
  </si>
  <si>
    <t>Device 3</t>
  </si>
  <si>
    <t>Device 4</t>
  </si>
  <si>
    <t>Device 5</t>
  </si>
  <si>
    <t>Device 6</t>
  </si>
  <si>
    <t>LB + Chlor (blank)</t>
  </si>
  <si>
    <t>Neg. Control</t>
  </si>
  <si>
    <t>Pos. Control</t>
  </si>
  <si>
    <t>Fluorescence Raw Readings:</t>
  </si>
  <si>
    <t>Abs600 Raw Readings:</t>
  </si>
  <si>
    <t>Enter fluorescence and Abs600 measurements into blue cells on "Raw Plate Reader Measurements"</t>
  </si>
  <si>
    <t>A1</t>
  </si>
  <si>
    <t>B1</t>
  </si>
  <si>
    <t>C3</t>
  </si>
  <si>
    <t>C2</t>
  </si>
  <si>
    <t>C1</t>
  </si>
  <si>
    <t>D1</t>
  </si>
  <si>
    <t>E1</t>
  </si>
  <si>
    <t>F1</t>
  </si>
  <si>
    <t>G1</t>
  </si>
  <si>
    <t>H1</t>
  </si>
  <si>
    <t>A2</t>
  </si>
  <si>
    <t>B2</t>
  </si>
  <si>
    <t>D2</t>
  </si>
  <si>
    <t>E2</t>
  </si>
  <si>
    <t>F2</t>
  </si>
  <si>
    <t>G2</t>
  </si>
  <si>
    <t>H2</t>
  </si>
  <si>
    <t>A3</t>
  </si>
  <si>
    <t>A4</t>
  </si>
  <si>
    <t>A5</t>
  </si>
  <si>
    <t>A6</t>
  </si>
  <si>
    <t>A7</t>
  </si>
  <si>
    <t>A8</t>
  </si>
  <si>
    <t>A9</t>
  </si>
  <si>
    <t>B3</t>
  </si>
  <si>
    <t>B4</t>
  </si>
  <si>
    <t>B5</t>
  </si>
  <si>
    <t>B6</t>
  </si>
  <si>
    <t>B7</t>
  </si>
  <si>
    <t>B8</t>
  </si>
  <si>
    <t>B9</t>
  </si>
  <si>
    <t>C4</t>
  </si>
  <si>
    <t>C5</t>
  </si>
  <si>
    <t>C6</t>
  </si>
  <si>
    <t>C7</t>
  </si>
  <si>
    <t>C8</t>
  </si>
  <si>
    <t>C9</t>
  </si>
  <si>
    <t>D3</t>
  </si>
  <si>
    <t>D4</t>
  </si>
  <si>
    <t>D5</t>
  </si>
  <si>
    <t>D6</t>
  </si>
  <si>
    <t>D7</t>
  </si>
  <si>
    <t>D8</t>
  </si>
  <si>
    <t>D9</t>
  </si>
  <si>
    <t>E3</t>
  </si>
  <si>
    <t>E4</t>
  </si>
  <si>
    <t>E5</t>
  </si>
  <si>
    <t>E6</t>
  </si>
  <si>
    <t>E7</t>
  </si>
  <si>
    <t>E8</t>
  </si>
  <si>
    <t>E9</t>
  </si>
  <si>
    <t>F3</t>
  </si>
  <si>
    <t>F4</t>
  </si>
  <si>
    <t>F5</t>
  </si>
  <si>
    <t>F6</t>
  </si>
  <si>
    <t>F7</t>
  </si>
  <si>
    <t>F8</t>
  </si>
  <si>
    <t>F9</t>
  </si>
  <si>
    <t>G3</t>
  </si>
  <si>
    <t>G4</t>
  </si>
  <si>
    <t>G5</t>
  </si>
  <si>
    <t>G6</t>
  </si>
  <si>
    <t>G7</t>
  </si>
  <si>
    <t>G8</t>
  </si>
  <si>
    <t>G9</t>
  </si>
  <si>
    <t>H3</t>
  </si>
  <si>
    <t>H4</t>
  </si>
  <si>
    <t>H5</t>
  </si>
  <si>
    <t>H6</t>
  </si>
  <si>
    <t>H7</t>
  </si>
  <si>
    <t>H8</t>
  </si>
  <si>
    <t>H9</t>
  </si>
  <si>
    <t>Number of Particles</t>
  </si>
  <si>
    <t>Enter Abs600 measurements into blue cells</t>
  </si>
  <si>
    <t>Particles / OD</t>
  </si>
  <si>
    <t>Reference value is for 100uL of LUDOX CL-X in a well of a standard 96-well flat-bottom black with clear bottom plate</t>
  </si>
  <si>
    <t>Mean particles / Abs600</t>
  </si>
  <si>
    <t>Assumed plate well pattern:</t>
  </si>
  <si>
    <t>Particles / Abs600</t>
  </si>
  <si>
    <t>OD600 / Abs600</t>
  </si>
  <si>
    <t>These are imported from the prior sheets</t>
  </si>
  <si>
    <t>uM Fluorescein / OD</t>
  </si>
  <si>
    <t>Fluorescein/a.u.</t>
  </si>
  <si>
    <t>Mean uM fluorescein / a.u.:</t>
  </si>
  <si>
    <t>uM Fluorescein / a.u.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</si>
  <si>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</si>
  <si>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</si>
  <si>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</si>
  <si>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</si>
  <si>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</si>
  <si>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</si>
  <si>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</si>
  <si>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</si>
  <si>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Spheres/0.55 mL</t>
  </si>
  <si>
    <t>Dilution X:</t>
  </si>
  <si>
    <t>Resuspend volume mL:</t>
  </si>
  <si>
    <t>Total volume mL:</t>
  </si>
  <si>
    <t>Particles / mL:</t>
  </si>
  <si>
    <t>Arith. Net Mean</t>
  </si>
  <si>
    <t>Fluorescein uM</t>
  </si>
  <si>
    <t>Initial Molarity</t>
  </si>
  <si>
    <t>Molecules / Mole</t>
  </si>
  <si>
    <t>Well volume (L):</t>
  </si>
  <si>
    <t>Initial Molecules:</t>
  </si>
  <si>
    <t>Fluorescein uM --&gt; MEFL calculation:</t>
  </si>
  <si>
    <t>MEFL / uM</t>
  </si>
  <si>
    <t>LUDOX CL-X</t>
  </si>
  <si>
    <t>Well volume (mL)</t>
  </si>
  <si>
    <t>Initial particles:</t>
  </si>
  <si>
    <t>uM Fluorescein/a.u.</t>
  </si>
  <si>
    <t>Gold cells are calculated from values on other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</si>
</sst>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E+00"/>
  </numFmts>
  <fonts count="1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i/>
      <sz val="11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11" fontId="0" fillId="0" borderId="0" xfId="0" applyNumberFormat="1"/>
    <xf numFmtId="0" fontId="5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7" fillId="0" borderId="2" xfId="0" applyFont="1" applyBorder="1"/>
    <xf numFmtId="0" fontId="7" fillId="0" borderId="0" xfId="0" applyFont="1"/>
    <xf numFmtId="11" fontId="5" fillId="0" borderId="0" xfId="0" applyNumberFormat="1" applyFont="1"/>
    <xf numFmtId="11" fontId="0" fillId="3" borderId="3" xfId="0" applyNumberFormat="1" applyFill="1" applyBorder="1"/>
    <xf numFmtId="2" fontId="0" fillId="3" borderId="3" xfId="0" applyNumberFormat="1" applyFill="1" applyBorder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3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165" fontId="11" fillId="3" borderId="1" xfId="0" applyNumberFormat="1" applyFont="1" applyFill="1" applyBorder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235294117.64705887</c:v>
                </c:pt>
                <c:pt idx="1">
                  <c:v>117647058.82352944</c:v>
                </c:pt>
                <c:pt idx="2">
                  <c:v>58823529.411764719</c:v>
                </c:pt>
                <c:pt idx="3">
                  <c:v>29411764.705882359</c:v>
                </c:pt>
                <c:pt idx="4">
                  <c:v>14705882.35294118</c:v>
                </c:pt>
                <c:pt idx="5">
                  <c:v>7352941.1764705898</c:v>
                </c:pt>
                <c:pt idx="6">
                  <c:v>3676470.5882352949</c:v>
                </c:pt>
                <c:pt idx="7">
                  <c:v>1838235.2941176475</c:v>
                </c:pt>
                <c:pt idx="8">
                  <c:v>919117.64705882373</c:v>
                </c:pt>
                <c:pt idx="9">
                  <c:v>459558.82352941186</c:v>
                </c:pt>
                <c:pt idx="10">
                  <c:v>229779.41176470593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25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235294117.64705887</c:v>
                </c:pt>
                <c:pt idx="1">
                  <c:v>117647058.82352944</c:v>
                </c:pt>
                <c:pt idx="2">
                  <c:v>58823529.411764719</c:v>
                </c:pt>
                <c:pt idx="3">
                  <c:v>29411764.705882359</c:v>
                </c:pt>
                <c:pt idx="4">
                  <c:v>14705882.35294118</c:v>
                </c:pt>
                <c:pt idx="5">
                  <c:v>7352941.1764705898</c:v>
                </c:pt>
                <c:pt idx="6">
                  <c:v>3676470.5882352949</c:v>
                </c:pt>
                <c:pt idx="7">
                  <c:v>1838235.2941176475</c:v>
                </c:pt>
                <c:pt idx="8">
                  <c:v>919117.64705882373</c:v>
                </c:pt>
                <c:pt idx="9">
                  <c:v>459558.82352941186</c:v>
                </c:pt>
                <c:pt idx="10">
                  <c:v>229779.41176470593</c:v>
                </c:pt>
              </c:numCache>
            </c:numRef>
          </c:xVal>
          <c:yVal>
            <c:numRef>
              <c:f>'Particle standard curve'!$B$6:$L$6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5.6640625" customWidth="1"/>
    <col min="2" max="2" width="10.33203125" customWidth="1"/>
  </cols>
  <sheetData>
    <row r="1" spans="1:7" x14ac:dyDescent="0.2">
      <c r="B1" t="s">
        <v>158</v>
      </c>
      <c r="C1" t="s">
        <v>26</v>
      </c>
    </row>
    <row r="2" spans="1:7" x14ac:dyDescent="0.2">
      <c r="A2" t="s">
        <v>0</v>
      </c>
      <c r="B2" s="22"/>
      <c r="C2" s="22"/>
      <c r="E2" s="11" t="s">
        <v>27</v>
      </c>
    </row>
    <row r="3" spans="1:7" x14ac:dyDescent="0.2">
      <c r="A3" t="s">
        <v>1</v>
      </c>
      <c r="B3" s="22"/>
      <c r="C3" s="22"/>
      <c r="E3" s="11" t="s">
        <v>7</v>
      </c>
    </row>
    <row r="4" spans="1:7" x14ac:dyDescent="0.2">
      <c r="A4" t="s">
        <v>2</v>
      </c>
      <c r="B4" s="22"/>
      <c r="C4" s="22"/>
    </row>
    <row r="5" spans="1:7" x14ac:dyDescent="0.2">
      <c r="A5" t="s">
        <v>3</v>
      </c>
      <c r="B5" s="22"/>
      <c r="C5" s="22"/>
    </row>
    <row r="6" spans="1:7" x14ac:dyDescent="0.2">
      <c r="A6" t="s">
        <v>4</v>
      </c>
      <c r="B6" s="23" t="e">
        <f>AVERAGE(B2:B5)</f>
        <v>#DIV/0!</v>
      </c>
      <c r="C6" s="23" t="e">
        <f>AVERAGE(C2:C5)</f>
        <v>#DIV/0!</v>
      </c>
    </row>
    <row r="7" spans="1:7" x14ac:dyDescent="0.2">
      <c r="A7" t="s">
        <v>5</v>
      </c>
      <c r="B7" s="24" t="e">
        <f>$B$6-$C$6</f>
        <v>#DIV/0!</v>
      </c>
      <c r="E7" s="7" t="s">
        <v>8</v>
      </c>
    </row>
    <row r="8" spans="1:7" x14ac:dyDescent="0.2">
      <c r="A8" t="s">
        <v>6</v>
      </c>
      <c r="B8" s="32">
        <v>6.3E-2</v>
      </c>
      <c r="E8" s="18" t="s">
        <v>127</v>
      </c>
    </row>
    <row r="9" spans="1:7" x14ac:dyDescent="0.2">
      <c r="A9" t="s">
        <v>19</v>
      </c>
      <c r="B9" s="24" t="e">
        <f>$B$8/$B$7</f>
        <v>#DIV/0!</v>
      </c>
      <c r="E9" s="7" t="s">
        <v>9</v>
      </c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5"/>
      <c r="C14" s="5"/>
      <c r="D14" s="5"/>
      <c r="E14" s="5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124</v>
      </c>
      <c r="B1" s="21">
        <f>T30/2</f>
        <v>235294117.64705887</v>
      </c>
      <c r="C1" s="21">
        <f>B1/2</f>
        <v>117647058.82352944</v>
      </c>
      <c r="D1" s="21">
        <f>C1/2</f>
        <v>58823529.411764719</v>
      </c>
      <c r="E1" s="21">
        <f>D1/2</f>
        <v>29411764.705882359</v>
      </c>
      <c r="F1" s="21">
        <f t="shared" ref="F1:L1" si="0">E1/2</f>
        <v>14705882.35294118</v>
      </c>
      <c r="G1" s="21">
        <f t="shared" si="0"/>
        <v>7352941.1764705898</v>
      </c>
      <c r="H1" s="21">
        <f t="shared" si="0"/>
        <v>3676470.5882352949</v>
      </c>
      <c r="I1" s="21">
        <f t="shared" si="0"/>
        <v>1838235.2941176475</v>
      </c>
      <c r="J1" s="21">
        <f t="shared" si="0"/>
        <v>919117.64705882373</v>
      </c>
      <c r="K1" s="21">
        <f t="shared" si="0"/>
        <v>459558.82352941186</v>
      </c>
      <c r="L1" s="21">
        <f t="shared" si="0"/>
        <v>229779.41176470593</v>
      </c>
      <c r="M1" s="2">
        <v>0</v>
      </c>
    </row>
    <row r="2" spans="1:17" x14ac:dyDescent="0.2">
      <c r="A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11" t="s">
        <v>125</v>
      </c>
    </row>
    <row r="3" spans="1:17" x14ac:dyDescent="0.2">
      <c r="A3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11" t="s">
        <v>7</v>
      </c>
    </row>
    <row r="4" spans="1:17" x14ac:dyDescent="0.2">
      <c r="A4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7" x14ac:dyDescent="0.2">
      <c r="A5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O5" s="7"/>
    </row>
    <row r="6" spans="1:17" x14ac:dyDescent="0.2">
      <c r="A6" t="s">
        <v>4</v>
      </c>
      <c r="B6" s="23" t="e">
        <f>AVERAGE(B2:B5)</f>
        <v>#DIV/0!</v>
      </c>
      <c r="C6" s="23" t="e">
        <f t="shared" ref="C6:M6" si="1">AVERAGE(C2:C5)</f>
        <v>#DIV/0!</v>
      </c>
      <c r="D6" s="23" t="e">
        <f t="shared" si="1"/>
        <v>#DIV/0!</v>
      </c>
      <c r="E6" s="23" t="e">
        <f t="shared" si="1"/>
        <v>#DIV/0!</v>
      </c>
      <c r="F6" s="23" t="e">
        <f t="shared" si="1"/>
        <v>#DIV/0!</v>
      </c>
      <c r="G6" s="23" t="e">
        <f t="shared" si="1"/>
        <v>#DIV/0!</v>
      </c>
      <c r="H6" s="23" t="e">
        <f t="shared" si="1"/>
        <v>#DIV/0!</v>
      </c>
      <c r="I6" s="23" t="e">
        <f t="shared" si="1"/>
        <v>#DIV/0!</v>
      </c>
      <c r="J6" s="23" t="e">
        <f t="shared" si="1"/>
        <v>#DIV/0!</v>
      </c>
      <c r="K6" s="23" t="e">
        <f t="shared" si="1"/>
        <v>#DIV/0!</v>
      </c>
      <c r="L6" s="23" t="e">
        <f t="shared" si="1"/>
        <v>#DIV/0!</v>
      </c>
      <c r="M6" s="23" t="e">
        <f t="shared" si="1"/>
        <v>#DIV/0!</v>
      </c>
    </row>
    <row r="7" spans="1:17" x14ac:dyDescent="0.2">
      <c r="A7" t="s">
        <v>11</v>
      </c>
      <c r="B7" s="23" t="e">
        <f>STDEV(B2:B5)</f>
        <v>#DIV/0!</v>
      </c>
      <c r="C7" s="23" t="e">
        <f t="shared" ref="C7:M7" si="2">STDEV(C2:C5)</f>
        <v>#DIV/0!</v>
      </c>
      <c r="D7" s="23" t="e">
        <f t="shared" si="2"/>
        <v>#DIV/0!</v>
      </c>
      <c r="E7" s="23" t="e">
        <f t="shared" si="2"/>
        <v>#DIV/0!</v>
      </c>
      <c r="F7" s="23" t="e">
        <f t="shared" si="2"/>
        <v>#DIV/0!</v>
      </c>
      <c r="G7" s="23" t="e">
        <f t="shared" si="2"/>
        <v>#DIV/0!</v>
      </c>
      <c r="H7" s="23" t="e">
        <f t="shared" si="2"/>
        <v>#DIV/0!</v>
      </c>
      <c r="I7" s="23" t="e">
        <f t="shared" si="2"/>
        <v>#DIV/0!</v>
      </c>
      <c r="J7" s="23" t="e">
        <f t="shared" si="2"/>
        <v>#DIV/0!</v>
      </c>
      <c r="K7" s="23" t="e">
        <f t="shared" si="2"/>
        <v>#DIV/0!</v>
      </c>
      <c r="L7" s="23" t="e">
        <f t="shared" si="2"/>
        <v>#DIV/0!</v>
      </c>
      <c r="M7" s="23" t="e">
        <f t="shared" si="2"/>
        <v>#DIV/0!</v>
      </c>
    </row>
    <row r="8" spans="1:17" x14ac:dyDescent="0.2">
      <c r="A8" t="s">
        <v>150</v>
      </c>
      <c r="B8" s="23" t="e">
        <f>B6-$M6</f>
        <v>#DIV/0!</v>
      </c>
      <c r="C8" s="23" t="e">
        <f t="shared" ref="C8:L8" si="3">C6-$M6</f>
        <v>#DIV/0!</v>
      </c>
      <c r="D8" s="23" t="e">
        <f t="shared" si="3"/>
        <v>#DIV/0!</v>
      </c>
      <c r="E8" s="23" t="e">
        <f t="shared" si="3"/>
        <v>#DIV/0!</v>
      </c>
      <c r="F8" s="23" t="e">
        <f t="shared" si="3"/>
        <v>#DIV/0!</v>
      </c>
      <c r="G8" s="23" t="e">
        <f t="shared" si="3"/>
        <v>#DIV/0!</v>
      </c>
      <c r="H8" s="23" t="e">
        <f t="shared" si="3"/>
        <v>#DIV/0!</v>
      </c>
      <c r="I8" s="23" t="e">
        <f t="shared" si="3"/>
        <v>#DIV/0!</v>
      </c>
      <c r="J8" s="23" t="e">
        <f t="shared" si="3"/>
        <v>#DIV/0!</v>
      </c>
      <c r="K8" s="23" t="e">
        <f t="shared" si="3"/>
        <v>#DIV/0!</v>
      </c>
      <c r="L8" s="23" t="e">
        <f t="shared" si="3"/>
        <v>#DIV/0!</v>
      </c>
      <c r="M8" s="25"/>
    </row>
    <row r="12" spans="1:17" x14ac:dyDescent="0.2">
      <c r="Q12" s="7" t="s">
        <v>13</v>
      </c>
    </row>
    <row r="13" spans="1:17" x14ac:dyDescent="0.2">
      <c r="Q13" s="7" t="s">
        <v>14</v>
      </c>
    </row>
    <row r="14" spans="1:17" x14ac:dyDescent="0.2">
      <c r="Q14" s="7" t="s">
        <v>15</v>
      </c>
    </row>
    <row r="15" spans="1:17" x14ac:dyDescent="0.2">
      <c r="Q15" s="7" t="s">
        <v>16</v>
      </c>
    </row>
    <row r="16" spans="1:17" x14ac:dyDescent="0.2">
      <c r="Q16" s="7" t="s">
        <v>17</v>
      </c>
    </row>
    <row r="21" spans="1:20" x14ac:dyDescent="0.2">
      <c r="R21" s="17" t="s">
        <v>143</v>
      </c>
    </row>
    <row r="22" spans="1:20" x14ac:dyDescent="0.2">
      <c r="R22" t="s">
        <v>142</v>
      </c>
      <c r="T22" s="6">
        <v>1200000000000</v>
      </c>
    </row>
    <row r="23" spans="1:20" x14ac:dyDescent="0.2">
      <c r="R23" t="s">
        <v>144</v>
      </c>
      <c r="T23">
        <f>1.8</f>
        <v>1.8</v>
      </c>
    </row>
    <row r="24" spans="1:20" x14ac:dyDescent="0.2">
      <c r="R24" t="s">
        <v>145</v>
      </c>
      <c r="T24" s="6">
        <f>0.55*T23*T22</f>
        <v>1188000000000.0002</v>
      </c>
    </row>
    <row r="25" spans="1:20" x14ac:dyDescent="0.2">
      <c r="R25" t="s">
        <v>147</v>
      </c>
      <c r="T25">
        <v>2.5499999999999998</v>
      </c>
    </row>
    <row r="26" spans="1:20" x14ac:dyDescent="0.2">
      <c r="R26" t="s">
        <v>146</v>
      </c>
      <c r="T26">
        <v>100</v>
      </c>
    </row>
    <row r="27" spans="1:20" x14ac:dyDescent="0.2">
      <c r="A27" t="s">
        <v>126</v>
      </c>
      <c r="R27" t="s">
        <v>148</v>
      </c>
      <c r="T27">
        <f>T26*T25</f>
        <v>254.99999999999997</v>
      </c>
    </row>
    <row r="28" spans="1:20" x14ac:dyDescent="0.2">
      <c r="A28" s="8" t="s">
        <v>124</v>
      </c>
      <c r="B28" s="21">
        <f>B1</f>
        <v>235294117.64705887</v>
      </c>
      <c r="C28" s="21">
        <f t="shared" ref="C28:L28" si="4">C1</f>
        <v>117647058.82352944</v>
      </c>
      <c r="D28" s="21">
        <f t="shared" si="4"/>
        <v>58823529.411764719</v>
      </c>
      <c r="E28" s="21">
        <f t="shared" si="4"/>
        <v>29411764.705882359</v>
      </c>
      <c r="F28" s="21">
        <f t="shared" si="4"/>
        <v>14705882.35294118</v>
      </c>
      <c r="G28" s="21">
        <f t="shared" si="4"/>
        <v>7352941.1764705898</v>
      </c>
      <c r="H28" s="21">
        <f t="shared" si="4"/>
        <v>3676470.5882352949</v>
      </c>
      <c r="I28" s="21">
        <f t="shared" si="4"/>
        <v>1838235.2941176475</v>
      </c>
      <c r="J28" s="21">
        <f t="shared" si="4"/>
        <v>919117.64705882373</v>
      </c>
      <c r="K28" s="21">
        <f t="shared" si="4"/>
        <v>459558.82352941186</v>
      </c>
      <c r="L28" s="21">
        <f t="shared" si="4"/>
        <v>229779.41176470593</v>
      </c>
      <c r="R28" t="s">
        <v>149</v>
      </c>
      <c r="T28" s="6">
        <f>T22/T27</f>
        <v>4705882352.9411774</v>
      </c>
    </row>
    <row r="29" spans="1:20" x14ac:dyDescent="0.2">
      <c r="A29" t="s">
        <v>128</v>
      </c>
      <c r="B29" s="15" t="str">
        <f>IF(ISNUMBER(B8),B1/B8,"---")</f>
        <v>---</v>
      </c>
      <c r="C29" s="15" t="str">
        <f t="shared" ref="C29:L29" si="5">IF(ISNUMBER(C8),C1/C8,"---")</f>
        <v>---</v>
      </c>
      <c r="D29" s="15" t="str">
        <f t="shared" si="5"/>
        <v>---</v>
      </c>
      <c r="E29" s="15" t="str">
        <f t="shared" si="5"/>
        <v>---</v>
      </c>
      <c r="F29" s="15" t="str">
        <f t="shared" si="5"/>
        <v>---</v>
      </c>
      <c r="G29" s="15" t="str">
        <f t="shared" si="5"/>
        <v>---</v>
      </c>
      <c r="H29" s="15" t="str">
        <f t="shared" si="5"/>
        <v>---</v>
      </c>
      <c r="I29" s="15" t="str">
        <f t="shared" si="5"/>
        <v>---</v>
      </c>
      <c r="J29" s="15" t="str">
        <f t="shared" si="5"/>
        <v>---</v>
      </c>
      <c r="K29" s="15" t="str">
        <f t="shared" si="5"/>
        <v>---</v>
      </c>
      <c r="L29" s="15" t="str">
        <f t="shared" si="5"/>
        <v>---</v>
      </c>
      <c r="R29" t="s">
        <v>159</v>
      </c>
      <c r="T29">
        <f>0.1</f>
        <v>0.1</v>
      </c>
    </row>
    <row r="30" spans="1:20" x14ac:dyDescent="0.2">
      <c r="A30" t="s">
        <v>18</v>
      </c>
      <c r="B30" s="6"/>
      <c r="C30" s="15" t="e">
        <f>AVERAGE(C29:G29)</f>
        <v>#DIV/0!</v>
      </c>
      <c r="D30" s="6"/>
      <c r="E30" s="6"/>
      <c r="F30" s="6"/>
      <c r="G30" s="6"/>
      <c r="H30" s="6"/>
      <c r="I30" s="6"/>
      <c r="J30" s="6"/>
      <c r="K30" s="6"/>
      <c r="L30" s="6"/>
      <c r="R30" t="s">
        <v>160</v>
      </c>
      <c r="T30" s="6">
        <f>T28*T29</f>
        <v>470588235.29411775</v>
      </c>
    </row>
    <row r="31" spans="1:20" x14ac:dyDescent="0.2">
      <c r="B31" s="6"/>
      <c r="C31" s="14" t="s">
        <v>22</v>
      </c>
      <c r="D31" s="6"/>
      <c r="E31" s="6"/>
      <c r="F31" s="6"/>
      <c r="G31" s="6"/>
      <c r="H31" s="6"/>
    </row>
    <row r="32" spans="1:20" x14ac:dyDescent="0.2">
      <c r="B32" s="6"/>
      <c r="C32" s="14" t="s">
        <v>23</v>
      </c>
      <c r="D32" s="6"/>
      <c r="E32" s="6"/>
      <c r="F32" s="6"/>
      <c r="G32" s="6"/>
      <c r="H32" s="6"/>
    </row>
    <row r="33" spans="2:8" x14ac:dyDescent="0.2">
      <c r="B33" s="6"/>
      <c r="C33" s="6"/>
      <c r="D33" s="6"/>
      <c r="E33" s="6"/>
      <c r="F33" s="6"/>
      <c r="G33" s="6"/>
      <c r="H33" s="6"/>
    </row>
    <row r="34" spans="2:8" x14ac:dyDescent="0.2">
      <c r="B34" s="6"/>
      <c r="D34" s="6"/>
      <c r="E34" s="6"/>
      <c r="F34" s="6"/>
      <c r="G34" s="6"/>
      <c r="H34" s="6"/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Q27" sqref="Q27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151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7">
        <f t="shared" si="0"/>
        <v>0.3125</v>
      </c>
      <c r="H1" s="27">
        <f t="shared" si="0"/>
        <v>0.15625</v>
      </c>
      <c r="I1" s="27">
        <f t="shared" si="0"/>
        <v>7.8125E-2</v>
      </c>
      <c r="J1" s="27">
        <f t="shared" si="0"/>
        <v>3.90625E-2</v>
      </c>
      <c r="K1" s="28">
        <f t="shared" si="0"/>
        <v>1.953125E-2</v>
      </c>
      <c r="L1" s="28">
        <f t="shared" si="0"/>
        <v>9.765625E-3</v>
      </c>
      <c r="M1" s="2">
        <v>0</v>
      </c>
    </row>
    <row r="2" spans="1:17" x14ac:dyDescent="0.2">
      <c r="A2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O2" s="11" t="s">
        <v>10</v>
      </c>
    </row>
    <row r="3" spans="1:17" x14ac:dyDescent="0.2">
      <c r="A3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O3" s="11" t="s">
        <v>7</v>
      </c>
    </row>
    <row r="4" spans="1:17" x14ac:dyDescent="0.2">
      <c r="A4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x14ac:dyDescent="0.2">
      <c r="A5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O5" s="7" t="s">
        <v>12</v>
      </c>
    </row>
    <row r="6" spans="1:17" x14ac:dyDescent="0.2">
      <c r="A6" t="s">
        <v>4</v>
      </c>
      <c r="B6" s="30" t="e">
        <f>AVERAGE(B2:B5)</f>
        <v>#DIV/0!</v>
      </c>
      <c r="C6" s="30" t="e">
        <f t="shared" ref="C6:M6" si="1">AVERAGE(C2:C5)</f>
        <v>#DIV/0!</v>
      </c>
      <c r="D6" s="30" t="e">
        <f t="shared" si="1"/>
        <v>#DIV/0!</v>
      </c>
      <c r="E6" s="30" t="e">
        <f t="shared" si="1"/>
        <v>#DIV/0!</v>
      </c>
      <c r="F6" s="30" t="e">
        <f t="shared" si="1"/>
        <v>#DIV/0!</v>
      </c>
      <c r="G6" s="30" t="e">
        <f t="shared" si="1"/>
        <v>#DIV/0!</v>
      </c>
      <c r="H6" s="30" t="e">
        <f t="shared" si="1"/>
        <v>#DIV/0!</v>
      </c>
      <c r="I6" s="30" t="e">
        <f t="shared" si="1"/>
        <v>#DIV/0!</v>
      </c>
      <c r="J6" s="30" t="e">
        <f t="shared" si="1"/>
        <v>#DIV/0!</v>
      </c>
      <c r="K6" s="30" t="e">
        <f t="shared" si="1"/>
        <v>#DIV/0!</v>
      </c>
      <c r="L6" s="30" t="e">
        <f t="shared" si="1"/>
        <v>#DIV/0!</v>
      </c>
      <c r="M6" s="30" t="e">
        <f t="shared" si="1"/>
        <v>#DIV/0!</v>
      </c>
    </row>
    <row r="7" spans="1:17" x14ac:dyDescent="0.2">
      <c r="A7" t="s">
        <v>11</v>
      </c>
      <c r="B7" s="30" t="e">
        <f>STDEV(B2:B5)</f>
        <v>#DIV/0!</v>
      </c>
      <c r="C7" s="30" t="e">
        <f t="shared" ref="C7:M7" si="2">STDEV(C2:C5)</f>
        <v>#DIV/0!</v>
      </c>
      <c r="D7" s="30" t="e">
        <f t="shared" si="2"/>
        <v>#DIV/0!</v>
      </c>
      <c r="E7" s="30" t="e">
        <f t="shared" si="2"/>
        <v>#DIV/0!</v>
      </c>
      <c r="F7" s="30" t="e">
        <f t="shared" si="2"/>
        <v>#DIV/0!</v>
      </c>
      <c r="G7" s="30" t="e">
        <f t="shared" si="2"/>
        <v>#DIV/0!</v>
      </c>
      <c r="H7" s="30" t="e">
        <f t="shared" si="2"/>
        <v>#DIV/0!</v>
      </c>
      <c r="I7" s="30" t="e">
        <f t="shared" si="2"/>
        <v>#DIV/0!</v>
      </c>
      <c r="J7" s="30" t="e">
        <f t="shared" si="2"/>
        <v>#DIV/0!</v>
      </c>
      <c r="K7" s="30" t="e">
        <f t="shared" si="2"/>
        <v>#DIV/0!</v>
      </c>
      <c r="L7" s="30" t="e">
        <f t="shared" si="2"/>
        <v>#DIV/0!</v>
      </c>
      <c r="M7" s="30" t="e">
        <f t="shared" si="2"/>
        <v>#DIV/0!</v>
      </c>
    </row>
    <row r="8" spans="1:17" x14ac:dyDescent="0.2">
      <c r="A8" t="s">
        <v>150</v>
      </c>
      <c r="B8" s="30" t="e">
        <f>B6-$M6</f>
        <v>#DIV/0!</v>
      </c>
      <c r="C8" s="30" t="e">
        <f t="shared" ref="C8:L8" si="3">C6-$M6</f>
        <v>#DIV/0!</v>
      </c>
      <c r="D8" s="30" t="e">
        <f t="shared" si="3"/>
        <v>#DIV/0!</v>
      </c>
      <c r="E8" s="30" t="e">
        <f t="shared" si="3"/>
        <v>#DIV/0!</v>
      </c>
      <c r="F8" s="30" t="e">
        <f t="shared" si="3"/>
        <v>#DIV/0!</v>
      </c>
      <c r="G8" s="30" t="e">
        <f t="shared" si="3"/>
        <v>#DIV/0!</v>
      </c>
      <c r="H8" s="30" t="e">
        <f t="shared" si="3"/>
        <v>#DIV/0!</v>
      </c>
      <c r="I8" s="30" t="e">
        <f t="shared" si="3"/>
        <v>#DIV/0!</v>
      </c>
      <c r="J8" s="30" t="e">
        <f t="shared" si="3"/>
        <v>#DIV/0!</v>
      </c>
      <c r="K8" s="30" t="e">
        <f t="shared" si="3"/>
        <v>#DIV/0!</v>
      </c>
      <c r="L8" s="30" t="e">
        <f t="shared" si="3"/>
        <v>#DIV/0!</v>
      </c>
      <c r="M8" s="31"/>
    </row>
    <row r="12" spans="1:17" x14ac:dyDescent="0.2">
      <c r="Q12" s="7" t="s">
        <v>13</v>
      </c>
    </row>
    <row r="13" spans="1:17" x14ac:dyDescent="0.2">
      <c r="Q13" s="7" t="s">
        <v>14</v>
      </c>
    </row>
    <row r="14" spans="1:17" x14ac:dyDescent="0.2">
      <c r="Q14" s="7" t="s">
        <v>15</v>
      </c>
    </row>
    <row r="15" spans="1:17" x14ac:dyDescent="0.2">
      <c r="Q15" s="7" t="s">
        <v>16</v>
      </c>
    </row>
    <row r="16" spans="1:17" x14ac:dyDescent="0.2">
      <c r="Q16" s="7" t="s">
        <v>17</v>
      </c>
    </row>
    <row r="21" spans="1:20" x14ac:dyDescent="0.2">
      <c r="R21" s="17" t="s">
        <v>156</v>
      </c>
    </row>
    <row r="22" spans="1:20" x14ac:dyDescent="0.2">
      <c r="R22" t="s">
        <v>152</v>
      </c>
      <c r="T22" s="6">
        <f>B1*0.000001</f>
        <v>9.9999999999999991E-6</v>
      </c>
    </row>
    <row r="23" spans="1:20" x14ac:dyDescent="0.2">
      <c r="R23" t="s">
        <v>153</v>
      </c>
      <c r="T23" s="6">
        <v>6.0221409000000001E+23</v>
      </c>
    </row>
    <row r="24" spans="1:20" x14ac:dyDescent="0.2">
      <c r="R24" t="s">
        <v>154</v>
      </c>
      <c r="T24" s="6">
        <f>0.0001</f>
        <v>1E-4</v>
      </c>
    </row>
    <row r="25" spans="1:20" x14ac:dyDescent="0.2">
      <c r="R25" t="s">
        <v>155</v>
      </c>
      <c r="T25" s="6">
        <f>T22*T23*T24</f>
        <v>602214090000000</v>
      </c>
    </row>
    <row r="26" spans="1:20" x14ac:dyDescent="0.2">
      <c r="R26" t="s">
        <v>157</v>
      </c>
      <c r="T26" s="6">
        <f>T25/(T24*1000000)</f>
        <v>6022140900000</v>
      </c>
    </row>
    <row r="27" spans="1:20" x14ac:dyDescent="0.2">
      <c r="A27" s="8" t="s">
        <v>134</v>
      </c>
      <c r="T27" s="6"/>
    </row>
    <row r="28" spans="1:20" x14ac:dyDescent="0.2">
      <c r="A28" t="s">
        <v>151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0" x14ac:dyDescent="0.2">
      <c r="A29" t="s">
        <v>161</v>
      </c>
      <c r="B29" s="15" t="str">
        <f>IF(ISNUMBER(B8),B1/B8,"---")</f>
        <v>---</v>
      </c>
      <c r="C29" s="15" t="str">
        <f t="shared" ref="C29:L29" si="5">IF(ISNUMBER(C8),C1/C8,"---")</f>
        <v>---</v>
      </c>
      <c r="D29" s="15" t="str">
        <f t="shared" si="5"/>
        <v>---</v>
      </c>
      <c r="E29" s="15" t="str">
        <f t="shared" si="5"/>
        <v>---</v>
      </c>
      <c r="F29" s="15" t="str">
        <f t="shared" si="5"/>
        <v>---</v>
      </c>
      <c r="G29" s="15" t="str">
        <f t="shared" si="5"/>
        <v>---</v>
      </c>
      <c r="H29" s="15" t="str">
        <f t="shared" si="5"/>
        <v>---</v>
      </c>
      <c r="I29" s="15" t="str">
        <f t="shared" si="5"/>
        <v>---</v>
      </c>
      <c r="J29" s="15" t="str">
        <f t="shared" si="5"/>
        <v>---</v>
      </c>
      <c r="K29" s="15" t="str">
        <f t="shared" si="5"/>
        <v>---</v>
      </c>
      <c r="L29" s="15" t="str">
        <f t="shared" si="5"/>
        <v>---</v>
      </c>
    </row>
    <row r="30" spans="1:20" x14ac:dyDescent="0.2">
      <c r="A30" t="s">
        <v>135</v>
      </c>
      <c r="B30" s="6"/>
      <c r="C30" s="15" t="e">
        <f>AVERAGE(C29:G29)</f>
        <v>#DIV/0!</v>
      </c>
      <c r="D30" s="6"/>
      <c r="E30" s="6"/>
      <c r="F30" s="6"/>
      <c r="G30" s="6"/>
      <c r="H30" s="6"/>
      <c r="I30" s="6"/>
      <c r="J30" s="6"/>
      <c r="K30" s="6"/>
      <c r="L30" s="6"/>
    </row>
    <row r="31" spans="1:20" x14ac:dyDescent="0.2">
      <c r="A31" t="s">
        <v>141</v>
      </c>
      <c r="B31" s="26"/>
      <c r="C31" s="15" t="e">
        <f>C30 * T26</f>
        <v>#DIV/0!</v>
      </c>
      <c r="D31" s="26"/>
      <c r="E31" s="26"/>
      <c r="F31" s="26"/>
      <c r="G31" s="26"/>
      <c r="H31" s="26"/>
      <c r="I31" s="26"/>
      <c r="J31" s="26"/>
      <c r="K31" s="26"/>
      <c r="L31" s="26"/>
    </row>
    <row r="32" spans="1:20" x14ac:dyDescent="0.2">
      <c r="B32" s="6"/>
      <c r="C32" s="14" t="s">
        <v>22</v>
      </c>
      <c r="D32" s="6"/>
      <c r="E32" s="6"/>
      <c r="F32" s="6"/>
      <c r="G32" s="6"/>
      <c r="H32" s="6"/>
    </row>
    <row r="33" spans="2:8" x14ac:dyDescent="0.2">
      <c r="B33" s="6"/>
      <c r="C33" s="14" t="s">
        <v>23</v>
      </c>
      <c r="D33" s="6"/>
      <c r="E33" s="6"/>
      <c r="F33" s="6"/>
      <c r="G33" s="6"/>
      <c r="H33" s="6"/>
    </row>
    <row r="34" spans="2:8" x14ac:dyDescent="0.2">
      <c r="B34" s="6"/>
      <c r="C34" s="6"/>
      <c r="D34" s="6"/>
      <c r="E34" s="6"/>
      <c r="F34" s="6"/>
      <c r="G34" s="6"/>
      <c r="H34" s="6"/>
    </row>
    <row r="35" spans="2:8" x14ac:dyDescent="0.2">
      <c r="B35" s="6"/>
      <c r="D35" s="6"/>
      <c r="E35" s="6"/>
      <c r="F35" s="6"/>
      <c r="G35" s="6"/>
      <c r="H35" s="6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M7" sqref="M7"/>
    </sheetView>
  </sheetViews>
  <sheetFormatPr baseColWidth="10" defaultRowHeight="15" x14ac:dyDescent="0.2"/>
  <cols>
    <col min="1" max="1" width="17.1640625" customWidth="1"/>
    <col min="2" max="10" width="9.83203125" customWidth="1"/>
    <col min="11" max="11" width="6.1640625" customWidth="1"/>
    <col min="12" max="12" width="17.1640625" customWidth="1"/>
    <col min="13" max="21" width="9.83203125" customWidth="1"/>
  </cols>
  <sheetData>
    <row r="1" spans="1:21" ht="19" x14ac:dyDescent="0.25">
      <c r="A1" s="13" t="s">
        <v>28</v>
      </c>
      <c r="C1" s="11" t="s">
        <v>29</v>
      </c>
    </row>
    <row r="2" spans="1:21" x14ac:dyDescent="0.2">
      <c r="C2" s="11" t="s">
        <v>35</v>
      </c>
    </row>
    <row r="3" spans="1:21" x14ac:dyDescent="0.2">
      <c r="C3" s="11" t="s">
        <v>30</v>
      </c>
    </row>
    <row r="5" spans="1:21" ht="16" x14ac:dyDescent="0.2">
      <c r="A5" s="19" t="s">
        <v>49</v>
      </c>
      <c r="L5" s="19" t="s">
        <v>50</v>
      </c>
    </row>
    <row r="6" spans="1:21" x14ac:dyDescent="0.2">
      <c r="A6" s="17" t="s">
        <v>24</v>
      </c>
      <c r="B6" t="s">
        <v>47</v>
      </c>
      <c r="C6" t="s">
        <v>48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45</v>
      </c>
      <c r="J6" t="s">
        <v>46</v>
      </c>
      <c r="L6" s="17" t="s">
        <v>24</v>
      </c>
      <c r="M6" t="s">
        <v>47</v>
      </c>
      <c r="N6" t="s">
        <v>48</v>
      </c>
      <c r="O6" t="s">
        <v>40</v>
      </c>
      <c r="P6" t="s">
        <v>41</v>
      </c>
      <c r="Q6" t="s">
        <v>42</v>
      </c>
      <c r="R6" t="s">
        <v>43</v>
      </c>
      <c r="S6" t="s">
        <v>44</v>
      </c>
      <c r="T6" t="s">
        <v>45</v>
      </c>
      <c r="U6" t="s">
        <v>46</v>
      </c>
    </row>
    <row r="7" spans="1:21" x14ac:dyDescent="0.2">
      <c r="A7" t="s">
        <v>31</v>
      </c>
      <c r="B7" s="3"/>
      <c r="C7" s="3"/>
      <c r="D7" s="3"/>
      <c r="E7" s="3"/>
      <c r="F7" s="3"/>
      <c r="G7" s="3"/>
      <c r="H7" s="3"/>
      <c r="I7" s="3"/>
      <c r="J7" s="3"/>
      <c r="L7" t="s">
        <v>31</v>
      </c>
      <c r="M7" s="3"/>
      <c r="N7" s="3"/>
      <c r="O7" s="3"/>
      <c r="P7" s="3"/>
      <c r="Q7" s="3"/>
      <c r="R7" s="3"/>
      <c r="S7" s="3"/>
      <c r="T7" s="3"/>
      <c r="U7" s="3"/>
    </row>
    <row r="8" spans="1:21" x14ac:dyDescent="0.2">
      <c r="A8" t="s">
        <v>34</v>
      </c>
      <c r="B8" s="3"/>
      <c r="C8" s="3"/>
      <c r="D8" s="3"/>
      <c r="E8" s="3"/>
      <c r="F8" s="3"/>
      <c r="G8" s="3"/>
      <c r="H8" s="3"/>
      <c r="I8" s="3"/>
      <c r="J8" s="3"/>
      <c r="L8" t="s">
        <v>34</v>
      </c>
      <c r="M8" s="3"/>
      <c r="N8" s="3"/>
      <c r="O8" s="3"/>
      <c r="P8" s="3"/>
      <c r="Q8" s="3"/>
      <c r="R8" s="3"/>
      <c r="S8" s="3"/>
      <c r="T8" s="3"/>
      <c r="U8" s="3"/>
    </row>
    <row r="9" spans="1:21" x14ac:dyDescent="0.2">
      <c r="A9" t="s">
        <v>33</v>
      </c>
      <c r="B9" s="3"/>
      <c r="C9" s="3"/>
      <c r="D9" s="3"/>
      <c r="E9" s="3"/>
      <c r="F9" s="3"/>
      <c r="G9" s="3"/>
      <c r="H9" s="3"/>
      <c r="I9" s="3"/>
      <c r="J9" s="3"/>
      <c r="L9" t="s">
        <v>33</v>
      </c>
      <c r="M9" s="3"/>
      <c r="N9" s="3"/>
      <c r="O9" s="3"/>
      <c r="P9" s="3"/>
      <c r="Q9" s="3"/>
      <c r="R9" s="3"/>
      <c r="S9" s="3"/>
      <c r="T9" s="3"/>
      <c r="U9" s="3"/>
    </row>
    <row r="10" spans="1:21" x14ac:dyDescent="0.2">
      <c r="A10" t="s">
        <v>32</v>
      </c>
      <c r="B10" s="3"/>
      <c r="C10" s="3"/>
      <c r="D10" s="3"/>
      <c r="E10" s="3"/>
      <c r="F10" s="3"/>
      <c r="G10" s="3"/>
      <c r="H10" s="3"/>
      <c r="I10" s="3"/>
      <c r="J10" s="3"/>
      <c r="L10" t="s">
        <v>32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">
      <c r="A11" t="s">
        <v>36</v>
      </c>
      <c r="B11" s="3"/>
      <c r="C11" s="3"/>
      <c r="D11" s="3"/>
      <c r="E11" s="3"/>
      <c r="F11" s="3"/>
      <c r="G11" s="3"/>
      <c r="H11" s="3"/>
      <c r="I11" s="3"/>
      <c r="J11" s="3"/>
      <c r="L11" t="s">
        <v>36</v>
      </c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t="s">
        <v>37</v>
      </c>
      <c r="B12" s="3"/>
      <c r="C12" s="3"/>
      <c r="D12" s="3"/>
      <c r="E12" s="3"/>
      <c r="F12" s="3"/>
      <c r="G12" s="3"/>
      <c r="H12" s="3"/>
      <c r="I12" s="3"/>
      <c r="J12" s="3"/>
      <c r="L12" t="s">
        <v>37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">
      <c r="A13" t="s">
        <v>38</v>
      </c>
      <c r="B13" s="3"/>
      <c r="C13" s="3"/>
      <c r="D13" s="3"/>
      <c r="E13" s="3"/>
      <c r="F13" s="3"/>
      <c r="G13" s="3"/>
      <c r="H13" s="3"/>
      <c r="I13" s="3"/>
      <c r="J13" s="3"/>
      <c r="L13" t="s">
        <v>38</v>
      </c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t="s">
        <v>39</v>
      </c>
      <c r="B14" s="3"/>
      <c r="C14" s="3"/>
      <c r="D14" s="3"/>
      <c r="E14" s="3"/>
      <c r="F14" s="3"/>
      <c r="G14" s="3"/>
      <c r="H14" s="3"/>
      <c r="I14" s="3"/>
      <c r="J14" s="3"/>
      <c r="L14" t="s">
        <v>39</v>
      </c>
      <c r="M14" s="3"/>
      <c r="N14" s="3"/>
      <c r="O14" s="3"/>
      <c r="P14" s="3"/>
      <c r="Q14" s="3"/>
      <c r="R14" s="3"/>
      <c r="S14" s="3"/>
      <c r="T14" s="3"/>
      <c r="U14" s="3"/>
    </row>
    <row r="16" spans="1:21" x14ac:dyDescent="0.2">
      <c r="A16" s="17" t="s">
        <v>25</v>
      </c>
      <c r="B16" t="s">
        <v>47</v>
      </c>
      <c r="C16" t="s">
        <v>48</v>
      </c>
      <c r="D16" t="s">
        <v>40</v>
      </c>
      <c r="E16" t="s">
        <v>41</v>
      </c>
      <c r="F16" t="s">
        <v>42</v>
      </c>
      <c r="G16" t="s">
        <v>43</v>
      </c>
      <c r="H16" t="s">
        <v>44</v>
      </c>
      <c r="I16" t="s">
        <v>45</v>
      </c>
      <c r="J16" t="s">
        <v>46</v>
      </c>
      <c r="L16" s="17" t="s">
        <v>25</v>
      </c>
      <c r="M16" t="s">
        <v>47</v>
      </c>
      <c r="N16" t="s">
        <v>48</v>
      </c>
      <c r="O16" t="s">
        <v>40</v>
      </c>
      <c r="P16" t="s">
        <v>41</v>
      </c>
      <c r="Q16" t="s">
        <v>42</v>
      </c>
      <c r="R16" t="s">
        <v>43</v>
      </c>
      <c r="S16" t="s">
        <v>44</v>
      </c>
      <c r="T16" t="s">
        <v>45</v>
      </c>
      <c r="U16" t="s">
        <v>46</v>
      </c>
    </row>
    <row r="17" spans="1:21" x14ac:dyDescent="0.2">
      <c r="A17" t="s">
        <v>31</v>
      </c>
      <c r="B17" s="3"/>
      <c r="C17" s="3"/>
      <c r="D17" s="3"/>
      <c r="E17" s="3"/>
      <c r="F17" s="3"/>
      <c r="G17" s="3"/>
      <c r="H17" s="3"/>
      <c r="I17" s="3"/>
      <c r="J17" s="3"/>
      <c r="L17" t="s">
        <v>31</v>
      </c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">
      <c r="A18" t="s">
        <v>34</v>
      </c>
      <c r="B18" s="3"/>
      <c r="C18" s="3"/>
      <c r="D18" s="3"/>
      <c r="E18" s="3"/>
      <c r="F18" s="3"/>
      <c r="G18" s="3"/>
      <c r="H18" s="3"/>
      <c r="I18" s="3"/>
      <c r="J18" s="3"/>
      <c r="L18" t="s">
        <v>34</v>
      </c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">
      <c r="A19" t="s">
        <v>33</v>
      </c>
      <c r="B19" s="3"/>
      <c r="C19" s="3"/>
      <c r="D19" s="3"/>
      <c r="E19" s="3"/>
      <c r="F19" s="3"/>
      <c r="G19" s="3"/>
      <c r="H19" s="3"/>
      <c r="I19" s="3"/>
      <c r="J19" s="3"/>
      <c r="L19" t="s">
        <v>33</v>
      </c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">
      <c r="A20" t="s">
        <v>32</v>
      </c>
      <c r="B20" s="3"/>
      <c r="C20" s="3"/>
      <c r="D20" s="3"/>
      <c r="E20" s="3"/>
      <c r="F20" s="3"/>
      <c r="G20" s="3"/>
      <c r="H20" s="3"/>
      <c r="I20" s="3"/>
      <c r="J20" s="3"/>
      <c r="L20" t="s">
        <v>32</v>
      </c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A21" t="s">
        <v>36</v>
      </c>
      <c r="B21" s="3"/>
      <c r="C21" s="3"/>
      <c r="D21" s="3"/>
      <c r="E21" s="3"/>
      <c r="F21" s="3"/>
      <c r="G21" s="3"/>
      <c r="H21" s="3"/>
      <c r="I21" s="3"/>
      <c r="J21" s="3"/>
      <c r="L21" t="s">
        <v>36</v>
      </c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">
      <c r="A22" t="s">
        <v>37</v>
      </c>
      <c r="B22" s="3"/>
      <c r="C22" s="3"/>
      <c r="D22" s="3"/>
      <c r="E22" s="3"/>
      <c r="F22" s="3"/>
      <c r="G22" s="3"/>
      <c r="H22" s="3"/>
      <c r="I22" s="3"/>
      <c r="J22" s="3"/>
      <c r="L22" t="s">
        <v>37</v>
      </c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t="s">
        <v>38</v>
      </c>
      <c r="B23" s="3"/>
      <c r="C23" s="3"/>
      <c r="D23" s="3"/>
      <c r="E23" s="3"/>
      <c r="F23" s="3"/>
      <c r="G23" s="3"/>
      <c r="H23" s="3"/>
      <c r="I23" s="3"/>
      <c r="J23" s="3"/>
      <c r="L23" t="s">
        <v>38</v>
      </c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">
      <c r="A24" t="s">
        <v>39</v>
      </c>
      <c r="B24" s="3"/>
      <c r="C24" s="3"/>
      <c r="D24" s="3"/>
      <c r="E24" s="3"/>
      <c r="F24" s="3"/>
      <c r="G24" s="3"/>
      <c r="H24" s="3"/>
      <c r="I24" s="3"/>
      <c r="J24" s="3"/>
      <c r="L24" t="s">
        <v>39</v>
      </c>
      <c r="M24" s="3"/>
      <c r="N24" s="3"/>
      <c r="O24" s="3"/>
      <c r="P24" s="3"/>
      <c r="Q24" s="3"/>
      <c r="R24" s="3"/>
      <c r="S24" s="3"/>
      <c r="T24" s="3"/>
      <c r="U24" s="3"/>
    </row>
    <row r="27" spans="1:21" x14ac:dyDescent="0.2">
      <c r="B27" t="s">
        <v>129</v>
      </c>
    </row>
    <row r="28" spans="1:21" x14ac:dyDescent="0.2">
      <c r="B28" t="s">
        <v>52</v>
      </c>
      <c r="C28" t="s">
        <v>62</v>
      </c>
      <c r="D28" t="s">
        <v>69</v>
      </c>
      <c r="E28" t="s">
        <v>70</v>
      </c>
      <c r="F28" t="s">
        <v>71</v>
      </c>
      <c r="G28" t="s">
        <v>72</v>
      </c>
      <c r="H28" t="s">
        <v>73</v>
      </c>
      <c r="I28" t="s">
        <v>74</v>
      </c>
      <c r="J28" t="s">
        <v>75</v>
      </c>
    </row>
    <row r="29" spans="1:21" x14ac:dyDescent="0.2">
      <c r="B29" t="s">
        <v>53</v>
      </c>
      <c r="C29" t="s">
        <v>63</v>
      </c>
      <c r="D29" t="s">
        <v>76</v>
      </c>
      <c r="E29" t="s">
        <v>77</v>
      </c>
      <c r="F29" t="s">
        <v>78</v>
      </c>
      <c r="G29" t="s">
        <v>79</v>
      </c>
      <c r="H29" t="s">
        <v>80</v>
      </c>
      <c r="I29" t="s">
        <v>81</v>
      </c>
      <c r="J29" t="s">
        <v>82</v>
      </c>
    </row>
    <row r="30" spans="1:21" x14ac:dyDescent="0.2">
      <c r="B30" t="s">
        <v>56</v>
      </c>
      <c r="C30" t="s">
        <v>55</v>
      </c>
      <c r="D30" t="s">
        <v>54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</row>
    <row r="31" spans="1:21" x14ac:dyDescent="0.2">
      <c r="B31" t="s">
        <v>57</v>
      </c>
      <c r="C31" t="s">
        <v>64</v>
      </c>
      <c r="D31" t="s">
        <v>89</v>
      </c>
      <c r="E31" t="s">
        <v>90</v>
      </c>
      <c r="F31" t="s">
        <v>91</v>
      </c>
      <c r="G31" t="s">
        <v>92</v>
      </c>
      <c r="H31" t="s">
        <v>93</v>
      </c>
      <c r="I31" t="s">
        <v>94</v>
      </c>
      <c r="J31" t="s">
        <v>95</v>
      </c>
    </row>
    <row r="32" spans="1:21" x14ac:dyDescent="0.2">
      <c r="B32" t="s">
        <v>58</v>
      </c>
      <c r="C32" t="s">
        <v>65</v>
      </c>
      <c r="D32" t="s">
        <v>96</v>
      </c>
      <c r="E32" t="s">
        <v>97</v>
      </c>
      <c r="F32" t="s">
        <v>98</v>
      </c>
      <c r="G32" t="s">
        <v>99</v>
      </c>
      <c r="H32" t="s">
        <v>100</v>
      </c>
      <c r="I32" t="s">
        <v>101</v>
      </c>
      <c r="J32" t="s">
        <v>102</v>
      </c>
    </row>
    <row r="33" spans="2:10" x14ac:dyDescent="0.2">
      <c r="B33" t="s">
        <v>59</v>
      </c>
      <c r="C33" t="s">
        <v>66</v>
      </c>
      <c r="D33" t="s">
        <v>103</v>
      </c>
      <c r="E33" t="s">
        <v>104</v>
      </c>
      <c r="F33" t="s">
        <v>105</v>
      </c>
      <c r="G33" t="s">
        <v>106</v>
      </c>
      <c r="H33" t="s">
        <v>107</v>
      </c>
      <c r="I33" t="s">
        <v>108</v>
      </c>
      <c r="J33" t="s">
        <v>109</v>
      </c>
    </row>
    <row r="34" spans="2:10" x14ac:dyDescent="0.2">
      <c r="B34" t="s">
        <v>60</v>
      </c>
      <c r="C34" t="s">
        <v>67</v>
      </c>
      <c r="D34" t="s">
        <v>110</v>
      </c>
      <c r="E34" t="s">
        <v>111</v>
      </c>
      <c r="F34" t="s">
        <v>112</v>
      </c>
      <c r="G34" t="s">
        <v>113</v>
      </c>
      <c r="H34" t="s">
        <v>114</v>
      </c>
      <c r="I34" t="s">
        <v>115</v>
      </c>
      <c r="J34" t="s">
        <v>116</v>
      </c>
    </row>
    <row r="35" spans="2:10" x14ac:dyDescent="0.2">
      <c r="B35" t="s">
        <v>61</v>
      </c>
      <c r="C35" t="s">
        <v>68</v>
      </c>
      <c r="D35" t="s">
        <v>117</v>
      </c>
      <c r="E35" t="s">
        <v>118</v>
      </c>
      <c r="F35" t="s">
        <v>119</v>
      </c>
      <c r="G35" t="s">
        <v>120</v>
      </c>
      <c r="H35" t="s">
        <v>121</v>
      </c>
      <c r="I35" t="s">
        <v>122</v>
      </c>
      <c r="J35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E2" sqref="E2"/>
    </sheetView>
  </sheetViews>
  <sheetFormatPr baseColWidth="10" defaultRowHeight="15" x14ac:dyDescent="0.2"/>
  <cols>
    <col min="1" max="1" width="21.5" customWidth="1"/>
    <col min="2" max="9" width="9.83203125" customWidth="1"/>
    <col min="10" max="10" width="6.1640625" customWidth="1"/>
    <col min="11" max="18" width="9.83203125" customWidth="1"/>
    <col min="19" max="19" width="6.1640625" customWidth="1"/>
    <col min="20" max="21" width="9.83203125" customWidth="1"/>
    <col min="22" max="37" width="9.6640625" customWidth="1"/>
    <col min="39" max="44" width="10.83203125" customWidth="1"/>
  </cols>
  <sheetData>
    <row r="1" spans="1:28" ht="19" x14ac:dyDescent="0.25">
      <c r="A1" s="12" t="s">
        <v>20</v>
      </c>
      <c r="B1" s="7" t="s">
        <v>132</v>
      </c>
      <c r="F1" s="11" t="s">
        <v>51</v>
      </c>
    </row>
    <row r="2" spans="1:28" x14ac:dyDescent="0.2">
      <c r="A2" t="s">
        <v>131</v>
      </c>
      <c r="B2" s="16" t="e">
        <f>'OD600 reference point'!B9</f>
        <v>#DIV/0!</v>
      </c>
      <c r="F2" s="11" t="s">
        <v>162</v>
      </c>
    </row>
    <row r="3" spans="1:28" x14ac:dyDescent="0.2">
      <c r="A3" s="10" t="s">
        <v>136</v>
      </c>
      <c r="B3" s="15" t="e">
        <f>'Fluorescein standard curve'!C30</f>
        <v>#DIV/0!</v>
      </c>
    </row>
    <row r="4" spans="1:28" x14ac:dyDescent="0.2">
      <c r="I4" s="11"/>
    </row>
    <row r="7" spans="1:28" ht="19" x14ac:dyDescent="0.25">
      <c r="A7" s="13" t="s">
        <v>21</v>
      </c>
    </row>
    <row r="8" spans="1:28" ht="16" x14ac:dyDescent="0.2">
      <c r="A8" s="19" t="s">
        <v>133</v>
      </c>
      <c r="K8" s="20" t="s">
        <v>138</v>
      </c>
      <c r="T8" s="17" t="s">
        <v>137</v>
      </c>
    </row>
    <row r="9" spans="1:28" s="9" customFormat="1" x14ac:dyDescent="0.2">
      <c r="A9" s="17" t="s">
        <v>24</v>
      </c>
      <c r="B9" t="s">
        <v>47</v>
      </c>
      <c r="C9" t="s">
        <v>48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/>
      <c r="K9" t="s">
        <v>47</v>
      </c>
      <c r="L9" t="s">
        <v>48</v>
      </c>
      <c r="M9" t="s">
        <v>40</v>
      </c>
      <c r="N9" t="s">
        <v>41</v>
      </c>
      <c r="O9" t="s">
        <v>42</v>
      </c>
      <c r="P9" t="s">
        <v>43</v>
      </c>
      <c r="Q9" t="s">
        <v>44</v>
      </c>
      <c r="R9" t="s">
        <v>45</v>
      </c>
      <c r="S9"/>
      <c r="T9" t="s">
        <v>47</v>
      </c>
      <c r="U9" t="s">
        <v>48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/>
    </row>
    <row r="10" spans="1:28" x14ac:dyDescent="0.2">
      <c r="A10" t="s">
        <v>31</v>
      </c>
      <c r="B10" s="23" t="e">
        <f t="shared" ref="B10:I17" si="0">K10/T10*$B$3/$B$2</f>
        <v>#DIV/0!</v>
      </c>
      <c r="C10" s="23" t="e">
        <f t="shared" si="0"/>
        <v>#DIV/0!</v>
      </c>
      <c r="D10" s="23" t="e">
        <f t="shared" si="0"/>
        <v>#DIV/0!</v>
      </c>
      <c r="E10" s="23" t="e">
        <f t="shared" si="0"/>
        <v>#DIV/0!</v>
      </c>
      <c r="F10" s="23" t="e">
        <f t="shared" si="0"/>
        <v>#DIV/0!</v>
      </c>
      <c r="G10" s="23" t="e">
        <f t="shared" si="0"/>
        <v>#DIV/0!</v>
      </c>
      <c r="H10" s="23" t="e">
        <f t="shared" si="0"/>
        <v>#DIV/0!</v>
      </c>
      <c r="I10" s="23" t="e">
        <f t="shared" si="0"/>
        <v>#DIV/0!</v>
      </c>
      <c r="K10" s="16">
        <f>'Raw Plate Reader Measurements'!B7-'Raw Plate Reader Measurements'!$J7</f>
        <v>0</v>
      </c>
      <c r="L10" s="16">
        <f>'Raw Plate Reader Measurements'!C7-'Raw Plate Reader Measurements'!$J7</f>
        <v>0</v>
      </c>
      <c r="M10" s="16">
        <f>'Raw Plate Reader Measurements'!D7-'Raw Plate Reader Measurements'!$J7</f>
        <v>0</v>
      </c>
      <c r="N10" s="16">
        <f>'Raw Plate Reader Measurements'!E7-'Raw Plate Reader Measurements'!$J7</f>
        <v>0</v>
      </c>
      <c r="O10" s="16">
        <f>'Raw Plate Reader Measurements'!F7-'Raw Plate Reader Measurements'!$J7</f>
        <v>0</v>
      </c>
      <c r="P10" s="16">
        <f>'Raw Plate Reader Measurements'!G7-'Raw Plate Reader Measurements'!$J7</f>
        <v>0</v>
      </c>
      <c r="Q10" s="16">
        <f>'Raw Plate Reader Measurements'!H7-'Raw Plate Reader Measurements'!$J7</f>
        <v>0</v>
      </c>
      <c r="R10" s="16">
        <f>'Raw Plate Reader Measurements'!I7-'Raw Plate Reader Measurements'!$J7</f>
        <v>0</v>
      </c>
      <c r="S10" s="26"/>
      <c r="T10" s="23">
        <f>'Raw Plate Reader Measurements'!M7-'Raw Plate Reader Measurements'!$U7</f>
        <v>0</v>
      </c>
      <c r="U10" s="23">
        <f>'Raw Plate Reader Measurements'!N7-'Raw Plate Reader Measurements'!$U7</f>
        <v>0</v>
      </c>
      <c r="V10" s="23">
        <f>'Raw Plate Reader Measurements'!O7-'Raw Plate Reader Measurements'!$U7</f>
        <v>0</v>
      </c>
      <c r="W10" s="23">
        <f>'Raw Plate Reader Measurements'!P7-'Raw Plate Reader Measurements'!$U7</f>
        <v>0</v>
      </c>
      <c r="X10" s="23">
        <f>'Raw Plate Reader Measurements'!Q7-'Raw Plate Reader Measurements'!$U7</f>
        <v>0</v>
      </c>
      <c r="Y10" s="23">
        <f>'Raw Plate Reader Measurements'!R7-'Raw Plate Reader Measurements'!$U7</f>
        <v>0</v>
      </c>
      <c r="Z10" s="23">
        <f>'Raw Plate Reader Measurements'!S7-'Raw Plate Reader Measurements'!$U7</f>
        <v>0</v>
      </c>
      <c r="AA10" s="23">
        <f>'Raw Plate Reader Measurements'!T7-'Raw Plate Reader Measurements'!$U7</f>
        <v>0</v>
      </c>
    </row>
    <row r="11" spans="1:28" x14ac:dyDescent="0.2">
      <c r="A11" t="s">
        <v>34</v>
      </c>
      <c r="B11" s="23" t="e">
        <f t="shared" si="0"/>
        <v>#DIV/0!</v>
      </c>
      <c r="C11" s="23" t="e">
        <f t="shared" si="0"/>
        <v>#DIV/0!</v>
      </c>
      <c r="D11" s="23" t="e">
        <f t="shared" si="0"/>
        <v>#DIV/0!</v>
      </c>
      <c r="E11" s="23" t="e">
        <f t="shared" si="0"/>
        <v>#DIV/0!</v>
      </c>
      <c r="F11" s="23" t="e">
        <f t="shared" si="0"/>
        <v>#DIV/0!</v>
      </c>
      <c r="G11" s="23" t="e">
        <f t="shared" si="0"/>
        <v>#DIV/0!</v>
      </c>
      <c r="H11" s="23" t="e">
        <f t="shared" si="0"/>
        <v>#DIV/0!</v>
      </c>
      <c r="I11" s="23" t="e">
        <f t="shared" si="0"/>
        <v>#DIV/0!</v>
      </c>
      <c r="K11" s="16">
        <f>'Raw Plate Reader Measurements'!B8-'Raw Plate Reader Measurements'!$J8</f>
        <v>0</v>
      </c>
      <c r="L11" s="16">
        <f>'Raw Plate Reader Measurements'!C8-'Raw Plate Reader Measurements'!$J8</f>
        <v>0</v>
      </c>
      <c r="M11" s="16">
        <f>'Raw Plate Reader Measurements'!D8-'Raw Plate Reader Measurements'!$J8</f>
        <v>0</v>
      </c>
      <c r="N11" s="16">
        <f>'Raw Plate Reader Measurements'!E8-'Raw Plate Reader Measurements'!$J8</f>
        <v>0</v>
      </c>
      <c r="O11" s="16">
        <f>'Raw Plate Reader Measurements'!F8-'Raw Plate Reader Measurements'!$J8</f>
        <v>0</v>
      </c>
      <c r="P11" s="16">
        <f>'Raw Plate Reader Measurements'!G8-'Raw Plate Reader Measurements'!$J8</f>
        <v>0</v>
      </c>
      <c r="Q11" s="16">
        <f>'Raw Plate Reader Measurements'!H8-'Raw Plate Reader Measurements'!$J8</f>
        <v>0</v>
      </c>
      <c r="R11" s="16">
        <f>'Raw Plate Reader Measurements'!I8-'Raw Plate Reader Measurements'!$J8</f>
        <v>0</v>
      </c>
      <c r="S11" s="26"/>
      <c r="T11" s="23">
        <f>'Raw Plate Reader Measurements'!M8-'Raw Plate Reader Measurements'!$U8</f>
        <v>0</v>
      </c>
      <c r="U11" s="23">
        <f>'Raw Plate Reader Measurements'!N8-'Raw Plate Reader Measurements'!$U8</f>
        <v>0</v>
      </c>
      <c r="V11" s="23">
        <f>'Raw Plate Reader Measurements'!O8-'Raw Plate Reader Measurements'!$U8</f>
        <v>0</v>
      </c>
      <c r="W11" s="23">
        <f>'Raw Plate Reader Measurements'!P8-'Raw Plate Reader Measurements'!$U8</f>
        <v>0</v>
      </c>
      <c r="X11" s="23">
        <f>'Raw Plate Reader Measurements'!Q8-'Raw Plate Reader Measurements'!$U8</f>
        <v>0</v>
      </c>
      <c r="Y11" s="23">
        <f>'Raw Plate Reader Measurements'!R8-'Raw Plate Reader Measurements'!$U8</f>
        <v>0</v>
      </c>
      <c r="Z11" s="23">
        <f>'Raw Plate Reader Measurements'!S8-'Raw Plate Reader Measurements'!$U8</f>
        <v>0</v>
      </c>
      <c r="AA11" s="23">
        <f>'Raw Plate Reader Measurements'!T8-'Raw Plate Reader Measurements'!$U8</f>
        <v>0</v>
      </c>
    </row>
    <row r="12" spans="1:28" x14ac:dyDescent="0.2">
      <c r="A12" t="s">
        <v>33</v>
      </c>
      <c r="B12" s="23" t="e">
        <f t="shared" si="0"/>
        <v>#DIV/0!</v>
      </c>
      <c r="C12" s="23" t="e">
        <f t="shared" si="0"/>
        <v>#DIV/0!</v>
      </c>
      <c r="D12" s="23" t="e">
        <f t="shared" si="0"/>
        <v>#DIV/0!</v>
      </c>
      <c r="E12" s="23" t="e">
        <f t="shared" si="0"/>
        <v>#DIV/0!</v>
      </c>
      <c r="F12" s="23" t="e">
        <f t="shared" si="0"/>
        <v>#DIV/0!</v>
      </c>
      <c r="G12" s="23" t="e">
        <f t="shared" si="0"/>
        <v>#DIV/0!</v>
      </c>
      <c r="H12" s="23" t="e">
        <f t="shared" si="0"/>
        <v>#DIV/0!</v>
      </c>
      <c r="I12" s="23" t="e">
        <f t="shared" si="0"/>
        <v>#DIV/0!</v>
      </c>
      <c r="K12" s="16">
        <f>'Raw Plate Reader Measurements'!B9-'Raw Plate Reader Measurements'!$J9</f>
        <v>0</v>
      </c>
      <c r="L12" s="16">
        <f>'Raw Plate Reader Measurements'!C9-'Raw Plate Reader Measurements'!$J9</f>
        <v>0</v>
      </c>
      <c r="M12" s="16">
        <f>'Raw Plate Reader Measurements'!D9-'Raw Plate Reader Measurements'!$J9</f>
        <v>0</v>
      </c>
      <c r="N12" s="16">
        <f>'Raw Plate Reader Measurements'!E9-'Raw Plate Reader Measurements'!$J9</f>
        <v>0</v>
      </c>
      <c r="O12" s="16">
        <f>'Raw Plate Reader Measurements'!F9-'Raw Plate Reader Measurements'!$J9</f>
        <v>0</v>
      </c>
      <c r="P12" s="16">
        <f>'Raw Plate Reader Measurements'!G9-'Raw Plate Reader Measurements'!$J9</f>
        <v>0</v>
      </c>
      <c r="Q12" s="16">
        <f>'Raw Plate Reader Measurements'!H9-'Raw Plate Reader Measurements'!$J9</f>
        <v>0</v>
      </c>
      <c r="R12" s="16">
        <f>'Raw Plate Reader Measurements'!I9-'Raw Plate Reader Measurements'!$J9</f>
        <v>0</v>
      </c>
      <c r="S12" s="26"/>
      <c r="T12" s="23">
        <f>'Raw Plate Reader Measurements'!M9-'Raw Plate Reader Measurements'!$U9</f>
        <v>0</v>
      </c>
      <c r="U12" s="23">
        <f>'Raw Plate Reader Measurements'!N9-'Raw Plate Reader Measurements'!$U9</f>
        <v>0</v>
      </c>
      <c r="V12" s="23">
        <f>'Raw Plate Reader Measurements'!O9-'Raw Plate Reader Measurements'!$U9</f>
        <v>0</v>
      </c>
      <c r="W12" s="23">
        <f>'Raw Plate Reader Measurements'!P9-'Raw Plate Reader Measurements'!$U9</f>
        <v>0</v>
      </c>
      <c r="X12" s="23">
        <f>'Raw Plate Reader Measurements'!Q9-'Raw Plate Reader Measurements'!$U9</f>
        <v>0</v>
      </c>
      <c r="Y12" s="23">
        <f>'Raw Plate Reader Measurements'!R9-'Raw Plate Reader Measurements'!$U9</f>
        <v>0</v>
      </c>
      <c r="Z12" s="23">
        <f>'Raw Plate Reader Measurements'!S9-'Raw Plate Reader Measurements'!$U9</f>
        <v>0</v>
      </c>
      <c r="AA12" s="23">
        <f>'Raw Plate Reader Measurements'!T9-'Raw Plate Reader Measurements'!$U9</f>
        <v>0</v>
      </c>
    </row>
    <row r="13" spans="1:28" x14ac:dyDescent="0.2">
      <c r="A13" t="s">
        <v>32</v>
      </c>
      <c r="B13" s="23" t="e">
        <f t="shared" si="0"/>
        <v>#DIV/0!</v>
      </c>
      <c r="C13" s="23" t="e">
        <f t="shared" si="0"/>
        <v>#DIV/0!</v>
      </c>
      <c r="D13" s="23" t="e">
        <f t="shared" si="0"/>
        <v>#DIV/0!</v>
      </c>
      <c r="E13" s="23" t="e">
        <f t="shared" si="0"/>
        <v>#DIV/0!</v>
      </c>
      <c r="F13" s="23" t="e">
        <f t="shared" si="0"/>
        <v>#DIV/0!</v>
      </c>
      <c r="G13" s="23" t="e">
        <f t="shared" si="0"/>
        <v>#DIV/0!</v>
      </c>
      <c r="H13" s="23" t="e">
        <f t="shared" si="0"/>
        <v>#DIV/0!</v>
      </c>
      <c r="I13" s="23" t="e">
        <f t="shared" si="0"/>
        <v>#DIV/0!</v>
      </c>
      <c r="K13" s="16">
        <f>'Raw Plate Reader Measurements'!B10-'Raw Plate Reader Measurements'!$J10</f>
        <v>0</v>
      </c>
      <c r="L13" s="16">
        <f>'Raw Plate Reader Measurements'!C10-'Raw Plate Reader Measurements'!$J10</f>
        <v>0</v>
      </c>
      <c r="M13" s="16">
        <f>'Raw Plate Reader Measurements'!D10-'Raw Plate Reader Measurements'!$J10</f>
        <v>0</v>
      </c>
      <c r="N13" s="16">
        <f>'Raw Plate Reader Measurements'!E10-'Raw Plate Reader Measurements'!$J10</f>
        <v>0</v>
      </c>
      <c r="O13" s="16">
        <f>'Raw Plate Reader Measurements'!F10-'Raw Plate Reader Measurements'!$J10</f>
        <v>0</v>
      </c>
      <c r="P13" s="16">
        <f>'Raw Plate Reader Measurements'!G10-'Raw Plate Reader Measurements'!$J10</f>
        <v>0</v>
      </c>
      <c r="Q13" s="16">
        <f>'Raw Plate Reader Measurements'!H10-'Raw Plate Reader Measurements'!$J10</f>
        <v>0</v>
      </c>
      <c r="R13" s="16">
        <f>'Raw Plate Reader Measurements'!I10-'Raw Plate Reader Measurements'!$J10</f>
        <v>0</v>
      </c>
      <c r="S13" s="26"/>
      <c r="T13" s="23">
        <f>'Raw Plate Reader Measurements'!M10-'Raw Plate Reader Measurements'!$U10</f>
        <v>0</v>
      </c>
      <c r="U13" s="23">
        <f>'Raw Plate Reader Measurements'!N10-'Raw Plate Reader Measurements'!$U10</f>
        <v>0</v>
      </c>
      <c r="V13" s="23">
        <f>'Raw Plate Reader Measurements'!O10-'Raw Plate Reader Measurements'!$U10</f>
        <v>0</v>
      </c>
      <c r="W13" s="23">
        <f>'Raw Plate Reader Measurements'!P10-'Raw Plate Reader Measurements'!$U10</f>
        <v>0</v>
      </c>
      <c r="X13" s="23">
        <f>'Raw Plate Reader Measurements'!Q10-'Raw Plate Reader Measurements'!$U10</f>
        <v>0</v>
      </c>
      <c r="Y13" s="23">
        <f>'Raw Plate Reader Measurements'!R10-'Raw Plate Reader Measurements'!$U10</f>
        <v>0</v>
      </c>
      <c r="Z13" s="23">
        <f>'Raw Plate Reader Measurements'!S10-'Raw Plate Reader Measurements'!$U10</f>
        <v>0</v>
      </c>
      <c r="AA13" s="23">
        <f>'Raw Plate Reader Measurements'!T10-'Raw Plate Reader Measurements'!$U10</f>
        <v>0</v>
      </c>
    </row>
    <row r="14" spans="1:28" x14ac:dyDescent="0.2">
      <c r="A14" t="s">
        <v>36</v>
      </c>
      <c r="B14" s="23" t="e">
        <f t="shared" si="0"/>
        <v>#DIV/0!</v>
      </c>
      <c r="C14" s="23" t="e">
        <f t="shared" si="0"/>
        <v>#DIV/0!</v>
      </c>
      <c r="D14" s="23" t="e">
        <f t="shared" si="0"/>
        <v>#DIV/0!</v>
      </c>
      <c r="E14" s="23" t="e">
        <f t="shared" si="0"/>
        <v>#DIV/0!</v>
      </c>
      <c r="F14" s="23" t="e">
        <f t="shared" si="0"/>
        <v>#DIV/0!</v>
      </c>
      <c r="G14" s="23" t="e">
        <f t="shared" si="0"/>
        <v>#DIV/0!</v>
      </c>
      <c r="H14" s="23" t="e">
        <f t="shared" si="0"/>
        <v>#DIV/0!</v>
      </c>
      <c r="I14" s="23" t="e">
        <f t="shared" si="0"/>
        <v>#DIV/0!</v>
      </c>
      <c r="K14" s="16">
        <f>'Raw Plate Reader Measurements'!B11-'Raw Plate Reader Measurements'!$J11</f>
        <v>0</v>
      </c>
      <c r="L14" s="16">
        <f>'Raw Plate Reader Measurements'!C11-'Raw Plate Reader Measurements'!$J11</f>
        <v>0</v>
      </c>
      <c r="M14" s="16">
        <f>'Raw Plate Reader Measurements'!D11-'Raw Plate Reader Measurements'!$J11</f>
        <v>0</v>
      </c>
      <c r="N14" s="16">
        <f>'Raw Plate Reader Measurements'!E11-'Raw Plate Reader Measurements'!$J11</f>
        <v>0</v>
      </c>
      <c r="O14" s="16">
        <f>'Raw Plate Reader Measurements'!F11-'Raw Plate Reader Measurements'!$J11</f>
        <v>0</v>
      </c>
      <c r="P14" s="16">
        <f>'Raw Plate Reader Measurements'!G11-'Raw Plate Reader Measurements'!$J11</f>
        <v>0</v>
      </c>
      <c r="Q14" s="16">
        <f>'Raw Plate Reader Measurements'!H11-'Raw Plate Reader Measurements'!$J11</f>
        <v>0</v>
      </c>
      <c r="R14" s="16">
        <f>'Raw Plate Reader Measurements'!I11-'Raw Plate Reader Measurements'!$J11</f>
        <v>0</v>
      </c>
      <c r="S14" s="26"/>
      <c r="T14" s="23">
        <f>'Raw Plate Reader Measurements'!M11-'Raw Plate Reader Measurements'!$U11</f>
        <v>0</v>
      </c>
      <c r="U14" s="23">
        <f>'Raw Plate Reader Measurements'!N11-'Raw Plate Reader Measurements'!$U11</f>
        <v>0</v>
      </c>
      <c r="V14" s="23">
        <f>'Raw Plate Reader Measurements'!O11-'Raw Plate Reader Measurements'!$U11</f>
        <v>0</v>
      </c>
      <c r="W14" s="23">
        <f>'Raw Plate Reader Measurements'!P11-'Raw Plate Reader Measurements'!$U11</f>
        <v>0</v>
      </c>
      <c r="X14" s="23">
        <f>'Raw Plate Reader Measurements'!Q11-'Raw Plate Reader Measurements'!$U11</f>
        <v>0</v>
      </c>
      <c r="Y14" s="23">
        <f>'Raw Plate Reader Measurements'!R11-'Raw Plate Reader Measurements'!$U11</f>
        <v>0</v>
      </c>
      <c r="Z14" s="23">
        <f>'Raw Plate Reader Measurements'!S11-'Raw Plate Reader Measurements'!$U11</f>
        <v>0</v>
      </c>
      <c r="AA14" s="23">
        <f>'Raw Plate Reader Measurements'!T11-'Raw Plate Reader Measurements'!$U11</f>
        <v>0</v>
      </c>
    </row>
    <row r="15" spans="1:28" x14ac:dyDescent="0.2">
      <c r="A15" t="s">
        <v>37</v>
      </c>
      <c r="B15" s="23" t="e">
        <f t="shared" si="0"/>
        <v>#DIV/0!</v>
      </c>
      <c r="C15" s="23" t="e">
        <f t="shared" si="0"/>
        <v>#DIV/0!</v>
      </c>
      <c r="D15" s="23" t="e">
        <f t="shared" si="0"/>
        <v>#DIV/0!</v>
      </c>
      <c r="E15" s="23" t="e">
        <f t="shared" si="0"/>
        <v>#DIV/0!</v>
      </c>
      <c r="F15" s="23" t="e">
        <f t="shared" si="0"/>
        <v>#DIV/0!</v>
      </c>
      <c r="G15" s="23" t="e">
        <f t="shared" si="0"/>
        <v>#DIV/0!</v>
      </c>
      <c r="H15" s="23" t="e">
        <f t="shared" si="0"/>
        <v>#DIV/0!</v>
      </c>
      <c r="I15" s="23" t="e">
        <f t="shared" si="0"/>
        <v>#DIV/0!</v>
      </c>
      <c r="K15" s="16">
        <f>'Raw Plate Reader Measurements'!B12-'Raw Plate Reader Measurements'!$J12</f>
        <v>0</v>
      </c>
      <c r="L15" s="16">
        <f>'Raw Plate Reader Measurements'!C12-'Raw Plate Reader Measurements'!$J12</f>
        <v>0</v>
      </c>
      <c r="M15" s="16">
        <f>'Raw Plate Reader Measurements'!D12-'Raw Plate Reader Measurements'!$J12</f>
        <v>0</v>
      </c>
      <c r="N15" s="16">
        <f>'Raw Plate Reader Measurements'!E12-'Raw Plate Reader Measurements'!$J12</f>
        <v>0</v>
      </c>
      <c r="O15" s="16">
        <f>'Raw Plate Reader Measurements'!F12-'Raw Plate Reader Measurements'!$J12</f>
        <v>0</v>
      </c>
      <c r="P15" s="16">
        <f>'Raw Plate Reader Measurements'!G12-'Raw Plate Reader Measurements'!$J12</f>
        <v>0</v>
      </c>
      <c r="Q15" s="16">
        <f>'Raw Plate Reader Measurements'!H12-'Raw Plate Reader Measurements'!$J12</f>
        <v>0</v>
      </c>
      <c r="R15" s="16">
        <f>'Raw Plate Reader Measurements'!I12-'Raw Plate Reader Measurements'!$J12</f>
        <v>0</v>
      </c>
      <c r="S15" s="26"/>
      <c r="T15" s="23">
        <f>'Raw Plate Reader Measurements'!M12-'Raw Plate Reader Measurements'!$U12</f>
        <v>0</v>
      </c>
      <c r="U15" s="23">
        <f>'Raw Plate Reader Measurements'!N12-'Raw Plate Reader Measurements'!$U12</f>
        <v>0</v>
      </c>
      <c r="V15" s="23">
        <f>'Raw Plate Reader Measurements'!O12-'Raw Plate Reader Measurements'!$U12</f>
        <v>0</v>
      </c>
      <c r="W15" s="23">
        <f>'Raw Plate Reader Measurements'!P12-'Raw Plate Reader Measurements'!$U12</f>
        <v>0</v>
      </c>
      <c r="X15" s="23">
        <f>'Raw Plate Reader Measurements'!Q12-'Raw Plate Reader Measurements'!$U12</f>
        <v>0</v>
      </c>
      <c r="Y15" s="23">
        <f>'Raw Plate Reader Measurements'!R12-'Raw Plate Reader Measurements'!$U12</f>
        <v>0</v>
      </c>
      <c r="Z15" s="23">
        <f>'Raw Plate Reader Measurements'!S12-'Raw Plate Reader Measurements'!$U12</f>
        <v>0</v>
      </c>
      <c r="AA15" s="23">
        <f>'Raw Plate Reader Measurements'!T12-'Raw Plate Reader Measurements'!$U12</f>
        <v>0</v>
      </c>
    </row>
    <row r="16" spans="1:28" x14ac:dyDescent="0.2">
      <c r="A16" t="s">
        <v>38</v>
      </c>
      <c r="B16" s="23" t="e">
        <f t="shared" si="0"/>
        <v>#DIV/0!</v>
      </c>
      <c r="C16" s="23" t="e">
        <f t="shared" si="0"/>
        <v>#DIV/0!</v>
      </c>
      <c r="D16" s="23" t="e">
        <f t="shared" si="0"/>
        <v>#DIV/0!</v>
      </c>
      <c r="E16" s="23" t="e">
        <f t="shared" si="0"/>
        <v>#DIV/0!</v>
      </c>
      <c r="F16" s="23" t="e">
        <f t="shared" si="0"/>
        <v>#DIV/0!</v>
      </c>
      <c r="G16" s="23" t="e">
        <f t="shared" si="0"/>
        <v>#DIV/0!</v>
      </c>
      <c r="H16" s="23" t="e">
        <f t="shared" si="0"/>
        <v>#DIV/0!</v>
      </c>
      <c r="I16" s="23" t="e">
        <f t="shared" si="0"/>
        <v>#DIV/0!</v>
      </c>
      <c r="K16" s="16">
        <f>'Raw Plate Reader Measurements'!B13-'Raw Plate Reader Measurements'!$J13</f>
        <v>0</v>
      </c>
      <c r="L16" s="16">
        <f>'Raw Plate Reader Measurements'!C13-'Raw Plate Reader Measurements'!$J13</f>
        <v>0</v>
      </c>
      <c r="M16" s="16">
        <f>'Raw Plate Reader Measurements'!D13-'Raw Plate Reader Measurements'!$J13</f>
        <v>0</v>
      </c>
      <c r="N16" s="16">
        <f>'Raw Plate Reader Measurements'!E13-'Raw Plate Reader Measurements'!$J13</f>
        <v>0</v>
      </c>
      <c r="O16" s="16">
        <f>'Raw Plate Reader Measurements'!F13-'Raw Plate Reader Measurements'!$J13</f>
        <v>0</v>
      </c>
      <c r="P16" s="16">
        <f>'Raw Plate Reader Measurements'!G13-'Raw Plate Reader Measurements'!$J13</f>
        <v>0</v>
      </c>
      <c r="Q16" s="16">
        <f>'Raw Plate Reader Measurements'!H13-'Raw Plate Reader Measurements'!$J13</f>
        <v>0</v>
      </c>
      <c r="R16" s="16">
        <f>'Raw Plate Reader Measurements'!I13-'Raw Plate Reader Measurements'!$J13</f>
        <v>0</v>
      </c>
      <c r="S16" s="26"/>
      <c r="T16" s="23">
        <f>'Raw Plate Reader Measurements'!M13-'Raw Plate Reader Measurements'!$U13</f>
        <v>0</v>
      </c>
      <c r="U16" s="23">
        <f>'Raw Plate Reader Measurements'!N13-'Raw Plate Reader Measurements'!$U13</f>
        <v>0</v>
      </c>
      <c r="V16" s="23">
        <f>'Raw Plate Reader Measurements'!O13-'Raw Plate Reader Measurements'!$U13</f>
        <v>0</v>
      </c>
      <c r="W16" s="23">
        <f>'Raw Plate Reader Measurements'!P13-'Raw Plate Reader Measurements'!$U13</f>
        <v>0</v>
      </c>
      <c r="X16" s="23">
        <f>'Raw Plate Reader Measurements'!Q13-'Raw Plate Reader Measurements'!$U13</f>
        <v>0</v>
      </c>
      <c r="Y16" s="23">
        <f>'Raw Plate Reader Measurements'!R13-'Raw Plate Reader Measurements'!$U13</f>
        <v>0</v>
      </c>
      <c r="Z16" s="23">
        <f>'Raw Plate Reader Measurements'!S13-'Raw Plate Reader Measurements'!$U13</f>
        <v>0</v>
      </c>
      <c r="AA16" s="23">
        <f>'Raw Plate Reader Measurements'!T13-'Raw Plate Reader Measurements'!$U13</f>
        <v>0</v>
      </c>
    </row>
    <row r="17" spans="1:27" x14ac:dyDescent="0.2">
      <c r="A17" t="s">
        <v>39</v>
      </c>
      <c r="B17" s="23" t="e">
        <f t="shared" si="0"/>
        <v>#DIV/0!</v>
      </c>
      <c r="C17" s="23" t="e">
        <f t="shared" si="0"/>
        <v>#DIV/0!</v>
      </c>
      <c r="D17" s="23" t="e">
        <f t="shared" si="0"/>
        <v>#DIV/0!</v>
      </c>
      <c r="E17" s="23" t="e">
        <f t="shared" si="0"/>
        <v>#DIV/0!</v>
      </c>
      <c r="F17" s="23" t="e">
        <f t="shared" si="0"/>
        <v>#DIV/0!</v>
      </c>
      <c r="G17" s="23" t="e">
        <f t="shared" si="0"/>
        <v>#DIV/0!</v>
      </c>
      <c r="H17" s="23" t="e">
        <f t="shared" si="0"/>
        <v>#DIV/0!</v>
      </c>
      <c r="I17" s="23" t="e">
        <f t="shared" si="0"/>
        <v>#DIV/0!</v>
      </c>
      <c r="K17" s="16">
        <f>'Raw Plate Reader Measurements'!B14-'Raw Plate Reader Measurements'!$J14</f>
        <v>0</v>
      </c>
      <c r="L17" s="16">
        <f>'Raw Plate Reader Measurements'!C14-'Raw Plate Reader Measurements'!$J14</f>
        <v>0</v>
      </c>
      <c r="M17" s="16">
        <f>'Raw Plate Reader Measurements'!D14-'Raw Plate Reader Measurements'!$J14</f>
        <v>0</v>
      </c>
      <c r="N17" s="16">
        <f>'Raw Plate Reader Measurements'!E14-'Raw Plate Reader Measurements'!$J14</f>
        <v>0</v>
      </c>
      <c r="O17" s="16">
        <f>'Raw Plate Reader Measurements'!F14-'Raw Plate Reader Measurements'!$J14</f>
        <v>0</v>
      </c>
      <c r="P17" s="16">
        <f>'Raw Plate Reader Measurements'!G14-'Raw Plate Reader Measurements'!$J14</f>
        <v>0</v>
      </c>
      <c r="Q17" s="16">
        <f>'Raw Plate Reader Measurements'!H14-'Raw Plate Reader Measurements'!$J14</f>
        <v>0</v>
      </c>
      <c r="R17" s="16">
        <f>'Raw Plate Reader Measurements'!I14-'Raw Plate Reader Measurements'!$J14</f>
        <v>0</v>
      </c>
      <c r="S17" s="26"/>
      <c r="T17" s="23">
        <f>'Raw Plate Reader Measurements'!M14-'Raw Plate Reader Measurements'!$U14</f>
        <v>0</v>
      </c>
      <c r="U17" s="23">
        <f>'Raw Plate Reader Measurements'!N14-'Raw Plate Reader Measurements'!$U14</f>
        <v>0</v>
      </c>
      <c r="V17" s="23">
        <f>'Raw Plate Reader Measurements'!O14-'Raw Plate Reader Measurements'!$U14</f>
        <v>0</v>
      </c>
      <c r="W17" s="23">
        <f>'Raw Plate Reader Measurements'!P14-'Raw Plate Reader Measurements'!$U14</f>
        <v>0</v>
      </c>
      <c r="X17" s="23">
        <f>'Raw Plate Reader Measurements'!Q14-'Raw Plate Reader Measurements'!$U14</f>
        <v>0</v>
      </c>
      <c r="Y17" s="23">
        <f>'Raw Plate Reader Measurements'!R14-'Raw Plate Reader Measurements'!$U14</f>
        <v>0</v>
      </c>
      <c r="Z17" s="23">
        <f>'Raw Plate Reader Measurements'!S14-'Raw Plate Reader Measurements'!$U14</f>
        <v>0</v>
      </c>
      <c r="AA17" s="23">
        <f>'Raw Plate Reader Measurements'!T14-'Raw Plate Reader Measurements'!$U14</f>
        <v>0</v>
      </c>
    </row>
    <row r="18" spans="1:27" x14ac:dyDescent="0.2">
      <c r="B18" s="25"/>
      <c r="C18" s="25"/>
      <c r="D18" s="25"/>
      <c r="E18" s="25"/>
      <c r="F18" s="25"/>
      <c r="G18" s="25"/>
      <c r="H18" s="25"/>
      <c r="I18" s="25"/>
      <c r="K18" s="26"/>
      <c r="L18" s="26"/>
      <c r="M18" s="26"/>
      <c r="N18" s="26"/>
      <c r="O18" s="26"/>
      <c r="P18" s="26"/>
      <c r="Q18" s="26"/>
      <c r="R18" s="26"/>
      <c r="S18" s="26"/>
      <c r="T18" s="25"/>
      <c r="U18" s="25"/>
      <c r="V18" s="25"/>
      <c r="W18" s="25"/>
      <c r="X18" s="25"/>
      <c r="Y18" s="25"/>
      <c r="Z18" s="25"/>
      <c r="AA18" s="25"/>
    </row>
    <row r="19" spans="1:27" x14ac:dyDescent="0.2">
      <c r="A19" s="17" t="s">
        <v>25</v>
      </c>
      <c r="B19" s="25" t="s">
        <v>47</v>
      </c>
      <c r="C19" s="25" t="s">
        <v>48</v>
      </c>
      <c r="D19" s="25" t="s">
        <v>40</v>
      </c>
      <c r="E19" s="25" t="s">
        <v>41</v>
      </c>
      <c r="F19" s="25" t="s">
        <v>42</v>
      </c>
      <c r="G19" s="25" t="s">
        <v>43</v>
      </c>
      <c r="H19" s="25" t="s">
        <v>44</v>
      </c>
      <c r="I19" s="25" t="s">
        <v>45</v>
      </c>
      <c r="K19" s="26" t="s">
        <v>47</v>
      </c>
      <c r="L19" s="26" t="s">
        <v>48</v>
      </c>
      <c r="M19" s="26" t="s">
        <v>40</v>
      </c>
      <c r="N19" s="26" t="s">
        <v>41</v>
      </c>
      <c r="O19" s="26" t="s">
        <v>42</v>
      </c>
      <c r="P19" s="26" t="s">
        <v>43</v>
      </c>
      <c r="Q19" s="26" t="s">
        <v>44</v>
      </c>
      <c r="R19" s="26" t="s">
        <v>45</v>
      </c>
      <c r="S19" s="26"/>
      <c r="T19" s="25" t="s">
        <v>47</v>
      </c>
      <c r="U19" s="25" t="s">
        <v>48</v>
      </c>
      <c r="V19" s="25" t="s">
        <v>40</v>
      </c>
      <c r="W19" s="25" t="s">
        <v>41</v>
      </c>
      <c r="X19" s="25" t="s">
        <v>42</v>
      </c>
      <c r="Y19" s="25" t="s">
        <v>43</v>
      </c>
      <c r="Z19" s="25" t="s">
        <v>44</v>
      </c>
      <c r="AA19" s="25" t="s">
        <v>45</v>
      </c>
    </row>
    <row r="20" spans="1:27" x14ac:dyDescent="0.2">
      <c r="A20" t="s">
        <v>31</v>
      </c>
      <c r="B20" s="23" t="e">
        <f t="shared" ref="B20:I27" si="1">K20/T20*$B$3/$B$2</f>
        <v>#DIV/0!</v>
      </c>
      <c r="C20" s="23" t="e">
        <f t="shared" si="1"/>
        <v>#DIV/0!</v>
      </c>
      <c r="D20" s="23" t="e">
        <f t="shared" si="1"/>
        <v>#DIV/0!</v>
      </c>
      <c r="E20" s="23" t="e">
        <f t="shared" si="1"/>
        <v>#DIV/0!</v>
      </c>
      <c r="F20" s="23" t="e">
        <f t="shared" si="1"/>
        <v>#DIV/0!</v>
      </c>
      <c r="G20" s="23" t="e">
        <f t="shared" si="1"/>
        <v>#DIV/0!</v>
      </c>
      <c r="H20" s="23" t="e">
        <f t="shared" si="1"/>
        <v>#DIV/0!</v>
      </c>
      <c r="I20" s="23" t="e">
        <f t="shared" si="1"/>
        <v>#DIV/0!</v>
      </c>
      <c r="K20" s="16">
        <f>'Raw Plate Reader Measurements'!B17-'Raw Plate Reader Measurements'!$J17</f>
        <v>0</v>
      </c>
      <c r="L20" s="16">
        <f>'Raw Plate Reader Measurements'!C17-'Raw Plate Reader Measurements'!$J17</f>
        <v>0</v>
      </c>
      <c r="M20" s="16">
        <f>'Raw Plate Reader Measurements'!D17-'Raw Plate Reader Measurements'!$J17</f>
        <v>0</v>
      </c>
      <c r="N20" s="16">
        <f>'Raw Plate Reader Measurements'!E17-'Raw Plate Reader Measurements'!$J17</f>
        <v>0</v>
      </c>
      <c r="O20" s="16">
        <f>'Raw Plate Reader Measurements'!F17-'Raw Plate Reader Measurements'!$J17</f>
        <v>0</v>
      </c>
      <c r="P20" s="16">
        <f>'Raw Plate Reader Measurements'!G17-'Raw Plate Reader Measurements'!$J17</f>
        <v>0</v>
      </c>
      <c r="Q20" s="16">
        <f>'Raw Plate Reader Measurements'!H17-'Raw Plate Reader Measurements'!$J17</f>
        <v>0</v>
      </c>
      <c r="R20" s="16">
        <f>'Raw Plate Reader Measurements'!I17-'Raw Plate Reader Measurements'!$J17</f>
        <v>0</v>
      </c>
      <c r="S20" s="26"/>
      <c r="T20" s="23">
        <f>'Raw Plate Reader Measurements'!M17-'Raw Plate Reader Measurements'!$U17</f>
        <v>0</v>
      </c>
      <c r="U20" s="23">
        <f>'Raw Plate Reader Measurements'!N17-'Raw Plate Reader Measurements'!$U17</f>
        <v>0</v>
      </c>
      <c r="V20" s="23">
        <f>'Raw Plate Reader Measurements'!O17-'Raw Plate Reader Measurements'!$U17</f>
        <v>0</v>
      </c>
      <c r="W20" s="23">
        <f>'Raw Plate Reader Measurements'!P17-'Raw Plate Reader Measurements'!$U17</f>
        <v>0</v>
      </c>
      <c r="X20" s="23">
        <f>'Raw Plate Reader Measurements'!Q17-'Raw Plate Reader Measurements'!$U17</f>
        <v>0</v>
      </c>
      <c r="Y20" s="23">
        <f>'Raw Plate Reader Measurements'!R17-'Raw Plate Reader Measurements'!$U17</f>
        <v>0</v>
      </c>
      <c r="Z20" s="23">
        <f>'Raw Plate Reader Measurements'!S17-'Raw Plate Reader Measurements'!$U17</f>
        <v>0</v>
      </c>
      <c r="AA20" s="23">
        <f>'Raw Plate Reader Measurements'!T17-'Raw Plate Reader Measurements'!$U17</f>
        <v>0</v>
      </c>
    </row>
    <row r="21" spans="1:27" x14ac:dyDescent="0.2">
      <c r="A21" t="s">
        <v>34</v>
      </c>
      <c r="B21" s="23" t="e">
        <f t="shared" si="1"/>
        <v>#DIV/0!</v>
      </c>
      <c r="C21" s="23" t="e">
        <f t="shared" si="1"/>
        <v>#DIV/0!</v>
      </c>
      <c r="D21" s="23" t="e">
        <f t="shared" si="1"/>
        <v>#DIV/0!</v>
      </c>
      <c r="E21" s="23" t="e">
        <f t="shared" si="1"/>
        <v>#DIV/0!</v>
      </c>
      <c r="F21" s="23" t="e">
        <f t="shared" si="1"/>
        <v>#DIV/0!</v>
      </c>
      <c r="G21" s="23" t="e">
        <f t="shared" si="1"/>
        <v>#DIV/0!</v>
      </c>
      <c r="H21" s="23" t="e">
        <f t="shared" si="1"/>
        <v>#DIV/0!</v>
      </c>
      <c r="I21" s="23" t="e">
        <f t="shared" si="1"/>
        <v>#DIV/0!</v>
      </c>
      <c r="K21" s="16">
        <f>'Raw Plate Reader Measurements'!B18-'Raw Plate Reader Measurements'!$J18</f>
        <v>0</v>
      </c>
      <c r="L21" s="16">
        <f>'Raw Plate Reader Measurements'!C18-'Raw Plate Reader Measurements'!$J18</f>
        <v>0</v>
      </c>
      <c r="M21" s="16">
        <f>'Raw Plate Reader Measurements'!D18-'Raw Plate Reader Measurements'!$J18</f>
        <v>0</v>
      </c>
      <c r="N21" s="16">
        <f>'Raw Plate Reader Measurements'!E18-'Raw Plate Reader Measurements'!$J18</f>
        <v>0</v>
      </c>
      <c r="O21" s="16">
        <f>'Raw Plate Reader Measurements'!F18-'Raw Plate Reader Measurements'!$J18</f>
        <v>0</v>
      </c>
      <c r="P21" s="16">
        <f>'Raw Plate Reader Measurements'!G18-'Raw Plate Reader Measurements'!$J18</f>
        <v>0</v>
      </c>
      <c r="Q21" s="16">
        <f>'Raw Plate Reader Measurements'!H18-'Raw Plate Reader Measurements'!$J18</f>
        <v>0</v>
      </c>
      <c r="R21" s="16">
        <f>'Raw Plate Reader Measurements'!I18-'Raw Plate Reader Measurements'!$J18</f>
        <v>0</v>
      </c>
      <c r="S21" s="26"/>
      <c r="T21" s="23">
        <f>'Raw Plate Reader Measurements'!M18-'Raw Plate Reader Measurements'!$U18</f>
        <v>0</v>
      </c>
      <c r="U21" s="23">
        <f>'Raw Plate Reader Measurements'!N18-'Raw Plate Reader Measurements'!$U18</f>
        <v>0</v>
      </c>
      <c r="V21" s="23">
        <f>'Raw Plate Reader Measurements'!O18-'Raw Plate Reader Measurements'!$U18</f>
        <v>0</v>
      </c>
      <c r="W21" s="23">
        <f>'Raw Plate Reader Measurements'!P18-'Raw Plate Reader Measurements'!$U18</f>
        <v>0</v>
      </c>
      <c r="X21" s="23">
        <f>'Raw Plate Reader Measurements'!Q18-'Raw Plate Reader Measurements'!$U18</f>
        <v>0</v>
      </c>
      <c r="Y21" s="23">
        <f>'Raw Plate Reader Measurements'!R18-'Raw Plate Reader Measurements'!$U18</f>
        <v>0</v>
      </c>
      <c r="Z21" s="23">
        <f>'Raw Plate Reader Measurements'!S18-'Raw Plate Reader Measurements'!$U18</f>
        <v>0</v>
      </c>
      <c r="AA21" s="23">
        <f>'Raw Plate Reader Measurements'!T18-'Raw Plate Reader Measurements'!$U18</f>
        <v>0</v>
      </c>
    </row>
    <row r="22" spans="1:27" x14ac:dyDescent="0.2">
      <c r="A22" t="s">
        <v>33</v>
      </c>
      <c r="B22" s="23" t="e">
        <f t="shared" si="1"/>
        <v>#DIV/0!</v>
      </c>
      <c r="C22" s="23" t="e">
        <f t="shared" si="1"/>
        <v>#DIV/0!</v>
      </c>
      <c r="D22" s="23" t="e">
        <f t="shared" si="1"/>
        <v>#DIV/0!</v>
      </c>
      <c r="E22" s="23" t="e">
        <f t="shared" si="1"/>
        <v>#DIV/0!</v>
      </c>
      <c r="F22" s="23" t="e">
        <f t="shared" si="1"/>
        <v>#DIV/0!</v>
      </c>
      <c r="G22" s="23" t="e">
        <f t="shared" si="1"/>
        <v>#DIV/0!</v>
      </c>
      <c r="H22" s="23" t="e">
        <f t="shared" si="1"/>
        <v>#DIV/0!</v>
      </c>
      <c r="I22" s="23" t="e">
        <f t="shared" si="1"/>
        <v>#DIV/0!</v>
      </c>
      <c r="K22" s="16">
        <f>'Raw Plate Reader Measurements'!B19-'Raw Plate Reader Measurements'!$J19</f>
        <v>0</v>
      </c>
      <c r="L22" s="16">
        <f>'Raw Plate Reader Measurements'!C19-'Raw Plate Reader Measurements'!$J19</f>
        <v>0</v>
      </c>
      <c r="M22" s="16">
        <f>'Raw Plate Reader Measurements'!D19-'Raw Plate Reader Measurements'!$J19</f>
        <v>0</v>
      </c>
      <c r="N22" s="16">
        <f>'Raw Plate Reader Measurements'!E19-'Raw Plate Reader Measurements'!$J19</f>
        <v>0</v>
      </c>
      <c r="O22" s="16">
        <f>'Raw Plate Reader Measurements'!F19-'Raw Plate Reader Measurements'!$J19</f>
        <v>0</v>
      </c>
      <c r="P22" s="16">
        <f>'Raw Plate Reader Measurements'!G19-'Raw Plate Reader Measurements'!$J19</f>
        <v>0</v>
      </c>
      <c r="Q22" s="16">
        <f>'Raw Plate Reader Measurements'!H19-'Raw Plate Reader Measurements'!$J19</f>
        <v>0</v>
      </c>
      <c r="R22" s="16">
        <f>'Raw Plate Reader Measurements'!I19-'Raw Plate Reader Measurements'!$J19</f>
        <v>0</v>
      </c>
      <c r="S22" s="26"/>
      <c r="T22" s="23">
        <f>'Raw Plate Reader Measurements'!M19-'Raw Plate Reader Measurements'!$U19</f>
        <v>0</v>
      </c>
      <c r="U22" s="23">
        <f>'Raw Plate Reader Measurements'!N19-'Raw Plate Reader Measurements'!$U19</f>
        <v>0</v>
      </c>
      <c r="V22" s="23">
        <f>'Raw Plate Reader Measurements'!O19-'Raw Plate Reader Measurements'!$U19</f>
        <v>0</v>
      </c>
      <c r="W22" s="23">
        <f>'Raw Plate Reader Measurements'!P19-'Raw Plate Reader Measurements'!$U19</f>
        <v>0</v>
      </c>
      <c r="X22" s="23">
        <f>'Raw Plate Reader Measurements'!Q19-'Raw Plate Reader Measurements'!$U19</f>
        <v>0</v>
      </c>
      <c r="Y22" s="23">
        <f>'Raw Plate Reader Measurements'!R19-'Raw Plate Reader Measurements'!$U19</f>
        <v>0</v>
      </c>
      <c r="Z22" s="23">
        <f>'Raw Plate Reader Measurements'!S19-'Raw Plate Reader Measurements'!$U19</f>
        <v>0</v>
      </c>
      <c r="AA22" s="23">
        <f>'Raw Plate Reader Measurements'!T19-'Raw Plate Reader Measurements'!$U19</f>
        <v>0</v>
      </c>
    </row>
    <row r="23" spans="1:27" x14ac:dyDescent="0.2">
      <c r="A23" t="s">
        <v>32</v>
      </c>
      <c r="B23" s="23" t="e">
        <f t="shared" si="1"/>
        <v>#DIV/0!</v>
      </c>
      <c r="C23" s="23" t="e">
        <f t="shared" si="1"/>
        <v>#DIV/0!</v>
      </c>
      <c r="D23" s="23" t="e">
        <f t="shared" si="1"/>
        <v>#DIV/0!</v>
      </c>
      <c r="E23" s="23" t="e">
        <f t="shared" si="1"/>
        <v>#DIV/0!</v>
      </c>
      <c r="F23" s="23" t="e">
        <f t="shared" si="1"/>
        <v>#DIV/0!</v>
      </c>
      <c r="G23" s="23" t="e">
        <f t="shared" si="1"/>
        <v>#DIV/0!</v>
      </c>
      <c r="H23" s="23" t="e">
        <f t="shared" si="1"/>
        <v>#DIV/0!</v>
      </c>
      <c r="I23" s="23" t="e">
        <f t="shared" si="1"/>
        <v>#DIV/0!</v>
      </c>
      <c r="K23" s="16">
        <f>'Raw Plate Reader Measurements'!B20-'Raw Plate Reader Measurements'!$J20</f>
        <v>0</v>
      </c>
      <c r="L23" s="16">
        <f>'Raw Plate Reader Measurements'!C20-'Raw Plate Reader Measurements'!$J20</f>
        <v>0</v>
      </c>
      <c r="M23" s="16">
        <f>'Raw Plate Reader Measurements'!D20-'Raw Plate Reader Measurements'!$J20</f>
        <v>0</v>
      </c>
      <c r="N23" s="16">
        <f>'Raw Plate Reader Measurements'!E20-'Raw Plate Reader Measurements'!$J20</f>
        <v>0</v>
      </c>
      <c r="O23" s="16">
        <f>'Raw Plate Reader Measurements'!F20-'Raw Plate Reader Measurements'!$J20</f>
        <v>0</v>
      </c>
      <c r="P23" s="16">
        <f>'Raw Plate Reader Measurements'!G20-'Raw Plate Reader Measurements'!$J20</f>
        <v>0</v>
      </c>
      <c r="Q23" s="16">
        <f>'Raw Plate Reader Measurements'!H20-'Raw Plate Reader Measurements'!$J20</f>
        <v>0</v>
      </c>
      <c r="R23" s="16">
        <f>'Raw Plate Reader Measurements'!I20-'Raw Plate Reader Measurements'!$J20</f>
        <v>0</v>
      </c>
      <c r="S23" s="26"/>
      <c r="T23" s="23">
        <f>'Raw Plate Reader Measurements'!M20-'Raw Plate Reader Measurements'!$U20</f>
        <v>0</v>
      </c>
      <c r="U23" s="23">
        <f>'Raw Plate Reader Measurements'!N20-'Raw Plate Reader Measurements'!$U20</f>
        <v>0</v>
      </c>
      <c r="V23" s="23">
        <f>'Raw Plate Reader Measurements'!O20-'Raw Plate Reader Measurements'!$U20</f>
        <v>0</v>
      </c>
      <c r="W23" s="23">
        <f>'Raw Plate Reader Measurements'!P20-'Raw Plate Reader Measurements'!$U20</f>
        <v>0</v>
      </c>
      <c r="X23" s="23">
        <f>'Raw Plate Reader Measurements'!Q20-'Raw Plate Reader Measurements'!$U20</f>
        <v>0</v>
      </c>
      <c r="Y23" s="23">
        <f>'Raw Plate Reader Measurements'!R20-'Raw Plate Reader Measurements'!$U20</f>
        <v>0</v>
      </c>
      <c r="Z23" s="23">
        <f>'Raw Plate Reader Measurements'!S20-'Raw Plate Reader Measurements'!$U20</f>
        <v>0</v>
      </c>
      <c r="AA23" s="23">
        <f>'Raw Plate Reader Measurements'!T20-'Raw Plate Reader Measurements'!$U20</f>
        <v>0</v>
      </c>
    </row>
    <row r="24" spans="1:27" x14ac:dyDescent="0.2">
      <c r="A24" t="s">
        <v>36</v>
      </c>
      <c r="B24" s="23" t="e">
        <f t="shared" si="1"/>
        <v>#DIV/0!</v>
      </c>
      <c r="C24" s="23" t="e">
        <f t="shared" si="1"/>
        <v>#DIV/0!</v>
      </c>
      <c r="D24" s="23" t="e">
        <f t="shared" si="1"/>
        <v>#DIV/0!</v>
      </c>
      <c r="E24" s="23" t="e">
        <f t="shared" si="1"/>
        <v>#DIV/0!</v>
      </c>
      <c r="F24" s="23" t="e">
        <f t="shared" si="1"/>
        <v>#DIV/0!</v>
      </c>
      <c r="G24" s="23" t="e">
        <f t="shared" si="1"/>
        <v>#DIV/0!</v>
      </c>
      <c r="H24" s="23" t="e">
        <f t="shared" si="1"/>
        <v>#DIV/0!</v>
      </c>
      <c r="I24" s="23" t="e">
        <f t="shared" si="1"/>
        <v>#DIV/0!</v>
      </c>
      <c r="K24" s="16">
        <f>'Raw Plate Reader Measurements'!B21-'Raw Plate Reader Measurements'!$J21</f>
        <v>0</v>
      </c>
      <c r="L24" s="16">
        <f>'Raw Plate Reader Measurements'!C21-'Raw Plate Reader Measurements'!$J21</f>
        <v>0</v>
      </c>
      <c r="M24" s="16">
        <f>'Raw Plate Reader Measurements'!D21-'Raw Plate Reader Measurements'!$J21</f>
        <v>0</v>
      </c>
      <c r="N24" s="16">
        <f>'Raw Plate Reader Measurements'!E21-'Raw Plate Reader Measurements'!$J21</f>
        <v>0</v>
      </c>
      <c r="O24" s="16">
        <f>'Raw Plate Reader Measurements'!F21-'Raw Plate Reader Measurements'!$J21</f>
        <v>0</v>
      </c>
      <c r="P24" s="16">
        <f>'Raw Plate Reader Measurements'!G21-'Raw Plate Reader Measurements'!$J21</f>
        <v>0</v>
      </c>
      <c r="Q24" s="16">
        <f>'Raw Plate Reader Measurements'!H21-'Raw Plate Reader Measurements'!$J21</f>
        <v>0</v>
      </c>
      <c r="R24" s="16">
        <f>'Raw Plate Reader Measurements'!I21-'Raw Plate Reader Measurements'!$J21</f>
        <v>0</v>
      </c>
      <c r="S24" s="26"/>
      <c r="T24" s="23">
        <f>'Raw Plate Reader Measurements'!M21-'Raw Plate Reader Measurements'!$U21</f>
        <v>0</v>
      </c>
      <c r="U24" s="23">
        <f>'Raw Plate Reader Measurements'!N21-'Raw Plate Reader Measurements'!$U21</f>
        <v>0</v>
      </c>
      <c r="V24" s="23">
        <f>'Raw Plate Reader Measurements'!O21-'Raw Plate Reader Measurements'!$U21</f>
        <v>0</v>
      </c>
      <c r="W24" s="23">
        <f>'Raw Plate Reader Measurements'!P21-'Raw Plate Reader Measurements'!$U21</f>
        <v>0</v>
      </c>
      <c r="X24" s="23">
        <f>'Raw Plate Reader Measurements'!Q21-'Raw Plate Reader Measurements'!$U21</f>
        <v>0</v>
      </c>
      <c r="Y24" s="23">
        <f>'Raw Plate Reader Measurements'!R21-'Raw Plate Reader Measurements'!$U21</f>
        <v>0</v>
      </c>
      <c r="Z24" s="23">
        <f>'Raw Plate Reader Measurements'!S21-'Raw Plate Reader Measurements'!$U21</f>
        <v>0</v>
      </c>
      <c r="AA24" s="23">
        <f>'Raw Plate Reader Measurements'!T21-'Raw Plate Reader Measurements'!$U21</f>
        <v>0</v>
      </c>
    </row>
    <row r="25" spans="1:27" x14ac:dyDescent="0.2">
      <c r="A25" t="s">
        <v>37</v>
      </c>
      <c r="B25" s="23" t="e">
        <f t="shared" si="1"/>
        <v>#DIV/0!</v>
      </c>
      <c r="C25" s="23" t="e">
        <f t="shared" si="1"/>
        <v>#DIV/0!</v>
      </c>
      <c r="D25" s="23" t="e">
        <f t="shared" si="1"/>
        <v>#DIV/0!</v>
      </c>
      <c r="E25" s="23" t="e">
        <f t="shared" si="1"/>
        <v>#DIV/0!</v>
      </c>
      <c r="F25" s="23" t="e">
        <f t="shared" si="1"/>
        <v>#DIV/0!</v>
      </c>
      <c r="G25" s="23" t="e">
        <f t="shared" si="1"/>
        <v>#DIV/0!</v>
      </c>
      <c r="H25" s="23" t="e">
        <f t="shared" si="1"/>
        <v>#DIV/0!</v>
      </c>
      <c r="I25" s="23" t="e">
        <f t="shared" si="1"/>
        <v>#DIV/0!</v>
      </c>
      <c r="K25" s="16">
        <f>'Raw Plate Reader Measurements'!B22-'Raw Plate Reader Measurements'!$J22</f>
        <v>0</v>
      </c>
      <c r="L25" s="16">
        <f>'Raw Plate Reader Measurements'!C22-'Raw Plate Reader Measurements'!$J22</f>
        <v>0</v>
      </c>
      <c r="M25" s="16">
        <f>'Raw Plate Reader Measurements'!D22-'Raw Plate Reader Measurements'!$J22</f>
        <v>0</v>
      </c>
      <c r="N25" s="16">
        <f>'Raw Plate Reader Measurements'!E22-'Raw Plate Reader Measurements'!$J22</f>
        <v>0</v>
      </c>
      <c r="O25" s="16">
        <f>'Raw Plate Reader Measurements'!F22-'Raw Plate Reader Measurements'!$J22</f>
        <v>0</v>
      </c>
      <c r="P25" s="16">
        <f>'Raw Plate Reader Measurements'!G22-'Raw Plate Reader Measurements'!$J22</f>
        <v>0</v>
      </c>
      <c r="Q25" s="16">
        <f>'Raw Plate Reader Measurements'!H22-'Raw Plate Reader Measurements'!$J22</f>
        <v>0</v>
      </c>
      <c r="R25" s="16">
        <f>'Raw Plate Reader Measurements'!I22-'Raw Plate Reader Measurements'!$J22</f>
        <v>0</v>
      </c>
      <c r="S25" s="26"/>
      <c r="T25" s="23">
        <f>'Raw Plate Reader Measurements'!M22-'Raw Plate Reader Measurements'!$U22</f>
        <v>0</v>
      </c>
      <c r="U25" s="23">
        <f>'Raw Plate Reader Measurements'!N22-'Raw Plate Reader Measurements'!$U22</f>
        <v>0</v>
      </c>
      <c r="V25" s="23">
        <f>'Raw Plate Reader Measurements'!O22-'Raw Plate Reader Measurements'!$U22</f>
        <v>0</v>
      </c>
      <c r="W25" s="23">
        <f>'Raw Plate Reader Measurements'!P22-'Raw Plate Reader Measurements'!$U22</f>
        <v>0</v>
      </c>
      <c r="X25" s="23">
        <f>'Raw Plate Reader Measurements'!Q22-'Raw Plate Reader Measurements'!$U22</f>
        <v>0</v>
      </c>
      <c r="Y25" s="23">
        <f>'Raw Plate Reader Measurements'!R22-'Raw Plate Reader Measurements'!$U22</f>
        <v>0</v>
      </c>
      <c r="Z25" s="23">
        <f>'Raw Plate Reader Measurements'!S22-'Raw Plate Reader Measurements'!$U22</f>
        <v>0</v>
      </c>
      <c r="AA25" s="23">
        <f>'Raw Plate Reader Measurements'!T22-'Raw Plate Reader Measurements'!$U22</f>
        <v>0</v>
      </c>
    </row>
    <row r="26" spans="1:27" x14ac:dyDescent="0.2">
      <c r="A26" t="s">
        <v>38</v>
      </c>
      <c r="B26" s="23" t="e">
        <f t="shared" si="1"/>
        <v>#DIV/0!</v>
      </c>
      <c r="C26" s="23" t="e">
        <f t="shared" si="1"/>
        <v>#DIV/0!</v>
      </c>
      <c r="D26" s="23" t="e">
        <f t="shared" si="1"/>
        <v>#DIV/0!</v>
      </c>
      <c r="E26" s="23" t="e">
        <f t="shared" si="1"/>
        <v>#DIV/0!</v>
      </c>
      <c r="F26" s="23" t="e">
        <f t="shared" si="1"/>
        <v>#DIV/0!</v>
      </c>
      <c r="G26" s="23" t="e">
        <f t="shared" si="1"/>
        <v>#DIV/0!</v>
      </c>
      <c r="H26" s="23" t="e">
        <f t="shared" si="1"/>
        <v>#DIV/0!</v>
      </c>
      <c r="I26" s="23" t="e">
        <f t="shared" si="1"/>
        <v>#DIV/0!</v>
      </c>
      <c r="K26" s="16">
        <f>'Raw Plate Reader Measurements'!B23-'Raw Plate Reader Measurements'!$J23</f>
        <v>0</v>
      </c>
      <c r="L26" s="16">
        <f>'Raw Plate Reader Measurements'!C23-'Raw Plate Reader Measurements'!$J23</f>
        <v>0</v>
      </c>
      <c r="M26" s="16">
        <f>'Raw Plate Reader Measurements'!D23-'Raw Plate Reader Measurements'!$J23</f>
        <v>0</v>
      </c>
      <c r="N26" s="16">
        <f>'Raw Plate Reader Measurements'!E23-'Raw Plate Reader Measurements'!$J23</f>
        <v>0</v>
      </c>
      <c r="O26" s="16">
        <f>'Raw Plate Reader Measurements'!F23-'Raw Plate Reader Measurements'!$J23</f>
        <v>0</v>
      </c>
      <c r="P26" s="16">
        <f>'Raw Plate Reader Measurements'!G23-'Raw Plate Reader Measurements'!$J23</f>
        <v>0</v>
      </c>
      <c r="Q26" s="16">
        <f>'Raw Plate Reader Measurements'!H23-'Raw Plate Reader Measurements'!$J23</f>
        <v>0</v>
      </c>
      <c r="R26" s="16">
        <f>'Raw Plate Reader Measurements'!I23-'Raw Plate Reader Measurements'!$J23</f>
        <v>0</v>
      </c>
      <c r="S26" s="26"/>
      <c r="T26" s="23">
        <f>'Raw Plate Reader Measurements'!M23-'Raw Plate Reader Measurements'!$U23</f>
        <v>0</v>
      </c>
      <c r="U26" s="23">
        <f>'Raw Plate Reader Measurements'!N23-'Raw Plate Reader Measurements'!$U23</f>
        <v>0</v>
      </c>
      <c r="V26" s="23">
        <f>'Raw Plate Reader Measurements'!O23-'Raw Plate Reader Measurements'!$U23</f>
        <v>0</v>
      </c>
      <c r="W26" s="23">
        <f>'Raw Plate Reader Measurements'!P23-'Raw Plate Reader Measurements'!$U23</f>
        <v>0</v>
      </c>
      <c r="X26" s="23">
        <f>'Raw Plate Reader Measurements'!Q23-'Raw Plate Reader Measurements'!$U23</f>
        <v>0</v>
      </c>
      <c r="Y26" s="23">
        <f>'Raw Plate Reader Measurements'!R23-'Raw Plate Reader Measurements'!$U23</f>
        <v>0</v>
      </c>
      <c r="Z26" s="23">
        <f>'Raw Plate Reader Measurements'!S23-'Raw Plate Reader Measurements'!$U23</f>
        <v>0</v>
      </c>
      <c r="AA26" s="23">
        <f>'Raw Plate Reader Measurements'!T23-'Raw Plate Reader Measurements'!$U23</f>
        <v>0</v>
      </c>
    </row>
    <row r="27" spans="1:27" x14ac:dyDescent="0.2">
      <c r="A27" t="s">
        <v>39</v>
      </c>
      <c r="B27" s="23" t="e">
        <f t="shared" si="1"/>
        <v>#DIV/0!</v>
      </c>
      <c r="C27" s="23" t="e">
        <f t="shared" si="1"/>
        <v>#DIV/0!</v>
      </c>
      <c r="D27" s="23" t="e">
        <f t="shared" si="1"/>
        <v>#DIV/0!</v>
      </c>
      <c r="E27" s="23" t="e">
        <f t="shared" si="1"/>
        <v>#DIV/0!</v>
      </c>
      <c r="F27" s="23" t="e">
        <f t="shared" si="1"/>
        <v>#DIV/0!</v>
      </c>
      <c r="G27" s="23" t="e">
        <f t="shared" si="1"/>
        <v>#DIV/0!</v>
      </c>
      <c r="H27" s="23" t="e">
        <f t="shared" si="1"/>
        <v>#DIV/0!</v>
      </c>
      <c r="I27" s="23" t="e">
        <f t="shared" si="1"/>
        <v>#DIV/0!</v>
      </c>
      <c r="K27" s="16">
        <f>'Raw Plate Reader Measurements'!B24-'Raw Plate Reader Measurements'!$J24</f>
        <v>0</v>
      </c>
      <c r="L27" s="16">
        <f>'Raw Plate Reader Measurements'!C24-'Raw Plate Reader Measurements'!$J24</f>
        <v>0</v>
      </c>
      <c r="M27" s="16">
        <f>'Raw Plate Reader Measurements'!D24-'Raw Plate Reader Measurements'!$J24</f>
        <v>0</v>
      </c>
      <c r="N27" s="16">
        <f>'Raw Plate Reader Measurements'!E24-'Raw Plate Reader Measurements'!$J24</f>
        <v>0</v>
      </c>
      <c r="O27" s="16">
        <f>'Raw Plate Reader Measurements'!F24-'Raw Plate Reader Measurements'!$J24</f>
        <v>0</v>
      </c>
      <c r="P27" s="16">
        <f>'Raw Plate Reader Measurements'!G24-'Raw Plate Reader Measurements'!$J24</f>
        <v>0</v>
      </c>
      <c r="Q27" s="16">
        <f>'Raw Plate Reader Measurements'!H24-'Raw Plate Reader Measurements'!$J24</f>
        <v>0</v>
      </c>
      <c r="R27" s="16">
        <f>'Raw Plate Reader Measurements'!I24-'Raw Plate Reader Measurements'!$J24</f>
        <v>0</v>
      </c>
      <c r="S27" s="26"/>
      <c r="T27" s="23">
        <f>'Raw Plate Reader Measurements'!M24-'Raw Plate Reader Measurements'!$U24</f>
        <v>0</v>
      </c>
      <c r="U27" s="23">
        <f>'Raw Plate Reader Measurements'!N24-'Raw Plate Reader Measurements'!$U24</f>
        <v>0</v>
      </c>
      <c r="V27" s="23">
        <f>'Raw Plate Reader Measurements'!O24-'Raw Plate Reader Measurements'!$U24</f>
        <v>0</v>
      </c>
      <c r="W27" s="23">
        <f>'Raw Plate Reader Measurements'!P24-'Raw Plate Reader Measurements'!$U24</f>
        <v>0</v>
      </c>
      <c r="X27" s="23">
        <f>'Raw Plate Reader Measurements'!Q24-'Raw Plate Reader Measurements'!$U24</f>
        <v>0</v>
      </c>
      <c r="Y27" s="23">
        <f>'Raw Plate Reader Measurements'!R24-'Raw Plate Reader Measurements'!$U24</f>
        <v>0</v>
      </c>
      <c r="Z27" s="23">
        <f>'Raw Plate Reader Measurements'!S24-'Raw Plate Reader Measurements'!$U24</f>
        <v>0</v>
      </c>
      <c r="AA27" s="23">
        <f>'Raw Plate Reader Measurements'!T24-'Raw Plate Reader Measurements'!$U24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G3" sqref="G3"/>
    </sheetView>
  </sheetViews>
  <sheetFormatPr baseColWidth="10" defaultRowHeight="15" x14ac:dyDescent="0.2"/>
  <cols>
    <col min="1" max="1" width="21.5" customWidth="1"/>
    <col min="2" max="9" width="9.83203125" customWidth="1"/>
    <col min="10" max="10" width="6.1640625" customWidth="1"/>
    <col min="11" max="18" width="9.83203125" customWidth="1"/>
    <col min="19" max="19" width="6.1640625" customWidth="1"/>
    <col min="20" max="21" width="9.83203125" customWidth="1"/>
    <col min="22" max="37" width="9.6640625" customWidth="1"/>
    <col min="39" max="44" width="10.83203125" customWidth="1"/>
  </cols>
  <sheetData>
    <row r="1" spans="1:28" ht="19" x14ac:dyDescent="0.25">
      <c r="A1" s="12" t="s">
        <v>20</v>
      </c>
      <c r="B1" s="7" t="s">
        <v>132</v>
      </c>
      <c r="F1" s="11" t="s">
        <v>51</v>
      </c>
      <c r="I1" s="11"/>
    </row>
    <row r="2" spans="1:28" x14ac:dyDescent="0.2">
      <c r="A2" t="s">
        <v>130</v>
      </c>
      <c r="B2" s="15" t="e">
        <f>'Particle standard curve'!C30</f>
        <v>#DIV/0!</v>
      </c>
      <c r="F2" s="11" t="s">
        <v>162</v>
      </c>
      <c r="I2" s="11"/>
    </row>
    <row r="3" spans="1:28" x14ac:dyDescent="0.2">
      <c r="A3" s="10" t="s">
        <v>140</v>
      </c>
      <c r="B3" s="15" t="e">
        <f>'Fluorescein standard curve'!C31</f>
        <v>#DIV/0!</v>
      </c>
      <c r="I3" s="11"/>
    </row>
    <row r="4" spans="1:28" x14ac:dyDescent="0.2">
      <c r="I4" s="11"/>
    </row>
    <row r="7" spans="1:28" ht="19" x14ac:dyDescent="0.25">
      <c r="A7" s="13" t="s">
        <v>21</v>
      </c>
    </row>
    <row r="8" spans="1:28" ht="16" x14ac:dyDescent="0.2">
      <c r="A8" s="20" t="s">
        <v>139</v>
      </c>
      <c r="K8" s="20" t="s">
        <v>138</v>
      </c>
      <c r="T8" s="17" t="s">
        <v>137</v>
      </c>
    </row>
    <row r="9" spans="1:28" s="9" customFormat="1" x14ac:dyDescent="0.2">
      <c r="A9" s="17" t="s">
        <v>24</v>
      </c>
      <c r="B9" t="s">
        <v>47</v>
      </c>
      <c r="C9" t="s">
        <v>48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45</v>
      </c>
      <c r="J9"/>
      <c r="K9" t="s">
        <v>47</v>
      </c>
      <c r="L9" t="s">
        <v>48</v>
      </c>
      <c r="M9" t="s">
        <v>40</v>
      </c>
      <c r="N9" t="s">
        <v>41</v>
      </c>
      <c r="O9" t="s">
        <v>42</v>
      </c>
      <c r="P9" t="s">
        <v>43</v>
      </c>
      <c r="Q9" t="s">
        <v>44</v>
      </c>
      <c r="R9" t="s">
        <v>45</v>
      </c>
      <c r="S9"/>
      <c r="T9" t="s">
        <v>47</v>
      </c>
      <c r="U9" t="s">
        <v>48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/>
    </row>
    <row r="10" spans="1:28" x14ac:dyDescent="0.2">
      <c r="A10" t="s">
        <v>31</v>
      </c>
      <c r="B10" s="15" t="e">
        <f t="shared" ref="B10:I17" si="0">K10/T10*$B$3/$B$2</f>
        <v>#DIV/0!</v>
      </c>
      <c r="C10" s="15" t="e">
        <f t="shared" si="0"/>
        <v>#DIV/0!</v>
      </c>
      <c r="D10" s="15" t="e">
        <f t="shared" si="0"/>
        <v>#DIV/0!</v>
      </c>
      <c r="E10" s="15" t="e">
        <f t="shared" si="0"/>
        <v>#DIV/0!</v>
      </c>
      <c r="F10" s="15" t="e">
        <f t="shared" si="0"/>
        <v>#DIV/0!</v>
      </c>
      <c r="G10" s="15" t="e">
        <f t="shared" si="0"/>
        <v>#DIV/0!</v>
      </c>
      <c r="H10" s="15" t="e">
        <f t="shared" si="0"/>
        <v>#DIV/0!</v>
      </c>
      <c r="I10" s="15" t="e">
        <f t="shared" si="0"/>
        <v>#DIV/0!</v>
      </c>
      <c r="K10" s="16">
        <f>'Raw Plate Reader Measurements'!B7-'Raw Plate Reader Measurements'!$J7</f>
        <v>0</v>
      </c>
      <c r="L10" s="16">
        <f>'Raw Plate Reader Measurements'!C7-'Raw Plate Reader Measurements'!$J7</f>
        <v>0</v>
      </c>
      <c r="M10" s="16">
        <f>'Raw Plate Reader Measurements'!D7-'Raw Plate Reader Measurements'!$J7</f>
        <v>0</v>
      </c>
      <c r="N10" s="16">
        <f>'Raw Plate Reader Measurements'!E7-'Raw Plate Reader Measurements'!$J7</f>
        <v>0</v>
      </c>
      <c r="O10" s="16">
        <f>'Raw Plate Reader Measurements'!F7-'Raw Plate Reader Measurements'!$J7</f>
        <v>0</v>
      </c>
      <c r="P10" s="16">
        <f>'Raw Plate Reader Measurements'!G7-'Raw Plate Reader Measurements'!$J7</f>
        <v>0</v>
      </c>
      <c r="Q10" s="16">
        <f>'Raw Plate Reader Measurements'!H7-'Raw Plate Reader Measurements'!$J7</f>
        <v>0</v>
      </c>
      <c r="R10" s="16">
        <f>'Raw Plate Reader Measurements'!I7-'Raw Plate Reader Measurements'!$J7</f>
        <v>0</v>
      </c>
      <c r="S10" s="26"/>
      <c r="T10" s="23">
        <f>'Raw Plate Reader Measurements'!M7-'Raw Plate Reader Measurements'!$U7</f>
        <v>0</v>
      </c>
      <c r="U10" s="23">
        <f>'Raw Plate Reader Measurements'!N7-'Raw Plate Reader Measurements'!$U7</f>
        <v>0</v>
      </c>
      <c r="V10" s="23">
        <f>'Raw Plate Reader Measurements'!O7-'Raw Plate Reader Measurements'!$U7</f>
        <v>0</v>
      </c>
      <c r="W10" s="23">
        <f>'Raw Plate Reader Measurements'!P7-'Raw Plate Reader Measurements'!$U7</f>
        <v>0</v>
      </c>
      <c r="X10" s="23">
        <f>'Raw Plate Reader Measurements'!Q7-'Raw Plate Reader Measurements'!$U7</f>
        <v>0</v>
      </c>
      <c r="Y10" s="23">
        <f>'Raw Plate Reader Measurements'!R7-'Raw Plate Reader Measurements'!$U7</f>
        <v>0</v>
      </c>
      <c r="Z10" s="23">
        <f>'Raw Plate Reader Measurements'!S7-'Raw Plate Reader Measurements'!$U7</f>
        <v>0</v>
      </c>
      <c r="AA10" s="23">
        <f>'Raw Plate Reader Measurements'!T7-'Raw Plate Reader Measurements'!$U7</f>
        <v>0</v>
      </c>
    </row>
    <row r="11" spans="1:28" x14ac:dyDescent="0.2">
      <c r="A11" t="s">
        <v>34</v>
      </c>
      <c r="B11" s="15" t="e">
        <f t="shared" si="0"/>
        <v>#DIV/0!</v>
      </c>
      <c r="C11" s="15" t="e">
        <f t="shared" si="0"/>
        <v>#DIV/0!</v>
      </c>
      <c r="D11" s="15" t="e">
        <f t="shared" si="0"/>
        <v>#DIV/0!</v>
      </c>
      <c r="E11" s="15" t="e">
        <f t="shared" si="0"/>
        <v>#DIV/0!</v>
      </c>
      <c r="F11" s="15" t="e">
        <f t="shared" si="0"/>
        <v>#DIV/0!</v>
      </c>
      <c r="G11" s="15" t="e">
        <f t="shared" si="0"/>
        <v>#DIV/0!</v>
      </c>
      <c r="H11" s="15" t="e">
        <f t="shared" si="0"/>
        <v>#DIV/0!</v>
      </c>
      <c r="I11" s="15" t="e">
        <f t="shared" si="0"/>
        <v>#DIV/0!</v>
      </c>
      <c r="K11" s="16">
        <f>'Raw Plate Reader Measurements'!B8-'Raw Plate Reader Measurements'!$J8</f>
        <v>0</v>
      </c>
      <c r="L11" s="16">
        <f>'Raw Plate Reader Measurements'!C8-'Raw Plate Reader Measurements'!$J8</f>
        <v>0</v>
      </c>
      <c r="M11" s="16">
        <f>'Raw Plate Reader Measurements'!D8-'Raw Plate Reader Measurements'!$J8</f>
        <v>0</v>
      </c>
      <c r="N11" s="16">
        <f>'Raw Plate Reader Measurements'!E8-'Raw Plate Reader Measurements'!$J8</f>
        <v>0</v>
      </c>
      <c r="O11" s="16">
        <f>'Raw Plate Reader Measurements'!F8-'Raw Plate Reader Measurements'!$J8</f>
        <v>0</v>
      </c>
      <c r="P11" s="16">
        <f>'Raw Plate Reader Measurements'!G8-'Raw Plate Reader Measurements'!$J8</f>
        <v>0</v>
      </c>
      <c r="Q11" s="16">
        <f>'Raw Plate Reader Measurements'!H8-'Raw Plate Reader Measurements'!$J8</f>
        <v>0</v>
      </c>
      <c r="R11" s="16">
        <f>'Raw Plate Reader Measurements'!I8-'Raw Plate Reader Measurements'!$J8</f>
        <v>0</v>
      </c>
      <c r="S11" s="26"/>
      <c r="T11" s="23">
        <f>'Raw Plate Reader Measurements'!M8-'Raw Plate Reader Measurements'!$U8</f>
        <v>0</v>
      </c>
      <c r="U11" s="23">
        <f>'Raw Plate Reader Measurements'!N8-'Raw Plate Reader Measurements'!$U8</f>
        <v>0</v>
      </c>
      <c r="V11" s="23">
        <f>'Raw Plate Reader Measurements'!O8-'Raw Plate Reader Measurements'!$U8</f>
        <v>0</v>
      </c>
      <c r="W11" s="23">
        <f>'Raw Plate Reader Measurements'!P8-'Raw Plate Reader Measurements'!$U8</f>
        <v>0</v>
      </c>
      <c r="X11" s="23">
        <f>'Raw Plate Reader Measurements'!Q8-'Raw Plate Reader Measurements'!$U8</f>
        <v>0</v>
      </c>
      <c r="Y11" s="23">
        <f>'Raw Plate Reader Measurements'!R8-'Raw Plate Reader Measurements'!$U8</f>
        <v>0</v>
      </c>
      <c r="Z11" s="23">
        <f>'Raw Plate Reader Measurements'!S8-'Raw Plate Reader Measurements'!$U8</f>
        <v>0</v>
      </c>
      <c r="AA11" s="23">
        <f>'Raw Plate Reader Measurements'!T8-'Raw Plate Reader Measurements'!$U8</f>
        <v>0</v>
      </c>
    </row>
    <row r="12" spans="1:28" x14ac:dyDescent="0.2">
      <c r="A12" t="s">
        <v>33</v>
      </c>
      <c r="B12" s="15" t="e">
        <f t="shared" si="0"/>
        <v>#DIV/0!</v>
      </c>
      <c r="C12" s="15" t="e">
        <f t="shared" si="0"/>
        <v>#DIV/0!</v>
      </c>
      <c r="D12" s="15" t="e">
        <f t="shared" si="0"/>
        <v>#DIV/0!</v>
      </c>
      <c r="E12" s="15" t="e">
        <f t="shared" si="0"/>
        <v>#DIV/0!</v>
      </c>
      <c r="F12" s="15" t="e">
        <f t="shared" si="0"/>
        <v>#DIV/0!</v>
      </c>
      <c r="G12" s="15" t="e">
        <f t="shared" si="0"/>
        <v>#DIV/0!</v>
      </c>
      <c r="H12" s="15" t="e">
        <f t="shared" si="0"/>
        <v>#DIV/0!</v>
      </c>
      <c r="I12" s="15" t="e">
        <f t="shared" si="0"/>
        <v>#DIV/0!</v>
      </c>
      <c r="K12" s="16">
        <f>'Raw Plate Reader Measurements'!B9-'Raw Plate Reader Measurements'!$J9</f>
        <v>0</v>
      </c>
      <c r="L12" s="16">
        <f>'Raw Plate Reader Measurements'!C9-'Raw Plate Reader Measurements'!$J9</f>
        <v>0</v>
      </c>
      <c r="M12" s="16">
        <f>'Raw Plate Reader Measurements'!D9-'Raw Plate Reader Measurements'!$J9</f>
        <v>0</v>
      </c>
      <c r="N12" s="16">
        <f>'Raw Plate Reader Measurements'!E9-'Raw Plate Reader Measurements'!$J9</f>
        <v>0</v>
      </c>
      <c r="O12" s="16">
        <f>'Raw Plate Reader Measurements'!F9-'Raw Plate Reader Measurements'!$J9</f>
        <v>0</v>
      </c>
      <c r="P12" s="16">
        <f>'Raw Plate Reader Measurements'!G9-'Raw Plate Reader Measurements'!$J9</f>
        <v>0</v>
      </c>
      <c r="Q12" s="16">
        <f>'Raw Plate Reader Measurements'!H9-'Raw Plate Reader Measurements'!$J9</f>
        <v>0</v>
      </c>
      <c r="R12" s="16">
        <f>'Raw Plate Reader Measurements'!I9-'Raw Plate Reader Measurements'!$J9</f>
        <v>0</v>
      </c>
      <c r="S12" s="26"/>
      <c r="T12" s="23">
        <f>'Raw Plate Reader Measurements'!M9-'Raw Plate Reader Measurements'!$U9</f>
        <v>0</v>
      </c>
      <c r="U12" s="23">
        <f>'Raw Plate Reader Measurements'!N9-'Raw Plate Reader Measurements'!$U9</f>
        <v>0</v>
      </c>
      <c r="V12" s="23">
        <f>'Raw Plate Reader Measurements'!O9-'Raw Plate Reader Measurements'!$U9</f>
        <v>0</v>
      </c>
      <c r="W12" s="23">
        <f>'Raw Plate Reader Measurements'!P9-'Raw Plate Reader Measurements'!$U9</f>
        <v>0</v>
      </c>
      <c r="X12" s="23">
        <f>'Raw Plate Reader Measurements'!Q9-'Raw Plate Reader Measurements'!$U9</f>
        <v>0</v>
      </c>
      <c r="Y12" s="23">
        <f>'Raw Plate Reader Measurements'!R9-'Raw Plate Reader Measurements'!$U9</f>
        <v>0</v>
      </c>
      <c r="Z12" s="23">
        <f>'Raw Plate Reader Measurements'!S9-'Raw Plate Reader Measurements'!$U9</f>
        <v>0</v>
      </c>
      <c r="AA12" s="23">
        <f>'Raw Plate Reader Measurements'!T9-'Raw Plate Reader Measurements'!$U9</f>
        <v>0</v>
      </c>
    </row>
    <row r="13" spans="1:28" x14ac:dyDescent="0.2">
      <c r="A13" t="s">
        <v>32</v>
      </c>
      <c r="B13" s="15" t="e">
        <f t="shared" si="0"/>
        <v>#DIV/0!</v>
      </c>
      <c r="C13" s="15" t="e">
        <f t="shared" si="0"/>
        <v>#DIV/0!</v>
      </c>
      <c r="D13" s="15" t="e">
        <f t="shared" si="0"/>
        <v>#DIV/0!</v>
      </c>
      <c r="E13" s="15" t="e">
        <f t="shared" si="0"/>
        <v>#DIV/0!</v>
      </c>
      <c r="F13" s="15" t="e">
        <f t="shared" si="0"/>
        <v>#DIV/0!</v>
      </c>
      <c r="G13" s="15" t="e">
        <f t="shared" si="0"/>
        <v>#DIV/0!</v>
      </c>
      <c r="H13" s="15" t="e">
        <f t="shared" si="0"/>
        <v>#DIV/0!</v>
      </c>
      <c r="I13" s="15" t="e">
        <f t="shared" si="0"/>
        <v>#DIV/0!</v>
      </c>
      <c r="K13" s="16">
        <f>'Raw Plate Reader Measurements'!B10-'Raw Plate Reader Measurements'!$J10</f>
        <v>0</v>
      </c>
      <c r="L13" s="16">
        <f>'Raw Plate Reader Measurements'!C10-'Raw Plate Reader Measurements'!$J10</f>
        <v>0</v>
      </c>
      <c r="M13" s="16">
        <f>'Raw Plate Reader Measurements'!D10-'Raw Plate Reader Measurements'!$J10</f>
        <v>0</v>
      </c>
      <c r="N13" s="16">
        <f>'Raw Plate Reader Measurements'!E10-'Raw Plate Reader Measurements'!$J10</f>
        <v>0</v>
      </c>
      <c r="O13" s="16">
        <f>'Raw Plate Reader Measurements'!F10-'Raw Plate Reader Measurements'!$J10</f>
        <v>0</v>
      </c>
      <c r="P13" s="16">
        <f>'Raw Plate Reader Measurements'!G10-'Raw Plate Reader Measurements'!$J10</f>
        <v>0</v>
      </c>
      <c r="Q13" s="16">
        <f>'Raw Plate Reader Measurements'!H10-'Raw Plate Reader Measurements'!$J10</f>
        <v>0</v>
      </c>
      <c r="R13" s="16">
        <f>'Raw Plate Reader Measurements'!I10-'Raw Plate Reader Measurements'!$J10</f>
        <v>0</v>
      </c>
      <c r="S13" s="26"/>
      <c r="T13" s="23">
        <f>'Raw Plate Reader Measurements'!M10-'Raw Plate Reader Measurements'!$U10</f>
        <v>0</v>
      </c>
      <c r="U13" s="23">
        <f>'Raw Plate Reader Measurements'!N10-'Raw Plate Reader Measurements'!$U10</f>
        <v>0</v>
      </c>
      <c r="V13" s="23">
        <f>'Raw Plate Reader Measurements'!O10-'Raw Plate Reader Measurements'!$U10</f>
        <v>0</v>
      </c>
      <c r="W13" s="23">
        <f>'Raw Plate Reader Measurements'!P10-'Raw Plate Reader Measurements'!$U10</f>
        <v>0</v>
      </c>
      <c r="X13" s="23">
        <f>'Raw Plate Reader Measurements'!Q10-'Raw Plate Reader Measurements'!$U10</f>
        <v>0</v>
      </c>
      <c r="Y13" s="23">
        <f>'Raw Plate Reader Measurements'!R10-'Raw Plate Reader Measurements'!$U10</f>
        <v>0</v>
      </c>
      <c r="Z13" s="23">
        <f>'Raw Plate Reader Measurements'!S10-'Raw Plate Reader Measurements'!$U10</f>
        <v>0</v>
      </c>
      <c r="AA13" s="23">
        <f>'Raw Plate Reader Measurements'!T10-'Raw Plate Reader Measurements'!$U10</f>
        <v>0</v>
      </c>
    </row>
    <row r="14" spans="1:28" x14ac:dyDescent="0.2">
      <c r="A14" t="s">
        <v>36</v>
      </c>
      <c r="B14" s="15" t="e">
        <f t="shared" si="0"/>
        <v>#DIV/0!</v>
      </c>
      <c r="C14" s="15" t="e">
        <f t="shared" si="0"/>
        <v>#DIV/0!</v>
      </c>
      <c r="D14" s="15" t="e">
        <f t="shared" si="0"/>
        <v>#DIV/0!</v>
      </c>
      <c r="E14" s="15" t="e">
        <f t="shared" si="0"/>
        <v>#DIV/0!</v>
      </c>
      <c r="F14" s="15" t="e">
        <f t="shared" si="0"/>
        <v>#DIV/0!</v>
      </c>
      <c r="G14" s="15" t="e">
        <f t="shared" si="0"/>
        <v>#DIV/0!</v>
      </c>
      <c r="H14" s="15" t="e">
        <f t="shared" si="0"/>
        <v>#DIV/0!</v>
      </c>
      <c r="I14" s="15" t="e">
        <f t="shared" si="0"/>
        <v>#DIV/0!</v>
      </c>
      <c r="K14" s="16">
        <f>'Raw Plate Reader Measurements'!B11-'Raw Plate Reader Measurements'!$J11</f>
        <v>0</v>
      </c>
      <c r="L14" s="16">
        <f>'Raw Plate Reader Measurements'!C11-'Raw Plate Reader Measurements'!$J11</f>
        <v>0</v>
      </c>
      <c r="M14" s="16">
        <f>'Raw Plate Reader Measurements'!D11-'Raw Plate Reader Measurements'!$J11</f>
        <v>0</v>
      </c>
      <c r="N14" s="16">
        <f>'Raw Plate Reader Measurements'!E11-'Raw Plate Reader Measurements'!$J11</f>
        <v>0</v>
      </c>
      <c r="O14" s="16">
        <f>'Raw Plate Reader Measurements'!F11-'Raw Plate Reader Measurements'!$J11</f>
        <v>0</v>
      </c>
      <c r="P14" s="16">
        <f>'Raw Plate Reader Measurements'!G11-'Raw Plate Reader Measurements'!$J11</f>
        <v>0</v>
      </c>
      <c r="Q14" s="16">
        <f>'Raw Plate Reader Measurements'!H11-'Raw Plate Reader Measurements'!$J11</f>
        <v>0</v>
      </c>
      <c r="R14" s="16">
        <f>'Raw Plate Reader Measurements'!I11-'Raw Plate Reader Measurements'!$J11</f>
        <v>0</v>
      </c>
      <c r="S14" s="26"/>
      <c r="T14" s="23">
        <f>'Raw Plate Reader Measurements'!M11-'Raw Plate Reader Measurements'!$U11</f>
        <v>0</v>
      </c>
      <c r="U14" s="23">
        <f>'Raw Plate Reader Measurements'!N11-'Raw Plate Reader Measurements'!$U11</f>
        <v>0</v>
      </c>
      <c r="V14" s="23">
        <f>'Raw Plate Reader Measurements'!O11-'Raw Plate Reader Measurements'!$U11</f>
        <v>0</v>
      </c>
      <c r="W14" s="23">
        <f>'Raw Plate Reader Measurements'!P11-'Raw Plate Reader Measurements'!$U11</f>
        <v>0</v>
      </c>
      <c r="X14" s="23">
        <f>'Raw Plate Reader Measurements'!Q11-'Raw Plate Reader Measurements'!$U11</f>
        <v>0</v>
      </c>
      <c r="Y14" s="23">
        <f>'Raw Plate Reader Measurements'!R11-'Raw Plate Reader Measurements'!$U11</f>
        <v>0</v>
      </c>
      <c r="Z14" s="23">
        <f>'Raw Plate Reader Measurements'!S11-'Raw Plate Reader Measurements'!$U11</f>
        <v>0</v>
      </c>
      <c r="AA14" s="23">
        <f>'Raw Plate Reader Measurements'!T11-'Raw Plate Reader Measurements'!$U11</f>
        <v>0</v>
      </c>
    </row>
    <row r="15" spans="1:28" x14ac:dyDescent="0.2">
      <c r="A15" t="s">
        <v>37</v>
      </c>
      <c r="B15" s="15" t="e">
        <f t="shared" si="0"/>
        <v>#DIV/0!</v>
      </c>
      <c r="C15" s="15" t="e">
        <f t="shared" si="0"/>
        <v>#DIV/0!</v>
      </c>
      <c r="D15" s="15" t="e">
        <f t="shared" si="0"/>
        <v>#DIV/0!</v>
      </c>
      <c r="E15" s="15" t="e">
        <f t="shared" si="0"/>
        <v>#DIV/0!</v>
      </c>
      <c r="F15" s="15" t="e">
        <f t="shared" si="0"/>
        <v>#DIV/0!</v>
      </c>
      <c r="G15" s="15" t="e">
        <f t="shared" si="0"/>
        <v>#DIV/0!</v>
      </c>
      <c r="H15" s="15" t="e">
        <f t="shared" si="0"/>
        <v>#DIV/0!</v>
      </c>
      <c r="I15" s="15" t="e">
        <f t="shared" si="0"/>
        <v>#DIV/0!</v>
      </c>
      <c r="K15" s="16">
        <f>'Raw Plate Reader Measurements'!B12-'Raw Plate Reader Measurements'!$J12</f>
        <v>0</v>
      </c>
      <c r="L15" s="16">
        <f>'Raw Plate Reader Measurements'!C12-'Raw Plate Reader Measurements'!$J12</f>
        <v>0</v>
      </c>
      <c r="M15" s="16">
        <f>'Raw Plate Reader Measurements'!D12-'Raw Plate Reader Measurements'!$J12</f>
        <v>0</v>
      </c>
      <c r="N15" s="16">
        <f>'Raw Plate Reader Measurements'!E12-'Raw Plate Reader Measurements'!$J12</f>
        <v>0</v>
      </c>
      <c r="O15" s="16">
        <f>'Raw Plate Reader Measurements'!F12-'Raw Plate Reader Measurements'!$J12</f>
        <v>0</v>
      </c>
      <c r="P15" s="16">
        <f>'Raw Plate Reader Measurements'!G12-'Raw Plate Reader Measurements'!$J12</f>
        <v>0</v>
      </c>
      <c r="Q15" s="16">
        <f>'Raw Plate Reader Measurements'!H12-'Raw Plate Reader Measurements'!$J12</f>
        <v>0</v>
      </c>
      <c r="R15" s="16">
        <f>'Raw Plate Reader Measurements'!I12-'Raw Plate Reader Measurements'!$J12</f>
        <v>0</v>
      </c>
      <c r="S15" s="26"/>
      <c r="T15" s="23">
        <f>'Raw Plate Reader Measurements'!M12-'Raw Plate Reader Measurements'!$U12</f>
        <v>0</v>
      </c>
      <c r="U15" s="23">
        <f>'Raw Plate Reader Measurements'!N12-'Raw Plate Reader Measurements'!$U12</f>
        <v>0</v>
      </c>
      <c r="V15" s="23">
        <f>'Raw Plate Reader Measurements'!O12-'Raw Plate Reader Measurements'!$U12</f>
        <v>0</v>
      </c>
      <c r="W15" s="23">
        <f>'Raw Plate Reader Measurements'!P12-'Raw Plate Reader Measurements'!$U12</f>
        <v>0</v>
      </c>
      <c r="X15" s="23">
        <f>'Raw Plate Reader Measurements'!Q12-'Raw Plate Reader Measurements'!$U12</f>
        <v>0</v>
      </c>
      <c r="Y15" s="23">
        <f>'Raw Plate Reader Measurements'!R12-'Raw Plate Reader Measurements'!$U12</f>
        <v>0</v>
      </c>
      <c r="Z15" s="23">
        <f>'Raw Plate Reader Measurements'!S12-'Raw Plate Reader Measurements'!$U12</f>
        <v>0</v>
      </c>
      <c r="AA15" s="23">
        <f>'Raw Plate Reader Measurements'!T12-'Raw Plate Reader Measurements'!$U12</f>
        <v>0</v>
      </c>
    </row>
    <row r="16" spans="1:28" x14ac:dyDescent="0.2">
      <c r="A16" t="s">
        <v>38</v>
      </c>
      <c r="B16" s="15" t="e">
        <f t="shared" si="0"/>
        <v>#DIV/0!</v>
      </c>
      <c r="C16" s="15" t="e">
        <f t="shared" si="0"/>
        <v>#DIV/0!</v>
      </c>
      <c r="D16" s="15" t="e">
        <f t="shared" si="0"/>
        <v>#DIV/0!</v>
      </c>
      <c r="E16" s="15" t="e">
        <f t="shared" si="0"/>
        <v>#DIV/0!</v>
      </c>
      <c r="F16" s="15" t="e">
        <f t="shared" si="0"/>
        <v>#DIV/0!</v>
      </c>
      <c r="G16" s="15" t="e">
        <f t="shared" si="0"/>
        <v>#DIV/0!</v>
      </c>
      <c r="H16" s="15" t="e">
        <f t="shared" si="0"/>
        <v>#DIV/0!</v>
      </c>
      <c r="I16" s="15" t="e">
        <f t="shared" si="0"/>
        <v>#DIV/0!</v>
      </c>
      <c r="K16" s="16">
        <f>'Raw Plate Reader Measurements'!B13-'Raw Plate Reader Measurements'!$J13</f>
        <v>0</v>
      </c>
      <c r="L16" s="16">
        <f>'Raw Plate Reader Measurements'!C13-'Raw Plate Reader Measurements'!$J13</f>
        <v>0</v>
      </c>
      <c r="M16" s="16">
        <f>'Raw Plate Reader Measurements'!D13-'Raw Plate Reader Measurements'!$J13</f>
        <v>0</v>
      </c>
      <c r="N16" s="16">
        <f>'Raw Plate Reader Measurements'!E13-'Raw Plate Reader Measurements'!$J13</f>
        <v>0</v>
      </c>
      <c r="O16" s="16">
        <f>'Raw Plate Reader Measurements'!F13-'Raw Plate Reader Measurements'!$J13</f>
        <v>0</v>
      </c>
      <c r="P16" s="16">
        <f>'Raw Plate Reader Measurements'!G13-'Raw Plate Reader Measurements'!$J13</f>
        <v>0</v>
      </c>
      <c r="Q16" s="16">
        <f>'Raw Plate Reader Measurements'!H13-'Raw Plate Reader Measurements'!$J13</f>
        <v>0</v>
      </c>
      <c r="R16" s="16">
        <f>'Raw Plate Reader Measurements'!I13-'Raw Plate Reader Measurements'!$J13</f>
        <v>0</v>
      </c>
      <c r="S16" s="26"/>
      <c r="T16" s="23">
        <f>'Raw Plate Reader Measurements'!M13-'Raw Plate Reader Measurements'!$U13</f>
        <v>0</v>
      </c>
      <c r="U16" s="23">
        <f>'Raw Plate Reader Measurements'!N13-'Raw Plate Reader Measurements'!$U13</f>
        <v>0</v>
      </c>
      <c r="V16" s="23">
        <f>'Raw Plate Reader Measurements'!O13-'Raw Plate Reader Measurements'!$U13</f>
        <v>0</v>
      </c>
      <c r="W16" s="23">
        <f>'Raw Plate Reader Measurements'!P13-'Raw Plate Reader Measurements'!$U13</f>
        <v>0</v>
      </c>
      <c r="X16" s="23">
        <f>'Raw Plate Reader Measurements'!Q13-'Raw Plate Reader Measurements'!$U13</f>
        <v>0</v>
      </c>
      <c r="Y16" s="23">
        <f>'Raw Plate Reader Measurements'!R13-'Raw Plate Reader Measurements'!$U13</f>
        <v>0</v>
      </c>
      <c r="Z16" s="23">
        <f>'Raw Plate Reader Measurements'!S13-'Raw Plate Reader Measurements'!$U13</f>
        <v>0</v>
      </c>
      <c r="AA16" s="23">
        <f>'Raw Plate Reader Measurements'!T13-'Raw Plate Reader Measurements'!$U13</f>
        <v>0</v>
      </c>
    </row>
    <row r="17" spans="1:27" x14ac:dyDescent="0.2">
      <c r="A17" t="s">
        <v>39</v>
      </c>
      <c r="B17" s="15" t="e">
        <f t="shared" si="0"/>
        <v>#DIV/0!</v>
      </c>
      <c r="C17" s="15" t="e">
        <f t="shared" si="0"/>
        <v>#DIV/0!</v>
      </c>
      <c r="D17" s="15" t="e">
        <f t="shared" si="0"/>
        <v>#DIV/0!</v>
      </c>
      <c r="E17" s="15" t="e">
        <f t="shared" si="0"/>
        <v>#DIV/0!</v>
      </c>
      <c r="F17" s="15" t="e">
        <f t="shared" si="0"/>
        <v>#DIV/0!</v>
      </c>
      <c r="G17" s="15" t="e">
        <f t="shared" si="0"/>
        <v>#DIV/0!</v>
      </c>
      <c r="H17" s="15" t="e">
        <f t="shared" si="0"/>
        <v>#DIV/0!</v>
      </c>
      <c r="I17" s="15" t="e">
        <f t="shared" si="0"/>
        <v>#DIV/0!</v>
      </c>
      <c r="K17" s="16">
        <f>'Raw Plate Reader Measurements'!B14-'Raw Plate Reader Measurements'!$J14</f>
        <v>0</v>
      </c>
      <c r="L17" s="16">
        <f>'Raw Plate Reader Measurements'!C14-'Raw Plate Reader Measurements'!$J14</f>
        <v>0</v>
      </c>
      <c r="M17" s="16">
        <f>'Raw Plate Reader Measurements'!D14-'Raw Plate Reader Measurements'!$J14</f>
        <v>0</v>
      </c>
      <c r="N17" s="16">
        <f>'Raw Plate Reader Measurements'!E14-'Raw Plate Reader Measurements'!$J14</f>
        <v>0</v>
      </c>
      <c r="O17" s="16">
        <f>'Raw Plate Reader Measurements'!F14-'Raw Plate Reader Measurements'!$J14</f>
        <v>0</v>
      </c>
      <c r="P17" s="16">
        <f>'Raw Plate Reader Measurements'!G14-'Raw Plate Reader Measurements'!$J14</f>
        <v>0</v>
      </c>
      <c r="Q17" s="16">
        <f>'Raw Plate Reader Measurements'!H14-'Raw Plate Reader Measurements'!$J14</f>
        <v>0</v>
      </c>
      <c r="R17" s="16">
        <f>'Raw Plate Reader Measurements'!I14-'Raw Plate Reader Measurements'!$J14</f>
        <v>0</v>
      </c>
      <c r="S17" s="26"/>
      <c r="T17" s="23">
        <f>'Raw Plate Reader Measurements'!M14-'Raw Plate Reader Measurements'!$U14</f>
        <v>0</v>
      </c>
      <c r="U17" s="23">
        <f>'Raw Plate Reader Measurements'!N14-'Raw Plate Reader Measurements'!$U14</f>
        <v>0</v>
      </c>
      <c r="V17" s="23">
        <f>'Raw Plate Reader Measurements'!O14-'Raw Plate Reader Measurements'!$U14</f>
        <v>0</v>
      </c>
      <c r="W17" s="23">
        <f>'Raw Plate Reader Measurements'!P14-'Raw Plate Reader Measurements'!$U14</f>
        <v>0</v>
      </c>
      <c r="X17" s="23">
        <f>'Raw Plate Reader Measurements'!Q14-'Raw Plate Reader Measurements'!$U14</f>
        <v>0</v>
      </c>
      <c r="Y17" s="23">
        <f>'Raw Plate Reader Measurements'!R14-'Raw Plate Reader Measurements'!$U14</f>
        <v>0</v>
      </c>
      <c r="Z17" s="23">
        <f>'Raw Plate Reader Measurements'!S14-'Raw Plate Reader Measurements'!$U14</f>
        <v>0</v>
      </c>
      <c r="AA17" s="23">
        <f>'Raw Plate Reader Measurements'!T14-'Raw Plate Reader Measurements'!$U14</f>
        <v>0</v>
      </c>
    </row>
    <row r="18" spans="1:27" x14ac:dyDescent="0.2">
      <c r="K18" s="26"/>
      <c r="L18" s="26"/>
      <c r="M18" s="26"/>
      <c r="N18" s="26"/>
      <c r="O18" s="26"/>
      <c r="P18" s="26"/>
      <c r="Q18" s="26"/>
      <c r="R18" s="26"/>
      <c r="S18" s="26"/>
      <c r="T18" s="25"/>
      <c r="U18" s="25"/>
      <c r="V18" s="25"/>
      <c r="W18" s="25"/>
      <c r="X18" s="25"/>
      <c r="Y18" s="25"/>
      <c r="Z18" s="25"/>
      <c r="AA18" s="25"/>
    </row>
    <row r="19" spans="1:27" x14ac:dyDescent="0.2">
      <c r="A19" s="17" t="s">
        <v>25</v>
      </c>
      <c r="B19" t="s">
        <v>47</v>
      </c>
      <c r="C19" t="s">
        <v>48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K19" s="26" t="s">
        <v>47</v>
      </c>
      <c r="L19" s="26" t="s">
        <v>48</v>
      </c>
      <c r="M19" s="26" t="s">
        <v>40</v>
      </c>
      <c r="N19" s="26" t="s">
        <v>41</v>
      </c>
      <c r="O19" s="26" t="s">
        <v>42</v>
      </c>
      <c r="P19" s="26" t="s">
        <v>43</v>
      </c>
      <c r="Q19" s="26" t="s">
        <v>44</v>
      </c>
      <c r="R19" s="26" t="s">
        <v>45</v>
      </c>
      <c r="S19" s="26"/>
      <c r="T19" s="25" t="s">
        <v>47</v>
      </c>
      <c r="U19" s="25" t="s">
        <v>48</v>
      </c>
      <c r="V19" s="25" t="s">
        <v>40</v>
      </c>
      <c r="W19" s="25" t="s">
        <v>41</v>
      </c>
      <c r="X19" s="25" t="s">
        <v>42</v>
      </c>
      <c r="Y19" s="25" t="s">
        <v>43</v>
      </c>
      <c r="Z19" s="25" t="s">
        <v>44</v>
      </c>
      <c r="AA19" s="25" t="s">
        <v>45</v>
      </c>
    </row>
    <row r="20" spans="1:27" x14ac:dyDescent="0.2">
      <c r="A20" t="s">
        <v>31</v>
      </c>
      <c r="B20" s="15" t="e">
        <f t="shared" ref="B20:I27" si="1">K20/T20*$B$3/$B$2</f>
        <v>#DIV/0!</v>
      </c>
      <c r="C20" s="15" t="e">
        <f t="shared" si="1"/>
        <v>#DIV/0!</v>
      </c>
      <c r="D20" s="15" t="e">
        <f t="shared" si="1"/>
        <v>#DIV/0!</v>
      </c>
      <c r="E20" s="15" t="e">
        <f t="shared" si="1"/>
        <v>#DIV/0!</v>
      </c>
      <c r="F20" s="15" t="e">
        <f t="shared" si="1"/>
        <v>#DIV/0!</v>
      </c>
      <c r="G20" s="15" t="e">
        <f t="shared" si="1"/>
        <v>#DIV/0!</v>
      </c>
      <c r="H20" s="15" t="e">
        <f t="shared" si="1"/>
        <v>#DIV/0!</v>
      </c>
      <c r="I20" s="15" t="e">
        <f t="shared" si="1"/>
        <v>#DIV/0!</v>
      </c>
      <c r="K20" s="16">
        <f>'Raw Plate Reader Measurements'!B17-'Raw Plate Reader Measurements'!$J17</f>
        <v>0</v>
      </c>
      <c r="L20" s="16">
        <f>'Raw Plate Reader Measurements'!C17-'Raw Plate Reader Measurements'!$J17</f>
        <v>0</v>
      </c>
      <c r="M20" s="16">
        <f>'Raw Plate Reader Measurements'!D17-'Raw Plate Reader Measurements'!$J17</f>
        <v>0</v>
      </c>
      <c r="N20" s="16">
        <f>'Raw Plate Reader Measurements'!E17-'Raw Plate Reader Measurements'!$J17</f>
        <v>0</v>
      </c>
      <c r="O20" s="16">
        <f>'Raw Plate Reader Measurements'!F17-'Raw Plate Reader Measurements'!$J17</f>
        <v>0</v>
      </c>
      <c r="P20" s="16">
        <f>'Raw Plate Reader Measurements'!G17-'Raw Plate Reader Measurements'!$J17</f>
        <v>0</v>
      </c>
      <c r="Q20" s="16">
        <f>'Raw Plate Reader Measurements'!H17-'Raw Plate Reader Measurements'!$J17</f>
        <v>0</v>
      </c>
      <c r="R20" s="16">
        <f>'Raw Plate Reader Measurements'!I17-'Raw Plate Reader Measurements'!$J17</f>
        <v>0</v>
      </c>
      <c r="S20" s="26"/>
      <c r="T20" s="23">
        <f>'Raw Plate Reader Measurements'!M17-'Raw Plate Reader Measurements'!$U17</f>
        <v>0</v>
      </c>
      <c r="U20" s="23">
        <f>'Raw Plate Reader Measurements'!N17-'Raw Plate Reader Measurements'!$U17</f>
        <v>0</v>
      </c>
      <c r="V20" s="23">
        <f>'Raw Plate Reader Measurements'!O17-'Raw Plate Reader Measurements'!$U17</f>
        <v>0</v>
      </c>
      <c r="W20" s="23">
        <f>'Raw Plate Reader Measurements'!P17-'Raw Plate Reader Measurements'!$U17</f>
        <v>0</v>
      </c>
      <c r="X20" s="23">
        <f>'Raw Plate Reader Measurements'!Q17-'Raw Plate Reader Measurements'!$U17</f>
        <v>0</v>
      </c>
      <c r="Y20" s="23">
        <f>'Raw Plate Reader Measurements'!R17-'Raw Plate Reader Measurements'!$U17</f>
        <v>0</v>
      </c>
      <c r="Z20" s="23">
        <f>'Raw Plate Reader Measurements'!S17-'Raw Plate Reader Measurements'!$U17</f>
        <v>0</v>
      </c>
      <c r="AA20" s="23">
        <f>'Raw Plate Reader Measurements'!T17-'Raw Plate Reader Measurements'!$U17</f>
        <v>0</v>
      </c>
    </row>
    <row r="21" spans="1:27" x14ac:dyDescent="0.2">
      <c r="A21" t="s">
        <v>34</v>
      </c>
      <c r="B21" s="15" t="e">
        <f t="shared" si="1"/>
        <v>#DIV/0!</v>
      </c>
      <c r="C21" s="15" t="e">
        <f t="shared" si="1"/>
        <v>#DIV/0!</v>
      </c>
      <c r="D21" s="15" t="e">
        <f t="shared" si="1"/>
        <v>#DIV/0!</v>
      </c>
      <c r="E21" s="15" t="e">
        <f t="shared" si="1"/>
        <v>#DIV/0!</v>
      </c>
      <c r="F21" s="15" t="e">
        <f t="shared" si="1"/>
        <v>#DIV/0!</v>
      </c>
      <c r="G21" s="15" t="e">
        <f t="shared" si="1"/>
        <v>#DIV/0!</v>
      </c>
      <c r="H21" s="15" t="e">
        <f t="shared" si="1"/>
        <v>#DIV/0!</v>
      </c>
      <c r="I21" s="15" t="e">
        <f t="shared" si="1"/>
        <v>#DIV/0!</v>
      </c>
      <c r="K21" s="16">
        <f>'Raw Plate Reader Measurements'!B18-'Raw Plate Reader Measurements'!$J18</f>
        <v>0</v>
      </c>
      <c r="L21" s="16">
        <f>'Raw Plate Reader Measurements'!C18-'Raw Plate Reader Measurements'!$J18</f>
        <v>0</v>
      </c>
      <c r="M21" s="16">
        <f>'Raw Plate Reader Measurements'!D18-'Raw Plate Reader Measurements'!$J18</f>
        <v>0</v>
      </c>
      <c r="N21" s="16">
        <f>'Raw Plate Reader Measurements'!E18-'Raw Plate Reader Measurements'!$J18</f>
        <v>0</v>
      </c>
      <c r="O21" s="16">
        <f>'Raw Plate Reader Measurements'!F18-'Raw Plate Reader Measurements'!$J18</f>
        <v>0</v>
      </c>
      <c r="P21" s="16">
        <f>'Raw Plate Reader Measurements'!G18-'Raw Plate Reader Measurements'!$J18</f>
        <v>0</v>
      </c>
      <c r="Q21" s="16">
        <f>'Raw Plate Reader Measurements'!H18-'Raw Plate Reader Measurements'!$J18</f>
        <v>0</v>
      </c>
      <c r="R21" s="16">
        <f>'Raw Plate Reader Measurements'!I18-'Raw Plate Reader Measurements'!$J18</f>
        <v>0</v>
      </c>
      <c r="S21" s="26"/>
      <c r="T21" s="23">
        <f>'Raw Plate Reader Measurements'!M18-'Raw Plate Reader Measurements'!$U18</f>
        <v>0</v>
      </c>
      <c r="U21" s="23">
        <f>'Raw Plate Reader Measurements'!N18-'Raw Plate Reader Measurements'!$U18</f>
        <v>0</v>
      </c>
      <c r="V21" s="23">
        <f>'Raw Plate Reader Measurements'!O18-'Raw Plate Reader Measurements'!$U18</f>
        <v>0</v>
      </c>
      <c r="W21" s="23">
        <f>'Raw Plate Reader Measurements'!P18-'Raw Plate Reader Measurements'!$U18</f>
        <v>0</v>
      </c>
      <c r="X21" s="23">
        <f>'Raw Plate Reader Measurements'!Q18-'Raw Plate Reader Measurements'!$U18</f>
        <v>0</v>
      </c>
      <c r="Y21" s="23">
        <f>'Raw Plate Reader Measurements'!R18-'Raw Plate Reader Measurements'!$U18</f>
        <v>0</v>
      </c>
      <c r="Z21" s="23">
        <f>'Raw Plate Reader Measurements'!S18-'Raw Plate Reader Measurements'!$U18</f>
        <v>0</v>
      </c>
      <c r="AA21" s="23">
        <f>'Raw Plate Reader Measurements'!T18-'Raw Plate Reader Measurements'!$U18</f>
        <v>0</v>
      </c>
    </row>
    <row r="22" spans="1:27" x14ac:dyDescent="0.2">
      <c r="A22" t="s">
        <v>33</v>
      </c>
      <c r="B22" s="15" t="e">
        <f t="shared" si="1"/>
        <v>#DIV/0!</v>
      </c>
      <c r="C22" s="15" t="e">
        <f t="shared" si="1"/>
        <v>#DIV/0!</v>
      </c>
      <c r="D22" s="15" t="e">
        <f t="shared" si="1"/>
        <v>#DIV/0!</v>
      </c>
      <c r="E22" s="15" t="e">
        <f t="shared" si="1"/>
        <v>#DIV/0!</v>
      </c>
      <c r="F22" s="15" t="e">
        <f t="shared" si="1"/>
        <v>#DIV/0!</v>
      </c>
      <c r="G22" s="15" t="e">
        <f t="shared" si="1"/>
        <v>#DIV/0!</v>
      </c>
      <c r="H22" s="15" t="e">
        <f t="shared" si="1"/>
        <v>#DIV/0!</v>
      </c>
      <c r="I22" s="15" t="e">
        <f t="shared" si="1"/>
        <v>#DIV/0!</v>
      </c>
      <c r="K22" s="16">
        <f>'Raw Plate Reader Measurements'!B19-'Raw Plate Reader Measurements'!$J19</f>
        <v>0</v>
      </c>
      <c r="L22" s="16">
        <f>'Raw Plate Reader Measurements'!C19-'Raw Plate Reader Measurements'!$J19</f>
        <v>0</v>
      </c>
      <c r="M22" s="16">
        <f>'Raw Plate Reader Measurements'!D19-'Raw Plate Reader Measurements'!$J19</f>
        <v>0</v>
      </c>
      <c r="N22" s="16">
        <f>'Raw Plate Reader Measurements'!E19-'Raw Plate Reader Measurements'!$J19</f>
        <v>0</v>
      </c>
      <c r="O22" s="16">
        <f>'Raw Plate Reader Measurements'!F19-'Raw Plate Reader Measurements'!$J19</f>
        <v>0</v>
      </c>
      <c r="P22" s="16">
        <f>'Raw Plate Reader Measurements'!G19-'Raw Plate Reader Measurements'!$J19</f>
        <v>0</v>
      </c>
      <c r="Q22" s="16">
        <f>'Raw Plate Reader Measurements'!H19-'Raw Plate Reader Measurements'!$J19</f>
        <v>0</v>
      </c>
      <c r="R22" s="16">
        <f>'Raw Plate Reader Measurements'!I19-'Raw Plate Reader Measurements'!$J19</f>
        <v>0</v>
      </c>
      <c r="S22" s="26"/>
      <c r="T22" s="23">
        <f>'Raw Plate Reader Measurements'!M19-'Raw Plate Reader Measurements'!$U19</f>
        <v>0</v>
      </c>
      <c r="U22" s="23">
        <f>'Raw Plate Reader Measurements'!N19-'Raw Plate Reader Measurements'!$U19</f>
        <v>0</v>
      </c>
      <c r="V22" s="23">
        <f>'Raw Plate Reader Measurements'!O19-'Raw Plate Reader Measurements'!$U19</f>
        <v>0</v>
      </c>
      <c r="W22" s="23">
        <f>'Raw Plate Reader Measurements'!P19-'Raw Plate Reader Measurements'!$U19</f>
        <v>0</v>
      </c>
      <c r="X22" s="23">
        <f>'Raw Plate Reader Measurements'!Q19-'Raw Plate Reader Measurements'!$U19</f>
        <v>0</v>
      </c>
      <c r="Y22" s="23">
        <f>'Raw Plate Reader Measurements'!R19-'Raw Plate Reader Measurements'!$U19</f>
        <v>0</v>
      </c>
      <c r="Z22" s="23">
        <f>'Raw Plate Reader Measurements'!S19-'Raw Plate Reader Measurements'!$U19</f>
        <v>0</v>
      </c>
      <c r="AA22" s="23">
        <f>'Raw Plate Reader Measurements'!T19-'Raw Plate Reader Measurements'!$U19</f>
        <v>0</v>
      </c>
    </row>
    <row r="23" spans="1:27" x14ac:dyDescent="0.2">
      <c r="A23" t="s">
        <v>32</v>
      </c>
      <c r="B23" s="15" t="e">
        <f t="shared" si="1"/>
        <v>#DIV/0!</v>
      </c>
      <c r="C23" s="15" t="e">
        <f t="shared" si="1"/>
        <v>#DIV/0!</v>
      </c>
      <c r="D23" s="15" t="e">
        <f t="shared" si="1"/>
        <v>#DIV/0!</v>
      </c>
      <c r="E23" s="15" t="e">
        <f t="shared" si="1"/>
        <v>#DIV/0!</v>
      </c>
      <c r="F23" s="15" t="e">
        <f t="shared" si="1"/>
        <v>#DIV/0!</v>
      </c>
      <c r="G23" s="15" t="e">
        <f t="shared" si="1"/>
        <v>#DIV/0!</v>
      </c>
      <c r="H23" s="15" t="e">
        <f t="shared" si="1"/>
        <v>#DIV/0!</v>
      </c>
      <c r="I23" s="15" t="e">
        <f t="shared" si="1"/>
        <v>#DIV/0!</v>
      </c>
      <c r="K23" s="16">
        <f>'Raw Plate Reader Measurements'!B20-'Raw Plate Reader Measurements'!$J20</f>
        <v>0</v>
      </c>
      <c r="L23" s="16">
        <f>'Raw Plate Reader Measurements'!C20-'Raw Plate Reader Measurements'!$J20</f>
        <v>0</v>
      </c>
      <c r="M23" s="16">
        <f>'Raw Plate Reader Measurements'!D20-'Raw Plate Reader Measurements'!$J20</f>
        <v>0</v>
      </c>
      <c r="N23" s="16">
        <f>'Raw Plate Reader Measurements'!E20-'Raw Plate Reader Measurements'!$J20</f>
        <v>0</v>
      </c>
      <c r="O23" s="16">
        <f>'Raw Plate Reader Measurements'!F20-'Raw Plate Reader Measurements'!$J20</f>
        <v>0</v>
      </c>
      <c r="P23" s="16">
        <f>'Raw Plate Reader Measurements'!G20-'Raw Plate Reader Measurements'!$J20</f>
        <v>0</v>
      </c>
      <c r="Q23" s="16">
        <f>'Raw Plate Reader Measurements'!H20-'Raw Plate Reader Measurements'!$J20</f>
        <v>0</v>
      </c>
      <c r="R23" s="16">
        <f>'Raw Plate Reader Measurements'!I20-'Raw Plate Reader Measurements'!$J20</f>
        <v>0</v>
      </c>
      <c r="S23" s="26"/>
      <c r="T23" s="23">
        <f>'Raw Plate Reader Measurements'!M20-'Raw Plate Reader Measurements'!$U20</f>
        <v>0</v>
      </c>
      <c r="U23" s="23">
        <f>'Raw Plate Reader Measurements'!N20-'Raw Plate Reader Measurements'!$U20</f>
        <v>0</v>
      </c>
      <c r="V23" s="23">
        <f>'Raw Plate Reader Measurements'!O20-'Raw Plate Reader Measurements'!$U20</f>
        <v>0</v>
      </c>
      <c r="W23" s="23">
        <f>'Raw Plate Reader Measurements'!P20-'Raw Plate Reader Measurements'!$U20</f>
        <v>0</v>
      </c>
      <c r="X23" s="23">
        <f>'Raw Plate Reader Measurements'!Q20-'Raw Plate Reader Measurements'!$U20</f>
        <v>0</v>
      </c>
      <c r="Y23" s="23">
        <f>'Raw Plate Reader Measurements'!R20-'Raw Plate Reader Measurements'!$U20</f>
        <v>0</v>
      </c>
      <c r="Z23" s="23">
        <f>'Raw Plate Reader Measurements'!S20-'Raw Plate Reader Measurements'!$U20</f>
        <v>0</v>
      </c>
      <c r="AA23" s="23">
        <f>'Raw Plate Reader Measurements'!T20-'Raw Plate Reader Measurements'!$U20</f>
        <v>0</v>
      </c>
    </row>
    <row r="24" spans="1:27" x14ac:dyDescent="0.2">
      <c r="A24" t="s">
        <v>36</v>
      </c>
      <c r="B24" s="15" t="e">
        <f t="shared" si="1"/>
        <v>#DIV/0!</v>
      </c>
      <c r="C24" s="15" t="e">
        <f t="shared" si="1"/>
        <v>#DIV/0!</v>
      </c>
      <c r="D24" s="15" t="e">
        <f t="shared" si="1"/>
        <v>#DIV/0!</v>
      </c>
      <c r="E24" s="15" t="e">
        <f t="shared" si="1"/>
        <v>#DIV/0!</v>
      </c>
      <c r="F24" s="15" t="e">
        <f t="shared" si="1"/>
        <v>#DIV/0!</v>
      </c>
      <c r="G24" s="15" t="e">
        <f t="shared" si="1"/>
        <v>#DIV/0!</v>
      </c>
      <c r="H24" s="15" t="e">
        <f t="shared" si="1"/>
        <v>#DIV/0!</v>
      </c>
      <c r="I24" s="15" t="e">
        <f t="shared" si="1"/>
        <v>#DIV/0!</v>
      </c>
      <c r="K24" s="16">
        <f>'Raw Plate Reader Measurements'!B21-'Raw Plate Reader Measurements'!$J21</f>
        <v>0</v>
      </c>
      <c r="L24" s="16">
        <f>'Raw Plate Reader Measurements'!C21-'Raw Plate Reader Measurements'!$J21</f>
        <v>0</v>
      </c>
      <c r="M24" s="16">
        <f>'Raw Plate Reader Measurements'!D21-'Raw Plate Reader Measurements'!$J21</f>
        <v>0</v>
      </c>
      <c r="N24" s="16">
        <f>'Raw Plate Reader Measurements'!E21-'Raw Plate Reader Measurements'!$J21</f>
        <v>0</v>
      </c>
      <c r="O24" s="16">
        <f>'Raw Plate Reader Measurements'!F21-'Raw Plate Reader Measurements'!$J21</f>
        <v>0</v>
      </c>
      <c r="P24" s="16">
        <f>'Raw Plate Reader Measurements'!G21-'Raw Plate Reader Measurements'!$J21</f>
        <v>0</v>
      </c>
      <c r="Q24" s="16">
        <f>'Raw Plate Reader Measurements'!H21-'Raw Plate Reader Measurements'!$J21</f>
        <v>0</v>
      </c>
      <c r="R24" s="16">
        <f>'Raw Plate Reader Measurements'!I21-'Raw Plate Reader Measurements'!$J21</f>
        <v>0</v>
      </c>
      <c r="S24" s="26"/>
      <c r="T24" s="23">
        <f>'Raw Plate Reader Measurements'!M21-'Raw Plate Reader Measurements'!$U21</f>
        <v>0</v>
      </c>
      <c r="U24" s="23">
        <f>'Raw Plate Reader Measurements'!N21-'Raw Plate Reader Measurements'!$U21</f>
        <v>0</v>
      </c>
      <c r="V24" s="23">
        <f>'Raw Plate Reader Measurements'!O21-'Raw Plate Reader Measurements'!$U21</f>
        <v>0</v>
      </c>
      <c r="W24" s="23">
        <f>'Raw Plate Reader Measurements'!P21-'Raw Plate Reader Measurements'!$U21</f>
        <v>0</v>
      </c>
      <c r="X24" s="23">
        <f>'Raw Plate Reader Measurements'!Q21-'Raw Plate Reader Measurements'!$U21</f>
        <v>0</v>
      </c>
      <c r="Y24" s="23">
        <f>'Raw Plate Reader Measurements'!R21-'Raw Plate Reader Measurements'!$U21</f>
        <v>0</v>
      </c>
      <c r="Z24" s="23">
        <f>'Raw Plate Reader Measurements'!S21-'Raw Plate Reader Measurements'!$U21</f>
        <v>0</v>
      </c>
      <c r="AA24" s="23">
        <f>'Raw Plate Reader Measurements'!T21-'Raw Plate Reader Measurements'!$U21</f>
        <v>0</v>
      </c>
    </row>
    <row r="25" spans="1:27" x14ac:dyDescent="0.2">
      <c r="A25" t="s">
        <v>37</v>
      </c>
      <c r="B25" s="15" t="e">
        <f t="shared" si="1"/>
        <v>#DIV/0!</v>
      </c>
      <c r="C25" s="15" t="e">
        <f t="shared" si="1"/>
        <v>#DIV/0!</v>
      </c>
      <c r="D25" s="15" t="e">
        <f t="shared" si="1"/>
        <v>#DIV/0!</v>
      </c>
      <c r="E25" s="15" t="e">
        <f t="shared" si="1"/>
        <v>#DIV/0!</v>
      </c>
      <c r="F25" s="15" t="e">
        <f t="shared" si="1"/>
        <v>#DIV/0!</v>
      </c>
      <c r="G25" s="15" t="e">
        <f t="shared" si="1"/>
        <v>#DIV/0!</v>
      </c>
      <c r="H25" s="15" t="e">
        <f t="shared" si="1"/>
        <v>#DIV/0!</v>
      </c>
      <c r="I25" s="15" t="e">
        <f t="shared" si="1"/>
        <v>#DIV/0!</v>
      </c>
      <c r="K25" s="16">
        <f>'Raw Plate Reader Measurements'!B22-'Raw Plate Reader Measurements'!$J22</f>
        <v>0</v>
      </c>
      <c r="L25" s="16">
        <f>'Raw Plate Reader Measurements'!C22-'Raw Plate Reader Measurements'!$J22</f>
        <v>0</v>
      </c>
      <c r="M25" s="16">
        <f>'Raw Plate Reader Measurements'!D22-'Raw Plate Reader Measurements'!$J22</f>
        <v>0</v>
      </c>
      <c r="N25" s="16">
        <f>'Raw Plate Reader Measurements'!E22-'Raw Plate Reader Measurements'!$J22</f>
        <v>0</v>
      </c>
      <c r="O25" s="16">
        <f>'Raw Plate Reader Measurements'!F22-'Raw Plate Reader Measurements'!$J22</f>
        <v>0</v>
      </c>
      <c r="P25" s="16">
        <f>'Raw Plate Reader Measurements'!G22-'Raw Plate Reader Measurements'!$J22</f>
        <v>0</v>
      </c>
      <c r="Q25" s="16">
        <f>'Raw Plate Reader Measurements'!H22-'Raw Plate Reader Measurements'!$J22</f>
        <v>0</v>
      </c>
      <c r="R25" s="16">
        <f>'Raw Plate Reader Measurements'!I22-'Raw Plate Reader Measurements'!$J22</f>
        <v>0</v>
      </c>
      <c r="S25" s="26"/>
      <c r="T25" s="23">
        <f>'Raw Plate Reader Measurements'!M22-'Raw Plate Reader Measurements'!$U22</f>
        <v>0</v>
      </c>
      <c r="U25" s="23">
        <f>'Raw Plate Reader Measurements'!N22-'Raw Plate Reader Measurements'!$U22</f>
        <v>0</v>
      </c>
      <c r="V25" s="23">
        <f>'Raw Plate Reader Measurements'!O22-'Raw Plate Reader Measurements'!$U22</f>
        <v>0</v>
      </c>
      <c r="W25" s="23">
        <f>'Raw Plate Reader Measurements'!P22-'Raw Plate Reader Measurements'!$U22</f>
        <v>0</v>
      </c>
      <c r="X25" s="23">
        <f>'Raw Plate Reader Measurements'!Q22-'Raw Plate Reader Measurements'!$U22</f>
        <v>0</v>
      </c>
      <c r="Y25" s="23">
        <f>'Raw Plate Reader Measurements'!R22-'Raw Plate Reader Measurements'!$U22</f>
        <v>0</v>
      </c>
      <c r="Z25" s="23">
        <f>'Raw Plate Reader Measurements'!S22-'Raw Plate Reader Measurements'!$U22</f>
        <v>0</v>
      </c>
      <c r="AA25" s="23">
        <f>'Raw Plate Reader Measurements'!T22-'Raw Plate Reader Measurements'!$U22</f>
        <v>0</v>
      </c>
    </row>
    <row r="26" spans="1:27" x14ac:dyDescent="0.2">
      <c r="A26" t="s">
        <v>38</v>
      </c>
      <c r="B26" s="15" t="e">
        <f t="shared" si="1"/>
        <v>#DIV/0!</v>
      </c>
      <c r="C26" s="15" t="e">
        <f t="shared" si="1"/>
        <v>#DIV/0!</v>
      </c>
      <c r="D26" s="15" t="e">
        <f t="shared" si="1"/>
        <v>#DIV/0!</v>
      </c>
      <c r="E26" s="15" t="e">
        <f t="shared" si="1"/>
        <v>#DIV/0!</v>
      </c>
      <c r="F26" s="15" t="e">
        <f t="shared" si="1"/>
        <v>#DIV/0!</v>
      </c>
      <c r="G26" s="15" t="e">
        <f t="shared" si="1"/>
        <v>#DIV/0!</v>
      </c>
      <c r="H26" s="15" t="e">
        <f t="shared" si="1"/>
        <v>#DIV/0!</v>
      </c>
      <c r="I26" s="15" t="e">
        <f t="shared" si="1"/>
        <v>#DIV/0!</v>
      </c>
      <c r="K26" s="16">
        <f>'Raw Plate Reader Measurements'!B23-'Raw Plate Reader Measurements'!$J23</f>
        <v>0</v>
      </c>
      <c r="L26" s="16">
        <f>'Raw Plate Reader Measurements'!C23-'Raw Plate Reader Measurements'!$J23</f>
        <v>0</v>
      </c>
      <c r="M26" s="16">
        <f>'Raw Plate Reader Measurements'!D23-'Raw Plate Reader Measurements'!$J23</f>
        <v>0</v>
      </c>
      <c r="N26" s="16">
        <f>'Raw Plate Reader Measurements'!E23-'Raw Plate Reader Measurements'!$J23</f>
        <v>0</v>
      </c>
      <c r="O26" s="16">
        <f>'Raw Plate Reader Measurements'!F23-'Raw Plate Reader Measurements'!$J23</f>
        <v>0</v>
      </c>
      <c r="P26" s="16">
        <f>'Raw Plate Reader Measurements'!G23-'Raw Plate Reader Measurements'!$J23</f>
        <v>0</v>
      </c>
      <c r="Q26" s="16">
        <f>'Raw Plate Reader Measurements'!H23-'Raw Plate Reader Measurements'!$J23</f>
        <v>0</v>
      </c>
      <c r="R26" s="16">
        <f>'Raw Plate Reader Measurements'!I23-'Raw Plate Reader Measurements'!$J23</f>
        <v>0</v>
      </c>
      <c r="S26" s="26"/>
      <c r="T26" s="23">
        <f>'Raw Plate Reader Measurements'!M23-'Raw Plate Reader Measurements'!$U23</f>
        <v>0</v>
      </c>
      <c r="U26" s="23">
        <f>'Raw Plate Reader Measurements'!N23-'Raw Plate Reader Measurements'!$U23</f>
        <v>0</v>
      </c>
      <c r="V26" s="23">
        <f>'Raw Plate Reader Measurements'!O23-'Raw Plate Reader Measurements'!$U23</f>
        <v>0</v>
      </c>
      <c r="W26" s="23">
        <f>'Raw Plate Reader Measurements'!P23-'Raw Plate Reader Measurements'!$U23</f>
        <v>0</v>
      </c>
      <c r="X26" s="23">
        <f>'Raw Plate Reader Measurements'!Q23-'Raw Plate Reader Measurements'!$U23</f>
        <v>0</v>
      </c>
      <c r="Y26" s="23">
        <f>'Raw Plate Reader Measurements'!R23-'Raw Plate Reader Measurements'!$U23</f>
        <v>0</v>
      </c>
      <c r="Z26" s="23">
        <f>'Raw Plate Reader Measurements'!S23-'Raw Plate Reader Measurements'!$U23</f>
        <v>0</v>
      </c>
      <c r="AA26" s="23">
        <f>'Raw Plate Reader Measurements'!T23-'Raw Plate Reader Measurements'!$U23</f>
        <v>0</v>
      </c>
    </row>
    <row r="27" spans="1:27" x14ac:dyDescent="0.2">
      <c r="A27" t="s">
        <v>39</v>
      </c>
      <c r="B27" s="15" t="e">
        <f t="shared" si="1"/>
        <v>#DIV/0!</v>
      </c>
      <c r="C27" s="15" t="e">
        <f t="shared" si="1"/>
        <v>#DIV/0!</v>
      </c>
      <c r="D27" s="15" t="e">
        <f t="shared" si="1"/>
        <v>#DIV/0!</v>
      </c>
      <c r="E27" s="15" t="e">
        <f t="shared" si="1"/>
        <v>#DIV/0!</v>
      </c>
      <c r="F27" s="15" t="e">
        <f t="shared" si="1"/>
        <v>#DIV/0!</v>
      </c>
      <c r="G27" s="15" t="e">
        <f t="shared" si="1"/>
        <v>#DIV/0!</v>
      </c>
      <c r="H27" s="15" t="e">
        <f t="shared" si="1"/>
        <v>#DIV/0!</v>
      </c>
      <c r="I27" s="15" t="e">
        <f t="shared" si="1"/>
        <v>#DIV/0!</v>
      </c>
      <c r="K27" s="16">
        <f>'Raw Plate Reader Measurements'!B24-'Raw Plate Reader Measurements'!$J24</f>
        <v>0</v>
      </c>
      <c r="L27" s="16">
        <f>'Raw Plate Reader Measurements'!C24-'Raw Plate Reader Measurements'!$J24</f>
        <v>0</v>
      </c>
      <c r="M27" s="16">
        <f>'Raw Plate Reader Measurements'!D24-'Raw Plate Reader Measurements'!$J24</f>
        <v>0</v>
      </c>
      <c r="N27" s="16">
        <f>'Raw Plate Reader Measurements'!E24-'Raw Plate Reader Measurements'!$J24</f>
        <v>0</v>
      </c>
      <c r="O27" s="16">
        <f>'Raw Plate Reader Measurements'!F24-'Raw Plate Reader Measurements'!$J24</f>
        <v>0</v>
      </c>
      <c r="P27" s="16">
        <f>'Raw Plate Reader Measurements'!G24-'Raw Plate Reader Measurements'!$J24</f>
        <v>0</v>
      </c>
      <c r="Q27" s="16">
        <f>'Raw Plate Reader Measurements'!H24-'Raw Plate Reader Measurements'!$J24</f>
        <v>0</v>
      </c>
      <c r="R27" s="16">
        <f>'Raw Plate Reader Measurements'!I24-'Raw Plate Reader Measurements'!$J24</f>
        <v>0</v>
      </c>
      <c r="S27" s="26"/>
      <c r="T27" s="23">
        <f>'Raw Plate Reader Measurements'!M24-'Raw Plate Reader Measurements'!$U24</f>
        <v>0</v>
      </c>
      <c r="U27" s="23">
        <f>'Raw Plate Reader Measurements'!N24-'Raw Plate Reader Measurements'!$U24</f>
        <v>0</v>
      </c>
      <c r="V27" s="23">
        <f>'Raw Plate Reader Measurements'!O24-'Raw Plate Reader Measurements'!$U24</f>
        <v>0</v>
      </c>
      <c r="W27" s="23">
        <f>'Raw Plate Reader Measurements'!P24-'Raw Plate Reader Measurements'!$U24</f>
        <v>0</v>
      </c>
      <c r="X27" s="23">
        <f>'Raw Plate Reader Measurements'!Q24-'Raw Plate Reader Measurements'!$U24</f>
        <v>0</v>
      </c>
      <c r="Y27" s="23">
        <f>'Raw Plate Reader Measurements'!R24-'Raw Plate Reader Measurements'!$U24</f>
        <v>0</v>
      </c>
      <c r="Z27" s="23">
        <f>'Raw Plate Reader Measurements'!S24-'Raw Plate Reader Measurements'!$U24</f>
        <v>0</v>
      </c>
      <c r="AA27" s="23">
        <f>'Raw Plate Reader Measurements'!T24-'Raw Plate Reader Measurements'!$U24</f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OD600 reference point</vt:lpstr>
      <vt:lpstr>Particle standard curve</vt:lpstr>
      <vt:lpstr>Fluorescein standard curve</vt:lpstr>
      <vt:lpstr>Raw Plate Reader Measurements</vt:lpstr>
      <vt:lpstr>Fluorescence per OD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2018-03-08T11:35:04Z</dcterms:modified>
</cp:coreProperties>
</file>