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isabelleneveu/Google Drive/••Université/Année 2016-2017/hiver 2017/3-Technologie de l'information/EDM5240_TravailFinal/Arbres/Infogram/Montréal/"/>
    </mc:Choice>
  </mc:AlternateContent>
  <bookViews>
    <workbookView xWindow="40040" yWindow="3380" windowWidth="27900" windowHeight="15540" tabRatio="500"/>
  </bookViews>
  <sheets>
    <sheet name="Répartition" sheetId="1" r:id="rId1"/>
    <sheet name="Pourcentage" sheetId="2" r:id="rId2"/>
    <sheet name="Diamètre tronc" sheetId="3" r:id="rId3"/>
    <sheet name="Remarquables" sheetId="4" r:id="rId4"/>
    <sheet name="Type emplacement" sheetId="5" r:id="rId5"/>
    <sheet name="Espèce" sheetId="6" r:id="rId6"/>
    <sheet name="Frêne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7" i="5" l="1"/>
  <c r="G16" i="5"/>
  <c r="G14" i="5"/>
  <c r="G15" i="5"/>
  <c r="G13" i="5"/>
  <c r="G11" i="5"/>
  <c r="G12" i="5"/>
  <c r="G10" i="5"/>
  <c r="C20" i="7"/>
  <c r="H16" i="4"/>
  <c r="D7" i="4"/>
  <c r="C7" i="4"/>
  <c r="E5" i="2"/>
  <c r="E19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D19" i="2"/>
  <c r="C19" i="2"/>
</calcChain>
</file>

<file path=xl/sharedStrings.xml><?xml version="1.0" encoding="utf-8"?>
<sst xmlns="http://schemas.openxmlformats.org/spreadsheetml/2006/main" count="191" uniqueCount="154">
  <si>
    <t>Pierrefonds - Roxboro</t>
  </si>
  <si>
    <t>Rosemont - La Petite-Patrie</t>
  </si>
  <si>
    <t>Rivière-des-Prairies - Pointe-aux-Trembles</t>
  </si>
  <si>
    <t>LaSalle</t>
  </si>
  <si>
    <t>Villeray-Saint-Michel - Parc-Extension</t>
  </si>
  <si>
    <t>Verdun</t>
  </si>
  <si>
    <t>Saint-Léonard</t>
  </si>
  <si>
    <t>Ville-Marie</t>
  </si>
  <si>
    <t>Arrondissement</t>
  </si>
  <si>
    <t>Plateau-Mont-Royal</t>
  </si>
  <si>
    <t>Sud-Ouest</t>
  </si>
  <si>
    <t xml:space="preserve">Ahuntsic - Cartierville </t>
  </si>
  <si>
    <t xml:space="preserve">Côte-des-Neiges - Notre-Dame-de-Grâce </t>
  </si>
  <si>
    <t>Mercier - Hochelaga-Maisonneuve</t>
  </si>
  <si>
    <t xml:space="preserve">Saint-Laurent </t>
  </si>
  <si>
    <t>Nombre d'arbres publics (n = 362 138)</t>
  </si>
  <si>
    <t>Tableau 1 : Répartition des arbres publics sur le territoire de la Ville de Montréal</t>
  </si>
  <si>
    <t xml:space="preserve">* Arrondissement manquant </t>
  </si>
  <si>
    <t xml:space="preserve">Anjou </t>
  </si>
  <si>
    <t>Superficie du territoire (km2)</t>
  </si>
  <si>
    <t>Anjou (13,7)</t>
  </si>
  <si>
    <t>Lachine (17,7)</t>
  </si>
  <si>
    <t>L'île bizarre-Sainte-Geneviève (23,6)</t>
  </si>
  <si>
    <t>Montréal-Nord (11,1)</t>
  </si>
  <si>
    <t>Outremont (3,9)</t>
  </si>
  <si>
    <t xml:space="preserve">Lachine </t>
  </si>
  <si>
    <t xml:space="preserve">L'île bizarre-Sainte-Geneviève </t>
  </si>
  <si>
    <t xml:space="preserve">Montréal-Nord </t>
  </si>
  <si>
    <t xml:space="preserve">Outremont </t>
  </si>
  <si>
    <t>Total</t>
  </si>
  <si>
    <t>Pourcentage d'arbres publics (%)</t>
  </si>
  <si>
    <t>(Si on ajoutait ces arrondissements au total de la superficie, celle-ci serait de : 365,2 km2)</t>
  </si>
  <si>
    <t>Pourcentage de la superficie total (%)</t>
  </si>
  <si>
    <t>Maximum</t>
  </si>
  <si>
    <t>Minimum</t>
  </si>
  <si>
    <t>Moyenne</t>
  </si>
  <si>
    <t>Médianne</t>
  </si>
  <si>
    <t>Tableau 3 :  Diamètre du tronc des arbres à Montréal</t>
  </si>
  <si>
    <t>999 cm</t>
  </si>
  <si>
    <t>0 cm</t>
  </si>
  <si>
    <t>23,0 cm</t>
  </si>
  <si>
    <t>27,3 cm</t>
  </si>
  <si>
    <r>
      <t xml:space="preserve">* </t>
    </r>
    <r>
      <rPr>
        <sz val="12"/>
        <color theme="1"/>
        <rFont val="Calibri"/>
        <family val="2"/>
        <scheme val="minor"/>
      </rPr>
      <t>À vérifier dans Pandas : il me semble que 999 est pas mal gros et, ça serait bien d'exclure les 0</t>
    </r>
  </si>
  <si>
    <t>Arbres remarquables</t>
  </si>
  <si>
    <t>Arbres non remarquables</t>
  </si>
  <si>
    <t>Nombre</t>
  </si>
  <si>
    <t>Pourcentage (%)</t>
  </si>
  <si>
    <t xml:space="preserve">Saint-Léonard </t>
  </si>
  <si>
    <t>Le Plateau-Mont-Royal</t>
  </si>
  <si>
    <t xml:space="preserve">Verdun </t>
  </si>
  <si>
    <t>Ahuntsic - Cartierville</t>
  </si>
  <si>
    <t xml:space="preserve">Mercier - Hochelaga-Maisonneuve </t>
  </si>
  <si>
    <t>Le Sud-Ouest</t>
  </si>
  <si>
    <t>Parterre</t>
  </si>
  <si>
    <t>Parterre gazonné</t>
  </si>
  <si>
    <t>PArc</t>
  </si>
  <si>
    <t>├Älot de Verdure</t>
  </si>
  <si>
    <t xml:space="preserve">Banquette Gazonnée </t>
  </si>
  <si>
    <t xml:space="preserve">Inventaire Privé </t>
  </si>
  <si>
    <t xml:space="preserve">Terre-Plein </t>
  </si>
  <si>
    <t xml:space="preserve">Banquette aSphaltée </t>
  </si>
  <si>
    <t xml:space="preserve">Terre-plein Gazonné </t>
  </si>
  <si>
    <t xml:space="preserve">Parterre Indéfini </t>
  </si>
  <si>
    <t xml:space="preserve">Parterre aSphalté </t>
  </si>
  <si>
    <t xml:space="preserve">Fond de Trottoir </t>
  </si>
  <si>
    <t xml:space="preserve">Parterre avec Copeaux </t>
  </si>
  <si>
    <t xml:space="preserve">Banquette Aménagée </t>
  </si>
  <si>
    <t xml:space="preserve">BanQuette </t>
  </si>
  <si>
    <t xml:space="preserve">Parterre avec Bordure </t>
  </si>
  <si>
    <t xml:space="preserve">Parterre avec Pavé uni </t>
  </si>
  <si>
    <t xml:space="preserve">Parterre en graVier </t>
  </si>
  <si>
    <t xml:space="preserve">Terre-plein Aménagé </t>
  </si>
  <si>
    <t xml:space="preserve">Parterre en sabLe </t>
  </si>
  <si>
    <t xml:space="preserve">Saillie Aménagée </t>
  </si>
  <si>
    <t xml:space="preserve">Parterre bÉtonné </t>
  </si>
  <si>
    <t xml:space="preserve">Banquette avec Pavé uni </t>
  </si>
  <si>
    <t xml:space="preserve">Saillie Gazonnée </t>
  </si>
  <si>
    <t xml:space="preserve">Saillie Bétonnée </t>
  </si>
  <si>
    <t>Type d'enplacement</t>
  </si>
  <si>
    <t>Pourcentage d'arbres (%)</t>
  </si>
  <si>
    <t>Trottoir</t>
  </si>
  <si>
    <t xml:space="preserve">Terre-plein avec pavé uni </t>
  </si>
  <si>
    <t>Érable argenté</t>
  </si>
  <si>
    <t>Érable de Norvège</t>
  </si>
  <si>
    <t>Frêne de Pennsylvanie</t>
  </si>
  <si>
    <t>Tilleul à petites feuilles</t>
  </si>
  <si>
    <t>Févier Skyline</t>
  </si>
  <si>
    <t>Micocoulier occidental</t>
  </si>
  <si>
    <t>Févier inerme d'Amérique</t>
  </si>
  <si>
    <t>Érable de Norvège colonnaire</t>
  </si>
  <si>
    <t>Épinette du Colorado</t>
  </si>
  <si>
    <t>Frêne de Pennsylvanie Summit</t>
  </si>
  <si>
    <t>Frêne de Pennsylvanie Marshall Seedless</t>
  </si>
  <si>
    <t>Orme de Sibérie</t>
  </si>
  <si>
    <t>Érable à sucre</t>
  </si>
  <si>
    <t>Érable de Norvège Deborah</t>
  </si>
  <si>
    <t>Peuplier deltoïde</t>
  </si>
  <si>
    <t>Chicot du Canada</t>
  </si>
  <si>
    <t>Érable de Norvège Emerald Queen</t>
  </si>
  <si>
    <t>Frêne d'Amérique</t>
  </si>
  <si>
    <t>Lilas japonais Ivory Silk</t>
  </si>
  <si>
    <t>Févier d'Amérique</t>
  </si>
  <si>
    <t>Pommier</t>
  </si>
  <si>
    <t>Chêne rouge</t>
  </si>
  <si>
    <t>Épinette blanche</t>
  </si>
  <si>
    <t>Tilleul d'Amérique</t>
  </si>
  <si>
    <t>Érable à Giguère</t>
  </si>
  <si>
    <t>Érable argenté Pyramidal</t>
  </si>
  <si>
    <t>Orme Morton (Accolade TM)</t>
  </si>
  <si>
    <t>Pin noir d'Autriche</t>
  </si>
  <si>
    <t>Frêne de Pennsylvanie Patmore</t>
  </si>
  <si>
    <t>Orme d'Amérique</t>
  </si>
  <si>
    <t>Espèces</t>
  </si>
  <si>
    <t>Nombre d'arbres</t>
  </si>
  <si>
    <t>* Je ne comprends pas suffisamment les données pour bien les exploitées, les chiffres semblent ne pas avoir de sens...</t>
  </si>
  <si>
    <t>Tableau 4: Répartition des arbres « remarquables» et «non remarquables» à Montréal</t>
  </si>
  <si>
    <t>Tableau 5 : Dans quels arrondissements sont situés les arbres remarquables ?</t>
  </si>
  <si>
    <t>Tableau 6 : Type d'emplacement des arbres à Montréal</t>
  </si>
  <si>
    <t xml:space="preserve">Arrondissement </t>
  </si>
  <si>
    <t>Nombre de frênes</t>
  </si>
  <si>
    <t xml:space="preserve">Sud-Ouest </t>
  </si>
  <si>
    <t xml:space="preserve">Rosemont - La Petite-Patrie </t>
  </si>
  <si>
    <t xml:space="preserve">Le Plateau-Mont-Royal </t>
  </si>
  <si>
    <t xml:space="preserve">Pierrefonds - Roxboro </t>
  </si>
  <si>
    <t xml:space="preserve">Villeray-Saint-Michel - Parc-Extension </t>
  </si>
  <si>
    <t xml:space="preserve">Rivière-des-Prairies - Pointe-aux-Trembles </t>
  </si>
  <si>
    <r>
      <t>C</t>
    </r>
    <r>
      <rPr>
        <sz val="11"/>
        <color theme="1"/>
        <rFont val="Monaco"/>
      </rPr>
      <t>├┤</t>
    </r>
    <r>
      <rPr>
        <sz val="11"/>
        <color theme="1"/>
        <rFont val="Courier"/>
      </rPr>
      <t>te-des-Neiges - Notre-Dame-de-Gr</t>
    </r>
    <r>
      <rPr>
        <sz val="11"/>
        <color theme="1"/>
        <rFont val="Monaco"/>
      </rPr>
      <t>├</t>
    </r>
    <r>
      <rPr>
        <sz val="11"/>
        <color theme="1"/>
        <rFont val="Courier"/>
      </rPr>
      <t xml:space="preserve">óce </t>
    </r>
  </si>
  <si>
    <t xml:space="preserve">LaSalle </t>
  </si>
  <si>
    <t xml:space="preserve">Ville-Marie </t>
  </si>
  <si>
    <t>5 arbres sur 10 est un érable ou un frêne (1/2)</t>
  </si>
  <si>
    <t>Parc</t>
  </si>
  <si>
    <t>Banquette</t>
  </si>
  <si>
    <t>Terre plein</t>
  </si>
  <si>
    <t>Saillie</t>
  </si>
  <si>
    <t>Inventaire privé</t>
  </si>
  <si>
    <t>îlot de verdure</t>
  </si>
  <si>
    <t>Tableau 2 : Pourcentage d'arbres publics en fonction de la superficie du territoire</t>
  </si>
  <si>
    <t>Emplacement regroupé</t>
  </si>
  <si>
    <t>Tableau 7 : Type d'emplacement des arbres à Montréal (regroupé)</t>
  </si>
  <si>
    <t>Tableau 8 : Les espèces qui sont le plus nombreuses parmis les arbres publiques à Montréal</t>
  </si>
  <si>
    <t>…</t>
  </si>
  <si>
    <t xml:space="preserve">INFORMATIONS INTÉRESSANTES: </t>
  </si>
  <si>
    <t>3 espèces : Érables argenté (11,7%), Érable de Norvège et Frêne de Pennsylvanie (10,1%) représentent  32,77% des arbres publics de Montréal</t>
  </si>
  <si>
    <r>
      <t>L'</t>
    </r>
    <r>
      <rPr>
        <b/>
        <sz val="12"/>
        <color theme="1"/>
        <rFont val="Calibri"/>
        <family val="2"/>
        <scheme val="minor"/>
      </rPr>
      <t xml:space="preserve">ensemble des frênes </t>
    </r>
    <r>
      <rPr>
        <sz val="12"/>
        <color theme="1"/>
        <rFont val="Calibri"/>
        <family val="2"/>
        <scheme val="minor"/>
      </rPr>
      <t xml:space="preserve">(toutes espèces confondues) représenten </t>
    </r>
    <r>
      <rPr>
        <b/>
        <sz val="12"/>
        <color theme="1"/>
        <rFont val="Calibri"/>
        <family val="2"/>
        <scheme val="minor"/>
      </rPr>
      <t xml:space="preserve">16,8% </t>
    </r>
    <r>
      <rPr>
        <sz val="12"/>
        <color theme="1"/>
        <rFont val="Calibri"/>
        <family val="2"/>
        <scheme val="minor"/>
      </rPr>
      <t>des arbres publics de Montréal.</t>
    </r>
  </si>
  <si>
    <r>
      <t>L'</t>
    </r>
    <r>
      <rPr>
        <b/>
        <sz val="12"/>
        <color theme="1"/>
        <rFont val="Calibri"/>
        <family val="2"/>
        <scheme val="minor"/>
      </rPr>
      <t xml:space="preserve">ensemble des érables </t>
    </r>
    <r>
      <rPr>
        <sz val="12"/>
        <color theme="1"/>
        <rFont val="Calibri"/>
        <family val="2"/>
        <scheme val="minor"/>
      </rPr>
      <t xml:space="preserve">(toutes espèces confondues) représente </t>
    </r>
    <r>
      <rPr>
        <b/>
        <sz val="12"/>
        <color theme="1"/>
        <rFont val="Calibri"/>
        <family val="2"/>
        <scheme val="minor"/>
      </rPr>
      <t>35,33%</t>
    </r>
    <r>
      <rPr>
        <sz val="12"/>
        <color theme="1"/>
        <rFont val="Calibri"/>
        <family val="2"/>
        <scheme val="minor"/>
      </rPr>
      <t xml:space="preserve"> des arbres publics de Montréal.</t>
    </r>
  </si>
  <si>
    <r>
      <t>Ensemble, l'</t>
    </r>
    <r>
      <rPr>
        <b/>
        <sz val="12"/>
        <color theme="1"/>
        <rFont val="Calibri"/>
        <family val="2"/>
        <scheme val="minor"/>
      </rPr>
      <t xml:space="preserve">ensemble des frênes et des érables </t>
    </r>
    <r>
      <rPr>
        <sz val="12"/>
        <color theme="1"/>
        <rFont val="Calibri"/>
        <family val="2"/>
        <scheme val="minor"/>
      </rPr>
      <t xml:space="preserve">(toutes espèces confondues) représentent </t>
    </r>
    <r>
      <rPr>
        <b/>
        <sz val="12"/>
        <color theme="1"/>
        <rFont val="Calibri"/>
        <family val="2"/>
        <scheme val="minor"/>
      </rPr>
      <t xml:space="preserve">52,13% </t>
    </r>
    <r>
      <rPr>
        <sz val="12"/>
        <color theme="1"/>
        <rFont val="Calibri"/>
        <family val="2"/>
        <scheme val="minor"/>
      </rPr>
      <t>des arbres publics de Montréal.</t>
    </r>
  </si>
  <si>
    <t>Espèce</t>
  </si>
  <si>
    <t>Nombre total</t>
  </si>
  <si>
    <t>60 799</t>
  </si>
  <si>
    <t>127 941</t>
  </si>
  <si>
    <t xml:space="preserve">Érable </t>
  </si>
  <si>
    <t>Frêne</t>
  </si>
  <si>
    <t>Combien y a-t-il d'espèces d'arbres différentes à Montréal?</t>
  </si>
  <si>
    <t>Tableau 9 : Nombres de frênes dans chacun des arrondissements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</si>
</sst>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ourier"/>
    </font>
    <font>
      <sz val="11"/>
      <color theme="1"/>
      <name val="Monaco"/>
    </font>
    <font>
      <sz val="11"/>
      <color theme="1"/>
      <name val="HelveticaNeue"/>
    </font>
    <font>
      <sz val="12"/>
      <color rgb="FFFF0000"/>
      <name val="Calibri (Corps)"/>
    </font>
    <font>
      <b/>
      <sz val="11"/>
      <color theme="1"/>
      <name val="Courier"/>
    </font>
    <font>
      <sz val="14"/>
      <color theme="1"/>
      <name val="Helvetica"/>
    </font>
    <font>
      <sz val="18"/>
      <color rgb="FFFF0000"/>
      <name val="Calibri"/>
      <scheme val="minor"/>
    </font>
    <font>
      <b/>
      <u/>
      <sz val="12"/>
      <color theme="1"/>
      <name val="Calibri (Corps)"/>
    </font>
    <font>
      <b/>
      <sz val="12"/>
      <color theme="1"/>
      <name val="Calibri (Corps)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/>
    <xf numFmtId="0" fontId="1" fillId="0" borderId="0" xfId="0" applyFont="1" applyAlignment="1">
      <alignment horizontal="right"/>
    </xf>
    <xf numFmtId="0" fontId="0" fillId="0" borderId="1" xfId="0" applyBorder="1"/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2" borderId="0" xfId="0" applyFill="1"/>
    <xf numFmtId="164" fontId="0" fillId="2" borderId="0" xfId="0" applyNumberFormat="1" applyFill="1"/>
    <xf numFmtId="10" fontId="0" fillId="0" borderId="1" xfId="0" applyNumberFormat="1" applyBorder="1" applyAlignment="1">
      <alignment horizontal="center"/>
    </xf>
    <xf numFmtId="10" fontId="0" fillId="2" borderId="0" xfId="0" applyNumberFormat="1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Fill="1" applyBorder="1"/>
    <xf numFmtId="0" fontId="1" fillId="2" borderId="1" xfId="0" applyFont="1" applyFill="1" applyBorder="1"/>
    <xf numFmtId="0" fontId="0" fillId="0" borderId="0" xfId="0" applyBorder="1"/>
    <xf numFmtId="0" fontId="0" fillId="0" borderId="0" xfId="0" applyFill="1" applyBorder="1" applyAlignment="1">
      <alignment horizontal="right"/>
    </xf>
    <xf numFmtId="0" fontId="0" fillId="4" borderId="0" xfId="0" applyFill="1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5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Fill="1" applyBorder="1" applyAlignment="1">
      <alignment horizontal="right"/>
    </xf>
    <xf numFmtId="0" fontId="0" fillId="0" borderId="0" xfId="0"/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0" borderId="0" xfId="0"/>
    <xf numFmtId="0" fontId="7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8" fillId="0" borderId="0" xfId="0" applyFont="1"/>
    <xf numFmtId="0" fontId="0" fillId="13" borderId="1" xfId="0" applyFont="1" applyFill="1" applyBorder="1"/>
    <xf numFmtId="0" fontId="0" fillId="0" borderId="0" xfId="0" applyAlignment="1">
      <alignment horizontal="center" wrapText="1"/>
    </xf>
    <xf numFmtId="0" fontId="9" fillId="0" borderId="0" xfId="0" applyFont="1" applyAlignment="1">
      <alignment horizontal="center"/>
    </xf>
    <xf numFmtId="0" fontId="0" fillId="13" borderId="1" xfId="0" applyFill="1" applyBorder="1"/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tabSelected="1" workbookViewId="0">
      <selection activeCell="C4" sqref="C4"/>
    </sheetView>
  </sheetViews>
  <sheetFormatPr baseColWidth="10" defaultRowHeight="16" x14ac:dyDescent="0.2"/>
  <cols>
    <col min="2" max="2" width="47.33203125" customWidth="1"/>
    <col min="3" max="3" width="32.1640625" customWidth="1"/>
    <col min="4" max="4" width="25" customWidth="1"/>
  </cols>
  <sheetData>
    <row r="2" spans="2:4" x14ac:dyDescent="0.2">
      <c r="B2" s="44" t="s">
        <v>16</v>
      </c>
      <c r="C2" s="44"/>
      <c r="D2" s="3"/>
    </row>
    <row r="4" spans="2:4" s="1" customFormat="1" x14ac:dyDescent="0.2">
      <c r="B4" s="8" t="s">
        <v>8</v>
      </c>
      <c r="C4" s="8" t="s">
        <v>15</v>
      </c>
    </row>
    <row r="5" spans="2:4" x14ac:dyDescent="0.2">
      <c r="B5" s="5" t="s">
        <v>9</v>
      </c>
      <c r="C5" s="15">
        <v>53598</v>
      </c>
    </row>
    <row r="6" spans="2:4" x14ac:dyDescent="0.2">
      <c r="B6" s="5" t="s">
        <v>10</v>
      </c>
      <c r="C6" s="15">
        <v>40540</v>
      </c>
    </row>
    <row r="7" spans="2:4" x14ac:dyDescent="0.2">
      <c r="B7" s="5" t="s">
        <v>0</v>
      </c>
      <c r="C7" s="15">
        <v>29904</v>
      </c>
    </row>
    <row r="8" spans="2:4" x14ac:dyDescent="0.2">
      <c r="B8" s="5" t="s">
        <v>1</v>
      </c>
      <c r="C8" s="15">
        <v>28443</v>
      </c>
    </row>
    <row r="9" spans="2:4" x14ac:dyDescent="0.2">
      <c r="B9" s="5" t="s">
        <v>11</v>
      </c>
      <c r="C9" s="15">
        <v>26899</v>
      </c>
    </row>
    <row r="10" spans="2:4" x14ac:dyDescent="0.2">
      <c r="B10" s="5" t="s">
        <v>12</v>
      </c>
      <c r="C10" s="15">
        <v>26472</v>
      </c>
    </row>
    <row r="11" spans="2:4" x14ac:dyDescent="0.2">
      <c r="B11" s="5" t="s">
        <v>13</v>
      </c>
      <c r="C11" s="15">
        <v>25447</v>
      </c>
    </row>
    <row r="12" spans="2:4" x14ac:dyDescent="0.2">
      <c r="B12" s="5" t="s">
        <v>14</v>
      </c>
      <c r="C12" s="15">
        <v>25403</v>
      </c>
    </row>
    <row r="13" spans="2:4" x14ac:dyDescent="0.2">
      <c r="B13" s="5" t="s">
        <v>2</v>
      </c>
      <c r="C13" s="15">
        <v>21335</v>
      </c>
    </row>
    <row r="14" spans="2:4" x14ac:dyDescent="0.2">
      <c r="B14" s="5" t="s">
        <v>3</v>
      </c>
      <c r="C14" s="15">
        <v>21296</v>
      </c>
    </row>
    <row r="15" spans="2:4" x14ac:dyDescent="0.2">
      <c r="B15" s="5" t="s">
        <v>4</v>
      </c>
      <c r="C15" s="15">
        <v>21067</v>
      </c>
    </row>
    <row r="16" spans="2:4" x14ac:dyDescent="0.2">
      <c r="B16" s="5" t="s">
        <v>5</v>
      </c>
      <c r="C16" s="15">
        <v>16216</v>
      </c>
    </row>
    <row r="17" spans="2:3" x14ac:dyDescent="0.2">
      <c r="B17" s="5" t="s">
        <v>6</v>
      </c>
      <c r="C17" s="15">
        <v>13232</v>
      </c>
    </row>
    <row r="18" spans="2:3" x14ac:dyDescent="0.2">
      <c r="B18" s="5" t="s">
        <v>7</v>
      </c>
      <c r="C18" s="15">
        <v>12286</v>
      </c>
    </row>
    <row r="22" spans="2:3" x14ac:dyDescent="0.2">
      <c r="B22" s="2" t="s">
        <v>17</v>
      </c>
    </row>
    <row r="23" spans="2:3" x14ac:dyDescent="0.2">
      <c r="B23" t="s">
        <v>18</v>
      </c>
    </row>
    <row r="24" spans="2:3" x14ac:dyDescent="0.2">
      <c r="B24" t="s">
        <v>25</v>
      </c>
    </row>
    <row r="25" spans="2:3" x14ac:dyDescent="0.2">
      <c r="B25" t="s">
        <v>26</v>
      </c>
    </row>
    <row r="26" spans="2:3" x14ac:dyDescent="0.2">
      <c r="B26" t="s">
        <v>27</v>
      </c>
    </row>
    <row r="27" spans="2:3" x14ac:dyDescent="0.2">
      <c r="B27" t="s">
        <v>28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>
      <selection activeCell="B2" sqref="B2:E2"/>
    </sheetView>
  </sheetViews>
  <sheetFormatPr baseColWidth="10" defaultRowHeight="16" x14ac:dyDescent="0.2"/>
  <cols>
    <col min="2" max="2" width="35.5" customWidth="1"/>
    <col min="3" max="3" width="37.6640625" customWidth="1"/>
    <col min="4" max="4" width="26.83203125" customWidth="1"/>
    <col min="5" max="5" width="39.33203125" customWidth="1"/>
  </cols>
  <sheetData>
    <row r="2" spans="2:5" x14ac:dyDescent="0.2">
      <c r="B2" s="44" t="s">
        <v>136</v>
      </c>
      <c r="C2" s="44"/>
      <c r="D2" s="44"/>
      <c r="E2" s="44"/>
    </row>
    <row r="4" spans="2:5" x14ac:dyDescent="0.2">
      <c r="B4" s="9" t="s">
        <v>8</v>
      </c>
      <c r="C4" s="9" t="s">
        <v>30</v>
      </c>
      <c r="D4" s="10" t="s">
        <v>19</v>
      </c>
      <c r="E4" s="9" t="s">
        <v>32</v>
      </c>
    </row>
    <row r="5" spans="2:5" x14ac:dyDescent="0.2">
      <c r="B5" s="5" t="s">
        <v>9</v>
      </c>
      <c r="C5" s="6">
        <v>14.8</v>
      </c>
      <c r="D5" s="7">
        <v>8.1</v>
      </c>
      <c r="E5" s="13">
        <f>D5*1/$D$19</f>
        <v>2.7420446851726468E-2</v>
      </c>
    </row>
    <row r="6" spans="2:5" x14ac:dyDescent="0.2">
      <c r="B6" s="5" t="s">
        <v>10</v>
      </c>
      <c r="C6" s="6">
        <v>11.19</v>
      </c>
      <c r="D6" s="7">
        <v>15.7</v>
      </c>
      <c r="E6" s="13">
        <f t="shared" ref="E6:E18" si="0">D6*1/$D$19</f>
        <v>5.3148273527420437E-2</v>
      </c>
    </row>
    <row r="7" spans="2:5" x14ac:dyDescent="0.2">
      <c r="B7" s="5" t="s">
        <v>0</v>
      </c>
      <c r="C7" s="6">
        <v>8.26</v>
      </c>
      <c r="D7" s="7">
        <v>27.1</v>
      </c>
      <c r="E7" s="13">
        <f t="shared" si="0"/>
        <v>9.1740013540961396E-2</v>
      </c>
    </row>
    <row r="8" spans="2:5" x14ac:dyDescent="0.2">
      <c r="B8" s="5" t="s">
        <v>1</v>
      </c>
      <c r="C8" s="6">
        <v>7.85</v>
      </c>
      <c r="D8" s="7">
        <v>15.9</v>
      </c>
      <c r="E8" s="13">
        <f t="shared" si="0"/>
        <v>5.3825321597833438E-2</v>
      </c>
    </row>
    <row r="9" spans="2:5" x14ac:dyDescent="0.2">
      <c r="B9" s="5" t="s">
        <v>11</v>
      </c>
      <c r="C9" s="6">
        <v>7.43</v>
      </c>
      <c r="D9" s="7">
        <v>24.2</v>
      </c>
      <c r="E9" s="13">
        <f t="shared" si="0"/>
        <v>8.1922816519972907E-2</v>
      </c>
    </row>
    <row r="10" spans="2:5" x14ac:dyDescent="0.2">
      <c r="B10" s="5" t="s">
        <v>12</v>
      </c>
      <c r="C10" s="6">
        <v>7.31</v>
      </c>
      <c r="D10" s="7">
        <v>21.4</v>
      </c>
      <c r="E10" s="13">
        <f t="shared" si="0"/>
        <v>7.2444143534190916E-2</v>
      </c>
    </row>
    <row r="11" spans="2:5" x14ac:dyDescent="0.2">
      <c r="B11" s="5" t="s">
        <v>13</v>
      </c>
      <c r="C11" s="6">
        <v>7.03</v>
      </c>
      <c r="D11" s="7">
        <v>25.4</v>
      </c>
      <c r="E11" s="13">
        <f t="shared" si="0"/>
        <v>8.5985104942450902E-2</v>
      </c>
    </row>
    <row r="12" spans="2:5" x14ac:dyDescent="0.2">
      <c r="B12" s="5" t="s">
        <v>14</v>
      </c>
      <c r="C12" s="6">
        <v>7.01</v>
      </c>
      <c r="D12" s="7">
        <v>42.8</v>
      </c>
      <c r="E12" s="13">
        <f t="shared" si="0"/>
        <v>0.14488828706838183</v>
      </c>
    </row>
    <row r="13" spans="2:5" x14ac:dyDescent="0.2">
      <c r="B13" s="5" t="s">
        <v>2</v>
      </c>
      <c r="C13" s="6">
        <v>5.89</v>
      </c>
      <c r="D13" s="7">
        <v>42.3</v>
      </c>
      <c r="E13" s="13">
        <f t="shared" si="0"/>
        <v>0.14319566689234933</v>
      </c>
    </row>
    <row r="14" spans="2:5" x14ac:dyDescent="0.2">
      <c r="B14" s="5" t="s">
        <v>3</v>
      </c>
      <c r="C14" s="6">
        <v>5.88</v>
      </c>
      <c r="D14" s="7">
        <v>16.3</v>
      </c>
      <c r="E14" s="13">
        <f t="shared" si="0"/>
        <v>5.5179417738659441E-2</v>
      </c>
    </row>
    <row r="15" spans="2:5" x14ac:dyDescent="0.2">
      <c r="B15" s="5" t="s">
        <v>4</v>
      </c>
      <c r="C15" s="6">
        <v>5.82</v>
      </c>
      <c r="D15" s="7">
        <v>16.5</v>
      </c>
      <c r="E15" s="13">
        <f t="shared" si="0"/>
        <v>5.5856465809072435E-2</v>
      </c>
    </row>
    <row r="16" spans="2:5" x14ac:dyDescent="0.2">
      <c r="B16" s="5" t="s">
        <v>5</v>
      </c>
      <c r="C16" s="6">
        <v>4.4800000000000004</v>
      </c>
      <c r="D16" s="7">
        <v>9.6999999999999993</v>
      </c>
      <c r="E16" s="13">
        <f t="shared" si="0"/>
        <v>3.2836831415030458E-2</v>
      </c>
    </row>
    <row r="17" spans="2:5" x14ac:dyDescent="0.2">
      <c r="B17" s="5" t="s">
        <v>6</v>
      </c>
      <c r="C17" s="6">
        <v>3.65</v>
      </c>
      <c r="D17" s="7">
        <v>13.5</v>
      </c>
      <c r="E17" s="13">
        <f t="shared" si="0"/>
        <v>4.5700744752877449E-2</v>
      </c>
    </row>
    <row r="18" spans="2:5" x14ac:dyDescent="0.2">
      <c r="B18" s="5" t="s">
        <v>7</v>
      </c>
      <c r="C18" s="6">
        <v>3.39</v>
      </c>
      <c r="D18" s="7">
        <v>16.5</v>
      </c>
      <c r="E18" s="13">
        <f t="shared" si="0"/>
        <v>5.5856465809072435E-2</v>
      </c>
    </row>
    <row r="19" spans="2:5" x14ac:dyDescent="0.2">
      <c r="B19" s="4" t="s">
        <v>29</v>
      </c>
      <c r="C19" s="12">
        <f>SUM(C5:C18)</f>
        <v>99.990000000000009</v>
      </c>
      <c r="D19" s="11">
        <f>SUM(D5:D18)</f>
        <v>295.40000000000003</v>
      </c>
      <c r="E19" s="14">
        <f>SUM(E5:E18)</f>
        <v>0.99999999999999989</v>
      </c>
    </row>
    <row r="21" spans="2:5" x14ac:dyDescent="0.2">
      <c r="B21" s="2" t="s">
        <v>17</v>
      </c>
    </row>
    <row r="22" spans="2:5" x14ac:dyDescent="0.2">
      <c r="B22" t="s">
        <v>20</v>
      </c>
    </row>
    <row r="23" spans="2:5" x14ac:dyDescent="0.2">
      <c r="B23" t="s">
        <v>21</v>
      </c>
    </row>
    <row r="24" spans="2:5" x14ac:dyDescent="0.2">
      <c r="B24" t="s">
        <v>22</v>
      </c>
    </row>
    <row r="25" spans="2:5" x14ac:dyDescent="0.2">
      <c r="B25" t="s">
        <v>23</v>
      </c>
    </row>
    <row r="26" spans="2:5" x14ac:dyDescent="0.2">
      <c r="B26" t="s">
        <v>24</v>
      </c>
    </row>
    <row r="27" spans="2:5" x14ac:dyDescent="0.2">
      <c r="B27" s="44" t="s">
        <v>31</v>
      </c>
      <c r="C27" s="44"/>
    </row>
  </sheetData>
  <mergeCells count="2">
    <mergeCell ref="B27:C27"/>
    <mergeCell ref="B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3"/>
  <sheetViews>
    <sheetView workbookViewId="0">
      <selection activeCell="F19" sqref="F19"/>
    </sheetView>
  </sheetViews>
  <sheetFormatPr baseColWidth="10" defaultRowHeight="16" x14ac:dyDescent="0.2"/>
  <sheetData>
    <row r="3" spans="2:7" x14ac:dyDescent="0.2">
      <c r="B3" s="44" t="s">
        <v>37</v>
      </c>
      <c r="C3" s="44"/>
      <c r="D3" s="44"/>
      <c r="E3" s="44"/>
    </row>
    <row r="5" spans="2:7" x14ac:dyDescent="0.2">
      <c r="B5" s="19" t="s">
        <v>33</v>
      </c>
      <c r="C5" s="17" t="s">
        <v>38</v>
      </c>
    </row>
    <row r="6" spans="2:7" x14ac:dyDescent="0.2">
      <c r="B6" s="19" t="s">
        <v>34</v>
      </c>
      <c r="C6" s="17" t="s">
        <v>39</v>
      </c>
    </row>
    <row r="7" spans="2:7" x14ac:dyDescent="0.2">
      <c r="B7" s="19" t="s">
        <v>35</v>
      </c>
      <c r="C7" s="17" t="s">
        <v>41</v>
      </c>
    </row>
    <row r="8" spans="2:7" x14ac:dyDescent="0.2">
      <c r="B8" s="19" t="s">
        <v>36</v>
      </c>
      <c r="C8" s="17" t="s">
        <v>40</v>
      </c>
    </row>
    <row r="10" spans="2:7" x14ac:dyDescent="0.2">
      <c r="B10" s="18" t="s">
        <v>42</v>
      </c>
    </row>
    <row r="11" spans="2:7" ht="24" x14ac:dyDescent="0.3">
      <c r="B11" s="47" t="s">
        <v>114</v>
      </c>
    </row>
    <row r="13" spans="2:7" x14ac:dyDescent="0.2">
      <c r="B13" s="3"/>
      <c r="C13" s="3"/>
      <c r="D13" s="3"/>
      <c r="E13" s="3"/>
      <c r="F13" s="3"/>
      <c r="G13" s="3"/>
    </row>
  </sheetData>
  <mergeCells count="1">
    <mergeCell ref="B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workbookViewId="0">
      <selection activeCell="G2" sqref="G2:I2"/>
    </sheetView>
  </sheetViews>
  <sheetFormatPr baseColWidth="10" defaultRowHeight="16" x14ac:dyDescent="0.2"/>
  <cols>
    <col min="2" max="2" width="22.33203125" customWidth="1"/>
    <col min="3" max="3" width="21.5" customWidth="1"/>
    <col min="4" max="4" width="15.5" customWidth="1"/>
    <col min="5" max="5" width="13" customWidth="1"/>
    <col min="7" max="7" width="47.6640625" customWidth="1"/>
  </cols>
  <sheetData>
    <row r="2" spans="2:9" x14ac:dyDescent="0.2">
      <c r="B2" s="44" t="s">
        <v>115</v>
      </c>
      <c r="C2" s="44"/>
      <c r="D2" s="44"/>
      <c r="E2" s="44"/>
      <c r="G2" s="44" t="s">
        <v>116</v>
      </c>
      <c r="H2" s="44"/>
      <c r="I2" s="44"/>
    </row>
    <row r="4" spans="2:9" x14ac:dyDescent="0.2">
      <c r="B4" s="20"/>
      <c r="C4" s="8" t="s">
        <v>45</v>
      </c>
      <c r="D4" s="8" t="s">
        <v>46</v>
      </c>
      <c r="G4" s="8" t="s">
        <v>8</v>
      </c>
      <c r="H4" s="8" t="s">
        <v>45</v>
      </c>
    </row>
    <row r="5" spans="2:9" x14ac:dyDescent="0.2">
      <c r="B5" s="19" t="s">
        <v>44</v>
      </c>
      <c r="C5" s="15">
        <v>361831</v>
      </c>
      <c r="D5" s="15">
        <v>99.92</v>
      </c>
      <c r="G5" s="5" t="s">
        <v>48</v>
      </c>
      <c r="H5" s="15">
        <v>111</v>
      </c>
    </row>
    <row r="6" spans="2:9" x14ac:dyDescent="0.2">
      <c r="B6" s="19" t="s">
        <v>43</v>
      </c>
      <c r="C6" s="15">
        <v>307</v>
      </c>
      <c r="D6" s="15">
        <v>0.08</v>
      </c>
      <c r="G6" s="5" t="s">
        <v>49</v>
      </c>
      <c r="H6" s="15">
        <v>80</v>
      </c>
    </row>
    <row r="7" spans="2:9" x14ac:dyDescent="0.2">
      <c r="B7" s="16" t="s">
        <v>29</v>
      </c>
      <c r="C7" s="5">
        <f>SUM(C5:C6)</f>
        <v>362138</v>
      </c>
      <c r="D7" s="5">
        <f>SUM(D5:D6)</f>
        <v>100</v>
      </c>
      <c r="G7" s="5" t="s">
        <v>14</v>
      </c>
      <c r="H7" s="15">
        <v>39</v>
      </c>
    </row>
    <row r="8" spans="2:9" x14ac:dyDescent="0.2">
      <c r="G8" s="5" t="s">
        <v>50</v>
      </c>
      <c r="H8" s="15">
        <v>32</v>
      </c>
    </row>
    <row r="9" spans="2:9" x14ac:dyDescent="0.2">
      <c r="G9" s="5" t="s">
        <v>4</v>
      </c>
      <c r="H9" s="15">
        <v>16</v>
      </c>
    </row>
    <row r="10" spans="2:9" x14ac:dyDescent="0.2">
      <c r="G10" s="5" t="s">
        <v>2</v>
      </c>
      <c r="H10" s="15">
        <v>8</v>
      </c>
    </row>
    <row r="11" spans="2:9" x14ac:dyDescent="0.2">
      <c r="G11" s="5" t="s">
        <v>51</v>
      </c>
      <c r="H11" s="15">
        <v>7</v>
      </c>
    </row>
    <row r="12" spans="2:9" x14ac:dyDescent="0.2">
      <c r="G12" s="5" t="s">
        <v>3</v>
      </c>
      <c r="H12" s="15">
        <v>6</v>
      </c>
    </row>
    <row r="13" spans="2:9" x14ac:dyDescent="0.2">
      <c r="G13" s="5" t="s">
        <v>1</v>
      </c>
      <c r="H13" s="15">
        <v>5</v>
      </c>
    </row>
    <row r="14" spans="2:9" x14ac:dyDescent="0.2">
      <c r="G14" s="5" t="s">
        <v>52</v>
      </c>
      <c r="H14" s="15">
        <v>2</v>
      </c>
    </row>
    <row r="15" spans="2:9" x14ac:dyDescent="0.2">
      <c r="G15" s="5" t="s">
        <v>47</v>
      </c>
      <c r="H15" s="15">
        <v>1</v>
      </c>
    </row>
    <row r="16" spans="2:9" x14ac:dyDescent="0.2">
      <c r="G16" s="21" t="s">
        <v>29</v>
      </c>
      <c r="H16" s="22">
        <f>SUM(H5:H15)</f>
        <v>307</v>
      </c>
    </row>
  </sheetData>
  <mergeCells count="2">
    <mergeCell ref="B2:E2"/>
    <mergeCell ref="G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4"/>
  <sheetViews>
    <sheetView workbookViewId="0">
      <selection activeCell="H24" sqref="H24"/>
    </sheetView>
  </sheetViews>
  <sheetFormatPr baseColWidth="10" defaultRowHeight="16" x14ac:dyDescent="0.2"/>
  <cols>
    <col min="2" max="3" width="28.6640625" customWidth="1"/>
    <col min="4" max="4" width="22.5" customWidth="1"/>
    <col min="5" max="5" width="16.1640625" customWidth="1"/>
    <col min="6" max="6" width="20.5" customWidth="1"/>
  </cols>
  <sheetData>
    <row r="2" spans="2:7" x14ac:dyDescent="0.2">
      <c r="B2" s="44" t="s">
        <v>117</v>
      </c>
      <c r="C2" s="44"/>
      <c r="D2" s="44"/>
    </row>
    <row r="4" spans="2:7" x14ac:dyDescent="0.2">
      <c r="B4" s="8" t="s">
        <v>78</v>
      </c>
      <c r="C4" s="8" t="s">
        <v>45</v>
      </c>
      <c r="D4" s="8" t="s">
        <v>79</v>
      </c>
      <c r="F4" s="33"/>
      <c r="G4" s="42"/>
    </row>
    <row r="5" spans="2:7" x14ac:dyDescent="0.2">
      <c r="B5" s="5" t="s">
        <v>54</v>
      </c>
      <c r="C5" s="34">
        <v>147307</v>
      </c>
      <c r="D5" s="15">
        <v>40.68</v>
      </c>
    </row>
    <row r="6" spans="2:7" x14ac:dyDescent="0.2">
      <c r="B6" s="5" t="s">
        <v>53</v>
      </c>
      <c r="C6" s="34">
        <v>78098</v>
      </c>
      <c r="D6" s="15">
        <v>21.57</v>
      </c>
      <c r="F6" s="49" t="s">
        <v>138</v>
      </c>
      <c r="G6" s="49"/>
    </row>
    <row r="7" spans="2:7" x14ac:dyDescent="0.2">
      <c r="B7" s="5" t="s">
        <v>80</v>
      </c>
      <c r="C7" s="36">
        <v>63601</v>
      </c>
      <c r="D7" s="15">
        <v>17.559999999999999</v>
      </c>
      <c r="F7" s="49"/>
      <c r="G7" s="49"/>
    </row>
    <row r="8" spans="2:7" x14ac:dyDescent="0.2">
      <c r="B8" s="5" t="s">
        <v>55</v>
      </c>
      <c r="C8" s="35">
        <v>33801</v>
      </c>
      <c r="D8" s="15">
        <v>9.33</v>
      </c>
    </row>
    <row r="9" spans="2:7" x14ac:dyDescent="0.2">
      <c r="B9" s="5" t="s">
        <v>56</v>
      </c>
      <c r="C9" s="15">
        <v>6510</v>
      </c>
      <c r="D9" s="15">
        <v>1.8</v>
      </c>
      <c r="F9" s="48" t="s">
        <v>137</v>
      </c>
      <c r="G9" s="48" t="s">
        <v>45</v>
      </c>
    </row>
    <row r="10" spans="2:7" x14ac:dyDescent="0.2">
      <c r="B10" s="5" t="s">
        <v>57</v>
      </c>
      <c r="C10" s="37">
        <v>5539</v>
      </c>
      <c r="D10" s="15">
        <v>1.53</v>
      </c>
      <c r="F10" s="5" t="s">
        <v>53</v>
      </c>
      <c r="G10" s="5">
        <f>SUM(C8,C5,C15,C16,C18,C21,C22,C23,C25,C27)</f>
        <v>188035</v>
      </c>
    </row>
    <row r="11" spans="2:7" x14ac:dyDescent="0.2">
      <c r="B11" s="5" t="s">
        <v>58</v>
      </c>
      <c r="C11" s="41">
        <v>5412</v>
      </c>
      <c r="D11" s="15">
        <v>1.49</v>
      </c>
      <c r="F11" s="5" t="s">
        <v>80</v>
      </c>
      <c r="G11" s="5">
        <f>SUM(C7,C17)</f>
        <v>65243</v>
      </c>
    </row>
    <row r="12" spans="2:7" x14ac:dyDescent="0.2">
      <c r="B12" s="5" t="s">
        <v>59</v>
      </c>
      <c r="C12" s="40">
        <v>5309</v>
      </c>
      <c r="D12" s="15">
        <v>1.47</v>
      </c>
      <c r="F12" s="5" t="s">
        <v>130</v>
      </c>
      <c r="G12" s="5">
        <f>C8</f>
        <v>33801</v>
      </c>
    </row>
    <row r="13" spans="2:7" x14ac:dyDescent="0.2">
      <c r="B13" s="5" t="s">
        <v>60</v>
      </c>
      <c r="C13" s="37">
        <v>2648</v>
      </c>
      <c r="D13" s="15">
        <v>0.73</v>
      </c>
      <c r="F13" s="5" t="s">
        <v>131</v>
      </c>
      <c r="G13" s="5">
        <f>SUM(C10,C13,C19,C20,C28)</f>
        <v>10412</v>
      </c>
    </row>
    <row r="14" spans="2:7" x14ac:dyDescent="0.2">
      <c r="B14" s="5" t="s">
        <v>61</v>
      </c>
      <c r="C14" s="40">
        <v>2614</v>
      </c>
      <c r="D14" s="15">
        <v>0.72</v>
      </c>
      <c r="F14" s="5" t="s">
        <v>132</v>
      </c>
      <c r="G14" s="5">
        <f>SUM(C12,C14,C24,C31)</f>
        <v>8303</v>
      </c>
    </row>
    <row r="15" spans="2:7" x14ac:dyDescent="0.2">
      <c r="B15" s="5" t="s">
        <v>62</v>
      </c>
      <c r="C15" s="34">
        <v>2027</v>
      </c>
      <c r="D15" s="15">
        <v>0.56000000000000005</v>
      </c>
      <c r="F15" s="5" t="s">
        <v>133</v>
      </c>
      <c r="G15" s="5">
        <f>SUM(C26,C29,C30)</f>
        <v>125</v>
      </c>
    </row>
    <row r="16" spans="2:7" x14ac:dyDescent="0.2">
      <c r="B16" s="5" t="s">
        <v>63</v>
      </c>
      <c r="C16" s="34">
        <v>1682</v>
      </c>
      <c r="D16" s="15">
        <v>0.46</v>
      </c>
      <c r="F16" s="5" t="s">
        <v>134</v>
      </c>
      <c r="G16" s="5">
        <f>C11</f>
        <v>5412</v>
      </c>
    </row>
    <row r="17" spans="2:7" x14ac:dyDescent="0.2">
      <c r="B17" s="5" t="s">
        <v>64</v>
      </c>
      <c r="C17" s="38">
        <v>1642</v>
      </c>
      <c r="D17" s="15">
        <v>0.45</v>
      </c>
      <c r="F17" s="5" t="s">
        <v>135</v>
      </c>
      <c r="G17" s="5">
        <f>C9</f>
        <v>6510</v>
      </c>
    </row>
    <row r="18" spans="2:7" x14ac:dyDescent="0.2">
      <c r="B18" s="5" t="s">
        <v>65</v>
      </c>
      <c r="C18" s="34">
        <v>1393</v>
      </c>
      <c r="D18" s="15">
        <v>0.38</v>
      </c>
    </row>
    <row r="19" spans="2:7" x14ac:dyDescent="0.2">
      <c r="B19" s="5" t="s">
        <v>66</v>
      </c>
      <c r="C19" s="37">
        <v>1315</v>
      </c>
      <c r="D19" s="15">
        <v>0.36</v>
      </c>
    </row>
    <row r="20" spans="2:7" x14ac:dyDescent="0.2">
      <c r="B20" s="5" t="s">
        <v>67</v>
      </c>
      <c r="C20" s="37">
        <v>851</v>
      </c>
      <c r="D20" s="15">
        <v>0.23</v>
      </c>
    </row>
    <row r="21" spans="2:7" x14ac:dyDescent="0.2">
      <c r="B21" s="5" t="s">
        <v>68</v>
      </c>
      <c r="C21" s="34">
        <v>847</v>
      </c>
      <c r="D21" s="15">
        <v>0.23</v>
      </c>
    </row>
    <row r="22" spans="2:7" x14ac:dyDescent="0.2">
      <c r="B22" s="5" t="s">
        <v>69</v>
      </c>
      <c r="C22" s="34">
        <v>419</v>
      </c>
      <c r="D22" s="15">
        <v>0.12</v>
      </c>
    </row>
    <row r="23" spans="2:7" x14ac:dyDescent="0.2">
      <c r="B23" s="5" t="s">
        <v>70</v>
      </c>
      <c r="C23" s="34">
        <v>387</v>
      </c>
      <c r="D23" s="15">
        <v>0.11</v>
      </c>
    </row>
    <row r="24" spans="2:7" ht="18" x14ac:dyDescent="0.2">
      <c r="B24" s="5" t="s">
        <v>71</v>
      </c>
      <c r="C24" s="40">
        <v>378</v>
      </c>
      <c r="D24" s="15">
        <v>0.1</v>
      </c>
      <c r="F24" s="43"/>
    </row>
    <row r="25" spans="2:7" x14ac:dyDescent="0.2">
      <c r="B25" s="5" t="s">
        <v>72</v>
      </c>
      <c r="C25" s="34">
        <v>98</v>
      </c>
      <c r="D25" s="15">
        <v>0.3</v>
      </c>
    </row>
    <row r="26" spans="2:7" x14ac:dyDescent="0.2">
      <c r="B26" s="5" t="s">
        <v>73</v>
      </c>
      <c r="C26" s="39">
        <v>95</v>
      </c>
      <c r="D26" s="15">
        <v>0.3</v>
      </c>
    </row>
    <row r="27" spans="2:7" x14ac:dyDescent="0.2">
      <c r="B27" s="5" t="s">
        <v>74</v>
      </c>
      <c r="C27" s="34">
        <v>74</v>
      </c>
      <c r="D27" s="15">
        <v>0.02</v>
      </c>
    </row>
    <row r="28" spans="2:7" x14ac:dyDescent="0.2">
      <c r="B28" s="5" t="s">
        <v>75</v>
      </c>
      <c r="C28" s="37">
        <v>59</v>
      </c>
      <c r="D28" s="15">
        <v>0.02</v>
      </c>
    </row>
    <row r="29" spans="2:7" x14ac:dyDescent="0.2">
      <c r="B29" s="5" t="s">
        <v>76</v>
      </c>
      <c r="C29" s="39">
        <v>16</v>
      </c>
      <c r="D29" s="15">
        <v>0</v>
      </c>
    </row>
    <row r="30" spans="2:7" x14ac:dyDescent="0.2">
      <c r="B30" s="5" t="s">
        <v>77</v>
      </c>
      <c r="C30" s="39">
        <v>14</v>
      </c>
      <c r="D30" s="15">
        <v>0</v>
      </c>
    </row>
    <row r="31" spans="2:7" x14ac:dyDescent="0.2">
      <c r="B31" s="5" t="s">
        <v>81</v>
      </c>
      <c r="C31" s="40">
        <v>2</v>
      </c>
      <c r="D31" s="15">
        <v>0</v>
      </c>
    </row>
    <row r="34" spans="2:2" x14ac:dyDescent="0.2">
      <c r="B34" s="25"/>
    </row>
  </sheetData>
  <mergeCells count="2">
    <mergeCell ref="B2:D2"/>
    <mergeCell ref="F6:G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29"/>
  <sheetViews>
    <sheetView zoomScale="130" zoomScaleNormal="130" zoomScalePageLayoutView="130" workbookViewId="0">
      <selection activeCell="J25" sqref="J25"/>
    </sheetView>
  </sheetViews>
  <sheetFormatPr baseColWidth="10" defaultRowHeight="16" x14ac:dyDescent="0.2"/>
  <cols>
    <col min="2" max="2" width="54.33203125" customWidth="1"/>
    <col min="3" max="3" width="16.1640625" customWidth="1"/>
    <col min="4" max="4" width="17" customWidth="1"/>
    <col min="7" max="7" width="12" customWidth="1"/>
  </cols>
  <sheetData>
    <row r="2" spans="2:16" x14ac:dyDescent="0.2">
      <c r="B2" s="3" t="s">
        <v>139</v>
      </c>
      <c r="C2" s="3"/>
      <c r="D2" s="42"/>
    </row>
    <row r="3" spans="2:16" x14ac:dyDescent="0.2">
      <c r="F3" s="50" t="s">
        <v>141</v>
      </c>
      <c r="G3" s="44"/>
      <c r="H3" s="44"/>
    </row>
    <row r="4" spans="2:16" x14ac:dyDescent="0.2">
      <c r="B4" s="26" t="s">
        <v>112</v>
      </c>
      <c r="C4" s="26" t="s">
        <v>113</v>
      </c>
      <c r="D4" s="26" t="s">
        <v>46</v>
      </c>
    </row>
    <row r="5" spans="2:16" x14ac:dyDescent="0.2">
      <c r="B5" s="27" t="s">
        <v>82</v>
      </c>
      <c r="C5" s="29">
        <v>42388</v>
      </c>
      <c r="D5" s="15">
        <v>11.7</v>
      </c>
      <c r="F5" s="45" t="s">
        <v>142</v>
      </c>
      <c r="G5" s="45"/>
      <c r="H5" s="45"/>
      <c r="I5" s="45"/>
      <c r="J5" s="45"/>
      <c r="K5" s="45"/>
      <c r="L5" s="45"/>
      <c r="M5" s="45"/>
      <c r="N5" s="45"/>
      <c r="O5" s="45"/>
      <c r="P5" s="45"/>
    </row>
    <row r="6" spans="2:16" x14ac:dyDescent="0.2">
      <c r="B6" s="27" t="s">
        <v>83</v>
      </c>
      <c r="C6" s="29">
        <v>39729</v>
      </c>
      <c r="D6" s="15">
        <v>10.97</v>
      </c>
    </row>
    <row r="7" spans="2:16" x14ac:dyDescent="0.2">
      <c r="B7" s="27" t="s">
        <v>84</v>
      </c>
      <c r="C7" s="29">
        <v>36567</v>
      </c>
      <c r="D7" s="15">
        <v>10.1</v>
      </c>
    </row>
    <row r="8" spans="2:16" x14ac:dyDescent="0.2">
      <c r="B8" s="27" t="s">
        <v>85</v>
      </c>
      <c r="C8" s="29">
        <v>18228</v>
      </c>
      <c r="D8" s="15">
        <v>5.03</v>
      </c>
      <c r="F8" s="44" t="s">
        <v>143</v>
      </c>
      <c r="G8" s="44"/>
      <c r="H8" s="44"/>
      <c r="I8" s="44"/>
      <c r="J8" s="44"/>
      <c r="K8" s="44"/>
      <c r="L8" s="44"/>
      <c r="M8" s="44"/>
    </row>
    <row r="9" spans="2:16" x14ac:dyDescent="0.2">
      <c r="B9" s="27" t="s">
        <v>86</v>
      </c>
      <c r="C9" s="29">
        <v>10753</v>
      </c>
      <c r="D9" s="15">
        <v>2.97</v>
      </c>
    </row>
    <row r="10" spans="2:16" x14ac:dyDescent="0.2">
      <c r="B10" s="27" t="s">
        <v>87</v>
      </c>
      <c r="C10" s="29">
        <v>10179</v>
      </c>
      <c r="D10" s="15">
        <v>2.81</v>
      </c>
      <c r="F10" s="44" t="s">
        <v>144</v>
      </c>
      <c r="G10" s="44"/>
      <c r="H10" s="44"/>
      <c r="I10" s="44"/>
      <c r="J10" s="44"/>
      <c r="K10" s="44"/>
      <c r="L10" s="44"/>
      <c r="M10" s="44"/>
    </row>
    <row r="11" spans="2:16" x14ac:dyDescent="0.2">
      <c r="B11" s="27" t="s">
        <v>88</v>
      </c>
      <c r="C11" s="28">
        <v>8818</v>
      </c>
      <c r="D11" s="15">
        <v>2.4300000000000002</v>
      </c>
    </row>
    <row r="12" spans="2:16" x14ac:dyDescent="0.2">
      <c r="B12" s="27" t="s">
        <v>89</v>
      </c>
      <c r="C12" s="28">
        <v>7355</v>
      </c>
      <c r="D12" s="15">
        <v>2.0299999999999998</v>
      </c>
      <c r="F12" s="44" t="s">
        <v>145</v>
      </c>
      <c r="G12" s="44"/>
      <c r="H12" s="44"/>
      <c r="I12" s="44"/>
      <c r="J12" s="44"/>
      <c r="K12" s="44"/>
      <c r="L12" s="44"/>
      <c r="M12" s="44"/>
      <c r="N12" s="44"/>
      <c r="O12" s="44"/>
    </row>
    <row r="13" spans="2:16" x14ac:dyDescent="0.2">
      <c r="B13" s="27" t="s">
        <v>90</v>
      </c>
      <c r="C13" s="28">
        <v>6968</v>
      </c>
      <c r="D13" s="15">
        <v>1.92</v>
      </c>
      <c r="F13" s="46" t="s">
        <v>129</v>
      </c>
      <c r="G13" s="46"/>
      <c r="H13" s="46"/>
      <c r="I13" s="46"/>
    </row>
    <row r="14" spans="2:16" x14ac:dyDescent="0.2">
      <c r="B14" s="27" t="s">
        <v>91</v>
      </c>
      <c r="C14" s="28">
        <v>6609</v>
      </c>
      <c r="D14" s="15">
        <v>1.82</v>
      </c>
    </row>
    <row r="15" spans="2:16" x14ac:dyDescent="0.2">
      <c r="B15" s="27" t="s">
        <v>92</v>
      </c>
      <c r="C15" s="28">
        <v>6159</v>
      </c>
      <c r="D15" s="15">
        <v>1.7</v>
      </c>
      <c r="F15" s="51" t="s">
        <v>146</v>
      </c>
      <c r="G15" s="51" t="s">
        <v>147</v>
      </c>
    </row>
    <row r="16" spans="2:16" x14ac:dyDescent="0.2">
      <c r="B16" s="27" t="s">
        <v>93</v>
      </c>
      <c r="C16" s="28">
        <v>5589</v>
      </c>
      <c r="D16" s="15">
        <v>1.54</v>
      </c>
      <c r="F16" s="5" t="s">
        <v>151</v>
      </c>
      <c r="G16" s="5" t="s">
        <v>148</v>
      </c>
    </row>
    <row r="17" spans="2:7" x14ac:dyDescent="0.2">
      <c r="B17" s="27" t="s">
        <v>94</v>
      </c>
      <c r="C17" s="28">
        <v>5482</v>
      </c>
      <c r="D17" s="15">
        <v>1.51</v>
      </c>
      <c r="F17" s="5" t="s">
        <v>150</v>
      </c>
      <c r="G17" s="5" t="s">
        <v>149</v>
      </c>
    </row>
    <row r="18" spans="2:7" x14ac:dyDescent="0.2">
      <c r="B18" s="27" t="s">
        <v>95</v>
      </c>
      <c r="C18" s="28">
        <v>5060</v>
      </c>
      <c r="D18" s="15">
        <v>1.4</v>
      </c>
    </row>
    <row r="19" spans="2:7" x14ac:dyDescent="0.2">
      <c r="B19" s="27" t="s">
        <v>96</v>
      </c>
      <c r="C19" s="28">
        <v>4960</v>
      </c>
      <c r="D19" s="15">
        <v>1.37</v>
      </c>
    </row>
    <row r="20" spans="2:7" x14ac:dyDescent="0.2">
      <c r="B20" s="27" t="s">
        <v>97</v>
      </c>
      <c r="C20" s="28">
        <v>4936</v>
      </c>
      <c r="D20" s="15">
        <v>1.36</v>
      </c>
      <c r="F20" s="52" t="s">
        <v>152</v>
      </c>
    </row>
    <row r="21" spans="2:7" x14ac:dyDescent="0.2">
      <c r="B21" s="27" t="s">
        <v>98</v>
      </c>
      <c r="C21" s="28">
        <v>4922</v>
      </c>
      <c r="D21" s="15">
        <v>1.36</v>
      </c>
      <c r="F21">
        <v>570</v>
      </c>
    </row>
    <row r="22" spans="2:7" x14ac:dyDescent="0.2">
      <c r="B22" s="27" t="s">
        <v>99</v>
      </c>
      <c r="C22" s="28">
        <v>4915</v>
      </c>
      <c r="D22" s="15">
        <v>1.36</v>
      </c>
    </row>
    <row r="23" spans="2:7" x14ac:dyDescent="0.2">
      <c r="B23" s="27" t="s">
        <v>100</v>
      </c>
      <c r="C23" s="28">
        <v>4915</v>
      </c>
      <c r="D23" s="15">
        <v>1.31</v>
      </c>
    </row>
    <row r="24" spans="2:7" x14ac:dyDescent="0.2">
      <c r="B24" s="27" t="s">
        <v>101</v>
      </c>
      <c r="C24" s="28">
        <v>4716</v>
      </c>
      <c r="D24" s="15">
        <v>1.3</v>
      </c>
    </row>
    <row r="25" spans="2:7" x14ac:dyDescent="0.2">
      <c r="B25" s="27" t="s">
        <v>102</v>
      </c>
      <c r="C25" s="28">
        <v>4491</v>
      </c>
      <c r="D25" s="15">
        <v>1.24</v>
      </c>
    </row>
    <row r="26" spans="2:7" x14ac:dyDescent="0.2">
      <c r="B26" s="27" t="s">
        <v>103</v>
      </c>
      <c r="C26" s="28">
        <v>4089</v>
      </c>
      <c r="D26" s="15">
        <v>1.1299999999999999</v>
      </c>
    </row>
    <row r="27" spans="2:7" x14ac:dyDescent="0.2">
      <c r="B27" s="27" t="s">
        <v>104</v>
      </c>
      <c r="C27" s="28">
        <v>3926</v>
      </c>
      <c r="D27" s="15">
        <v>1.08</v>
      </c>
    </row>
    <row r="28" spans="2:7" x14ac:dyDescent="0.2">
      <c r="B28" s="27" t="s">
        <v>105</v>
      </c>
      <c r="C28" s="28">
        <v>3925</v>
      </c>
      <c r="D28" s="15">
        <v>1.08</v>
      </c>
    </row>
    <row r="29" spans="2:7" x14ac:dyDescent="0.2">
      <c r="B29" s="27" t="s">
        <v>106</v>
      </c>
      <c r="C29" s="28">
        <v>3806</v>
      </c>
      <c r="D29" s="15">
        <v>1.05</v>
      </c>
    </row>
    <row r="30" spans="2:7" x14ac:dyDescent="0.2">
      <c r="B30" s="27" t="s">
        <v>107</v>
      </c>
      <c r="C30" s="28">
        <v>3612</v>
      </c>
      <c r="D30" s="15">
        <v>1</v>
      </c>
    </row>
    <row r="31" spans="2:7" x14ac:dyDescent="0.2">
      <c r="B31" s="27" t="s">
        <v>108</v>
      </c>
      <c r="C31" s="28">
        <v>3349</v>
      </c>
      <c r="D31" s="15">
        <v>0.92</v>
      </c>
    </row>
    <row r="32" spans="2:7" x14ac:dyDescent="0.2">
      <c r="B32" s="27" t="s">
        <v>109</v>
      </c>
      <c r="C32" s="28">
        <v>3252</v>
      </c>
      <c r="D32" s="15">
        <v>0.9</v>
      </c>
    </row>
    <row r="33" spans="2:4" x14ac:dyDescent="0.2">
      <c r="B33" s="27" t="s">
        <v>110</v>
      </c>
      <c r="C33" s="28">
        <v>2895</v>
      </c>
      <c r="D33" s="15">
        <v>0.8</v>
      </c>
    </row>
    <row r="34" spans="2:4" x14ac:dyDescent="0.2">
      <c r="B34" s="27" t="s">
        <v>111</v>
      </c>
      <c r="C34" s="28">
        <v>2754</v>
      </c>
      <c r="D34" s="15">
        <v>0.76</v>
      </c>
    </row>
    <row r="35" spans="2:4" x14ac:dyDescent="0.2">
      <c r="B35" s="5"/>
      <c r="C35" s="15" t="s">
        <v>140</v>
      </c>
      <c r="D35" s="15" t="s">
        <v>140</v>
      </c>
    </row>
    <row r="36" spans="2:4" x14ac:dyDescent="0.2">
      <c r="B36" s="23"/>
    </row>
    <row r="37" spans="2:4" x14ac:dyDescent="0.2">
      <c r="B37" s="23"/>
    </row>
    <row r="38" spans="2:4" x14ac:dyDescent="0.2">
      <c r="B38" s="23"/>
    </row>
    <row r="39" spans="2:4" x14ac:dyDescent="0.2">
      <c r="B39" s="23"/>
    </row>
    <row r="40" spans="2:4" x14ac:dyDescent="0.2">
      <c r="B40" s="23"/>
    </row>
    <row r="42" spans="2:4" x14ac:dyDescent="0.2">
      <c r="B42" s="23"/>
    </row>
    <row r="43" spans="2:4" x14ac:dyDescent="0.2">
      <c r="B43" s="23"/>
    </row>
    <row r="44" spans="2:4" x14ac:dyDescent="0.2">
      <c r="B44" s="23"/>
    </row>
    <row r="45" spans="2:4" x14ac:dyDescent="0.2">
      <c r="B45" s="23"/>
    </row>
    <row r="47" spans="2:4" x14ac:dyDescent="0.2">
      <c r="B47" s="23"/>
    </row>
    <row r="48" spans="2:4" x14ac:dyDescent="0.2">
      <c r="B48" s="23"/>
    </row>
    <row r="50" spans="2:2" x14ac:dyDescent="0.2">
      <c r="B50" s="23"/>
    </row>
    <row r="51" spans="2:2" x14ac:dyDescent="0.2">
      <c r="B51" s="23"/>
    </row>
    <row r="52" spans="2:2" x14ac:dyDescent="0.2">
      <c r="B52" s="23"/>
    </row>
    <row r="53" spans="2:2" x14ac:dyDescent="0.2">
      <c r="B53" s="23"/>
    </row>
    <row r="54" spans="2:2" x14ac:dyDescent="0.2">
      <c r="B54" s="23"/>
    </row>
    <row r="55" spans="2:2" x14ac:dyDescent="0.2">
      <c r="B55" s="23"/>
    </row>
    <row r="56" spans="2:2" x14ac:dyDescent="0.2">
      <c r="B56" s="23"/>
    </row>
    <row r="57" spans="2:2" x14ac:dyDescent="0.2">
      <c r="B57" s="23"/>
    </row>
    <row r="58" spans="2:2" x14ac:dyDescent="0.2">
      <c r="B58" s="23"/>
    </row>
    <row r="59" spans="2:2" x14ac:dyDescent="0.2">
      <c r="B59" s="23"/>
    </row>
    <row r="60" spans="2:2" x14ac:dyDescent="0.2">
      <c r="B60" s="23"/>
    </row>
    <row r="62" spans="2:2" x14ac:dyDescent="0.2">
      <c r="B62" s="23"/>
    </row>
    <row r="63" spans="2:2" x14ac:dyDescent="0.2">
      <c r="B63" s="23"/>
    </row>
    <row r="64" spans="2:2" x14ac:dyDescent="0.2">
      <c r="B64" s="23"/>
    </row>
    <row r="65" spans="2:2" x14ac:dyDescent="0.2">
      <c r="B65" s="23"/>
    </row>
    <row r="66" spans="2:2" x14ac:dyDescent="0.2">
      <c r="B66" s="23"/>
    </row>
    <row r="67" spans="2:2" x14ac:dyDescent="0.2">
      <c r="B67" s="23"/>
    </row>
    <row r="69" spans="2:2" x14ac:dyDescent="0.2">
      <c r="B69" s="23"/>
    </row>
    <row r="70" spans="2:2" x14ac:dyDescent="0.2">
      <c r="B70" s="23"/>
    </row>
    <row r="71" spans="2:2" x14ac:dyDescent="0.2">
      <c r="B71" s="23"/>
    </row>
    <row r="72" spans="2:2" x14ac:dyDescent="0.2">
      <c r="B72" s="23"/>
    </row>
    <row r="73" spans="2:2" x14ac:dyDescent="0.2">
      <c r="B73" s="23"/>
    </row>
    <row r="74" spans="2:2" x14ac:dyDescent="0.2">
      <c r="B74" s="23"/>
    </row>
    <row r="75" spans="2:2" x14ac:dyDescent="0.2">
      <c r="B75" s="23"/>
    </row>
    <row r="76" spans="2:2" x14ac:dyDescent="0.2">
      <c r="B76" s="23"/>
    </row>
    <row r="77" spans="2:2" x14ac:dyDescent="0.2">
      <c r="B77" s="23"/>
    </row>
    <row r="78" spans="2:2" x14ac:dyDescent="0.2">
      <c r="B78" s="23"/>
    </row>
    <row r="79" spans="2:2" x14ac:dyDescent="0.2">
      <c r="B79" s="23"/>
    </row>
    <row r="80" spans="2:2" x14ac:dyDescent="0.2">
      <c r="B80" s="23"/>
    </row>
    <row r="81" spans="2:2" x14ac:dyDescent="0.2">
      <c r="B81" s="23"/>
    </row>
    <row r="82" spans="2:2" x14ac:dyDescent="0.2">
      <c r="B82" s="23"/>
    </row>
    <row r="83" spans="2:2" x14ac:dyDescent="0.2">
      <c r="B83" s="23"/>
    </row>
    <row r="84" spans="2:2" x14ac:dyDescent="0.2">
      <c r="B84" s="23"/>
    </row>
    <row r="85" spans="2:2" x14ac:dyDescent="0.2">
      <c r="B85" s="23"/>
    </row>
    <row r="86" spans="2:2" x14ac:dyDescent="0.2">
      <c r="B86" s="23"/>
    </row>
    <row r="87" spans="2:2" x14ac:dyDescent="0.2">
      <c r="B87" s="23"/>
    </row>
    <row r="88" spans="2:2" x14ac:dyDescent="0.2">
      <c r="B88" s="23"/>
    </row>
    <row r="89" spans="2:2" x14ac:dyDescent="0.2">
      <c r="B89" s="23"/>
    </row>
    <row r="90" spans="2:2" x14ac:dyDescent="0.2">
      <c r="B90" s="23"/>
    </row>
    <row r="91" spans="2:2" x14ac:dyDescent="0.2">
      <c r="B91" s="23"/>
    </row>
    <row r="92" spans="2:2" x14ac:dyDescent="0.2">
      <c r="B92" s="23"/>
    </row>
    <row r="94" spans="2:2" x14ac:dyDescent="0.2">
      <c r="B94" s="23"/>
    </row>
    <row r="96" spans="2:2" x14ac:dyDescent="0.2">
      <c r="B96" s="23"/>
    </row>
    <row r="97" spans="2:2" x14ac:dyDescent="0.2">
      <c r="B97" s="23"/>
    </row>
    <row r="98" spans="2:2" x14ac:dyDescent="0.2">
      <c r="B98" s="23"/>
    </row>
    <row r="99" spans="2:2" x14ac:dyDescent="0.2">
      <c r="B99" s="23"/>
    </row>
    <row r="100" spans="2:2" x14ac:dyDescent="0.2">
      <c r="B100" s="23"/>
    </row>
    <row r="101" spans="2:2" x14ac:dyDescent="0.2">
      <c r="B101" s="23"/>
    </row>
    <row r="102" spans="2:2" x14ac:dyDescent="0.2">
      <c r="B102" s="23"/>
    </row>
    <row r="103" spans="2:2" x14ac:dyDescent="0.2">
      <c r="B103" s="23"/>
    </row>
    <row r="104" spans="2:2" x14ac:dyDescent="0.2">
      <c r="B104" s="23"/>
    </row>
    <row r="105" spans="2:2" x14ac:dyDescent="0.2">
      <c r="B105" s="23"/>
    </row>
    <row r="106" spans="2:2" x14ac:dyDescent="0.2">
      <c r="B106" s="23"/>
    </row>
    <row r="107" spans="2:2" x14ac:dyDescent="0.2">
      <c r="B107" s="23"/>
    </row>
    <row r="108" spans="2:2" x14ac:dyDescent="0.2">
      <c r="B108" s="23"/>
    </row>
    <row r="109" spans="2:2" x14ac:dyDescent="0.2">
      <c r="B109" s="23"/>
    </row>
    <row r="110" spans="2:2" x14ac:dyDescent="0.2">
      <c r="B110" s="23"/>
    </row>
    <row r="111" spans="2:2" x14ac:dyDescent="0.2">
      <c r="B111" s="23"/>
    </row>
    <row r="112" spans="2:2" x14ac:dyDescent="0.2">
      <c r="B112" s="23"/>
    </row>
    <row r="113" spans="2:2" x14ac:dyDescent="0.2">
      <c r="B113" s="23"/>
    </row>
    <row r="114" spans="2:2" x14ac:dyDescent="0.2">
      <c r="B114" s="23"/>
    </row>
    <row r="115" spans="2:2" x14ac:dyDescent="0.2">
      <c r="B115" s="23"/>
    </row>
    <row r="116" spans="2:2" x14ac:dyDescent="0.2">
      <c r="B116" s="23"/>
    </row>
    <row r="117" spans="2:2" x14ac:dyDescent="0.2">
      <c r="B117" s="23"/>
    </row>
    <row r="118" spans="2:2" x14ac:dyDescent="0.2">
      <c r="B118" s="23"/>
    </row>
    <row r="119" spans="2:2" x14ac:dyDescent="0.2">
      <c r="B119" s="23"/>
    </row>
    <row r="121" spans="2:2" x14ac:dyDescent="0.2">
      <c r="B121" s="23"/>
    </row>
    <row r="122" spans="2:2" x14ac:dyDescent="0.2">
      <c r="B122" s="23"/>
    </row>
    <row r="123" spans="2:2" x14ac:dyDescent="0.2">
      <c r="B123" s="23"/>
    </row>
    <row r="124" spans="2:2" x14ac:dyDescent="0.2">
      <c r="B124" s="23"/>
    </row>
    <row r="125" spans="2:2" x14ac:dyDescent="0.2">
      <c r="B125" s="23"/>
    </row>
    <row r="126" spans="2:2" x14ac:dyDescent="0.2">
      <c r="B126" s="23"/>
    </row>
    <row r="127" spans="2:2" x14ac:dyDescent="0.2">
      <c r="B127" s="23"/>
    </row>
    <row r="129" spans="2:2" x14ac:dyDescent="0.2">
      <c r="B129" s="24"/>
    </row>
  </sheetData>
  <mergeCells count="6">
    <mergeCell ref="F10:M10"/>
    <mergeCell ref="F5:P5"/>
    <mergeCell ref="F12:O12"/>
    <mergeCell ref="F13:I13"/>
    <mergeCell ref="F8:M8"/>
    <mergeCell ref="F3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0"/>
  <sheetViews>
    <sheetView zoomScale="140" zoomScaleNormal="140" zoomScalePageLayoutView="140" workbookViewId="0">
      <selection activeCell="J16" sqref="J16"/>
    </sheetView>
  </sheetViews>
  <sheetFormatPr baseColWidth="10" defaultRowHeight="16" x14ac:dyDescent="0.2"/>
  <cols>
    <col min="2" max="2" width="35.33203125" customWidth="1"/>
    <col min="3" max="3" width="19.33203125" customWidth="1"/>
  </cols>
  <sheetData>
    <row r="3" spans="2:3" x14ac:dyDescent="0.2">
      <c r="B3" t="s">
        <v>153</v>
      </c>
    </row>
    <row r="5" spans="2:3" x14ac:dyDescent="0.2">
      <c r="B5" s="30" t="s">
        <v>118</v>
      </c>
      <c r="C5" s="30" t="s">
        <v>119</v>
      </c>
    </row>
    <row r="6" spans="2:3" x14ac:dyDescent="0.2">
      <c r="B6" s="5" t="s">
        <v>120</v>
      </c>
      <c r="C6" s="5">
        <v>9444</v>
      </c>
    </row>
    <row r="7" spans="2:3" x14ac:dyDescent="0.2">
      <c r="B7" s="5" t="s">
        <v>121</v>
      </c>
      <c r="C7" s="5">
        <v>7449</v>
      </c>
    </row>
    <row r="8" spans="2:3" x14ac:dyDescent="0.2">
      <c r="B8" s="5" t="s">
        <v>122</v>
      </c>
      <c r="C8" s="5">
        <v>6732</v>
      </c>
    </row>
    <row r="9" spans="2:3" x14ac:dyDescent="0.2">
      <c r="B9" s="5" t="s">
        <v>51</v>
      </c>
      <c r="C9" s="5">
        <v>6183</v>
      </c>
    </row>
    <row r="10" spans="2:3" x14ac:dyDescent="0.2">
      <c r="B10" s="5" t="s">
        <v>123</v>
      </c>
      <c r="C10" s="5">
        <v>5418</v>
      </c>
    </row>
    <row r="11" spans="2:3" x14ac:dyDescent="0.2">
      <c r="B11" s="5" t="s">
        <v>124</v>
      </c>
      <c r="C11" s="5">
        <v>4715</v>
      </c>
    </row>
    <row r="12" spans="2:3" x14ac:dyDescent="0.2">
      <c r="B12" s="5" t="s">
        <v>11</v>
      </c>
      <c r="C12" s="5">
        <v>4542</v>
      </c>
    </row>
    <row r="13" spans="2:3" x14ac:dyDescent="0.2">
      <c r="B13" s="5" t="s">
        <v>125</v>
      </c>
      <c r="C13" s="5">
        <v>4089</v>
      </c>
    </row>
    <row r="14" spans="2:3" x14ac:dyDescent="0.2">
      <c r="B14" s="5" t="s">
        <v>126</v>
      </c>
      <c r="C14" s="5">
        <v>3097</v>
      </c>
    </row>
    <row r="15" spans="2:3" x14ac:dyDescent="0.2">
      <c r="B15" s="5" t="s">
        <v>14</v>
      </c>
      <c r="C15" s="5">
        <v>2574</v>
      </c>
    </row>
    <row r="16" spans="2:3" x14ac:dyDescent="0.2">
      <c r="B16" s="5" t="s">
        <v>49</v>
      </c>
      <c r="C16" s="5">
        <v>2386</v>
      </c>
    </row>
    <row r="17" spans="2:3" x14ac:dyDescent="0.2">
      <c r="B17" s="5" t="s">
        <v>127</v>
      </c>
      <c r="C17" s="5">
        <v>2021</v>
      </c>
    </row>
    <row r="18" spans="2:3" x14ac:dyDescent="0.2">
      <c r="B18" s="5" t="s">
        <v>47</v>
      </c>
      <c r="C18" s="5">
        <v>1109</v>
      </c>
    </row>
    <row r="19" spans="2:3" x14ac:dyDescent="0.2">
      <c r="B19" s="31" t="s">
        <v>128</v>
      </c>
      <c r="C19" s="5">
        <v>1040</v>
      </c>
    </row>
    <row r="20" spans="2:3" x14ac:dyDescent="0.2">
      <c r="B20" s="32" t="s">
        <v>29</v>
      </c>
      <c r="C20">
        <f>SUM(C6:C19)</f>
        <v>60799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Répartition</vt:lpstr>
      <vt:lpstr>Pourcentage</vt:lpstr>
      <vt:lpstr>Diamètre tronc</vt:lpstr>
      <vt:lpstr>Remarquables</vt:lpstr>
      <vt:lpstr>Type emplacement</vt:lpstr>
      <vt:lpstr>Espèce</vt:lpstr>
      <vt:lpstr>Frêne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2017-04-03T19:50:07Z</dcterms:created>
  <dcterms:modified xsi:type="dcterms:W3CDTF">2017-04-14T17:50:22Z</dcterms:modified>
</cp:coreProperties>
</file>