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asta U\Eduardo.Macedo\Borges\2021\01\"/>
    </mc:Choice>
  </mc:AlternateContent>
  <bookViews>
    <workbookView xWindow="0" yWindow="0" windowWidth="16200" windowHeight="25035"/>
  </bookViews>
  <sheets>
    <sheet name="Emitidas" sheetId="1" r:id="rId1"/>
    <sheet name="Recebidas" sheetId="2" r:id="rId2"/>
  </sheets>
  <calcPr calcId="152511"/>
  <webPublishing codePage="0"/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8" i="1"/>
  <c r="J45" i="1"/>
  <c r="J42" i="1"/>
  <c r="J41" i="1"/>
  <c r="J39" i="1"/>
  <c r="J38" i="1"/>
  <c r="J29" i="1"/>
  <c r="J28" i="1"/>
  <c r="J27" i="1"/>
  <c r="J26" i="1"/>
  <c r="J25" i="1"/>
  <c r="J24" i="1"/>
  <c r="J23" i="1"/>
  <c r="J21" i="1"/>
  <c r="J20" i="1"/>
  <c r="J5" i="1"/>
  <c r="J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2" i="1"/>
  <c r="J30" i="1"/>
  <c r="J31" i="1"/>
  <c r="J32" i="1"/>
  <c r="J33" i="1"/>
  <c r="J34" i="1"/>
  <c r="J35" i="1"/>
  <c r="J36" i="1"/>
  <c r="J37" i="1"/>
  <c r="J40" i="1"/>
  <c r="J43" i="1"/>
  <c r="J44" i="1"/>
  <c r="J6" i="1"/>
  <c r="E46" i="1" l="1"/>
  <c r="F46" i="1"/>
  <c r="G46" i="1"/>
  <c r="I46" i="1"/>
  <c r="E40" i="2" l="1"/>
  <c r="F40" i="2"/>
  <c r="H40" i="2"/>
</calcChain>
</file>

<file path=xl/sharedStrings.xml><?xml version="1.0" encoding="utf-8"?>
<sst xmlns="http://schemas.openxmlformats.org/spreadsheetml/2006/main" count="185" uniqueCount="112">
  <si>
    <t>Valor líquido Recebido</t>
  </si>
  <si>
    <t>Rodeio Bonito Hidrelétrica Ltda</t>
  </si>
  <si>
    <t>Norte Energia S.A</t>
  </si>
  <si>
    <t>SANTO ANTÔNIO ENERGIA S.A.</t>
  </si>
  <si>
    <t>Saldo</t>
  </si>
  <si>
    <t>Moinho S/A</t>
  </si>
  <si>
    <t>Energética Barra Grande S.A - BAESA</t>
  </si>
  <si>
    <t>Ônix Geração de Energia S.A.</t>
  </si>
  <si>
    <t>Goiás Transmissão S.A.</t>
  </si>
  <si>
    <t>Data Emissão</t>
  </si>
  <si>
    <t>Consórcio Estreito Energia - CESTE (Consórcio)</t>
  </si>
  <si>
    <t>MGE Transmissão S/A</t>
  </si>
  <si>
    <t>Data do Recebimento</t>
  </si>
  <si>
    <t>Santa Laura S/A</t>
  </si>
  <si>
    <t>Vencimento</t>
  </si>
  <si>
    <t>Campos Novos Energia S.A. - ENERCAN</t>
  </si>
  <si>
    <t>Global Collect do Brasil Soluções de Pagamentos Ltda</t>
  </si>
  <si>
    <t>Valor Líquido</t>
  </si>
  <si>
    <t>Cliente</t>
  </si>
  <si>
    <t>Consórcio Empreendedor Baixo Iguaçu</t>
  </si>
  <si>
    <t>CERAN - Companhia Energética Rio das Antas</t>
  </si>
  <si>
    <t>Foz do Chapecó Energia S.A.</t>
  </si>
  <si>
    <t>Consórcio Machadinho</t>
  </si>
  <si>
    <t>Santa Rosa S/A</t>
  </si>
  <si>
    <t>Passos Maia Energética S/A</t>
  </si>
  <si>
    <t>Valor Título</t>
  </si>
  <si>
    <t>Santa Fé Energética S.A.</t>
  </si>
  <si>
    <t xml:space="preserve">Relatório de Notas Emitidas </t>
  </si>
  <si>
    <t xml:space="preserve">Relatório de Notas Recebidas </t>
  </si>
  <si>
    <t>STATKRAFT ENERGIAS RENOVAVEIS S/A</t>
  </si>
  <si>
    <t>nº da  Nota</t>
  </si>
  <si>
    <t>Nº da Nota Fiscal</t>
  </si>
  <si>
    <t>Serra do Facão Energia S.A.</t>
  </si>
  <si>
    <t>UTE GNA I GERACAO DE ENERGIA S.A</t>
  </si>
  <si>
    <t>ITÁ ENERGETICA S/A</t>
  </si>
  <si>
    <t>CONSÓRCIO ITÁ</t>
  </si>
  <si>
    <t>Empresa de Energia São Manoel S.A.</t>
  </si>
  <si>
    <t>UNIASSELVI – SOCIEDADE EDUCACIONAL LEONARDO DA VINCI S/S LTDA</t>
  </si>
  <si>
    <t>Total geral:</t>
  </si>
  <si>
    <t>COMPANHIA ENERGÉTICA SINOP S/A - MATRIZ</t>
  </si>
  <si>
    <t>STATKRAFT ENERGIAS RENOVÁVEIS S.A</t>
  </si>
  <si>
    <t>L.D.Q.S.P.E. GERACAO DE ENERGIA E PARTICIPACOES LTDA.</t>
  </si>
  <si>
    <t>São Roque Energética S.A.</t>
  </si>
  <si>
    <t>UTE GNA II GERAÇÃO DE ENERGIA S.A.</t>
  </si>
  <si>
    <t>Votorantim Cimentos Ltda.</t>
  </si>
  <si>
    <t>Energética Águas da Pedra S/A</t>
  </si>
  <si>
    <t>Recebido vlr Integral, sem retenções.</t>
  </si>
  <si>
    <t>NFe: 004511</t>
  </si>
  <si>
    <t>NFe: 004508</t>
  </si>
  <si>
    <t>NFe: 004507</t>
  </si>
  <si>
    <t>NFe: 004506</t>
  </si>
  <si>
    <t>NFe: 004503</t>
  </si>
  <si>
    <t>NFe: 004501</t>
  </si>
  <si>
    <t>TIBAGI ENERGIA SPE S/A</t>
  </si>
  <si>
    <t>NFe: 004479</t>
  </si>
  <si>
    <t>NFe: 004478</t>
  </si>
  <si>
    <t>NFe: 004469</t>
  </si>
  <si>
    <t>NFe: 004553</t>
  </si>
  <si>
    <t>NFe: 004552</t>
  </si>
  <si>
    <t>NFe: 004551</t>
  </si>
  <si>
    <t>NFe: 004550</t>
  </si>
  <si>
    <t>NFe: 004549</t>
  </si>
  <si>
    <t>NFe: 004548</t>
  </si>
  <si>
    <t>NFe: 004547</t>
  </si>
  <si>
    <t>NFe: 004546</t>
  </si>
  <si>
    <t>NFe: 004545</t>
  </si>
  <si>
    <t>NFe: 004544</t>
  </si>
  <si>
    <t>NFe: 004543</t>
  </si>
  <si>
    <t>NFe: 004542</t>
  </si>
  <si>
    <t>NFe: 004541</t>
  </si>
  <si>
    <t>NFe: 004540</t>
  </si>
  <si>
    <t>NFe: 004539</t>
  </si>
  <si>
    <t>NFe: 004538</t>
  </si>
  <si>
    <t>NFe: 004537</t>
  </si>
  <si>
    <t>NFe: 004535</t>
  </si>
  <si>
    <t>NFe: 004534</t>
  </si>
  <si>
    <t>NFe: 004533</t>
  </si>
  <si>
    <t>NFe: 004532</t>
  </si>
  <si>
    <t>NFe: 004531</t>
  </si>
  <si>
    <t>NFe: 004536</t>
  </si>
  <si>
    <t>NFe: 004530</t>
  </si>
  <si>
    <t>NFe: 004529</t>
  </si>
  <si>
    <t>NFe: 004528</t>
  </si>
  <si>
    <t>NFe: 004527</t>
  </si>
  <si>
    <t>NFe: 004526</t>
  </si>
  <si>
    <t>NFe: 004525</t>
  </si>
  <si>
    <t>NFe: 004524</t>
  </si>
  <si>
    <t>NFe: 004523</t>
  </si>
  <si>
    <t>NFe: 004522</t>
  </si>
  <si>
    <t>NFe: 004521</t>
  </si>
  <si>
    <t>NFe: 004520</t>
  </si>
  <si>
    <t>NFe: 004519</t>
  </si>
  <si>
    <t>NFe: 004518</t>
  </si>
  <si>
    <t>NFe: 004517</t>
  </si>
  <si>
    <t>NFe: 004516</t>
  </si>
  <si>
    <t>NFe: 004515</t>
  </si>
  <si>
    <t>NFe: 004514</t>
  </si>
  <si>
    <t>NFe: 004513</t>
  </si>
  <si>
    <t>NFe: 004512</t>
  </si>
  <si>
    <t>Janeiro 2021.</t>
  </si>
  <si>
    <t>NFe: 004464</t>
  </si>
  <si>
    <t>DW ENGENHEIROS ASSOCIADOS LTDA</t>
  </si>
  <si>
    <t>NFe: 004450</t>
  </si>
  <si>
    <t>NFe: 004379</t>
  </si>
  <si>
    <t>%RET</t>
  </si>
  <si>
    <t>5% ISS INDEVIDO</t>
  </si>
  <si>
    <t>BASE IRRF 1,50%</t>
  </si>
  <si>
    <t>IRRF 1,50%</t>
  </si>
  <si>
    <t>BASE 4,65%</t>
  </si>
  <si>
    <t>PIS 0,65%</t>
  </si>
  <si>
    <t>COFINS 3%</t>
  </si>
  <si>
    <t>CSL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</si>
</sst>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R$&quot;* #,##0_-;\-&quot;R$&quot;* #,##0_-;_-&quot;R$&quot;* &quot;-&quot;_-;_-@_-"/>
    <numFmt numFmtId="41" formatCode="_-* #,##0_-;\-* #,##0_-;_-* &quot;-&quot;_-;_-@_-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</numFmts>
  <fonts count="19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8"/>
      <color rgb="FF000000"/>
      <name val="Verdana"/>
      <family val="2"/>
    </font>
    <font>
      <b/>
      <sz val="8"/>
      <color rgb="FF00B0F0"/>
      <name val="Arial"/>
      <family val="2"/>
    </font>
    <font>
      <sz val="11"/>
      <color theme="9" tint="-0.499984740745262"/>
      <name val="Calibri"/>
      <family val="2"/>
    </font>
    <font>
      <b/>
      <sz val="12"/>
      <color rgb="FF00B0F0"/>
      <name val="Verdana"/>
      <family val="2"/>
    </font>
    <font>
      <b/>
      <sz val="12"/>
      <color rgb="FFFF0000"/>
      <name val="Verdana"/>
      <family val="2"/>
    </font>
    <font>
      <sz val="8"/>
      <color rgb="FFFF0000"/>
      <name val="Arial"/>
      <family val="2"/>
    </font>
    <font>
      <sz val="8"/>
      <color rgb="FF000000"/>
      <name val="Verdana"/>
    </font>
    <font>
      <sz val="10"/>
      <name val="Arial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8"/>
      <color rgb="FFFF0000"/>
      <name val="Verdana"/>
      <family val="2"/>
    </font>
    <font>
      <b/>
      <i/>
      <sz val="11"/>
      <color rgb="FF000000"/>
      <name val="Calibri"/>
      <family val="2"/>
    </font>
    <font>
      <b/>
      <sz val="8"/>
      <color rgb="FFFF0000"/>
      <name val="Verdana"/>
      <family val="2"/>
    </font>
    <font>
      <sz val="8"/>
      <name val="Verdana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1"/>
    <xf numFmtId="9" fontId="1" fillId="0" borderId="0">
      <alignment vertical="center"/>
    </xf>
    <xf numFmtId="165" fontId="1" fillId="0" borderId="0">
      <alignment vertical="center"/>
    </xf>
    <xf numFmtId="164" fontId="1" fillId="0" borderId="0">
      <alignment vertical="center"/>
    </xf>
    <xf numFmtId="43" fontId="1" fillId="0" borderId="0">
      <alignment vertical="center"/>
    </xf>
    <xf numFmtId="41" fontId="1" fillId="0" borderId="0">
      <alignment vertical="center"/>
    </xf>
    <xf numFmtId="9" fontId="9" fillId="0" borderId="1">
      <alignment vertical="center"/>
    </xf>
    <xf numFmtId="44" fontId="9" fillId="0" borderId="1">
      <alignment vertical="center"/>
    </xf>
    <xf numFmtId="42" fontId="9" fillId="0" borderId="1">
      <alignment vertical="center"/>
    </xf>
    <xf numFmtId="43" fontId="9" fillId="0" borderId="1">
      <alignment vertical="center"/>
    </xf>
    <xf numFmtId="41" fontId="9" fillId="0" borderId="1">
      <alignment vertical="center"/>
    </xf>
    <xf numFmtId="43" fontId="16" fillId="0" borderId="0" applyFont="0" applyFill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</cellStyleXfs>
  <cellXfs count="60">
    <xf numFmtId="0" fontId="0" fillId="0" borderId="1" xfId="0"/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10" fillId="0" borderId="1" xfId="0" applyFont="1"/>
    <xf numFmtId="4" fontId="2" fillId="0" borderId="2" xfId="0" applyNumberFormat="1" applyFont="1" applyBorder="1" applyAlignment="1">
      <alignment horizontal="right"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0" fontId="0" fillId="0" borderId="1" xfId="0"/>
    <xf numFmtId="0" fontId="8" fillId="0" borderId="2" xfId="0" applyNumberFormat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4" fontId="8" fillId="0" borderId="2" xfId="0" applyNumberFormat="1" applyFont="1" applyBorder="1" applyAlignment="1">
      <alignment horizontal="right" vertical="center" wrapText="1"/>
    </xf>
    <xf numFmtId="0" fontId="11" fillId="0" borderId="1" xfId="0" applyFont="1"/>
    <xf numFmtId="0" fontId="8" fillId="0" borderId="2" xfId="0" applyNumberFormat="1" applyFont="1" applyFill="1" applyBorder="1" applyAlignment="1">
      <alignment horizontal="left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horizontal="right" vertical="center" wrapText="1"/>
    </xf>
    <xf numFmtId="0" fontId="13" fillId="3" borderId="1" xfId="0" applyFont="1" applyFill="1"/>
    <xf numFmtId="0" fontId="0" fillId="3" borderId="1" xfId="0" applyFill="1"/>
    <xf numFmtId="0" fontId="9" fillId="0" borderId="2" xfId="0" applyFont="1" applyBorder="1"/>
    <xf numFmtId="0" fontId="15" fillId="0" borderId="2" xfId="0" applyNumberFormat="1" applyFont="1" applyFill="1" applyBorder="1" applyAlignment="1">
      <alignment horizontal="left" vertical="center" wrapText="1"/>
    </xf>
    <xf numFmtId="14" fontId="15" fillId="0" borderId="2" xfId="0" applyNumberFormat="1" applyFont="1" applyFill="1" applyBorder="1" applyAlignment="1">
      <alignment horizontal="center" vertical="center" wrapText="1"/>
    </xf>
    <xf numFmtId="4" fontId="15" fillId="0" borderId="2" xfId="0" applyNumberFormat="1" applyFont="1" applyFill="1" applyBorder="1" applyAlignment="1">
      <alignment horizontal="right" vertical="center" wrapText="1"/>
    </xf>
    <xf numFmtId="0" fontId="15" fillId="0" borderId="2" xfId="0" applyNumberFormat="1" applyFont="1" applyBorder="1" applyAlignment="1">
      <alignment horizontal="left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4" fontId="15" fillId="0" borderId="2" xfId="0" applyNumberFormat="1" applyFont="1" applyBorder="1" applyAlignment="1">
      <alignment horizontal="righ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4" fontId="12" fillId="0" borderId="2" xfId="0" applyNumberFormat="1" applyFont="1" applyBorder="1" applyAlignment="1">
      <alignment horizontal="right" vertical="center" wrapText="1"/>
    </xf>
    <xf numFmtId="0" fontId="13" fillId="0" borderId="1" xfId="0" applyFont="1" applyFill="1"/>
    <xf numFmtId="0" fontId="0" fillId="0" borderId="1" xfId="0" applyFill="1"/>
    <xf numFmtId="4" fontId="0" fillId="0" borderId="1" xfId="0" applyNumberFormat="1"/>
    <xf numFmtId="0" fontId="14" fillId="0" borderId="2" xfId="0" applyNumberFormat="1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7" fontId="7" fillId="0" borderId="6" xfId="0" applyNumberFormat="1" applyFont="1" applyFill="1" applyBorder="1" applyAlignment="1">
      <alignment horizontal="left"/>
    </xf>
    <xf numFmtId="17" fontId="7" fillId="0" borderId="1" xfId="0" applyNumberFormat="1" applyFont="1" applyFill="1" applyBorder="1" applyAlignment="1">
      <alignment horizontal="left"/>
    </xf>
    <xf numFmtId="17" fontId="7" fillId="0" borderId="7" xfId="0" applyNumberFormat="1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8" fillId="0" borderId="14" xfId="0" applyNumberFormat="1" applyFont="1" applyBorder="1" applyAlignment="1">
      <alignment horizontal="left" vertical="center" wrapText="1"/>
    </xf>
    <xf numFmtId="14" fontId="8" fillId="0" borderId="14" xfId="0" applyNumberFormat="1" applyFont="1" applyBorder="1" applyAlignment="1">
      <alignment horizontal="center" vertical="center" wrapText="1"/>
    </xf>
    <xf numFmtId="4" fontId="8" fillId="0" borderId="14" xfId="0" applyNumberFormat="1" applyFont="1" applyBorder="1" applyAlignment="1">
      <alignment horizontal="right" vertical="center" wrapText="1"/>
    </xf>
    <xf numFmtId="0" fontId="9" fillId="0" borderId="14" xfId="0" applyFont="1" applyBorder="1"/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7" fontId="3" fillId="0" borderId="8" xfId="0" applyNumberFormat="1" applyFont="1" applyFill="1" applyBorder="1" applyAlignment="1">
      <alignment horizontal="center"/>
    </xf>
    <xf numFmtId="17" fontId="3" fillId="0" borderId="9" xfId="0" applyNumberFormat="1" applyFont="1" applyFill="1" applyBorder="1" applyAlignment="1">
      <alignment horizontal="center"/>
    </xf>
    <xf numFmtId="17" fontId="3" fillId="0" borderId="10" xfId="0" applyNumberFormat="1" applyFont="1" applyFill="1" applyBorder="1" applyAlignment="1">
      <alignment horizontal="center"/>
    </xf>
    <xf numFmtId="0" fontId="0" fillId="0" borderId="2" xfId="0" applyBorder="1"/>
    <xf numFmtId="0" fontId="18" fillId="0" borderId="1" xfId="0" applyFont="1"/>
    <xf numFmtId="43" fontId="17" fillId="5" borderId="2" xfId="13" applyNumberFormat="1" applyBorder="1"/>
    <xf numFmtId="43" fontId="17" fillId="4" borderId="2" xfId="12" applyNumberFormat="1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4" fontId="0" fillId="0" borderId="5" xfId="0" applyNumberFormat="1" applyBorder="1"/>
    <xf numFmtId="43" fontId="0" fillId="0" borderId="7" xfId="11" applyFont="1" applyBorder="1"/>
    <xf numFmtId="43" fontId="0" fillId="0" borderId="10" xfId="11" applyFont="1" applyBorder="1"/>
  </cellXfs>
  <cellStyles count="14">
    <cellStyle name="Comma" xfId="4"/>
    <cellStyle name="Comma [0]" xfId="5"/>
    <cellStyle name="Comma [0] 2" xfId="10"/>
    <cellStyle name="Comma 2" xfId="9"/>
    <cellStyle name="Currency" xfId="2"/>
    <cellStyle name="Currency [0]" xfId="3"/>
    <cellStyle name="Currency [0] 2" xfId="8"/>
    <cellStyle name="Currency 2" xfId="7"/>
    <cellStyle name="Ênfase5" xfId="12" builtinId="45"/>
    <cellStyle name="Ênfase6" xfId="13" builtinId="49"/>
    <cellStyle name="Normal" xfId="0" builtinId="0"/>
    <cellStyle name="Percent" xfId="1"/>
    <cellStyle name="Percent 2" xfId="6"/>
    <cellStyle name="Vírgula" xfId="1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showGridLines="0" tabSelected="1" zoomScaleNormal="100" workbookViewId="0">
      <pane ySplit="3" topLeftCell="A18" activePane="bottomLeft" state="frozen"/>
      <selection pane="bottomLeft" activeCell="Q39" sqref="Q39"/>
    </sheetView>
  </sheetViews>
  <sheetFormatPr defaultColWidth="9.140625" defaultRowHeight="15" customHeight="1" x14ac:dyDescent="0.25"/>
  <cols>
    <col min="1" max="1" width="64.85546875" bestFit="1" customWidth="1"/>
    <col min="2" max="2" width="11.5703125" bestFit="1" customWidth="1"/>
    <col min="3" max="4" width="14.85546875" bestFit="1" customWidth="1"/>
    <col min="5" max="6" width="18.7109375" customWidth="1"/>
    <col min="7" max="7" width="18.7109375" hidden="1" customWidth="1"/>
    <col min="8" max="8" width="21.140625" bestFit="1" customWidth="1"/>
    <col min="9" max="9" width="22.28515625" bestFit="1" customWidth="1"/>
  </cols>
  <sheetData>
    <row r="1" spans="1:10" ht="15" customHeight="1" x14ac:dyDescent="0.25">
      <c r="A1" s="40" t="s">
        <v>27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2.75" customHeight="1" thickBot="1" x14ac:dyDescent="0.3">
      <c r="A2" s="47" t="s">
        <v>99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ht="13.5" customHeight="1" thickBot="1" x14ac:dyDescent="0.3">
      <c r="A3" s="1" t="s">
        <v>18</v>
      </c>
      <c r="B3" s="2" t="s">
        <v>30</v>
      </c>
      <c r="C3" s="2" t="s">
        <v>9</v>
      </c>
      <c r="D3" s="2" t="s">
        <v>14</v>
      </c>
      <c r="E3" s="2" t="s">
        <v>25</v>
      </c>
      <c r="F3" s="2" t="s">
        <v>17</v>
      </c>
      <c r="G3" s="2" t="s">
        <v>4</v>
      </c>
      <c r="H3" s="2" t="s">
        <v>12</v>
      </c>
      <c r="I3" s="3" t="s">
        <v>0</v>
      </c>
      <c r="J3" s="3" t="s">
        <v>104</v>
      </c>
    </row>
    <row r="4" spans="1:10" ht="15" customHeight="1" x14ac:dyDescent="0.25">
      <c r="A4" s="41" t="s">
        <v>37</v>
      </c>
      <c r="B4" s="41" t="s">
        <v>98</v>
      </c>
      <c r="C4" s="42">
        <v>44202</v>
      </c>
      <c r="D4" s="42">
        <v>44244</v>
      </c>
      <c r="E4" s="43">
        <v>1109.0899999999999</v>
      </c>
      <c r="F4" s="43">
        <v>1040.8800000000001</v>
      </c>
      <c r="G4" s="43">
        <v>1040.8800000000001</v>
      </c>
      <c r="H4" s="44"/>
      <c r="I4" s="44"/>
      <c r="J4" s="53">
        <f>(((E4-F4)/E4)*100)</f>
        <v>6.1500870082680228</v>
      </c>
    </row>
    <row r="5" spans="1:10" ht="15" customHeight="1" x14ac:dyDescent="0.25">
      <c r="A5" s="8" t="s">
        <v>26</v>
      </c>
      <c r="B5" s="8" t="s">
        <v>97</v>
      </c>
      <c r="C5" s="9">
        <v>44202</v>
      </c>
      <c r="D5" s="9">
        <v>44217</v>
      </c>
      <c r="E5" s="10">
        <v>1212.5</v>
      </c>
      <c r="F5" s="10">
        <v>1137.93</v>
      </c>
      <c r="G5" s="10">
        <v>1137.93</v>
      </c>
      <c r="H5" s="17"/>
      <c r="I5" s="17"/>
      <c r="J5" s="53">
        <f>(((E5-F5)/E5)*100)</f>
        <v>6.1501030927835005</v>
      </c>
    </row>
    <row r="6" spans="1:10" s="7" customFormat="1" ht="15" customHeight="1" x14ac:dyDescent="0.25">
      <c r="A6" s="8" t="s">
        <v>16</v>
      </c>
      <c r="B6" s="8" t="s">
        <v>96</v>
      </c>
      <c r="C6" s="9">
        <v>44202</v>
      </c>
      <c r="D6" s="9">
        <v>44222</v>
      </c>
      <c r="E6" s="10">
        <v>8459.14</v>
      </c>
      <c r="F6" s="10">
        <v>7938.91</v>
      </c>
      <c r="G6" s="10">
        <v>0</v>
      </c>
      <c r="H6" s="9">
        <v>44217</v>
      </c>
      <c r="I6" s="10">
        <v>7938.9</v>
      </c>
      <c r="J6" s="53">
        <f>(((E6-I6)/E6)*100)</f>
        <v>6.1500341642294583</v>
      </c>
    </row>
    <row r="7" spans="1:10" s="7" customFormat="1" ht="15" customHeight="1" x14ac:dyDescent="0.25">
      <c r="A7" s="8" t="s">
        <v>20</v>
      </c>
      <c r="B7" s="8" t="s">
        <v>95</v>
      </c>
      <c r="C7" s="9">
        <v>44207</v>
      </c>
      <c r="D7" s="9">
        <v>44222</v>
      </c>
      <c r="E7" s="10">
        <v>2197.08</v>
      </c>
      <c r="F7" s="10">
        <v>2061.96</v>
      </c>
      <c r="G7" s="10">
        <v>0</v>
      </c>
      <c r="H7" s="9">
        <v>44214</v>
      </c>
      <c r="I7" s="10">
        <v>2061.96</v>
      </c>
      <c r="J7" s="53">
        <f t="shared" ref="J7:J45" si="0">(((E7-I7)/E7)*100)</f>
        <v>6.1499808837183849</v>
      </c>
    </row>
    <row r="8" spans="1:10" s="7" customFormat="1" ht="15" customHeight="1" x14ac:dyDescent="0.25">
      <c r="A8" s="8" t="s">
        <v>20</v>
      </c>
      <c r="B8" s="8" t="s">
        <v>94</v>
      </c>
      <c r="C8" s="9">
        <v>44207</v>
      </c>
      <c r="D8" s="9">
        <v>44222</v>
      </c>
      <c r="E8" s="10">
        <v>368.2</v>
      </c>
      <c r="F8" s="10">
        <v>351.08</v>
      </c>
      <c r="G8" s="10">
        <v>0</v>
      </c>
      <c r="H8" s="9">
        <v>44214</v>
      </c>
      <c r="I8" s="10">
        <v>351.08</v>
      </c>
      <c r="J8" s="52">
        <f t="shared" si="0"/>
        <v>4.649646931015754</v>
      </c>
    </row>
    <row r="9" spans="1:10" s="7" customFormat="1" ht="15" customHeight="1" x14ac:dyDescent="0.25">
      <c r="A9" s="8" t="s">
        <v>19</v>
      </c>
      <c r="B9" s="8" t="s">
        <v>93</v>
      </c>
      <c r="C9" s="9">
        <v>44207</v>
      </c>
      <c r="D9" s="9">
        <v>44222</v>
      </c>
      <c r="E9" s="10">
        <v>34638.01</v>
      </c>
      <c r="F9" s="10">
        <v>32507.77</v>
      </c>
      <c r="G9" s="10">
        <v>0</v>
      </c>
      <c r="H9" s="9">
        <v>44223</v>
      </c>
      <c r="I9" s="10">
        <v>32507.77</v>
      </c>
      <c r="J9" s="53">
        <f t="shared" si="0"/>
        <v>6.1500068854994883</v>
      </c>
    </row>
    <row r="10" spans="1:10" s="7" customFormat="1" ht="15" customHeight="1" x14ac:dyDescent="0.25">
      <c r="A10" s="8" t="s">
        <v>11</v>
      </c>
      <c r="B10" s="8" t="s">
        <v>92</v>
      </c>
      <c r="C10" s="9">
        <v>44207</v>
      </c>
      <c r="D10" s="9">
        <v>44217</v>
      </c>
      <c r="E10" s="10">
        <v>17577</v>
      </c>
      <c r="F10" s="10">
        <v>16496.009999999998</v>
      </c>
      <c r="G10" s="10">
        <v>0</v>
      </c>
      <c r="H10" s="9">
        <v>44215</v>
      </c>
      <c r="I10" s="10">
        <v>16496.009999999998</v>
      </c>
      <c r="J10" s="53">
        <f t="shared" si="0"/>
        <v>6.1500256016385135</v>
      </c>
    </row>
    <row r="11" spans="1:10" s="7" customFormat="1" ht="15" customHeight="1" x14ac:dyDescent="0.25">
      <c r="A11" s="8" t="s">
        <v>8</v>
      </c>
      <c r="B11" s="8" t="s">
        <v>91</v>
      </c>
      <c r="C11" s="9">
        <v>44207</v>
      </c>
      <c r="D11" s="9">
        <v>44222</v>
      </c>
      <c r="E11" s="10">
        <v>8883</v>
      </c>
      <c r="F11" s="10">
        <v>8336.7000000000007</v>
      </c>
      <c r="G11" s="10">
        <v>0</v>
      </c>
      <c r="H11" s="9">
        <v>44215</v>
      </c>
      <c r="I11" s="10">
        <v>8336.7000000000007</v>
      </c>
      <c r="J11" s="53">
        <f t="shared" si="0"/>
        <v>6.1499493414386954</v>
      </c>
    </row>
    <row r="12" spans="1:10" s="7" customFormat="1" ht="15" customHeight="1" x14ac:dyDescent="0.25">
      <c r="A12" s="8" t="s">
        <v>21</v>
      </c>
      <c r="B12" s="8" t="s">
        <v>90</v>
      </c>
      <c r="C12" s="9">
        <v>44207</v>
      </c>
      <c r="D12" s="9">
        <v>44222</v>
      </c>
      <c r="E12" s="10">
        <v>129876.91</v>
      </c>
      <c r="F12" s="10">
        <v>121889.48</v>
      </c>
      <c r="G12" s="10">
        <v>0</v>
      </c>
      <c r="H12" s="9">
        <v>44221</v>
      </c>
      <c r="I12" s="10">
        <v>121889.48</v>
      </c>
      <c r="J12" s="53">
        <f t="shared" si="0"/>
        <v>6.1500000269485984</v>
      </c>
    </row>
    <row r="13" spans="1:10" s="7" customFormat="1" ht="15" customHeight="1" x14ac:dyDescent="0.25">
      <c r="A13" s="8" t="s">
        <v>21</v>
      </c>
      <c r="B13" s="8" t="s">
        <v>89</v>
      </c>
      <c r="C13" s="9">
        <v>44207</v>
      </c>
      <c r="D13" s="9">
        <v>44222</v>
      </c>
      <c r="E13" s="10">
        <v>2113.0700000000002</v>
      </c>
      <c r="F13" s="10">
        <v>1983.12</v>
      </c>
      <c r="G13" s="10">
        <v>0</v>
      </c>
      <c r="H13" s="9">
        <v>44221</v>
      </c>
      <c r="I13" s="10">
        <v>1983.11</v>
      </c>
      <c r="J13" s="53">
        <f t="shared" si="0"/>
        <v>6.1502931753325853</v>
      </c>
    </row>
    <row r="14" spans="1:10" s="7" customFormat="1" ht="15" customHeight="1" x14ac:dyDescent="0.25">
      <c r="A14" s="8" t="s">
        <v>34</v>
      </c>
      <c r="B14" s="8" t="s">
        <v>88</v>
      </c>
      <c r="C14" s="9">
        <v>44207</v>
      </c>
      <c r="D14" s="9">
        <v>44222</v>
      </c>
      <c r="E14" s="10">
        <v>1012.65</v>
      </c>
      <c r="F14" s="10">
        <v>950.37</v>
      </c>
      <c r="G14" s="10">
        <v>0</v>
      </c>
      <c r="H14" s="9">
        <v>44222</v>
      </c>
      <c r="I14" s="10">
        <v>950.37</v>
      </c>
      <c r="J14" s="53">
        <f t="shared" si="0"/>
        <v>6.1501999703747572</v>
      </c>
    </row>
    <row r="15" spans="1:10" s="7" customFormat="1" ht="15" customHeight="1" x14ac:dyDescent="0.25">
      <c r="A15" s="8" t="s">
        <v>35</v>
      </c>
      <c r="B15" s="8" t="s">
        <v>87</v>
      </c>
      <c r="C15" s="9">
        <v>44207</v>
      </c>
      <c r="D15" s="9">
        <v>44222</v>
      </c>
      <c r="E15" s="10">
        <v>2227.83</v>
      </c>
      <c r="F15" s="10">
        <v>2090.8200000000002</v>
      </c>
      <c r="G15" s="10">
        <v>0</v>
      </c>
      <c r="H15" s="9">
        <v>44222</v>
      </c>
      <c r="I15" s="10">
        <v>2090.8200000000002</v>
      </c>
      <c r="J15" s="53">
        <f t="shared" si="0"/>
        <v>6.1499306500047028</v>
      </c>
    </row>
    <row r="16" spans="1:10" s="7" customFormat="1" ht="15" customHeight="1" x14ac:dyDescent="0.25">
      <c r="A16" s="8" t="s">
        <v>45</v>
      </c>
      <c r="B16" s="8" t="s">
        <v>86</v>
      </c>
      <c r="C16" s="9">
        <v>44207</v>
      </c>
      <c r="D16" s="9">
        <v>44222</v>
      </c>
      <c r="E16" s="10">
        <v>15542.12</v>
      </c>
      <c r="F16" s="10">
        <v>14586.29</v>
      </c>
      <c r="G16" s="10">
        <v>0</v>
      </c>
      <c r="H16" s="9">
        <v>44222</v>
      </c>
      <c r="I16" s="10">
        <v>14586.28</v>
      </c>
      <c r="J16" s="53">
        <f t="shared" si="0"/>
        <v>6.1499975550311028</v>
      </c>
    </row>
    <row r="17" spans="1:10" s="7" customFormat="1" ht="15" customHeight="1" x14ac:dyDescent="0.25">
      <c r="A17" s="8" t="s">
        <v>53</v>
      </c>
      <c r="B17" s="8" t="s">
        <v>85</v>
      </c>
      <c r="C17" s="9">
        <v>44208</v>
      </c>
      <c r="D17" s="9">
        <v>44223</v>
      </c>
      <c r="E17" s="10">
        <v>1708.08</v>
      </c>
      <c r="F17" s="10">
        <v>1603.04</v>
      </c>
      <c r="G17" s="10">
        <v>0</v>
      </c>
      <c r="H17" s="9">
        <v>44221</v>
      </c>
      <c r="I17" s="10">
        <v>1603.04</v>
      </c>
      <c r="J17" s="53">
        <f t="shared" si="0"/>
        <v>6.1495948667509701</v>
      </c>
    </row>
    <row r="18" spans="1:10" s="7" customFormat="1" ht="15" customHeight="1" x14ac:dyDescent="0.25">
      <c r="A18" s="8" t="s">
        <v>1</v>
      </c>
      <c r="B18" s="8" t="s">
        <v>84</v>
      </c>
      <c r="C18" s="9">
        <v>44208</v>
      </c>
      <c r="D18" s="9">
        <v>44223</v>
      </c>
      <c r="E18" s="10">
        <v>2537.15</v>
      </c>
      <c r="F18" s="10">
        <v>2381.12</v>
      </c>
      <c r="G18" s="10">
        <v>0</v>
      </c>
      <c r="H18" s="9">
        <v>44211</v>
      </c>
      <c r="I18" s="10">
        <v>2381.12</v>
      </c>
      <c r="J18" s="53">
        <f t="shared" si="0"/>
        <v>6.1498137674162034</v>
      </c>
    </row>
    <row r="19" spans="1:10" s="7" customFormat="1" ht="15" customHeight="1" x14ac:dyDescent="0.25">
      <c r="A19" s="8" t="s">
        <v>7</v>
      </c>
      <c r="B19" s="8" t="s">
        <v>83</v>
      </c>
      <c r="C19" s="9">
        <v>44208</v>
      </c>
      <c r="D19" s="9">
        <v>44218</v>
      </c>
      <c r="E19" s="10">
        <v>421.01</v>
      </c>
      <c r="F19" s="10">
        <v>401.43</v>
      </c>
      <c r="G19" s="10">
        <v>0</v>
      </c>
      <c r="H19" s="9">
        <v>44216</v>
      </c>
      <c r="I19" s="10">
        <v>401.43</v>
      </c>
      <c r="J19" s="52">
        <f t="shared" si="0"/>
        <v>4.650720885489652</v>
      </c>
    </row>
    <row r="20" spans="1:10" s="7" customFormat="1" ht="15" customHeight="1" x14ac:dyDescent="0.25">
      <c r="A20" s="8" t="s">
        <v>22</v>
      </c>
      <c r="B20" s="8" t="s">
        <v>82</v>
      </c>
      <c r="C20" s="9">
        <v>44208</v>
      </c>
      <c r="D20" s="9">
        <v>44215</v>
      </c>
      <c r="E20" s="10">
        <v>34029.43</v>
      </c>
      <c r="F20" s="10">
        <v>31936.63</v>
      </c>
      <c r="G20" s="10">
        <v>31936.63</v>
      </c>
      <c r="H20" s="17"/>
      <c r="I20" s="17"/>
      <c r="J20" s="53">
        <f t="shared" ref="J20:J21" si="1">(((E20-F20)/E20)*100)</f>
        <v>6.1499707752965573</v>
      </c>
    </row>
    <row r="21" spans="1:10" s="7" customFormat="1" ht="15" customHeight="1" x14ac:dyDescent="0.25">
      <c r="A21" s="8" t="s">
        <v>42</v>
      </c>
      <c r="B21" s="8" t="s">
        <v>81</v>
      </c>
      <c r="C21" s="9">
        <v>44208</v>
      </c>
      <c r="D21" s="9">
        <v>44223</v>
      </c>
      <c r="E21" s="10">
        <v>7806.18</v>
      </c>
      <c r="F21" s="10">
        <v>7326.1</v>
      </c>
      <c r="G21" s="10">
        <v>7326.1</v>
      </c>
      <c r="H21" s="17"/>
      <c r="I21" s="17"/>
      <c r="J21" s="53">
        <f t="shared" si="1"/>
        <v>6.1499991032745838</v>
      </c>
    </row>
    <row r="22" spans="1:10" s="7" customFormat="1" ht="15" customHeight="1" x14ac:dyDescent="0.25">
      <c r="A22" s="8" t="s">
        <v>44</v>
      </c>
      <c r="B22" s="8" t="s">
        <v>80</v>
      </c>
      <c r="C22" s="9">
        <v>44208</v>
      </c>
      <c r="D22" s="9">
        <v>44226</v>
      </c>
      <c r="E22" s="10">
        <v>757.81</v>
      </c>
      <c r="F22" s="10">
        <v>711.2</v>
      </c>
      <c r="G22" s="10">
        <v>0</v>
      </c>
      <c r="H22" s="9">
        <v>44223</v>
      </c>
      <c r="I22" s="10">
        <v>711.2</v>
      </c>
      <c r="J22" s="53">
        <f t="shared" si="0"/>
        <v>6.1506182288436291</v>
      </c>
    </row>
    <row r="23" spans="1:10" s="7" customFormat="1" ht="15" customHeight="1" x14ac:dyDescent="0.25">
      <c r="A23" s="8" t="s">
        <v>13</v>
      </c>
      <c r="B23" s="8" t="s">
        <v>78</v>
      </c>
      <c r="C23" s="9">
        <v>44208</v>
      </c>
      <c r="D23" s="9">
        <v>44236</v>
      </c>
      <c r="E23" s="10">
        <v>2234.19</v>
      </c>
      <c r="F23" s="10">
        <v>2096.79</v>
      </c>
      <c r="G23" s="10">
        <v>2096.79</v>
      </c>
      <c r="H23" s="17"/>
      <c r="I23" s="17"/>
      <c r="J23" s="53">
        <f t="shared" ref="J23:J29" si="2">(((E23-F23)/E23)*100)</f>
        <v>6.1498798222174518</v>
      </c>
    </row>
    <row r="24" spans="1:10" s="7" customFormat="1" ht="15" customHeight="1" x14ac:dyDescent="0.25">
      <c r="A24" s="8" t="s">
        <v>40</v>
      </c>
      <c r="B24" s="8" t="s">
        <v>77</v>
      </c>
      <c r="C24" s="9">
        <v>44208</v>
      </c>
      <c r="D24" s="9">
        <v>44236</v>
      </c>
      <c r="E24" s="10">
        <v>4558.96</v>
      </c>
      <c r="F24" s="10">
        <v>4278.59</v>
      </c>
      <c r="G24" s="10">
        <v>4278.59</v>
      </c>
      <c r="H24" s="17"/>
      <c r="I24" s="17"/>
      <c r="J24" s="53">
        <f t="shared" si="2"/>
        <v>6.1498675136434606</v>
      </c>
    </row>
    <row r="25" spans="1:10" s="7" customFormat="1" ht="15" customHeight="1" x14ac:dyDescent="0.25">
      <c r="A25" s="8" t="s">
        <v>5</v>
      </c>
      <c r="B25" s="8" t="s">
        <v>76</v>
      </c>
      <c r="C25" s="9">
        <v>44208</v>
      </c>
      <c r="D25" s="9">
        <v>44236</v>
      </c>
      <c r="E25" s="10">
        <v>1603.94</v>
      </c>
      <c r="F25" s="10">
        <v>1505.29</v>
      </c>
      <c r="G25" s="10">
        <v>1505.29</v>
      </c>
      <c r="H25" s="17"/>
      <c r="I25" s="17"/>
      <c r="J25" s="53">
        <f t="shared" si="2"/>
        <v>6.1504794443682487</v>
      </c>
    </row>
    <row r="26" spans="1:10" s="7" customFormat="1" ht="15" customHeight="1" x14ac:dyDescent="0.25">
      <c r="A26" s="8" t="s">
        <v>24</v>
      </c>
      <c r="B26" s="8" t="s">
        <v>75</v>
      </c>
      <c r="C26" s="9">
        <v>44208</v>
      </c>
      <c r="D26" s="9">
        <v>44236</v>
      </c>
      <c r="E26" s="10">
        <v>1320.89</v>
      </c>
      <c r="F26" s="10">
        <v>1239.6500000000001</v>
      </c>
      <c r="G26" s="10">
        <v>1239.6500000000001</v>
      </c>
      <c r="H26" s="17"/>
      <c r="I26" s="17"/>
      <c r="J26" s="53">
        <f t="shared" si="2"/>
        <v>6.1503985948867808</v>
      </c>
    </row>
    <row r="27" spans="1:10" s="7" customFormat="1" ht="15" customHeight="1" x14ac:dyDescent="0.25">
      <c r="A27" s="8" t="s">
        <v>29</v>
      </c>
      <c r="B27" s="8" t="s">
        <v>74</v>
      </c>
      <c r="C27" s="9">
        <v>44208</v>
      </c>
      <c r="D27" s="9">
        <v>44236</v>
      </c>
      <c r="E27" s="10">
        <v>5064.67</v>
      </c>
      <c r="F27" s="10">
        <v>4753.1899999999996</v>
      </c>
      <c r="G27" s="10">
        <v>4753.1899999999996</v>
      </c>
      <c r="H27" s="17"/>
      <c r="I27" s="17"/>
      <c r="J27" s="53">
        <f t="shared" si="2"/>
        <v>6.1500551862214214</v>
      </c>
    </row>
    <row r="28" spans="1:10" s="7" customFormat="1" ht="15" customHeight="1" x14ac:dyDescent="0.25">
      <c r="A28" s="8" t="s">
        <v>23</v>
      </c>
      <c r="B28" s="8" t="s">
        <v>79</v>
      </c>
      <c r="C28" s="9">
        <v>44208</v>
      </c>
      <c r="D28" s="9">
        <v>44236</v>
      </c>
      <c r="E28" s="10">
        <v>879.34</v>
      </c>
      <c r="F28" s="10">
        <v>825.26</v>
      </c>
      <c r="G28" s="10">
        <v>825.26</v>
      </c>
      <c r="H28" s="17"/>
      <c r="I28" s="17"/>
      <c r="J28" s="53">
        <f t="shared" si="2"/>
        <v>6.1500670957763823</v>
      </c>
    </row>
    <row r="29" spans="1:10" s="7" customFormat="1" ht="15" customHeight="1" x14ac:dyDescent="0.25">
      <c r="A29" s="8" t="s">
        <v>10</v>
      </c>
      <c r="B29" s="8" t="s">
        <v>73</v>
      </c>
      <c r="C29" s="9">
        <v>44209</v>
      </c>
      <c r="D29" s="9">
        <v>44239</v>
      </c>
      <c r="E29" s="10">
        <v>144613.32</v>
      </c>
      <c r="F29" s="10">
        <v>135719.6</v>
      </c>
      <c r="G29" s="10">
        <v>135719.6</v>
      </c>
      <c r="H29" s="17"/>
      <c r="I29" s="17"/>
      <c r="J29" s="53">
        <f t="shared" si="2"/>
        <v>6.1500005670293723</v>
      </c>
    </row>
    <row r="30" spans="1:10" s="7" customFormat="1" ht="15" customHeight="1" x14ac:dyDescent="0.25">
      <c r="A30" s="8" t="s">
        <v>6</v>
      </c>
      <c r="B30" s="8" t="s">
        <v>72</v>
      </c>
      <c r="C30" s="9">
        <v>44209</v>
      </c>
      <c r="D30" s="9">
        <v>44235</v>
      </c>
      <c r="E30" s="10">
        <v>2203.14</v>
      </c>
      <c r="F30" s="10">
        <v>2067.65</v>
      </c>
      <c r="G30" s="10">
        <v>0</v>
      </c>
      <c r="H30" s="9">
        <v>44221</v>
      </c>
      <c r="I30" s="10">
        <v>2067.65</v>
      </c>
      <c r="J30" s="53">
        <f t="shared" si="0"/>
        <v>6.1498588378405277</v>
      </c>
    </row>
    <row r="31" spans="1:10" s="7" customFormat="1" ht="15" customHeight="1" x14ac:dyDescent="0.25">
      <c r="A31" s="8" t="s">
        <v>6</v>
      </c>
      <c r="B31" s="8" t="s">
        <v>71</v>
      </c>
      <c r="C31" s="9">
        <v>44209</v>
      </c>
      <c r="D31" s="9">
        <v>44235</v>
      </c>
      <c r="E31" s="10">
        <v>5924.01</v>
      </c>
      <c r="F31" s="10">
        <v>5559.68</v>
      </c>
      <c r="G31" s="10">
        <v>0</v>
      </c>
      <c r="H31" s="9">
        <v>44221</v>
      </c>
      <c r="I31" s="10">
        <v>5559.68</v>
      </c>
      <c r="J31" s="53">
        <f t="shared" si="0"/>
        <v>6.1500571403491877</v>
      </c>
    </row>
    <row r="32" spans="1:10" s="7" customFormat="1" ht="15" customHeight="1" x14ac:dyDescent="0.25">
      <c r="A32" s="8" t="s">
        <v>15</v>
      </c>
      <c r="B32" s="8" t="s">
        <v>70</v>
      </c>
      <c r="C32" s="9">
        <v>44209</v>
      </c>
      <c r="D32" s="9">
        <v>44224</v>
      </c>
      <c r="E32" s="10">
        <v>2203.14</v>
      </c>
      <c r="F32" s="10">
        <v>2067.65</v>
      </c>
      <c r="G32" s="10">
        <v>0</v>
      </c>
      <c r="H32" s="9">
        <v>44221</v>
      </c>
      <c r="I32" s="10">
        <v>2067.65</v>
      </c>
      <c r="J32" s="53">
        <f t="shared" si="0"/>
        <v>6.1498588378405277</v>
      </c>
    </row>
    <row r="33" spans="1:11" s="7" customFormat="1" ht="15" customHeight="1" x14ac:dyDescent="0.25">
      <c r="A33" s="8" t="s">
        <v>15</v>
      </c>
      <c r="B33" s="8" t="s">
        <v>69</v>
      </c>
      <c r="C33" s="9">
        <v>44209</v>
      </c>
      <c r="D33" s="9">
        <v>44224</v>
      </c>
      <c r="E33" s="10">
        <v>3949.34</v>
      </c>
      <c r="F33" s="10">
        <v>3706.46</v>
      </c>
      <c r="G33" s="10">
        <v>0</v>
      </c>
      <c r="H33" s="9">
        <v>44221</v>
      </c>
      <c r="I33" s="10">
        <v>3706.46</v>
      </c>
      <c r="J33" s="53">
        <f t="shared" si="0"/>
        <v>6.1498883357725616</v>
      </c>
    </row>
    <row r="34" spans="1:11" s="7" customFormat="1" ht="15" customHeight="1" x14ac:dyDescent="0.25">
      <c r="A34" s="8" t="s">
        <v>36</v>
      </c>
      <c r="B34" s="8" t="s">
        <v>68</v>
      </c>
      <c r="C34" s="9">
        <v>44210</v>
      </c>
      <c r="D34" s="9">
        <v>44221</v>
      </c>
      <c r="E34" s="10">
        <v>4285.1099999999997</v>
      </c>
      <c r="F34" s="10">
        <v>4021.58</v>
      </c>
      <c r="G34" s="10">
        <v>0</v>
      </c>
      <c r="H34" s="9">
        <v>44228</v>
      </c>
      <c r="I34" s="10">
        <v>4021.58</v>
      </c>
      <c r="J34" s="53">
        <f t="shared" si="0"/>
        <v>6.1499004692994994</v>
      </c>
    </row>
    <row r="35" spans="1:11" s="7" customFormat="1" ht="15" customHeight="1" x14ac:dyDescent="0.25">
      <c r="A35" s="8" t="s">
        <v>36</v>
      </c>
      <c r="B35" s="8" t="s">
        <v>67</v>
      </c>
      <c r="C35" s="9">
        <v>44210</v>
      </c>
      <c r="D35" s="9">
        <v>44221</v>
      </c>
      <c r="E35" s="10">
        <v>12182.18</v>
      </c>
      <c r="F35" s="10">
        <v>11432.98</v>
      </c>
      <c r="G35" s="10">
        <v>0</v>
      </c>
      <c r="H35" s="9">
        <v>44228</v>
      </c>
      <c r="I35" s="10">
        <v>11432.98</v>
      </c>
      <c r="J35" s="53">
        <f t="shared" si="0"/>
        <v>6.1499665905445555</v>
      </c>
    </row>
    <row r="36" spans="1:11" s="7" customFormat="1" ht="15" customHeight="1" x14ac:dyDescent="0.25">
      <c r="A36" s="8" t="s">
        <v>36</v>
      </c>
      <c r="B36" s="8" t="s">
        <v>66</v>
      </c>
      <c r="C36" s="9">
        <v>44210</v>
      </c>
      <c r="D36" s="9">
        <v>44221</v>
      </c>
      <c r="E36" s="10">
        <v>2594.59</v>
      </c>
      <c r="F36" s="10">
        <v>2435.02</v>
      </c>
      <c r="G36" s="10">
        <v>0</v>
      </c>
      <c r="H36" s="9">
        <v>44228</v>
      </c>
      <c r="I36" s="10">
        <v>2435.0100000000002</v>
      </c>
      <c r="J36" s="53">
        <f t="shared" si="0"/>
        <v>6.150490058159475</v>
      </c>
    </row>
    <row r="37" spans="1:11" ht="15" customHeight="1" x14ac:dyDescent="0.25">
      <c r="A37" s="8" t="s">
        <v>32</v>
      </c>
      <c r="B37" s="8" t="s">
        <v>65</v>
      </c>
      <c r="C37" s="9">
        <v>44211</v>
      </c>
      <c r="D37" s="9">
        <v>44218</v>
      </c>
      <c r="E37" s="10">
        <v>6755.07</v>
      </c>
      <c r="F37" s="10">
        <v>6339.63</v>
      </c>
      <c r="G37" s="10">
        <v>0</v>
      </c>
      <c r="H37" s="9">
        <v>44225</v>
      </c>
      <c r="I37" s="10">
        <v>6339.63</v>
      </c>
      <c r="J37" s="53">
        <f t="shared" si="0"/>
        <v>6.1500472978074194</v>
      </c>
    </row>
    <row r="38" spans="1:11" ht="15" customHeight="1" x14ac:dyDescent="0.25">
      <c r="A38" s="8" t="s">
        <v>2</v>
      </c>
      <c r="B38" s="8" t="s">
        <v>64</v>
      </c>
      <c r="C38" s="9">
        <v>44211</v>
      </c>
      <c r="D38" s="9">
        <v>44231</v>
      </c>
      <c r="E38" s="10">
        <v>13712.5</v>
      </c>
      <c r="F38" s="10">
        <v>12869.18</v>
      </c>
      <c r="G38" s="10">
        <v>12869.18</v>
      </c>
      <c r="H38" s="17"/>
      <c r="I38" s="17"/>
      <c r="J38" s="53">
        <f t="shared" ref="J38:J39" si="3">(((E38-F38)/E38)*100)</f>
        <v>6.1500091157702803</v>
      </c>
    </row>
    <row r="39" spans="1:11" s="7" customFormat="1" ht="15" customHeight="1" x14ac:dyDescent="0.25">
      <c r="A39" s="8" t="s">
        <v>39</v>
      </c>
      <c r="B39" s="8" t="s">
        <v>63</v>
      </c>
      <c r="C39" s="9">
        <v>44214</v>
      </c>
      <c r="D39" s="9">
        <v>44229</v>
      </c>
      <c r="E39" s="10">
        <v>174838.81</v>
      </c>
      <c r="F39" s="10">
        <v>164086.23000000001</v>
      </c>
      <c r="G39" s="10">
        <v>164086.23000000001</v>
      </c>
      <c r="H39" s="17"/>
      <c r="I39" s="17"/>
      <c r="J39" s="53">
        <f t="shared" si="3"/>
        <v>6.1499961021240006</v>
      </c>
    </row>
    <row r="40" spans="1:11" s="7" customFormat="1" ht="15" customHeight="1" x14ac:dyDescent="0.25">
      <c r="A40" s="8" t="s">
        <v>41</v>
      </c>
      <c r="B40" s="8" t="s">
        <v>62</v>
      </c>
      <c r="C40" s="9">
        <v>44214</v>
      </c>
      <c r="D40" s="9">
        <v>44229</v>
      </c>
      <c r="E40" s="10">
        <v>757.81</v>
      </c>
      <c r="F40" s="10">
        <v>711.2</v>
      </c>
      <c r="G40" s="10">
        <v>0</v>
      </c>
      <c r="H40" s="9">
        <v>44217</v>
      </c>
      <c r="I40" s="10">
        <v>711.2</v>
      </c>
      <c r="J40" s="53">
        <f t="shared" si="0"/>
        <v>6.1506182288436291</v>
      </c>
    </row>
    <row r="41" spans="1:11" s="7" customFormat="1" ht="15" customHeight="1" x14ac:dyDescent="0.25">
      <c r="A41" s="8" t="s">
        <v>2</v>
      </c>
      <c r="B41" s="8" t="s">
        <v>61</v>
      </c>
      <c r="C41" s="9">
        <v>44214</v>
      </c>
      <c r="D41" s="9">
        <v>44235</v>
      </c>
      <c r="E41" s="10">
        <v>129927.66</v>
      </c>
      <c r="F41" s="10">
        <v>121937.11</v>
      </c>
      <c r="G41" s="10">
        <v>121937.11</v>
      </c>
      <c r="H41" s="17"/>
      <c r="I41" s="17"/>
      <c r="J41" s="53">
        <f t="shared" ref="J41:J42" si="4">(((E41-F41)/E41)*100)</f>
        <v>6.1499991610716318</v>
      </c>
    </row>
    <row r="42" spans="1:11" s="7" customFormat="1" ht="15" customHeight="1" x14ac:dyDescent="0.25">
      <c r="A42" s="8" t="s">
        <v>2</v>
      </c>
      <c r="B42" s="8" t="s">
        <v>60</v>
      </c>
      <c r="C42" s="9">
        <v>44215</v>
      </c>
      <c r="D42" s="9">
        <v>44235</v>
      </c>
      <c r="E42" s="10">
        <v>4200</v>
      </c>
      <c r="F42" s="10">
        <v>3941.7</v>
      </c>
      <c r="G42" s="10">
        <v>3941.7</v>
      </c>
      <c r="H42" s="17"/>
      <c r="I42" s="17"/>
      <c r="J42" s="53">
        <f t="shared" si="4"/>
        <v>6.1500000000000039</v>
      </c>
    </row>
    <row r="43" spans="1:11" s="7" customFormat="1" ht="15" customHeight="1" x14ac:dyDescent="0.25">
      <c r="A43" s="8" t="s">
        <v>43</v>
      </c>
      <c r="B43" s="8" t="s">
        <v>59</v>
      </c>
      <c r="C43" s="9">
        <v>44215</v>
      </c>
      <c r="D43" s="9">
        <v>44230</v>
      </c>
      <c r="E43" s="10">
        <v>1428</v>
      </c>
      <c r="F43" s="10">
        <v>1340.18</v>
      </c>
      <c r="G43" s="10">
        <v>0</v>
      </c>
      <c r="H43" s="9">
        <v>44223</v>
      </c>
      <c r="I43" s="10">
        <v>1340.18</v>
      </c>
      <c r="J43" s="53">
        <f t="shared" si="0"/>
        <v>6.1498599439775861</v>
      </c>
    </row>
    <row r="44" spans="1:11" s="7" customFormat="1" ht="15" customHeight="1" x14ac:dyDescent="0.25">
      <c r="A44" s="8" t="s">
        <v>33</v>
      </c>
      <c r="B44" s="8" t="s">
        <v>58</v>
      </c>
      <c r="C44" s="9">
        <v>44215</v>
      </c>
      <c r="D44" s="9">
        <v>44245</v>
      </c>
      <c r="E44" s="10">
        <v>38178</v>
      </c>
      <c r="F44" s="10">
        <v>35830.050000000003</v>
      </c>
      <c r="G44" s="10">
        <v>0</v>
      </c>
      <c r="H44" s="9">
        <v>44223</v>
      </c>
      <c r="I44" s="10">
        <v>35830.050000000003</v>
      </c>
      <c r="J44" s="53">
        <f t="shared" si="0"/>
        <v>6.1500078579286424</v>
      </c>
    </row>
    <row r="45" spans="1:11" s="7" customFormat="1" ht="15" customHeight="1" x14ac:dyDescent="0.25">
      <c r="A45" s="8" t="s">
        <v>3</v>
      </c>
      <c r="B45" s="8" t="s">
        <v>57</v>
      </c>
      <c r="C45" s="9">
        <v>44216</v>
      </c>
      <c r="D45" s="9">
        <v>44246</v>
      </c>
      <c r="E45" s="10">
        <v>74814.210000000006</v>
      </c>
      <c r="F45" s="10">
        <v>66472.429999999993</v>
      </c>
      <c r="G45" s="10">
        <v>66472.429999999993</v>
      </c>
      <c r="H45" s="17"/>
      <c r="I45" s="17"/>
      <c r="J45" s="53">
        <f>(((E45-F45)/E45)*100)</f>
        <v>11.149994098714686</v>
      </c>
      <c r="K45" s="51" t="s">
        <v>105</v>
      </c>
    </row>
    <row r="46" spans="1:11" ht="15" customHeight="1" x14ac:dyDescent="0.25">
      <c r="A46" s="4" t="s">
        <v>38</v>
      </c>
      <c r="B46" s="4"/>
      <c r="C46" s="4"/>
      <c r="D46" s="4"/>
      <c r="E46" s="5">
        <f>SUM(E4:E45)</f>
        <v>910705.14000000013</v>
      </c>
      <c r="F46" s="5">
        <f>SUM(F4:F45)</f>
        <v>850967.94000000018</v>
      </c>
      <c r="G46" s="5">
        <f>SUM(G4:G45)</f>
        <v>561166.56000000006</v>
      </c>
      <c r="H46" s="5"/>
      <c r="I46" s="5">
        <f>SUM(I4:I45)</f>
        <v>289801.33999999997</v>
      </c>
      <c r="J46" s="50"/>
    </row>
    <row r="47" spans="1:11" ht="15" customHeight="1" thickBot="1" x14ac:dyDescent="0.3"/>
    <row r="48" spans="1:11" ht="15" customHeight="1" x14ac:dyDescent="0.25">
      <c r="E48" s="54" t="s">
        <v>106</v>
      </c>
      <c r="F48" s="57">
        <f>E46-E19-E8</f>
        <v>909915.93000000017</v>
      </c>
    </row>
    <row r="49" spans="5:6" ht="15" customHeight="1" thickBot="1" x14ac:dyDescent="0.3">
      <c r="E49" s="55" t="s">
        <v>107</v>
      </c>
      <c r="F49" s="59">
        <f>F48*1.5%</f>
        <v>13648.738950000003</v>
      </c>
    </row>
    <row r="50" spans="5:6" ht="15" customHeight="1" x14ac:dyDescent="0.25">
      <c r="E50" s="54" t="s">
        <v>108</v>
      </c>
      <c r="F50" s="57">
        <f>E46</f>
        <v>910705.14000000013</v>
      </c>
    </row>
    <row r="51" spans="5:6" ht="15" customHeight="1" x14ac:dyDescent="0.25">
      <c r="E51" s="56" t="s">
        <v>109</v>
      </c>
      <c r="F51" s="58">
        <f>F50*0.65%</f>
        <v>5919.5834100000011</v>
      </c>
    </row>
    <row r="52" spans="5:6" ht="15" customHeight="1" x14ac:dyDescent="0.25">
      <c r="E52" s="56" t="s">
        <v>110</v>
      </c>
      <c r="F52" s="58">
        <f>F50*3%</f>
        <v>27321.154200000004</v>
      </c>
    </row>
    <row r="53" spans="5:6" ht="15" customHeight="1" thickBot="1" x14ac:dyDescent="0.3">
      <c r="E53" s="55" t="s">
        <v>111</v>
      </c>
      <c r="F53" s="59">
        <f>F50*1%</f>
        <v>9107.0514000000021</v>
      </c>
    </row>
  </sheetData>
  <sortState ref="A4:I45">
    <sortCondition ref="B4:B45"/>
  </sortState>
  <mergeCells count="2">
    <mergeCell ref="A2:J2"/>
    <mergeCell ref="A1:J1"/>
  </mergeCells>
  <pageMargins left="0.511811024" right="0.511811024" top="0.78740157499999996" bottom="0.78740157499999996" header="0.31496062000000002" footer="0.31496062000000002"/>
  <pageSetup paperSize="9" scale="6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zoomScaleNormal="100" workbookViewId="0">
      <selection activeCell="L7" sqref="L7"/>
    </sheetView>
  </sheetViews>
  <sheetFormatPr defaultColWidth="9.140625" defaultRowHeight="15" customHeight="1" x14ac:dyDescent="0.25"/>
  <cols>
    <col min="1" max="1" width="64.85546875" bestFit="1" customWidth="1"/>
    <col min="2" max="2" width="17.28515625" bestFit="1" customWidth="1"/>
    <col min="3" max="3" width="13.7109375" bestFit="1" customWidth="1"/>
    <col min="4" max="4" width="11.5703125" customWidth="1"/>
    <col min="5" max="5" width="13.140625" bestFit="1" customWidth="1"/>
    <col min="6" max="6" width="13.28515625" bestFit="1" customWidth="1"/>
    <col min="7" max="7" width="21" bestFit="1" customWidth="1"/>
    <col min="8" max="8" width="22.140625" bestFit="1" customWidth="1"/>
    <col min="9" max="9" width="10.42578125" bestFit="1" customWidth="1"/>
    <col min="14" max="14" width="10.42578125" bestFit="1" customWidth="1"/>
  </cols>
  <sheetData>
    <row r="1" spans="1:8" ht="15" customHeight="1" x14ac:dyDescent="0.25">
      <c r="A1" s="31" t="s">
        <v>28</v>
      </c>
      <c r="B1" s="32"/>
      <c r="C1" s="32"/>
      <c r="D1" s="32"/>
      <c r="E1" s="32"/>
      <c r="F1" s="32"/>
      <c r="G1" s="32"/>
      <c r="H1" s="33"/>
    </row>
    <row r="2" spans="1:8" x14ac:dyDescent="0.25">
      <c r="A2" s="34" t="s">
        <v>99</v>
      </c>
      <c r="B2" s="35"/>
      <c r="C2" s="35"/>
      <c r="D2" s="35"/>
      <c r="E2" s="35"/>
      <c r="F2" s="35"/>
      <c r="G2" s="35"/>
      <c r="H2" s="36"/>
    </row>
    <row r="3" spans="1:8" ht="15" customHeight="1" thickBot="1" x14ac:dyDescent="0.3">
      <c r="A3" s="37"/>
      <c r="B3" s="38"/>
      <c r="C3" s="38"/>
      <c r="D3" s="38"/>
      <c r="E3" s="38"/>
      <c r="F3" s="38"/>
      <c r="G3" s="38"/>
      <c r="H3" s="39"/>
    </row>
    <row r="4" spans="1:8" ht="21.75" thickBot="1" x14ac:dyDescent="0.3">
      <c r="A4" s="1" t="s">
        <v>18</v>
      </c>
      <c r="B4" s="2" t="s">
        <v>31</v>
      </c>
      <c r="C4" s="2" t="s">
        <v>9</v>
      </c>
      <c r="D4" s="2" t="s">
        <v>14</v>
      </c>
      <c r="E4" s="2" t="s">
        <v>25</v>
      </c>
      <c r="F4" s="2" t="s">
        <v>17</v>
      </c>
      <c r="G4" s="2" t="s">
        <v>12</v>
      </c>
      <c r="H4" s="3" t="s">
        <v>0</v>
      </c>
    </row>
    <row r="5" spans="1:8" s="7" customFormat="1" ht="20.100000000000001" customHeight="1" x14ac:dyDescent="0.25">
      <c r="A5" s="8" t="s">
        <v>32</v>
      </c>
      <c r="B5" s="8" t="s">
        <v>47</v>
      </c>
      <c r="C5" s="9">
        <v>44182</v>
      </c>
      <c r="D5" s="9">
        <v>44189</v>
      </c>
      <c r="E5" s="10">
        <v>6755.07</v>
      </c>
      <c r="F5" s="10">
        <v>6339.63</v>
      </c>
      <c r="G5" s="9">
        <v>44200</v>
      </c>
      <c r="H5" s="10">
        <v>6339.63</v>
      </c>
    </row>
    <row r="6" spans="1:8" s="7" customFormat="1" ht="20.100000000000001" customHeight="1" x14ac:dyDescent="0.25">
      <c r="A6" s="8" t="s">
        <v>2</v>
      </c>
      <c r="B6" s="8" t="s">
        <v>48</v>
      </c>
      <c r="C6" s="9">
        <v>44176</v>
      </c>
      <c r="D6" s="9">
        <v>44196</v>
      </c>
      <c r="E6" s="10">
        <v>129927.66</v>
      </c>
      <c r="F6" s="10">
        <v>121937.11</v>
      </c>
      <c r="G6" s="9">
        <v>44201</v>
      </c>
      <c r="H6" s="10">
        <v>121937.11</v>
      </c>
    </row>
    <row r="7" spans="1:8" s="7" customFormat="1" ht="20.100000000000001" customHeight="1" x14ac:dyDescent="0.25">
      <c r="A7" s="8" t="s">
        <v>2</v>
      </c>
      <c r="B7" s="8" t="s">
        <v>49</v>
      </c>
      <c r="C7" s="9">
        <v>44176</v>
      </c>
      <c r="D7" s="9">
        <v>44196</v>
      </c>
      <c r="E7" s="10">
        <v>17117.5</v>
      </c>
      <c r="F7" s="10">
        <v>16064.78</v>
      </c>
      <c r="G7" s="9">
        <v>44201</v>
      </c>
      <c r="H7" s="10">
        <v>16064.78</v>
      </c>
    </row>
    <row r="8" spans="1:8" s="7" customFormat="1" ht="20.100000000000001" customHeight="1" x14ac:dyDescent="0.25">
      <c r="A8" s="8" t="s">
        <v>22</v>
      </c>
      <c r="B8" s="8" t="s">
        <v>51</v>
      </c>
      <c r="C8" s="9">
        <v>44174</v>
      </c>
      <c r="D8" s="9">
        <v>44181</v>
      </c>
      <c r="E8" s="10">
        <v>32529.59</v>
      </c>
      <c r="F8" s="10">
        <v>30529.02</v>
      </c>
      <c r="G8" s="9">
        <v>44201</v>
      </c>
      <c r="H8" s="10">
        <v>30529.02</v>
      </c>
    </row>
    <row r="9" spans="1:8" s="7" customFormat="1" ht="20.100000000000001" customHeight="1" x14ac:dyDescent="0.25">
      <c r="A9" s="18" t="s">
        <v>3</v>
      </c>
      <c r="B9" s="18" t="s">
        <v>54</v>
      </c>
      <c r="C9" s="19">
        <v>44167</v>
      </c>
      <c r="D9" s="19">
        <v>44197</v>
      </c>
      <c r="E9" s="20">
        <v>74814.210000000006</v>
      </c>
      <c r="F9" s="20">
        <v>66472.429999999993</v>
      </c>
      <c r="G9" s="19">
        <v>44202</v>
      </c>
      <c r="H9" s="20">
        <v>66472.429999999993</v>
      </c>
    </row>
    <row r="10" spans="1:8" s="7" customFormat="1" ht="20.100000000000001" customHeight="1" x14ac:dyDescent="0.25">
      <c r="A10" s="18" t="s">
        <v>101</v>
      </c>
      <c r="B10" s="18" t="s">
        <v>102</v>
      </c>
      <c r="C10" s="19">
        <v>44146</v>
      </c>
      <c r="D10" s="19">
        <v>44166</v>
      </c>
      <c r="E10" s="20">
        <v>2633.93</v>
      </c>
      <c r="F10" s="20">
        <v>2471.94</v>
      </c>
      <c r="G10" s="19">
        <v>44203</v>
      </c>
      <c r="H10" s="20">
        <v>2471.94</v>
      </c>
    </row>
    <row r="11" spans="1:8" s="7" customFormat="1" ht="20.100000000000001" customHeight="1" x14ac:dyDescent="0.25">
      <c r="A11" s="18" t="s">
        <v>16</v>
      </c>
      <c r="B11" s="18" t="s">
        <v>56</v>
      </c>
      <c r="C11" s="19">
        <v>44167</v>
      </c>
      <c r="D11" s="19">
        <v>44187</v>
      </c>
      <c r="E11" s="20">
        <v>8459.14</v>
      </c>
      <c r="F11" s="20">
        <v>7938.91</v>
      </c>
      <c r="G11" s="19">
        <v>44204</v>
      </c>
      <c r="H11" s="20">
        <v>7938.9</v>
      </c>
    </row>
    <row r="12" spans="1:8" s="7" customFormat="1" ht="20.100000000000001" customHeight="1" x14ac:dyDescent="0.25">
      <c r="A12" s="8" t="s">
        <v>2</v>
      </c>
      <c r="B12" s="8" t="s">
        <v>52</v>
      </c>
      <c r="C12" s="9">
        <v>44173</v>
      </c>
      <c r="D12" s="9">
        <v>44193</v>
      </c>
      <c r="E12" s="10">
        <v>280</v>
      </c>
      <c r="F12" s="10">
        <v>266.98</v>
      </c>
      <c r="G12" s="9">
        <v>44207</v>
      </c>
      <c r="H12" s="10">
        <v>266.98</v>
      </c>
    </row>
    <row r="13" spans="1:8" s="7" customFormat="1" ht="20.100000000000001" customHeight="1" x14ac:dyDescent="0.25">
      <c r="A13" s="18" t="s">
        <v>37</v>
      </c>
      <c r="B13" s="18" t="s">
        <v>55</v>
      </c>
      <c r="C13" s="19">
        <v>44167</v>
      </c>
      <c r="D13" s="19">
        <v>44209</v>
      </c>
      <c r="E13" s="20">
        <v>616.16</v>
      </c>
      <c r="F13" s="20">
        <v>587.51</v>
      </c>
      <c r="G13" s="19">
        <v>44208</v>
      </c>
      <c r="H13" s="20">
        <v>578.27</v>
      </c>
    </row>
    <row r="14" spans="1:8" s="7" customFormat="1" ht="20.100000000000001" customHeight="1" x14ac:dyDescent="0.25">
      <c r="A14" s="18" t="s">
        <v>43</v>
      </c>
      <c r="B14" s="18" t="s">
        <v>100</v>
      </c>
      <c r="C14" s="19">
        <v>44159</v>
      </c>
      <c r="D14" s="19">
        <v>44174</v>
      </c>
      <c r="E14" s="20">
        <v>640.5</v>
      </c>
      <c r="F14" s="20">
        <v>610.72</v>
      </c>
      <c r="G14" s="19">
        <v>44210</v>
      </c>
      <c r="H14" s="20">
        <v>610.72</v>
      </c>
    </row>
    <row r="15" spans="1:8" s="7" customFormat="1" ht="20.100000000000001" customHeight="1" x14ac:dyDescent="0.25">
      <c r="A15" s="21" t="s">
        <v>43</v>
      </c>
      <c r="B15" s="21" t="s">
        <v>103</v>
      </c>
      <c r="C15" s="22">
        <v>44112</v>
      </c>
      <c r="D15" s="22">
        <v>44127</v>
      </c>
      <c r="E15" s="23">
        <v>1778</v>
      </c>
      <c r="F15" s="23">
        <v>1668.65</v>
      </c>
      <c r="G15" s="22">
        <v>44210</v>
      </c>
      <c r="H15" s="23">
        <v>1668.65</v>
      </c>
    </row>
    <row r="16" spans="1:8" s="7" customFormat="1" ht="20.100000000000001" customHeight="1" x14ac:dyDescent="0.25">
      <c r="A16" s="12" t="s">
        <v>1</v>
      </c>
      <c r="B16" s="12" t="s">
        <v>84</v>
      </c>
      <c r="C16" s="13">
        <v>44208</v>
      </c>
      <c r="D16" s="13">
        <v>44223</v>
      </c>
      <c r="E16" s="14">
        <v>2537.15</v>
      </c>
      <c r="F16" s="14">
        <v>2381.12</v>
      </c>
      <c r="G16" s="13">
        <v>44211</v>
      </c>
      <c r="H16" s="14">
        <v>2381.12</v>
      </c>
    </row>
    <row r="17" spans="1:9" s="7" customFormat="1" ht="20.100000000000001" customHeight="1" x14ac:dyDescent="0.25">
      <c r="A17" s="8" t="s">
        <v>10</v>
      </c>
      <c r="B17" s="8" t="s">
        <v>50</v>
      </c>
      <c r="C17" s="9">
        <v>44175</v>
      </c>
      <c r="D17" s="9">
        <v>44204</v>
      </c>
      <c r="E17" s="10">
        <v>152257.17000000001</v>
      </c>
      <c r="F17" s="10">
        <v>142893.35</v>
      </c>
      <c r="G17" s="9">
        <v>44211</v>
      </c>
      <c r="H17" s="10">
        <v>142893.35</v>
      </c>
    </row>
    <row r="18" spans="1:9" s="7" customFormat="1" ht="20.100000000000001" customHeight="1" x14ac:dyDescent="0.25">
      <c r="A18" s="12" t="s">
        <v>20</v>
      </c>
      <c r="B18" s="12" t="s">
        <v>94</v>
      </c>
      <c r="C18" s="13">
        <v>44207</v>
      </c>
      <c r="D18" s="13">
        <v>44222</v>
      </c>
      <c r="E18" s="14">
        <v>368.2</v>
      </c>
      <c r="F18" s="14">
        <v>351.08</v>
      </c>
      <c r="G18" s="13">
        <v>44214</v>
      </c>
      <c r="H18" s="14">
        <v>351.08</v>
      </c>
    </row>
    <row r="19" spans="1:9" s="7" customFormat="1" ht="20.100000000000001" customHeight="1" x14ac:dyDescent="0.25">
      <c r="A19" s="8" t="s">
        <v>20</v>
      </c>
      <c r="B19" s="8" t="s">
        <v>95</v>
      </c>
      <c r="C19" s="9">
        <v>44207</v>
      </c>
      <c r="D19" s="9">
        <v>44222</v>
      </c>
      <c r="E19" s="10">
        <v>2197.08</v>
      </c>
      <c r="F19" s="10">
        <v>2061.96</v>
      </c>
      <c r="G19" s="9">
        <v>44214</v>
      </c>
      <c r="H19" s="10">
        <v>2061.96</v>
      </c>
    </row>
    <row r="20" spans="1:9" s="7" customFormat="1" ht="20.100000000000001" customHeight="1" x14ac:dyDescent="0.25">
      <c r="A20" s="12" t="s">
        <v>8</v>
      </c>
      <c r="B20" s="12" t="s">
        <v>91</v>
      </c>
      <c r="C20" s="13">
        <v>44207</v>
      </c>
      <c r="D20" s="13">
        <v>44222</v>
      </c>
      <c r="E20" s="14">
        <v>8883</v>
      </c>
      <c r="F20" s="14">
        <v>8336.7000000000007</v>
      </c>
      <c r="G20" s="13">
        <v>44215</v>
      </c>
      <c r="H20" s="14">
        <v>8336.7000000000007</v>
      </c>
    </row>
    <row r="21" spans="1:9" s="7" customFormat="1" ht="20.100000000000001" customHeight="1" x14ac:dyDescent="0.25">
      <c r="A21" s="12" t="s">
        <v>11</v>
      </c>
      <c r="B21" s="12" t="s">
        <v>92</v>
      </c>
      <c r="C21" s="13">
        <v>44207</v>
      </c>
      <c r="D21" s="13">
        <v>44217</v>
      </c>
      <c r="E21" s="14">
        <v>17577</v>
      </c>
      <c r="F21" s="14">
        <v>16496.009999999998</v>
      </c>
      <c r="G21" s="13">
        <v>44215</v>
      </c>
      <c r="H21" s="14">
        <v>16496.009999999998</v>
      </c>
      <c r="I21" s="11"/>
    </row>
    <row r="22" spans="1:9" s="7" customFormat="1" ht="20.100000000000001" customHeight="1" x14ac:dyDescent="0.25">
      <c r="A22" s="8" t="s">
        <v>7</v>
      </c>
      <c r="B22" s="8" t="s">
        <v>83</v>
      </c>
      <c r="C22" s="9">
        <v>44208</v>
      </c>
      <c r="D22" s="9">
        <v>44218</v>
      </c>
      <c r="E22" s="10">
        <v>421.01</v>
      </c>
      <c r="F22" s="10">
        <v>401.43</v>
      </c>
      <c r="G22" s="9">
        <v>44216</v>
      </c>
      <c r="H22" s="10">
        <v>401.43</v>
      </c>
      <c r="I22" s="11"/>
    </row>
    <row r="23" spans="1:9" s="7" customFormat="1" ht="20.100000000000001" customHeight="1" x14ac:dyDescent="0.25">
      <c r="A23" s="8" t="s">
        <v>41</v>
      </c>
      <c r="B23" s="8" t="s">
        <v>62</v>
      </c>
      <c r="C23" s="9">
        <v>44214</v>
      </c>
      <c r="D23" s="9">
        <v>44229</v>
      </c>
      <c r="E23" s="10">
        <v>757.81</v>
      </c>
      <c r="F23" s="10">
        <v>711.2</v>
      </c>
      <c r="G23" s="9">
        <v>44217</v>
      </c>
      <c r="H23" s="10">
        <v>711.2</v>
      </c>
    </row>
    <row r="24" spans="1:9" s="7" customFormat="1" ht="20.100000000000001" customHeight="1" x14ac:dyDescent="0.25">
      <c r="A24" s="8" t="s">
        <v>16</v>
      </c>
      <c r="B24" s="8" t="s">
        <v>96</v>
      </c>
      <c r="C24" s="9">
        <v>44202</v>
      </c>
      <c r="D24" s="9">
        <v>44222</v>
      </c>
      <c r="E24" s="10">
        <v>8459.14</v>
      </c>
      <c r="F24" s="10">
        <v>7938.91</v>
      </c>
      <c r="G24" s="9">
        <v>44217</v>
      </c>
      <c r="H24" s="10">
        <v>7938.9</v>
      </c>
    </row>
    <row r="25" spans="1:9" s="7" customFormat="1" ht="20.100000000000001" customHeight="1" x14ac:dyDescent="0.25">
      <c r="A25" s="8" t="s">
        <v>15</v>
      </c>
      <c r="B25" s="8" t="s">
        <v>69</v>
      </c>
      <c r="C25" s="9">
        <v>44209</v>
      </c>
      <c r="D25" s="9">
        <v>44224</v>
      </c>
      <c r="E25" s="10">
        <v>3949.34</v>
      </c>
      <c r="F25" s="10">
        <v>3706.46</v>
      </c>
      <c r="G25" s="9">
        <v>44221</v>
      </c>
      <c r="H25" s="10">
        <v>3706.46</v>
      </c>
    </row>
    <row r="26" spans="1:9" s="7" customFormat="1" ht="20.100000000000001" customHeight="1" x14ac:dyDescent="0.25">
      <c r="A26" s="8" t="s">
        <v>15</v>
      </c>
      <c r="B26" s="8" t="s">
        <v>70</v>
      </c>
      <c r="C26" s="9">
        <v>44209</v>
      </c>
      <c r="D26" s="9">
        <v>44224</v>
      </c>
      <c r="E26" s="10">
        <v>2203.14</v>
      </c>
      <c r="F26" s="10">
        <v>2067.65</v>
      </c>
      <c r="G26" s="9">
        <v>44221</v>
      </c>
      <c r="H26" s="10">
        <v>2067.65</v>
      </c>
    </row>
    <row r="27" spans="1:9" s="7" customFormat="1" ht="20.100000000000001" customHeight="1" x14ac:dyDescent="0.25">
      <c r="A27" s="8" t="s">
        <v>6</v>
      </c>
      <c r="B27" s="8" t="s">
        <v>71</v>
      </c>
      <c r="C27" s="9">
        <v>44209</v>
      </c>
      <c r="D27" s="9">
        <v>44235</v>
      </c>
      <c r="E27" s="10">
        <v>5924.01</v>
      </c>
      <c r="F27" s="10">
        <v>5559.68</v>
      </c>
      <c r="G27" s="9">
        <v>44221</v>
      </c>
      <c r="H27" s="10">
        <v>5559.68</v>
      </c>
      <c r="I27" s="11"/>
    </row>
    <row r="28" spans="1:9" s="7" customFormat="1" ht="20.100000000000001" customHeight="1" x14ac:dyDescent="0.25">
      <c r="A28" s="8" t="s">
        <v>6</v>
      </c>
      <c r="B28" s="8" t="s">
        <v>72</v>
      </c>
      <c r="C28" s="9">
        <v>44209</v>
      </c>
      <c r="D28" s="9">
        <v>44235</v>
      </c>
      <c r="E28" s="10">
        <v>2203.14</v>
      </c>
      <c r="F28" s="10">
        <v>2067.65</v>
      </c>
      <c r="G28" s="9">
        <v>44221</v>
      </c>
      <c r="H28" s="10">
        <v>2067.65</v>
      </c>
      <c r="I28" s="11"/>
    </row>
    <row r="29" spans="1:9" s="7" customFormat="1" ht="20.100000000000001" customHeight="1" x14ac:dyDescent="0.25">
      <c r="A29" s="12" t="s">
        <v>53</v>
      </c>
      <c r="B29" s="12" t="s">
        <v>85</v>
      </c>
      <c r="C29" s="13">
        <v>44208</v>
      </c>
      <c r="D29" s="13">
        <v>44223</v>
      </c>
      <c r="E29" s="14">
        <v>1708.08</v>
      </c>
      <c r="F29" s="14">
        <v>1603.04</v>
      </c>
      <c r="G29" s="13">
        <v>44221</v>
      </c>
      <c r="H29" s="14">
        <v>1603.04</v>
      </c>
    </row>
    <row r="30" spans="1:9" s="7" customFormat="1" ht="20.100000000000001" customHeight="1" x14ac:dyDescent="0.25">
      <c r="A30" s="12" t="s">
        <v>21</v>
      </c>
      <c r="B30" s="12" t="s">
        <v>89</v>
      </c>
      <c r="C30" s="13">
        <v>44207</v>
      </c>
      <c r="D30" s="13">
        <v>44222</v>
      </c>
      <c r="E30" s="14">
        <v>2113.0700000000002</v>
      </c>
      <c r="F30" s="14">
        <v>1983.12</v>
      </c>
      <c r="G30" s="13">
        <v>44221</v>
      </c>
      <c r="H30" s="14">
        <v>1983.11</v>
      </c>
    </row>
    <row r="31" spans="1:9" s="7" customFormat="1" ht="20.100000000000001" customHeight="1" x14ac:dyDescent="0.25">
      <c r="A31" s="8" t="s">
        <v>21</v>
      </c>
      <c r="B31" s="8" t="s">
        <v>90</v>
      </c>
      <c r="C31" s="9">
        <v>44207</v>
      </c>
      <c r="D31" s="9">
        <v>44222</v>
      </c>
      <c r="E31" s="10">
        <v>129876.91</v>
      </c>
      <c r="F31" s="10">
        <v>121889.48</v>
      </c>
      <c r="G31" s="9">
        <v>44221</v>
      </c>
      <c r="H31" s="10">
        <v>121889.48</v>
      </c>
    </row>
    <row r="32" spans="1:9" s="7" customFormat="1" ht="20.100000000000001" customHeight="1" x14ac:dyDescent="0.25">
      <c r="A32" s="12" t="s">
        <v>45</v>
      </c>
      <c r="B32" s="12" t="s">
        <v>86</v>
      </c>
      <c r="C32" s="13">
        <v>44207</v>
      </c>
      <c r="D32" s="13">
        <v>44222</v>
      </c>
      <c r="E32" s="14">
        <v>15542.12</v>
      </c>
      <c r="F32" s="14">
        <v>14586.29</v>
      </c>
      <c r="G32" s="13">
        <v>44222</v>
      </c>
      <c r="H32" s="14">
        <v>14586.28</v>
      </c>
    </row>
    <row r="33" spans="1:13" s="7" customFormat="1" ht="20.100000000000001" customHeight="1" x14ac:dyDescent="0.25">
      <c r="A33" s="12" t="s">
        <v>35</v>
      </c>
      <c r="B33" s="12" t="s">
        <v>87</v>
      </c>
      <c r="C33" s="13">
        <v>44207</v>
      </c>
      <c r="D33" s="13">
        <v>44222</v>
      </c>
      <c r="E33" s="14">
        <v>2227.83</v>
      </c>
      <c r="F33" s="14">
        <v>2090.8200000000002</v>
      </c>
      <c r="G33" s="13">
        <v>44222</v>
      </c>
      <c r="H33" s="14">
        <v>2090.8200000000002</v>
      </c>
    </row>
    <row r="34" spans="1:13" s="7" customFormat="1" ht="20.100000000000001" customHeight="1" x14ac:dyDescent="0.25">
      <c r="A34" s="12" t="s">
        <v>34</v>
      </c>
      <c r="B34" s="12" t="s">
        <v>88</v>
      </c>
      <c r="C34" s="13">
        <v>44207</v>
      </c>
      <c r="D34" s="13">
        <v>44222</v>
      </c>
      <c r="E34" s="14">
        <v>1012.65</v>
      </c>
      <c r="F34" s="14">
        <v>950.37</v>
      </c>
      <c r="G34" s="13">
        <v>44222</v>
      </c>
      <c r="H34" s="14">
        <v>950.37</v>
      </c>
      <c r="I34" s="27"/>
      <c r="J34" s="28"/>
      <c r="K34" s="28"/>
      <c r="L34" s="28"/>
      <c r="M34" s="28"/>
    </row>
    <row r="35" spans="1:13" s="7" customFormat="1" ht="20.100000000000001" customHeight="1" x14ac:dyDescent="0.25">
      <c r="A35" s="12" t="s">
        <v>33</v>
      </c>
      <c r="B35" s="12" t="s">
        <v>58</v>
      </c>
      <c r="C35" s="13">
        <v>44215</v>
      </c>
      <c r="D35" s="13">
        <v>44245</v>
      </c>
      <c r="E35" s="14">
        <v>38178</v>
      </c>
      <c r="F35" s="14">
        <v>35830.050000000003</v>
      </c>
      <c r="G35" s="13">
        <v>44223</v>
      </c>
      <c r="H35" s="14">
        <v>35830.050000000003</v>
      </c>
      <c r="I35" s="27"/>
      <c r="J35" s="28"/>
      <c r="K35" s="28"/>
      <c r="L35" s="28"/>
      <c r="M35" s="28"/>
    </row>
    <row r="36" spans="1:13" s="7" customFormat="1" ht="20.100000000000001" customHeight="1" x14ac:dyDescent="0.25">
      <c r="A36" s="12" t="s">
        <v>43</v>
      </c>
      <c r="B36" s="12" t="s">
        <v>59</v>
      </c>
      <c r="C36" s="13">
        <v>44215</v>
      </c>
      <c r="D36" s="13">
        <v>44230</v>
      </c>
      <c r="E36" s="14">
        <v>1428</v>
      </c>
      <c r="F36" s="14">
        <v>1340.18</v>
      </c>
      <c r="G36" s="13">
        <v>44223</v>
      </c>
      <c r="H36" s="14">
        <v>1340.18</v>
      </c>
      <c r="I36" s="27"/>
      <c r="J36" s="28"/>
      <c r="K36" s="28"/>
      <c r="L36" s="28"/>
      <c r="M36" s="28"/>
    </row>
    <row r="37" spans="1:13" s="7" customFormat="1" ht="20.100000000000001" customHeight="1" x14ac:dyDescent="0.25">
      <c r="A37" s="24" t="s">
        <v>44</v>
      </c>
      <c r="B37" s="30" t="s">
        <v>80</v>
      </c>
      <c r="C37" s="25">
        <v>44208</v>
      </c>
      <c r="D37" s="25">
        <v>44226</v>
      </c>
      <c r="E37" s="26">
        <v>757.81</v>
      </c>
      <c r="F37" s="26">
        <v>711.2</v>
      </c>
      <c r="G37" s="25">
        <v>44223</v>
      </c>
      <c r="H37" s="26">
        <v>711.2</v>
      </c>
      <c r="I37" s="15" t="s">
        <v>46</v>
      </c>
      <c r="J37" s="16"/>
      <c r="K37" s="16"/>
      <c r="L37" s="16"/>
    </row>
    <row r="38" spans="1:13" s="7" customFormat="1" ht="20.100000000000001" customHeight="1" x14ac:dyDescent="0.25">
      <c r="A38" s="12" t="s">
        <v>19</v>
      </c>
      <c r="B38" s="12" t="s">
        <v>93</v>
      </c>
      <c r="C38" s="13">
        <v>44207</v>
      </c>
      <c r="D38" s="13">
        <v>44222</v>
      </c>
      <c r="E38" s="14">
        <v>34638.01</v>
      </c>
      <c r="F38" s="14">
        <v>32507.77</v>
      </c>
      <c r="G38" s="13">
        <v>44223</v>
      </c>
      <c r="H38" s="14">
        <v>32507.77</v>
      </c>
    </row>
    <row r="39" spans="1:13" s="7" customFormat="1" ht="20.100000000000001" customHeight="1" x14ac:dyDescent="0.25">
      <c r="A39" s="8" t="s">
        <v>32</v>
      </c>
      <c r="B39" s="8" t="s">
        <v>65</v>
      </c>
      <c r="C39" s="9">
        <v>44211</v>
      </c>
      <c r="D39" s="9">
        <v>44218</v>
      </c>
      <c r="E39" s="10">
        <v>6755.07</v>
      </c>
      <c r="F39" s="10">
        <v>6339.63</v>
      </c>
      <c r="G39" s="9">
        <v>44225</v>
      </c>
      <c r="H39" s="10">
        <v>6339.63</v>
      </c>
    </row>
    <row r="40" spans="1:13" ht="13.5" customHeight="1" x14ac:dyDescent="0.25">
      <c r="E40" s="6">
        <f>SUM(E5:E39)</f>
        <v>717526.50000000023</v>
      </c>
      <c r="F40" s="6">
        <f>SUM(F5:F39)</f>
        <v>669692.83000000019</v>
      </c>
      <c r="H40" s="6">
        <f>SUM(H5:H39)</f>
        <v>669683.55000000016</v>
      </c>
    </row>
    <row r="43" spans="1:13" ht="15" customHeight="1" x14ac:dyDescent="0.25">
      <c r="F43" s="29"/>
    </row>
  </sheetData>
  <sortState ref="A5:H39">
    <sortCondition ref="G5:G39"/>
  </sortState>
  <mergeCells count="3">
    <mergeCell ref="A1:H1"/>
    <mergeCell ref="A2:H2"/>
    <mergeCell ref="A3:H3"/>
  </mergeCells>
  <pageMargins left="0.511811024" right="0.511811024" top="0.78740157499999996" bottom="0.78740157499999996" header="0.31496062000000002" footer="0.31496062000000002"/>
  <pageSetup paperSize="9" scale="4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Emitidas</vt:lpstr>
      <vt:lpstr>Recebidas</vt:lpstr>
    </vt:vector>
  </TitlesOfParts>
  <Company>Facil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marco.beber</dc:creator>
  <cp:lastModifiedBy>Eduardo Macedo</cp:lastModifiedBy>
  <cp:lastPrinted>2021-02-03T19:14:57Z</cp:lastPrinted>
  <dcterms:created xsi:type="dcterms:W3CDTF">2012-07-23T17:16:24Z</dcterms:created>
  <dcterms:modified xsi:type="dcterms:W3CDTF">2021-02-03T19:14:59Z</dcterms:modified>
</cp:coreProperties>
</file>