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9"/>
  <workbookPr defaultThemeVersion="124226"/>
  <mc:AlternateContent xmlns:mc="http://schemas.openxmlformats.org/markup-compatibility/2006">
    <mc:Choice Requires="x15">
      <x15ac:absPath xmlns:x15ac="http://schemas.microsoft.com/office/spreadsheetml/2010/11/ac" url="X:\Pasta U\Eduardo.Macedo\Borges\2021\04\"/>
    </mc:Choice>
  </mc:AlternateContent>
  <xr:revisionPtr revIDLastSave="0" documentId="13_ncr:1_{E9C8EBB1-B462-486B-A976-2D4692F7F047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Emitidas" sheetId="1" r:id="rId1"/>
    <sheet name="Recebidas" sheetId="2" r:id="rId2"/>
  </sheets>
  <calcPr calcId="191029"/>
  <webPublishing codePag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9" i="1" l="1"/>
  <c r="F47" i="1"/>
  <c r="J44" i="1"/>
  <c r="J41" i="1"/>
  <c r="J40" i="1"/>
  <c r="J39" i="1"/>
  <c r="J36" i="1"/>
  <c r="J35" i="1"/>
  <c r="J34" i="1"/>
  <c r="J33" i="1"/>
  <c r="J25" i="1"/>
  <c r="J24" i="1"/>
  <c r="J23" i="1"/>
  <c r="J19" i="1"/>
  <c r="J15" i="1"/>
  <c r="J14" i="1"/>
  <c r="J13" i="1"/>
  <c r="J12" i="1"/>
  <c r="J11" i="1"/>
  <c r="J10" i="1"/>
  <c r="J9" i="1"/>
  <c r="J8" i="1"/>
  <c r="J7" i="1"/>
  <c r="J6" i="1"/>
  <c r="J16" i="1"/>
  <c r="J17" i="1"/>
  <c r="J18" i="1"/>
  <c r="J20" i="1"/>
  <c r="J21" i="1"/>
  <c r="J22" i="1"/>
  <c r="J26" i="1"/>
  <c r="J27" i="1"/>
  <c r="J28" i="1"/>
  <c r="J29" i="1"/>
  <c r="J30" i="1"/>
  <c r="J31" i="1"/>
  <c r="J32" i="1"/>
  <c r="J37" i="1"/>
  <c r="J38" i="1"/>
  <c r="J42" i="1"/>
  <c r="J43" i="1"/>
  <c r="J5" i="1"/>
  <c r="J4" i="1"/>
  <c r="E45" i="2"/>
  <c r="F45" i="2"/>
  <c r="H45" i="2"/>
  <c r="E45" i="1" l="1"/>
  <c r="F45" i="1"/>
  <c r="G45" i="1"/>
  <c r="I45" i="1"/>
  <c r="F53" i="1" l="1"/>
  <c r="F51" i="1"/>
  <c r="F52" i="1" s="1"/>
  <c r="F56" i="1" l="1"/>
  <c r="F55" i="1"/>
  <c r="F54" i="1"/>
</calcChain>
</file>

<file path=xl/sharedStrings.xml><?xml version="1.0" encoding="utf-8"?>
<sst xmlns="http://schemas.openxmlformats.org/spreadsheetml/2006/main" count="193" uniqueCount="120">
  <si>
    <t>Valor líquido Recebido</t>
  </si>
  <si>
    <t>Rodeio Bonito Hidrelétrica Ltda</t>
  </si>
  <si>
    <t>Norte Energia S.A</t>
  </si>
  <si>
    <t>SANTO ANTÔNIO ENERGIA S.A.</t>
  </si>
  <si>
    <t>Saldo</t>
  </si>
  <si>
    <t>Moinho S/A</t>
  </si>
  <si>
    <t>Energética Barra Grande S.A - BAESA</t>
  </si>
  <si>
    <t>Goiás Transmissão S.A.</t>
  </si>
  <si>
    <t>Data Emissão</t>
  </si>
  <si>
    <t>Consórcio Estreito Energia - CESTE (Consórcio)</t>
  </si>
  <si>
    <t>MGE Transmissão S/A</t>
  </si>
  <si>
    <t>Data do Recebimento</t>
  </si>
  <si>
    <t>Santa Laura S/A</t>
  </si>
  <si>
    <t>Vencimento</t>
  </si>
  <si>
    <t>Campos Novos Energia S.A. - ENERCAN</t>
  </si>
  <si>
    <t>Global Collect do Brasil Soluções de Pagamentos Ltda</t>
  </si>
  <si>
    <t>Valor Líquido</t>
  </si>
  <si>
    <t>Cliente</t>
  </si>
  <si>
    <t>Consórcio Empreendedor Baixo Iguaçu</t>
  </si>
  <si>
    <t>CERAN - Companhia Energética Rio das Antas</t>
  </si>
  <si>
    <t>Foz do Chapecó Energia S.A.</t>
  </si>
  <si>
    <t>Consórcio Machadinho</t>
  </si>
  <si>
    <t>Santa Rosa S/A</t>
  </si>
  <si>
    <t>Passos Maia Energética S/A</t>
  </si>
  <si>
    <t>Valor Título</t>
  </si>
  <si>
    <t>Santa Fé Energética S.A.</t>
  </si>
  <si>
    <t xml:space="preserve">Relatório de Notas Emitidas </t>
  </si>
  <si>
    <t xml:space="preserve">Relatório de Notas Recebidas </t>
  </si>
  <si>
    <t>STATKRAFT ENERGIAS RENOVAVEIS S/A</t>
  </si>
  <si>
    <t>nº da  Nota</t>
  </si>
  <si>
    <t>Nº da Nota Fiscal</t>
  </si>
  <si>
    <t>Serra do Facão Energia S.A.</t>
  </si>
  <si>
    <t>UTE GNA I GERACAO DE ENERGIA S.A</t>
  </si>
  <si>
    <t>ITÁ ENERGETICA S/A</t>
  </si>
  <si>
    <t>CONSÓRCIO ITÁ</t>
  </si>
  <si>
    <t>Empresa de Energia São Manoel S.A.</t>
  </si>
  <si>
    <t>UNIASSELVI – SOCIEDADE EDUCACIONAL LEONARDO DA VINCI S/S LTDA</t>
  </si>
  <si>
    <t>Total geral:</t>
  </si>
  <si>
    <t>COMPANHIA ENERGÉTICA SINOP S/A - MATRIZ</t>
  </si>
  <si>
    <t>STATKRAFT ENERGIAS RENOVÁVEIS S.A</t>
  </si>
  <si>
    <t>São Roque Energética S.A.</t>
  </si>
  <si>
    <t>UTE GNA II GERAÇÃO DE ENERGIA S.A.</t>
  </si>
  <si>
    <t>Energética Águas da Pedra S/A</t>
  </si>
  <si>
    <t>DW ENGENHEIROS ASSOCIADOS LTDA</t>
  </si>
  <si>
    <t>INFINITO ENERGY INVESTIMENTOS E PARTICIPAÇÕES S/A</t>
  </si>
  <si>
    <t>NFe: 004554</t>
  </si>
  <si>
    <t>NFe: 004556</t>
  </si>
  <si>
    <t>NFe: 004685</t>
  </si>
  <si>
    <t>NFe: 004684</t>
  </si>
  <si>
    <t>NFe: 004683</t>
  </si>
  <si>
    <t>NFe: 004682</t>
  </si>
  <si>
    <t>NFe: 004681</t>
  </si>
  <si>
    <t>NFe: 004680</t>
  </si>
  <si>
    <t>NFe: 004679</t>
  </si>
  <si>
    <t>NFe: 004678</t>
  </si>
  <si>
    <t>NFe: 004677</t>
  </si>
  <si>
    <t>NFe: 004676</t>
  </si>
  <si>
    <t>NFe: 004675</t>
  </si>
  <si>
    <t>NFe: 004674</t>
  </si>
  <si>
    <t>NFe: 004673</t>
  </si>
  <si>
    <t>NFe: 004672</t>
  </si>
  <si>
    <t>NFe: 004671</t>
  </si>
  <si>
    <t>NFe: 004670</t>
  </si>
  <si>
    <t>NFe: 004669</t>
  </si>
  <si>
    <t>NFe: 004668</t>
  </si>
  <si>
    <t>NFe: 004667</t>
  </si>
  <si>
    <t>NFe: 004666</t>
  </si>
  <si>
    <t>NFe: 004665</t>
  </si>
  <si>
    <t>NFe: 004664</t>
  </si>
  <si>
    <t>NFe: 004663</t>
  </si>
  <si>
    <t>NFe: 004662</t>
  </si>
  <si>
    <t>NFe: 004661</t>
  </si>
  <si>
    <t>NFe: 004660</t>
  </si>
  <si>
    <t>NFe: 004659</t>
  </si>
  <si>
    <t>NFe: 004658</t>
  </si>
  <si>
    <t>NFe: 004657</t>
  </si>
  <si>
    <t>OESTE ENERGIA INVESTIMENTOS E PARTICIPACOES</t>
  </si>
  <si>
    <t>NFe: 004656</t>
  </si>
  <si>
    <t>NFe: 004655</t>
  </si>
  <si>
    <t>NFe: 004654</t>
  </si>
  <si>
    <t>NFe: 004653</t>
  </si>
  <si>
    <t>NFe: 004652</t>
  </si>
  <si>
    <t>NFe: 004651</t>
  </si>
  <si>
    <t>NFe: 004650</t>
  </si>
  <si>
    <t>NFe: 004649</t>
  </si>
  <si>
    <t>NFe: 004648</t>
  </si>
  <si>
    <t>NFe: 004647</t>
  </si>
  <si>
    <t>NFe: 004646</t>
  </si>
  <si>
    <t>Concebra - Concessionaria Das Rodovias Centrais do Brasil AS</t>
  </si>
  <si>
    <t>NFe: 004645</t>
  </si>
  <si>
    <t>NFe: 004642</t>
  </si>
  <si>
    <t>NFe: 004641</t>
  </si>
  <si>
    <t>NFe: 004640</t>
  </si>
  <si>
    <t>NFe: 004638</t>
  </si>
  <si>
    <t>NFe: 004637</t>
  </si>
  <si>
    <t>NFe: 004636</t>
  </si>
  <si>
    <t>NFe: 004635</t>
  </si>
  <si>
    <t>NFe: 004634</t>
  </si>
  <si>
    <t>NFe: 004633</t>
  </si>
  <si>
    <t>NFe: 004630</t>
  </si>
  <si>
    <t>NFe: 004627</t>
  </si>
  <si>
    <t>NFe: 004617</t>
  </si>
  <si>
    <t>NFe: 004612</t>
  </si>
  <si>
    <t>NFe: 004611</t>
  </si>
  <si>
    <t>NFe: 004610</t>
  </si>
  <si>
    <t>NFe: 004609</t>
  </si>
  <si>
    <t>NFe: 004608</t>
  </si>
  <si>
    <t>NFe: 004603</t>
  </si>
  <si>
    <t>NFe: 004441</t>
  </si>
  <si>
    <t>Abril  2021.</t>
  </si>
  <si>
    <t>Abril 2021.</t>
  </si>
  <si>
    <t>%RET</t>
  </si>
  <si>
    <t>BASE IRRF 1,5%</t>
  </si>
  <si>
    <t>IRRF 1,50%</t>
  </si>
  <si>
    <t>BASE 4,65%</t>
  </si>
  <si>
    <t>PIS 0,65%</t>
  </si>
  <si>
    <t>COFINS 3%</t>
  </si>
  <si>
    <t>CSL 1%</t>
  </si>
  <si>
    <t>HONORÁRIOS DE SUC.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</si>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</sst>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-&quot;R$&quot;\ * #,##0_-;\-&quot;R$&quot;\ * #,##0_-;_-&quot;R$&quot;\ * &quot;-&quot;_-;_-@_-"/>
    <numFmt numFmtId="41" formatCode="_-* #,##0_-;\-* #,##0_-;_-* &quot;-&quot;_-;_-@_-"/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&quot;R$&quot;* #,##0_-;\-&quot;R$&quot;* #,##0_-;_-&quot;R$&quot;* &quot;-&quot;_-;_-@_-"/>
    <numFmt numFmtId="165" formatCode="_-&quot;R$&quot;* #,##0.00_-;\-&quot;R$&quot;* #,##0.00_-;_-&quot;R$&quot;* &quot;-&quot;??_-;_-@_-"/>
  </numFmts>
  <fonts count="15" x14ac:knownFonts="1">
    <font>
      <sz val="11"/>
      <color rgb="FF000000"/>
      <name val="Calibri"/>
      <family val="2"/>
    </font>
    <font>
      <sz val="10"/>
      <name val="Arial"/>
      <family val="2"/>
    </font>
    <font>
      <b/>
      <sz val="8"/>
      <color rgb="FF000000"/>
      <name val="Verdana"/>
      <family val="2"/>
    </font>
    <font>
      <b/>
      <sz val="8"/>
      <color rgb="FF00B0F0"/>
      <name val="Arial"/>
      <family val="2"/>
    </font>
    <font>
      <sz val="11"/>
      <color theme="9" tint="-0.499984740745262"/>
      <name val="Calibri"/>
      <family val="2"/>
    </font>
    <font>
      <b/>
      <sz val="12"/>
      <color rgb="FF00B0F0"/>
      <name val="Verdana"/>
      <family val="2"/>
    </font>
    <font>
      <b/>
      <sz val="12"/>
      <color rgb="FFFF0000"/>
      <name val="Verdana"/>
      <family val="2"/>
    </font>
    <font>
      <sz val="8"/>
      <color rgb="FFFF0000"/>
      <name val="Arial"/>
      <family val="2"/>
    </font>
    <font>
      <sz val="8"/>
      <color rgb="FF000000"/>
      <name val="Verdana"/>
    </font>
    <font>
      <sz val="10"/>
      <name val="Arial"/>
    </font>
    <font>
      <b/>
      <sz val="11"/>
      <color rgb="FF000000"/>
      <name val="Calibri"/>
      <family val="2"/>
    </font>
    <font>
      <sz val="8"/>
      <name val="Verdana"/>
      <family val="2"/>
    </font>
    <font>
      <sz val="11"/>
      <name val="Calibri"/>
      <family val="2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8"/>
      </patternFill>
    </fill>
    <fill>
      <patternFill patternType="solid">
        <fgColor theme="9"/>
      </patternFill>
    </fill>
  </fills>
  <borders count="21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4">
    <xf numFmtId="0" fontId="0" fillId="0" borderId="1"/>
    <xf numFmtId="9" fontId="1" fillId="0" borderId="0">
      <alignment vertical="center"/>
    </xf>
    <xf numFmtId="44" fontId="1" fillId="0" borderId="0">
      <alignment vertical="center"/>
    </xf>
    <xf numFmtId="42" fontId="1" fillId="0" borderId="0">
      <alignment vertical="center"/>
    </xf>
    <xf numFmtId="43" fontId="1" fillId="0" borderId="0">
      <alignment vertical="center"/>
    </xf>
    <xf numFmtId="41" fontId="1" fillId="0" borderId="0">
      <alignment vertical="center"/>
    </xf>
    <xf numFmtId="9" fontId="9" fillId="0" borderId="1">
      <alignment vertical="center"/>
    </xf>
    <xf numFmtId="165" fontId="9" fillId="0" borderId="1">
      <alignment vertical="center"/>
    </xf>
    <xf numFmtId="164" fontId="9" fillId="0" borderId="1">
      <alignment vertical="center"/>
    </xf>
    <xf numFmtId="43" fontId="9" fillId="0" borderId="1">
      <alignment vertical="center"/>
    </xf>
    <xf numFmtId="41" fontId="9" fillId="0" borderId="1">
      <alignment vertical="center"/>
    </xf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43" fontId="14" fillId="0" borderId="0" applyFont="0" applyFill="0" applyBorder="0" applyAlignment="0" applyProtection="0"/>
  </cellStyleXfs>
  <cellXfs count="54">
    <xf numFmtId="0" fontId="0" fillId="0" borderId="1" xfId="0"/>
    <xf numFmtId="0" fontId="2" fillId="2" borderId="11" xfId="0" applyNumberFormat="1" applyFont="1" applyFill="1" applyBorder="1" applyAlignment="1">
      <alignment horizontal="center" vertical="center" wrapText="1"/>
    </xf>
    <xf numFmtId="0" fontId="2" fillId="2" borderId="12" xfId="0" applyNumberFormat="1" applyFont="1" applyFill="1" applyBorder="1" applyAlignment="1">
      <alignment horizontal="center" vertical="center" wrapText="1"/>
    </xf>
    <xf numFmtId="0" fontId="2" fillId="2" borderId="13" xfId="0" applyNumberFormat="1" applyFont="1" applyFill="1" applyBorder="1" applyAlignment="1">
      <alignment horizontal="center" vertical="center" wrapText="1"/>
    </xf>
    <xf numFmtId="0" fontId="10" fillId="0" borderId="1" xfId="0" applyFont="1"/>
    <xf numFmtId="4" fontId="2" fillId="0" borderId="2" xfId="0" applyNumberFormat="1" applyFont="1" applyBorder="1" applyAlignment="1">
      <alignment horizontal="right" vertical="center" wrapText="1"/>
    </xf>
    <xf numFmtId="4" fontId="2" fillId="2" borderId="2" xfId="0" applyNumberFormat="1" applyFont="1" applyFill="1" applyBorder="1" applyAlignment="1">
      <alignment horizontal="right" vertical="center" wrapText="1"/>
    </xf>
    <xf numFmtId="0" fontId="0" fillId="0" borderId="1" xfId="0"/>
    <xf numFmtId="0" fontId="8" fillId="0" borderId="2" xfId="0" applyNumberFormat="1" applyFont="1" applyBorder="1" applyAlignment="1">
      <alignment horizontal="left" vertical="center" wrapText="1"/>
    </xf>
    <xf numFmtId="14" fontId="8" fillId="0" borderId="2" xfId="0" applyNumberFormat="1" applyFont="1" applyBorder="1" applyAlignment="1">
      <alignment horizontal="center" vertical="center" wrapText="1"/>
    </xf>
    <xf numFmtId="4" fontId="8" fillId="0" borderId="2" xfId="0" applyNumberFormat="1" applyFont="1" applyBorder="1" applyAlignment="1">
      <alignment horizontal="right" vertical="center" wrapText="1"/>
    </xf>
    <xf numFmtId="0" fontId="8" fillId="0" borderId="2" xfId="0" applyNumberFormat="1" applyFont="1" applyFill="1" applyBorder="1" applyAlignment="1">
      <alignment horizontal="left" vertical="center" wrapText="1"/>
    </xf>
    <xf numFmtId="14" fontId="8" fillId="0" borderId="2" xfId="0" applyNumberFormat="1" applyFont="1" applyFill="1" applyBorder="1" applyAlignment="1">
      <alignment horizontal="center" vertical="center" wrapText="1"/>
    </xf>
    <xf numFmtId="4" fontId="8" fillId="0" borderId="2" xfId="0" applyNumberFormat="1" applyFont="1" applyFill="1" applyBorder="1" applyAlignment="1">
      <alignment horizontal="right" vertical="center" wrapText="1"/>
    </xf>
    <xf numFmtId="0" fontId="11" fillId="0" borderId="2" xfId="0" applyNumberFormat="1" applyFont="1" applyFill="1" applyBorder="1" applyAlignment="1">
      <alignment horizontal="left" vertical="center" wrapText="1"/>
    </xf>
    <xf numFmtId="14" fontId="11" fillId="0" borderId="2" xfId="0" applyNumberFormat="1" applyFont="1" applyFill="1" applyBorder="1" applyAlignment="1">
      <alignment horizontal="center" vertical="center" wrapText="1"/>
    </xf>
    <xf numFmtId="4" fontId="11" fillId="0" borderId="2" xfId="0" applyNumberFormat="1" applyFont="1" applyFill="1" applyBorder="1" applyAlignment="1">
      <alignment horizontal="right" vertical="center" wrapText="1"/>
    </xf>
    <xf numFmtId="0" fontId="11" fillId="0" borderId="2" xfId="0" applyNumberFormat="1" applyFont="1" applyBorder="1" applyAlignment="1">
      <alignment horizontal="left" vertical="center" wrapText="1"/>
    </xf>
    <xf numFmtId="14" fontId="11" fillId="0" borderId="2" xfId="0" applyNumberFormat="1" applyFont="1" applyBorder="1" applyAlignment="1">
      <alignment horizontal="center" vertical="center" wrapText="1"/>
    </xf>
    <xf numFmtId="4" fontId="11" fillId="0" borderId="2" xfId="0" applyNumberFormat="1" applyFont="1" applyBorder="1" applyAlignment="1">
      <alignment horizontal="right" vertical="center" wrapText="1"/>
    </xf>
    <xf numFmtId="4" fontId="0" fillId="0" borderId="1" xfId="0" applyNumberFormat="1"/>
    <xf numFmtId="0" fontId="12" fillId="0" borderId="1" xfId="0" applyFont="1"/>
    <xf numFmtId="0" fontId="8" fillId="0" borderId="15" xfId="0" applyNumberFormat="1" applyFont="1" applyBorder="1" applyAlignment="1">
      <alignment horizontal="left" vertical="center" wrapText="1"/>
    </xf>
    <xf numFmtId="14" fontId="8" fillId="0" borderId="15" xfId="0" applyNumberFormat="1" applyFont="1" applyBorder="1" applyAlignment="1">
      <alignment horizontal="center" vertical="center" wrapText="1"/>
    </xf>
    <xf numFmtId="4" fontId="8" fillId="0" borderId="15" xfId="0" applyNumberFormat="1" applyFont="1" applyBorder="1" applyAlignment="1">
      <alignment horizontal="right" vertical="center" wrapText="1"/>
    </xf>
    <xf numFmtId="0" fontId="0" fillId="0" borderId="2" xfId="0" applyBorder="1"/>
    <xf numFmtId="0" fontId="2" fillId="2" borderId="14" xfId="0" applyNumberFormat="1" applyFont="1" applyFill="1" applyBorder="1" applyAlignment="1">
      <alignment horizontal="center" vertical="center" wrapText="1"/>
    </xf>
    <xf numFmtId="43" fontId="13" fillId="4" borderId="15" xfId="12" applyNumberFormat="1" applyBorder="1"/>
    <xf numFmtId="43" fontId="13" fillId="3" borderId="15" xfId="11" applyNumberFormat="1" applyBorder="1"/>
    <xf numFmtId="0" fontId="5" fillId="0" borderId="3" xfId="0" applyFont="1" applyFill="1" applyBorder="1" applyAlignment="1">
      <alignment horizontal="center"/>
    </xf>
    <xf numFmtId="0" fontId="5" fillId="0" borderId="4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17" fontId="3" fillId="0" borderId="8" xfId="0" applyNumberFormat="1" applyFont="1" applyFill="1" applyBorder="1" applyAlignment="1">
      <alignment horizontal="center"/>
    </xf>
    <xf numFmtId="17" fontId="3" fillId="0" borderId="9" xfId="0" applyNumberFormat="1" applyFont="1" applyFill="1" applyBorder="1" applyAlignment="1">
      <alignment horizontal="center"/>
    </xf>
    <xf numFmtId="17" fontId="3" fillId="0" borderId="10" xfId="0" applyNumberFormat="1" applyFont="1" applyFill="1" applyBorder="1" applyAlignment="1">
      <alignment horizontal="center"/>
    </xf>
    <xf numFmtId="0" fontId="6" fillId="0" borderId="3" xfId="0" applyFont="1" applyFill="1" applyBorder="1" applyAlignment="1">
      <alignment horizontal="left"/>
    </xf>
    <xf numFmtId="0" fontId="6" fillId="0" borderId="4" xfId="0" applyFont="1" applyFill="1" applyBorder="1" applyAlignment="1">
      <alignment horizontal="left"/>
    </xf>
    <xf numFmtId="0" fontId="6" fillId="0" borderId="5" xfId="0" applyFont="1" applyFill="1" applyBorder="1" applyAlignment="1">
      <alignment horizontal="left"/>
    </xf>
    <xf numFmtId="17" fontId="7" fillId="0" borderId="6" xfId="0" applyNumberFormat="1" applyFont="1" applyFill="1" applyBorder="1" applyAlignment="1">
      <alignment horizontal="left"/>
    </xf>
    <xf numFmtId="17" fontId="7" fillId="0" borderId="1" xfId="0" applyNumberFormat="1" applyFont="1" applyFill="1" applyBorder="1" applyAlignment="1">
      <alignment horizontal="left"/>
    </xf>
    <xf numFmtId="17" fontId="7" fillId="0" borderId="7" xfId="0" applyNumberFormat="1" applyFont="1" applyFill="1" applyBorder="1" applyAlignment="1">
      <alignment horizontal="left"/>
    </xf>
    <xf numFmtId="0" fontId="4" fillId="0" borderId="8" xfId="0" applyFont="1" applyFill="1" applyBorder="1" applyAlignment="1">
      <alignment horizontal="left"/>
    </xf>
    <xf numFmtId="0" fontId="4" fillId="0" borderId="9" xfId="0" applyFont="1" applyFill="1" applyBorder="1" applyAlignment="1">
      <alignment horizontal="left"/>
    </xf>
    <xf numFmtId="0" fontId="4" fillId="0" borderId="10" xfId="0" applyFont="1" applyFill="1" applyBorder="1" applyAlignment="1">
      <alignment horizontal="left"/>
    </xf>
    <xf numFmtId="0" fontId="10" fillId="0" borderId="3" xfId="0" applyFont="1" applyBorder="1"/>
    <xf numFmtId="43" fontId="10" fillId="0" borderId="16" xfId="13" applyFont="1" applyBorder="1"/>
    <xf numFmtId="0" fontId="10" fillId="0" borderId="8" xfId="0" applyFont="1" applyBorder="1"/>
    <xf numFmtId="43" fontId="10" fillId="0" borderId="17" xfId="13" applyFont="1" applyBorder="1"/>
    <xf numFmtId="0" fontId="10" fillId="0" borderId="6" xfId="0" applyFont="1" applyBorder="1"/>
    <xf numFmtId="43" fontId="10" fillId="0" borderId="18" xfId="13" applyFont="1" applyBorder="1"/>
    <xf numFmtId="0" fontId="10" fillId="0" borderId="19" xfId="0" applyFont="1" applyBorder="1"/>
    <xf numFmtId="0" fontId="10" fillId="0" borderId="1" xfId="0" applyFont="1" applyBorder="1"/>
    <xf numFmtId="43" fontId="10" fillId="0" borderId="20" xfId="13" applyFont="1" applyBorder="1"/>
    <xf numFmtId="43" fontId="10" fillId="0" borderId="1" xfId="13" applyFont="1" applyBorder="1"/>
  </cellXfs>
  <cellStyles count="14">
    <cellStyle name="Comma" xfId="4" xr:uid="{00000000-0005-0000-0000-000000000000}"/>
    <cellStyle name="Comma [0]" xfId="5" xr:uid="{00000000-0005-0000-0000-000001000000}"/>
    <cellStyle name="Comma [0] 2" xfId="10" xr:uid="{00000000-0005-0000-0000-000002000000}"/>
    <cellStyle name="Comma 2" xfId="9" xr:uid="{00000000-0005-0000-0000-000003000000}"/>
    <cellStyle name="Currency" xfId="2" xr:uid="{00000000-0005-0000-0000-000004000000}"/>
    <cellStyle name="Currency [0]" xfId="3" xr:uid="{00000000-0005-0000-0000-000005000000}"/>
    <cellStyle name="Currency [0] 2" xfId="8" xr:uid="{00000000-0005-0000-0000-000006000000}"/>
    <cellStyle name="Currency 2" xfId="7" xr:uid="{00000000-0005-0000-0000-000007000000}"/>
    <cellStyle name="Ênfase5" xfId="11" builtinId="45"/>
    <cellStyle name="Ênfase6" xfId="12" builtinId="49"/>
    <cellStyle name="Normal" xfId="0" builtinId="0"/>
    <cellStyle name="Percent" xfId="1" xr:uid="{00000000-0005-0000-0000-000009000000}"/>
    <cellStyle name="Percent 2" xfId="6" xr:uid="{00000000-0005-0000-0000-00000A000000}"/>
    <cellStyle name="Vírgula" xfId="13" builtinId="3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FFFFFF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56"/>
  <sheetViews>
    <sheetView showGridLines="0" tabSelected="1" topLeftCell="C1" zoomScaleNormal="100" workbookViewId="0">
      <pane ySplit="3" topLeftCell="A23" activePane="bottomLeft" state="frozen"/>
      <selection pane="bottomLeft" sqref="A1:J56"/>
    </sheetView>
  </sheetViews>
  <sheetFormatPr defaultColWidth="9.140625" defaultRowHeight="15" customHeight="1" x14ac:dyDescent="0.25"/>
  <cols>
    <col min="1" max="1" width="64.85546875" bestFit="1" customWidth="1"/>
    <col min="2" max="2" width="11.5703125" bestFit="1" customWidth="1"/>
    <col min="3" max="4" width="14.85546875" bestFit="1" customWidth="1"/>
    <col min="5" max="5" width="20.5703125" bestFit="1" customWidth="1"/>
    <col min="6" max="7" width="18.7109375" customWidth="1"/>
    <col min="8" max="8" width="21.140625" bestFit="1" customWidth="1"/>
    <col min="9" max="9" width="22.28515625" bestFit="1" customWidth="1"/>
  </cols>
  <sheetData>
    <row r="1" spans="1:10" ht="15" customHeight="1" x14ac:dyDescent="0.25">
      <c r="A1" s="29" t="s">
        <v>26</v>
      </c>
      <c r="B1" s="30"/>
      <c r="C1" s="30"/>
      <c r="D1" s="30"/>
      <c r="E1" s="30"/>
      <c r="F1" s="30"/>
      <c r="G1" s="30"/>
      <c r="H1" s="30"/>
      <c r="I1" s="30"/>
      <c r="J1" s="31"/>
    </row>
    <row r="2" spans="1:10" ht="12.75" customHeight="1" thickBot="1" x14ac:dyDescent="0.3">
      <c r="A2" s="32" t="s">
        <v>109</v>
      </c>
      <c r="B2" s="33"/>
      <c r="C2" s="33"/>
      <c r="D2" s="33"/>
      <c r="E2" s="33"/>
      <c r="F2" s="33"/>
      <c r="G2" s="33"/>
      <c r="H2" s="33"/>
      <c r="I2" s="33"/>
      <c r="J2" s="34"/>
    </row>
    <row r="3" spans="1:10" ht="13.5" customHeight="1" thickBot="1" x14ac:dyDescent="0.3">
      <c r="A3" s="1" t="s">
        <v>17</v>
      </c>
      <c r="B3" s="2" t="s">
        <v>29</v>
      </c>
      <c r="C3" s="2" t="s">
        <v>8</v>
      </c>
      <c r="D3" s="2" t="s">
        <v>13</v>
      </c>
      <c r="E3" s="2" t="s">
        <v>24</v>
      </c>
      <c r="F3" s="2" t="s">
        <v>16</v>
      </c>
      <c r="G3" s="2" t="s">
        <v>4</v>
      </c>
      <c r="H3" s="2" t="s">
        <v>11</v>
      </c>
      <c r="I3" s="3" t="s">
        <v>0</v>
      </c>
      <c r="J3" s="26" t="s">
        <v>111</v>
      </c>
    </row>
    <row r="4" spans="1:10" s="7" customFormat="1" ht="15" customHeight="1" x14ac:dyDescent="0.25">
      <c r="A4" s="22" t="s">
        <v>88</v>
      </c>
      <c r="B4" s="22" t="s">
        <v>89</v>
      </c>
      <c r="C4" s="23">
        <v>44287</v>
      </c>
      <c r="D4" s="23">
        <v>44302</v>
      </c>
      <c r="E4" s="24">
        <v>4750</v>
      </c>
      <c r="F4" s="24">
        <v>4457.87</v>
      </c>
      <c r="G4" s="24">
        <v>0</v>
      </c>
      <c r="H4" s="23">
        <v>44302</v>
      </c>
      <c r="I4" s="24">
        <v>4457.87</v>
      </c>
      <c r="J4" s="28">
        <f>(((E4-I4)*100)/E4)</f>
        <v>6.1501052631578972</v>
      </c>
    </row>
    <row r="5" spans="1:10" s="7" customFormat="1" ht="15" customHeight="1" x14ac:dyDescent="0.25">
      <c r="A5" s="8" t="s">
        <v>15</v>
      </c>
      <c r="B5" s="8" t="s">
        <v>87</v>
      </c>
      <c r="C5" s="9">
        <v>44291</v>
      </c>
      <c r="D5" s="9">
        <v>44312</v>
      </c>
      <c r="E5" s="10">
        <v>8459.14</v>
      </c>
      <c r="F5" s="10">
        <v>7938.91</v>
      </c>
      <c r="G5" s="10">
        <v>0</v>
      </c>
      <c r="H5" s="9">
        <v>44301</v>
      </c>
      <c r="I5" s="10">
        <v>7938.9</v>
      </c>
      <c r="J5" s="28">
        <f>(((E5-I5)*100)/E5)</f>
        <v>6.1500341642294583</v>
      </c>
    </row>
    <row r="6" spans="1:10" s="7" customFormat="1" ht="15" customHeight="1" x14ac:dyDescent="0.25">
      <c r="A6" s="8" t="s">
        <v>25</v>
      </c>
      <c r="B6" s="8" t="s">
        <v>86</v>
      </c>
      <c r="C6" s="9">
        <v>44291</v>
      </c>
      <c r="D6" s="9">
        <v>44306</v>
      </c>
      <c r="E6" s="10">
        <v>1212.5</v>
      </c>
      <c r="F6" s="10">
        <v>1137.93</v>
      </c>
      <c r="G6" s="10">
        <v>1137.93</v>
      </c>
      <c r="H6" s="9"/>
      <c r="I6" s="10"/>
      <c r="J6" s="28">
        <f>(((E6-F6)*100)/E6)</f>
        <v>6.1501030927834996</v>
      </c>
    </row>
    <row r="7" spans="1:10" s="7" customFormat="1" ht="15" customHeight="1" x14ac:dyDescent="0.25">
      <c r="A7" s="8" t="s">
        <v>2</v>
      </c>
      <c r="B7" s="8" t="s">
        <v>85</v>
      </c>
      <c r="C7" s="9">
        <v>44293</v>
      </c>
      <c r="D7" s="9">
        <v>44313</v>
      </c>
      <c r="E7" s="10">
        <v>129927.66</v>
      </c>
      <c r="F7" s="10">
        <v>121937.11</v>
      </c>
      <c r="G7" s="10">
        <v>121937.11</v>
      </c>
      <c r="H7" s="9"/>
      <c r="I7" s="10"/>
      <c r="J7" s="28">
        <f t="shared" ref="J7:J15" si="0">(((E7-F7)*100)/E7)</f>
        <v>6.1499991610716318</v>
      </c>
    </row>
    <row r="8" spans="1:10" s="7" customFormat="1" ht="15" customHeight="1" x14ac:dyDescent="0.25">
      <c r="A8" s="8" t="s">
        <v>22</v>
      </c>
      <c r="B8" s="8" t="s">
        <v>84</v>
      </c>
      <c r="C8" s="9">
        <v>44293</v>
      </c>
      <c r="D8" s="9">
        <v>44321</v>
      </c>
      <c r="E8" s="10">
        <v>300.64999999999998</v>
      </c>
      <c r="F8" s="10">
        <v>286.67</v>
      </c>
      <c r="G8" s="10">
        <v>286.67</v>
      </c>
      <c r="H8" s="9"/>
      <c r="I8" s="10"/>
      <c r="J8" s="27">
        <f t="shared" si="0"/>
        <v>4.6499251621486657</v>
      </c>
    </row>
    <row r="9" spans="1:10" s="7" customFormat="1" ht="15" customHeight="1" x14ac:dyDescent="0.25">
      <c r="A9" s="8" t="s">
        <v>12</v>
      </c>
      <c r="B9" s="8" t="s">
        <v>83</v>
      </c>
      <c r="C9" s="9">
        <v>44293</v>
      </c>
      <c r="D9" s="9">
        <v>44321</v>
      </c>
      <c r="E9" s="10">
        <v>2136.6</v>
      </c>
      <c r="F9" s="10">
        <v>2005.19</v>
      </c>
      <c r="G9" s="10">
        <v>2005.19</v>
      </c>
      <c r="H9" s="9"/>
      <c r="I9" s="10"/>
      <c r="J9" s="28">
        <f t="shared" si="0"/>
        <v>6.1504259103248087</v>
      </c>
    </row>
    <row r="10" spans="1:10" s="7" customFormat="1" ht="15" customHeight="1" x14ac:dyDescent="0.25">
      <c r="A10" s="8" t="s">
        <v>39</v>
      </c>
      <c r="B10" s="8" t="s">
        <v>82</v>
      </c>
      <c r="C10" s="9">
        <v>44293</v>
      </c>
      <c r="D10" s="9">
        <v>44321</v>
      </c>
      <c r="E10" s="10">
        <v>1302.8</v>
      </c>
      <c r="F10" s="10">
        <v>1222.68</v>
      </c>
      <c r="G10" s="10">
        <v>1222.68</v>
      </c>
      <c r="H10" s="9"/>
      <c r="I10" s="10"/>
      <c r="J10" s="28">
        <f t="shared" si="0"/>
        <v>6.1498311329444189</v>
      </c>
    </row>
    <row r="11" spans="1:10" s="7" customFormat="1" ht="15" customHeight="1" x14ac:dyDescent="0.25">
      <c r="A11" s="8" t="s">
        <v>5</v>
      </c>
      <c r="B11" s="8" t="s">
        <v>81</v>
      </c>
      <c r="C11" s="9">
        <v>44293</v>
      </c>
      <c r="D11" s="9">
        <v>44321</v>
      </c>
      <c r="E11" s="10">
        <v>1270.74</v>
      </c>
      <c r="F11" s="10">
        <v>1192.5899999999999</v>
      </c>
      <c r="G11" s="10">
        <v>1192.5899999999999</v>
      </c>
      <c r="H11" s="9"/>
      <c r="I11" s="10"/>
      <c r="J11" s="28">
        <f t="shared" si="0"/>
        <v>6.1499598659049131</v>
      </c>
    </row>
    <row r="12" spans="1:10" s="7" customFormat="1" ht="15" customHeight="1" x14ac:dyDescent="0.25">
      <c r="A12" s="8" t="s">
        <v>23</v>
      </c>
      <c r="B12" s="8" t="s">
        <v>80</v>
      </c>
      <c r="C12" s="9">
        <v>44293</v>
      </c>
      <c r="D12" s="9">
        <v>44321</v>
      </c>
      <c r="E12" s="10">
        <v>501.08</v>
      </c>
      <c r="F12" s="10">
        <v>477.78</v>
      </c>
      <c r="G12" s="10">
        <v>477.78</v>
      </c>
      <c r="H12" s="9"/>
      <c r="I12" s="10"/>
      <c r="J12" s="27">
        <f t="shared" si="0"/>
        <v>4.6499560948351579</v>
      </c>
    </row>
    <row r="13" spans="1:10" s="7" customFormat="1" ht="15" customHeight="1" x14ac:dyDescent="0.25">
      <c r="A13" s="8" t="s">
        <v>28</v>
      </c>
      <c r="B13" s="8" t="s">
        <v>79</v>
      </c>
      <c r="C13" s="9">
        <v>44293</v>
      </c>
      <c r="D13" s="9">
        <v>44321</v>
      </c>
      <c r="E13" s="10">
        <v>701.51</v>
      </c>
      <c r="F13" s="10">
        <v>658.36</v>
      </c>
      <c r="G13" s="10">
        <v>658.36</v>
      </c>
      <c r="H13" s="9"/>
      <c r="I13" s="10"/>
      <c r="J13" s="28">
        <f t="shared" si="0"/>
        <v>6.1510170917021831</v>
      </c>
    </row>
    <row r="14" spans="1:10" s="7" customFormat="1" ht="15" customHeight="1" x14ac:dyDescent="0.25">
      <c r="A14" s="8" t="s">
        <v>3</v>
      </c>
      <c r="B14" s="8" t="s">
        <v>78</v>
      </c>
      <c r="C14" s="9">
        <v>44294</v>
      </c>
      <c r="D14" s="9">
        <v>44326</v>
      </c>
      <c r="E14" s="10">
        <v>74814.210000000006</v>
      </c>
      <c r="F14" s="10">
        <v>66472.429999999993</v>
      </c>
      <c r="G14" s="10">
        <v>66472.429999999993</v>
      </c>
      <c r="H14" s="9"/>
      <c r="I14" s="10"/>
      <c r="J14" s="28">
        <f t="shared" si="0"/>
        <v>11.149994098714687</v>
      </c>
    </row>
    <row r="15" spans="1:10" s="7" customFormat="1" ht="15" customHeight="1" x14ac:dyDescent="0.25">
      <c r="A15" s="8" t="s">
        <v>76</v>
      </c>
      <c r="B15" s="8" t="s">
        <v>77</v>
      </c>
      <c r="C15" s="9">
        <v>44294</v>
      </c>
      <c r="D15" s="9">
        <v>44309</v>
      </c>
      <c r="E15" s="10">
        <v>3872.4</v>
      </c>
      <c r="F15" s="10">
        <v>3634.25</v>
      </c>
      <c r="G15" s="10">
        <v>3634.25</v>
      </c>
      <c r="H15" s="9"/>
      <c r="I15" s="10"/>
      <c r="J15" s="28">
        <f t="shared" si="0"/>
        <v>6.1499328581758101</v>
      </c>
    </row>
    <row r="16" spans="1:10" s="7" customFormat="1" ht="15" customHeight="1" x14ac:dyDescent="0.25">
      <c r="A16" s="8" t="s">
        <v>1</v>
      </c>
      <c r="B16" s="8" t="s">
        <v>75</v>
      </c>
      <c r="C16" s="9">
        <v>44294</v>
      </c>
      <c r="D16" s="9">
        <v>44309</v>
      </c>
      <c r="E16" s="10">
        <v>6766.91</v>
      </c>
      <c r="F16" s="10">
        <v>6350.75</v>
      </c>
      <c r="G16" s="10">
        <v>0</v>
      </c>
      <c r="H16" s="9">
        <v>44302</v>
      </c>
      <c r="I16" s="10">
        <v>6350.75</v>
      </c>
      <c r="J16" s="28">
        <f t="shared" ref="J16:J43" si="1">(((E16-I16)*100)/E16)</f>
        <v>6.1499266282542528</v>
      </c>
    </row>
    <row r="17" spans="1:10" s="7" customFormat="1" ht="15" customHeight="1" x14ac:dyDescent="0.25">
      <c r="A17" s="8" t="s">
        <v>10</v>
      </c>
      <c r="B17" s="8" t="s">
        <v>74</v>
      </c>
      <c r="C17" s="9">
        <v>44294</v>
      </c>
      <c r="D17" s="9">
        <v>44305</v>
      </c>
      <c r="E17" s="10">
        <v>17388</v>
      </c>
      <c r="F17" s="10">
        <v>16318.64</v>
      </c>
      <c r="G17" s="10">
        <v>0</v>
      </c>
      <c r="H17" s="9">
        <v>44306</v>
      </c>
      <c r="I17" s="10">
        <v>16318.64</v>
      </c>
      <c r="J17" s="28">
        <f t="shared" si="1"/>
        <v>6.1499884978145882</v>
      </c>
    </row>
    <row r="18" spans="1:10" s="7" customFormat="1" ht="15" customHeight="1" x14ac:dyDescent="0.25">
      <c r="A18" s="8" t="s">
        <v>7</v>
      </c>
      <c r="B18" s="8" t="s">
        <v>73</v>
      </c>
      <c r="C18" s="9">
        <v>44294</v>
      </c>
      <c r="D18" s="9">
        <v>44309</v>
      </c>
      <c r="E18" s="10">
        <v>8883</v>
      </c>
      <c r="F18" s="10">
        <v>8336.7000000000007</v>
      </c>
      <c r="G18" s="10">
        <v>0</v>
      </c>
      <c r="H18" s="9">
        <v>44306</v>
      </c>
      <c r="I18" s="10">
        <v>8336.7000000000007</v>
      </c>
      <c r="J18" s="28">
        <f t="shared" si="1"/>
        <v>6.1499493414386945</v>
      </c>
    </row>
    <row r="19" spans="1:10" s="7" customFormat="1" ht="15" customHeight="1" x14ac:dyDescent="0.25">
      <c r="A19" s="8" t="s">
        <v>21</v>
      </c>
      <c r="B19" s="8" t="s">
        <v>72</v>
      </c>
      <c r="C19" s="9">
        <v>44294</v>
      </c>
      <c r="D19" s="9">
        <v>44301</v>
      </c>
      <c r="E19" s="10">
        <v>35722.720000000001</v>
      </c>
      <c r="F19" s="10">
        <v>33525.769999999997</v>
      </c>
      <c r="G19" s="10">
        <v>33525.769999999997</v>
      </c>
      <c r="H19" s="9"/>
      <c r="I19" s="10"/>
      <c r="J19" s="28">
        <f>(((E19-F19)*100)/E19)</f>
        <v>6.1500076142018418</v>
      </c>
    </row>
    <row r="20" spans="1:10" s="7" customFormat="1" ht="15" customHeight="1" x14ac:dyDescent="0.25">
      <c r="A20" s="8" t="s">
        <v>2</v>
      </c>
      <c r="B20" s="8" t="s">
        <v>71</v>
      </c>
      <c r="C20" s="9">
        <v>44295</v>
      </c>
      <c r="D20" s="9">
        <v>44315</v>
      </c>
      <c r="E20" s="10">
        <v>6812.5</v>
      </c>
      <c r="F20" s="10">
        <v>6393.53</v>
      </c>
      <c r="G20" s="10">
        <v>0</v>
      </c>
      <c r="H20" s="9">
        <v>44312</v>
      </c>
      <c r="I20" s="10">
        <v>6393.53</v>
      </c>
      <c r="J20" s="28">
        <f t="shared" si="1"/>
        <v>6.1500183486238571</v>
      </c>
    </row>
    <row r="21" spans="1:10" s="7" customFormat="1" ht="15" customHeight="1" x14ac:dyDescent="0.25">
      <c r="A21" s="8" t="s">
        <v>32</v>
      </c>
      <c r="B21" s="8" t="s">
        <v>70</v>
      </c>
      <c r="C21" s="9">
        <v>44295</v>
      </c>
      <c r="D21" s="9">
        <v>44323</v>
      </c>
      <c r="E21" s="10">
        <v>14312.76</v>
      </c>
      <c r="F21" s="10">
        <v>13432.53</v>
      </c>
      <c r="G21" s="10">
        <v>0</v>
      </c>
      <c r="H21" s="9">
        <v>44314</v>
      </c>
      <c r="I21" s="10">
        <v>13432.53</v>
      </c>
      <c r="J21" s="28">
        <f t="shared" si="1"/>
        <v>6.1499668826976732</v>
      </c>
    </row>
    <row r="22" spans="1:10" s="7" customFormat="1" ht="15" customHeight="1" x14ac:dyDescent="0.25">
      <c r="A22" s="8" t="s">
        <v>41</v>
      </c>
      <c r="B22" s="8" t="s">
        <v>69</v>
      </c>
      <c r="C22" s="9">
        <v>44295</v>
      </c>
      <c r="D22" s="9">
        <v>44309</v>
      </c>
      <c r="E22" s="10">
        <v>2788.2</v>
      </c>
      <c r="F22" s="10">
        <v>2616.73</v>
      </c>
      <c r="G22" s="10">
        <v>0</v>
      </c>
      <c r="H22" s="9">
        <v>44314</v>
      </c>
      <c r="I22" s="10">
        <v>2616.73</v>
      </c>
      <c r="J22" s="28">
        <f t="shared" si="1"/>
        <v>6.1498457786385403</v>
      </c>
    </row>
    <row r="23" spans="1:10" s="7" customFormat="1" ht="15" customHeight="1" x14ac:dyDescent="0.25">
      <c r="A23" s="8" t="s">
        <v>35</v>
      </c>
      <c r="B23" s="8" t="s">
        <v>68</v>
      </c>
      <c r="C23" s="9">
        <v>44295</v>
      </c>
      <c r="D23" s="9">
        <v>44305</v>
      </c>
      <c r="E23" s="10">
        <v>2179.61</v>
      </c>
      <c r="F23" s="10">
        <v>2045.56</v>
      </c>
      <c r="G23" s="10">
        <v>2045.56</v>
      </c>
      <c r="H23" s="9"/>
      <c r="I23" s="10"/>
      <c r="J23" s="28">
        <f t="shared" ref="J23:J25" si="2">(((E23-F23)*100)/E23)</f>
        <v>6.1501828308734208</v>
      </c>
    </row>
    <row r="24" spans="1:10" s="7" customFormat="1" ht="15" customHeight="1" x14ac:dyDescent="0.25">
      <c r="A24" s="8" t="s">
        <v>35</v>
      </c>
      <c r="B24" s="8" t="s">
        <v>67</v>
      </c>
      <c r="C24" s="9">
        <v>44295</v>
      </c>
      <c r="D24" s="9">
        <v>44305</v>
      </c>
      <c r="E24" s="10">
        <v>3742.88</v>
      </c>
      <c r="F24" s="10">
        <v>3512.69</v>
      </c>
      <c r="G24" s="10">
        <v>3512.69</v>
      </c>
      <c r="H24" s="9"/>
      <c r="I24" s="10"/>
      <c r="J24" s="28">
        <f t="shared" si="2"/>
        <v>6.1500769460949876</v>
      </c>
    </row>
    <row r="25" spans="1:10" s="7" customFormat="1" ht="15" customHeight="1" x14ac:dyDescent="0.25">
      <c r="A25" s="8" t="s">
        <v>35</v>
      </c>
      <c r="B25" s="8" t="s">
        <v>66</v>
      </c>
      <c r="C25" s="9">
        <v>44295</v>
      </c>
      <c r="D25" s="9">
        <v>44305</v>
      </c>
      <c r="E25" s="10">
        <v>345.95</v>
      </c>
      <c r="F25" s="10">
        <v>329.86</v>
      </c>
      <c r="G25" s="10">
        <v>329.86</v>
      </c>
      <c r="H25" s="9"/>
      <c r="I25" s="10"/>
      <c r="J25" s="27">
        <f t="shared" si="2"/>
        <v>4.6509611215493498</v>
      </c>
    </row>
    <row r="26" spans="1:10" s="7" customFormat="1" ht="15" customHeight="1" x14ac:dyDescent="0.25">
      <c r="A26" s="8" t="s">
        <v>20</v>
      </c>
      <c r="B26" s="8" t="s">
        <v>65</v>
      </c>
      <c r="C26" s="9">
        <v>44295</v>
      </c>
      <c r="D26" s="9">
        <v>44312</v>
      </c>
      <c r="E26" s="10">
        <v>1046.56</v>
      </c>
      <c r="F26" s="10">
        <v>982.19</v>
      </c>
      <c r="G26" s="10">
        <v>0</v>
      </c>
      <c r="H26" s="9">
        <v>44312</v>
      </c>
      <c r="I26" s="10">
        <v>982.19</v>
      </c>
      <c r="J26" s="28">
        <f t="shared" si="1"/>
        <v>6.1506268154716306</v>
      </c>
    </row>
    <row r="27" spans="1:10" s="7" customFormat="1" ht="15" customHeight="1" x14ac:dyDescent="0.25">
      <c r="A27" s="8" t="s">
        <v>20</v>
      </c>
      <c r="B27" s="8" t="s">
        <v>64</v>
      </c>
      <c r="C27" s="9">
        <v>44298</v>
      </c>
      <c r="D27" s="9">
        <v>44313</v>
      </c>
      <c r="E27" s="10">
        <v>125803.07</v>
      </c>
      <c r="F27" s="10">
        <v>118066.18</v>
      </c>
      <c r="G27" s="10">
        <v>0</v>
      </c>
      <c r="H27" s="9">
        <v>44312</v>
      </c>
      <c r="I27" s="10">
        <v>118066.18</v>
      </c>
      <c r="J27" s="28">
        <f t="shared" si="1"/>
        <v>6.150000949897338</v>
      </c>
    </row>
    <row r="28" spans="1:10" s="7" customFormat="1" ht="15" customHeight="1" x14ac:dyDescent="0.25">
      <c r="A28" s="8" t="s">
        <v>6</v>
      </c>
      <c r="B28" s="8" t="s">
        <v>63</v>
      </c>
      <c r="C28" s="9">
        <v>44298</v>
      </c>
      <c r="D28" s="9">
        <v>44323</v>
      </c>
      <c r="E28" s="10">
        <v>4781.33</v>
      </c>
      <c r="F28" s="10">
        <v>4487.28</v>
      </c>
      <c r="G28" s="10">
        <v>0</v>
      </c>
      <c r="H28" s="9">
        <v>44309</v>
      </c>
      <c r="I28" s="10">
        <v>4487.28</v>
      </c>
      <c r="J28" s="28">
        <f t="shared" si="1"/>
        <v>6.1499624581444952</v>
      </c>
    </row>
    <row r="29" spans="1:10" s="7" customFormat="1" ht="15" customHeight="1" x14ac:dyDescent="0.25">
      <c r="A29" s="8" t="s">
        <v>6</v>
      </c>
      <c r="B29" s="8" t="s">
        <v>62</v>
      </c>
      <c r="C29" s="9">
        <v>44298</v>
      </c>
      <c r="D29" s="9">
        <v>44323</v>
      </c>
      <c r="E29" s="10">
        <v>2357.62</v>
      </c>
      <c r="F29" s="10">
        <v>2212.63</v>
      </c>
      <c r="G29" s="10">
        <v>0</v>
      </c>
      <c r="H29" s="9">
        <v>44309</v>
      </c>
      <c r="I29" s="10">
        <v>2212.63</v>
      </c>
      <c r="J29" s="28">
        <f t="shared" si="1"/>
        <v>6.1498460311670158</v>
      </c>
    </row>
    <row r="30" spans="1:10" s="7" customFormat="1" ht="15" customHeight="1" x14ac:dyDescent="0.25">
      <c r="A30" s="8" t="s">
        <v>6</v>
      </c>
      <c r="B30" s="8" t="s">
        <v>61</v>
      </c>
      <c r="C30" s="9">
        <v>44298</v>
      </c>
      <c r="D30" s="9">
        <v>44323</v>
      </c>
      <c r="E30" s="10">
        <v>2195.83</v>
      </c>
      <c r="F30" s="10">
        <v>2060.79</v>
      </c>
      <c r="G30" s="10">
        <v>0</v>
      </c>
      <c r="H30" s="9">
        <v>44309</v>
      </c>
      <c r="I30" s="10">
        <v>2060.79</v>
      </c>
      <c r="J30" s="28">
        <f t="shared" si="1"/>
        <v>6.1498385576296872</v>
      </c>
    </row>
    <row r="31" spans="1:10" s="7" customFormat="1" ht="15" customHeight="1" x14ac:dyDescent="0.25">
      <c r="A31" s="8" t="s">
        <v>14</v>
      </c>
      <c r="B31" s="8" t="s">
        <v>60</v>
      </c>
      <c r="C31" s="9">
        <v>44298</v>
      </c>
      <c r="D31" s="9">
        <v>44313</v>
      </c>
      <c r="E31" s="10">
        <v>5397.43</v>
      </c>
      <c r="F31" s="10">
        <v>5065.5</v>
      </c>
      <c r="G31" s="10">
        <v>0</v>
      </c>
      <c r="H31" s="9">
        <v>44308</v>
      </c>
      <c r="I31" s="10">
        <v>5065.5</v>
      </c>
      <c r="J31" s="28">
        <f t="shared" si="1"/>
        <v>6.1497786909695957</v>
      </c>
    </row>
    <row r="32" spans="1:10" s="7" customFormat="1" ht="15" customHeight="1" x14ac:dyDescent="0.25">
      <c r="A32" s="8" t="s">
        <v>14</v>
      </c>
      <c r="B32" s="8" t="s">
        <v>59</v>
      </c>
      <c r="C32" s="9">
        <v>44298</v>
      </c>
      <c r="D32" s="9">
        <v>44313</v>
      </c>
      <c r="E32" s="10">
        <v>2357.62</v>
      </c>
      <c r="F32" s="10">
        <v>2212.63</v>
      </c>
      <c r="G32" s="10">
        <v>0</v>
      </c>
      <c r="H32" s="9">
        <v>44308</v>
      </c>
      <c r="I32" s="10">
        <v>2212.63</v>
      </c>
      <c r="J32" s="28">
        <f t="shared" si="1"/>
        <v>6.1498460311670158</v>
      </c>
    </row>
    <row r="33" spans="1:10" s="7" customFormat="1" ht="15" customHeight="1" x14ac:dyDescent="0.25">
      <c r="A33" s="8" t="s">
        <v>9</v>
      </c>
      <c r="B33" s="8" t="s">
        <v>58</v>
      </c>
      <c r="C33" s="9">
        <v>44298</v>
      </c>
      <c r="D33" s="9">
        <v>44328</v>
      </c>
      <c r="E33" s="10">
        <v>156698.87</v>
      </c>
      <c r="F33" s="10">
        <v>147061.89000000001</v>
      </c>
      <c r="G33" s="10">
        <v>147061.89000000001</v>
      </c>
      <c r="H33" s="9"/>
      <c r="I33" s="10"/>
      <c r="J33" s="28">
        <f t="shared" ref="J33:J36" si="3">(((E33-F33)*100)/E33)</f>
        <v>6.1499996777258072</v>
      </c>
    </row>
    <row r="34" spans="1:10" s="7" customFormat="1" ht="15" customHeight="1" x14ac:dyDescent="0.25">
      <c r="A34" s="8" t="s">
        <v>36</v>
      </c>
      <c r="B34" s="8" t="s">
        <v>57</v>
      </c>
      <c r="C34" s="9">
        <v>44299</v>
      </c>
      <c r="D34" s="9">
        <v>44341</v>
      </c>
      <c r="E34" s="10">
        <v>616.16</v>
      </c>
      <c r="F34" s="10">
        <v>587.51</v>
      </c>
      <c r="G34" s="10">
        <v>587.51</v>
      </c>
      <c r="H34" s="9"/>
      <c r="I34" s="10"/>
      <c r="J34" s="27">
        <f t="shared" si="3"/>
        <v>4.6497662944689653</v>
      </c>
    </row>
    <row r="35" spans="1:10" s="7" customFormat="1" ht="15" customHeight="1" x14ac:dyDescent="0.25">
      <c r="A35" s="8" t="s">
        <v>42</v>
      </c>
      <c r="B35" s="8" t="s">
        <v>56</v>
      </c>
      <c r="C35" s="9">
        <v>44299</v>
      </c>
      <c r="D35" s="9">
        <v>44314</v>
      </c>
      <c r="E35" s="10">
        <v>3026.24</v>
      </c>
      <c r="F35" s="10">
        <v>2840.13</v>
      </c>
      <c r="G35" s="10">
        <v>2840.13</v>
      </c>
      <c r="H35" s="9"/>
      <c r="I35" s="10"/>
      <c r="J35" s="28">
        <f t="shared" si="3"/>
        <v>6.1498757534101616</v>
      </c>
    </row>
    <row r="36" spans="1:10" s="7" customFormat="1" ht="15" customHeight="1" x14ac:dyDescent="0.25">
      <c r="A36" s="8" t="s">
        <v>35</v>
      </c>
      <c r="B36" s="8" t="s">
        <v>55</v>
      </c>
      <c r="C36" s="9">
        <v>44299</v>
      </c>
      <c r="D36" s="9">
        <v>44309</v>
      </c>
      <c r="E36" s="10">
        <v>385562.84</v>
      </c>
      <c r="F36" s="10">
        <v>361850.72</v>
      </c>
      <c r="G36" s="10">
        <v>361850.72</v>
      </c>
      <c r="H36" s="9"/>
      <c r="I36" s="10"/>
      <c r="J36" s="28">
        <f t="shared" si="3"/>
        <v>6.150001384988256</v>
      </c>
    </row>
    <row r="37" spans="1:10" s="7" customFormat="1" ht="15" customHeight="1" x14ac:dyDescent="0.25">
      <c r="A37" s="8" t="s">
        <v>33</v>
      </c>
      <c r="B37" s="8" t="s">
        <v>54</v>
      </c>
      <c r="C37" s="9">
        <v>44299</v>
      </c>
      <c r="D37" s="9">
        <v>44314</v>
      </c>
      <c r="E37" s="10">
        <v>1082.9000000000001</v>
      </c>
      <c r="F37" s="10">
        <v>1016.3</v>
      </c>
      <c r="G37" s="10">
        <v>0</v>
      </c>
      <c r="H37" s="9">
        <v>44309</v>
      </c>
      <c r="I37" s="10">
        <v>1016.31</v>
      </c>
      <c r="J37" s="28">
        <f t="shared" si="1"/>
        <v>6.1492289223381791</v>
      </c>
    </row>
    <row r="38" spans="1:10" s="7" customFormat="1" ht="15" customHeight="1" x14ac:dyDescent="0.25">
      <c r="A38" s="8" t="s">
        <v>34</v>
      </c>
      <c r="B38" s="8" t="s">
        <v>53</v>
      </c>
      <c r="C38" s="9">
        <v>44299</v>
      </c>
      <c r="D38" s="9">
        <v>44314</v>
      </c>
      <c r="E38" s="10">
        <v>1516.06</v>
      </c>
      <c r="F38" s="10">
        <v>1422.83</v>
      </c>
      <c r="G38" s="10">
        <v>0</v>
      </c>
      <c r="H38" s="9">
        <v>44312</v>
      </c>
      <c r="I38" s="10">
        <v>1422.82</v>
      </c>
      <c r="J38" s="28">
        <f t="shared" si="1"/>
        <v>6.1501523686397634</v>
      </c>
    </row>
    <row r="39" spans="1:10" s="7" customFormat="1" ht="15" customHeight="1" x14ac:dyDescent="0.25">
      <c r="A39" s="8" t="s">
        <v>2</v>
      </c>
      <c r="B39" s="8" t="s">
        <v>52</v>
      </c>
      <c r="C39" s="9">
        <v>44300</v>
      </c>
      <c r="D39" s="9">
        <v>44320</v>
      </c>
      <c r="E39" s="10">
        <v>4480</v>
      </c>
      <c r="F39" s="10">
        <v>4204.4799999999996</v>
      </c>
      <c r="G39" s="10">
        <v>4204.4799999999996</v>
      </c>
      <c r="H39" s="9"/>
      <c r="I39" s="10"/>
      <c r="J39" s="28">
        <f t="shared" ref="J39:J41" si="4">(((E39-F39)*100)/E39)</f>
        <v>6.1500000000000101</v>
      </c>
    </row>
    <row r="40" spans="1:10" s="7" customFormat="1" ht="15" customHeight="1" x14ac:dyDescent="0.25">
      <c r="A40" s="8" t="s">
        <v>18</v>
      </c>
      <c r="B40" s="8" t="s">
        <v>51</v>
      </c>
      <c r="C40" s="9">
        <v>44300</v>
      </c>
      <c r="D40" s="9">
        <v>44315</v>
      </c>
      <c r="E40" s="10">
        <v>33272.04</v>
      </c>
      <c r="F40" s="10">
        <v>31225.81</v>
      </c>
      <c r="G40" s="10">
        <v>31225.81</v>
      </c>
      <c r="H40" s="9"/>
      <c r="I40" s="10"/>
      <c r="J40" s="28">
        <f t="shared" si="4"/>
        <v>6.1499986174577792</v>
      </c>
    </row>
    <row r="41" spans="1:10" s="7" customFormat="1" ht="15" customHeight="1" x14ac:dyDescent="0.25">
      <c r="A41" s="8" t="s">
        <v>38</v>
      </c>
      <c r="B41" s="8" t="s">
        <v>50</v>
      </c>
      <c r="C41" s="9">
        <v>44300</v>
      </c>
      <c r="D41" s="9">
        <v>44315</v>
      </c>
      <c r="E41" s="10">
        <v>179073.83</v>
      </c>
      <c r="F41" s="10">
        <v>168060.79</v>
      </c>
      <c r="G41" s="10">
        <v>168060.79</v>
      </c>
      <c r="H41" s="9"/>
      <c r="I41" s="10"/>
      <c r="J41" s="28">
        <f t="shared" si="4"/>
        <v>6.1499996956562439</v>
      </c>
    </row>
    <row r="42" spans="1:10" s="7" customFormat="1" ht="15" customHeight="1" x14ac:dyDescent="0.25">
      <c r="A42" s="8" t="s">
        <v>19</v>
      </c>
      <c r="B42" s="8" t="s">
        <v>49</v>
      </c>
      <c r="C42" s="9">
        <v>44301</v>
      </c>
      <c r="D42" s="9">
        <v>44316</v>
      </c>
      <c r="E42" s="10">
        <v>3813.49</v>
      </c>
      <c r="F42" s="10">
        <v>3578.97</v>
      </c>
      <c r="G42" s="10">
        <v>0</v>
      </c>
      <c r="H42" s="9">
        <v>44309</v>
      </c>
      <c r="I42" s="10">
        <v>3578.97</v>
      </c>
      <c r="J42" s="28">
        <f t="shared" si="1"/>
        <v>6.1497473442961699</v>
      </c>
    </row>
    <row r="43" spans="1:10" s="7" customFormat="1" ht="15" customHeight="1" x14ac:dyDescent="0.25">
      <c r="A43" s="8" t="s">
        <v>19</v>
      </c>
      <c r="B43" s="8" t="s">
        <v>48</v>
      </c>
      <c r="C43" s="9">
        <v>44301</v>
      </c>
      <c r="D43" s="9">
        <v>44316</v>
      </c>
      <c r="E43" s="10">
        <v>1065.32</v>
      </c>
      <c r="F43" s="10">
        <v>999.81</v>
      </c>
      <c r="G43" s="10">
        <v>0</v>
      </c>
      <c r="H43" s="9">
        <v>44309</v>
      </c>
      <c r="I43" s="10">
        <v>999.81</v>
      </c>
      <c r="J43" s="28">
        <f t="shared" si="1"/>
        <v>6.1493260241054326</v>
      </c>
    </row>
    <row r="44" spans="1:10" s="7" customFormat="1" ht="15" customHeight="1" x14ac:dyDescent="0.25">
      <c r="A44" s="8" t="s">
        <v>31</v>
      </c>
      <c r="B44" s="8" t="s">
        <v>47</v>
      </c>
      <c r="C44" s="9">
        <v>44305</v>
      </c>
      <c r="D44" s="9">
        <v>44312</v>
      </c>
      <c r="E44" s="10">
        <v>8389.18</v>
      </c>
      <c r="F44" s="10">
        <v>7873.24</v>
      </c>
      <c r="G44" s="10">
        <v>7873.24</v>
      </c>
      <c r="H44" s="9"/>
      <c r="I44" s="10"/>
      <c r="J44" s="28">
        <f>(((E44-F44)*100)/E44)</f>
        <v>6.1500647262306982</v>
      </c>
    </row>
    <row r="45" spans="1:10" ht="15" customHeight="1" x14ac:dyDescent="0.25">
      <c r="A45" s="4" t="s">
        <v>37</v>
      </c>
      <c r="B45" s="4"/>
      <c r="C45" s="4"/>
      <c r="D45" s="4"/>
      <c r="E45" s="5">
        <f>SUM(E4:E44)</f>
        <v>1250728.21</v>
      </c>
      <c r="F45" s="5">
        <f>SUM(F4:F44)</f>
        <v>1170094.2100000002</v>
      </c>
      <c r="G45" s="5">
        <f>SUM(G4:G44)</f>
        <v>962143.44000000006</v>
      </c>
      <c r="H45" s="5"/>
      <c r="I45" s="5">
        <f>SUM(I4:I44)</f>
        <v>207950.76</v>
      </c>
      <c r="J45" s="25"/>
    </row>
    <row r="46" spans="1:10" ht="15" customHeight="1" thickBot="1" x14ac:dyDescent="0.3"/>
    <row r="47" spans="1:10" s="7" customFormat="1" ht="15" customHeight="1" thickBot="1" x14ac:dyDescent="0.3">
      <c r="E47" s="50" t="s">
        <v>118</v>
      </c>
      <c r="F47" s="52">
        <f>20000+5694.81</f>
        <v>25694.81</v>
      </c>
    </row>
    <row r="48" spans="1:10" s="7" customFormat="1" ht="15" customHeight="1" thickBot="1" x14ac:dyDescent="0.3">
      <c r="E48" s="51"/>
      <c r="F48" s="53"/>
    </row>
    <row r="49" spans="5:6" s="7" customFormat="1" ht="15" customHeight="1" thickBot="1" x14ac:dyDescent="0.3">
      <c r="E49" s="50" t="s">
        <v>119</v>
      </c>
      <c r="F49" s="52">
        <f>E45+F47</f>
        <v>1276423.02</v>
      </c>
    </row>
    <row r="50" spans="5:6" ht="15" customHeight="1" thickBot="1" x14ac:dyDescent="0.3">
      <c r="F50" s="53"/>
    </row>
    <row r="51" spans="5:6" ht="15" customHeight="1" x14ac:dyDescent="0.25">
      <c r="E51" s="44" t="s">
        <v>112</v>
      </c>
      <c r="F51" s="45">
        <f>E45-E34-E25-E12-E8</f>
        <v>1248964.3700000001</v>
      </c>
    </row>
    <row r="52" spans="5:6" ht="15" customHeight="1" thickBot="1" x14ac:dyDescent="0.3">
      <c r="E52" s="46" t="s">
        <v>113</v>
      </c>
      <c r="F52" s="47">
        <f>F51*1.5%</f>
        <v>18734.465550000001</v>
      </c>
    </row>
    <row r="53" spans="5:6" ht="15" customHeight="1" x14ac:dyDescent="0.25">
      <c r="E53" s="44" t="s">
        <v>114</v>
      </c>
      <c r="F53" s="45">
        <f>E45</f>
        <v>1250728.21</v>
      </c>
    </row>
    <row r="54" spans="5:6" ht="15" customHeight="1" x14ac:dyDescent="0.25">
      <c r="E54" s="48" t="s">
        <v>115</v>
      </c>
      <c r="F54" s="49">
        <f>F53*0.65%</f>
        <v>8129.733365</v>
      </c>
    </row>
    <row r="55" spans="5:6" ht="15" customHeight="1" x14ac:dyDescent="0.25">
      <c r="E55" s="48" t="s">
        <v>116</v>
      </c>
      <c r="F55" s="49">
        <f>F53*3%</f>
        <v>37521.846299999997</v>
      </c>
    </row>
    <row r="56" spans="5:6" ht="15" customHeight="1" thickBot="1" x14ac:dyDescent="0.3">
      <c r="E56" s="46" t="s">
        <v>117</v>
      </c>
      <c r="F56" s="47">
        <f>F53*1%</f>
        <v>12507.2821</v>
      </c>
    </row>
  </sheetData>
  <sortState xmlns:xlrd2="http://schemas.microsoft.com/office/spreadsheetml/2017/richdata2" ref="A4:I44">
    <sortCondition ref="B4:B44"/>
  </sortState>
  <mergeCells count="2">
    <mergeCell ref="A1:J1"/>
    <mergeCell ref="A2:J2"/>
  </mergeCells>
  <pageMargins left="0.25" right="0.25" top="0.75" bottom="0.75" header="0.3" footer="0.3"/>
  <pageSetup paperSize="9" scale="5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H48"/>
  <sheetViews>
    <sheetView zoomScaleNormal="100" workbookViewId="0">
      <selection activeCell="K15" sqref="K15"/>
    </sheetView>
  </sheetViews>
  <sheetFormatPr defaultColWidth="9.140625" defaultRowHeight="15" customHeight="1" x14ac:dyDescent="0.25"/>
  <cols>
    <col min="1" max="1" width="64.85546875" bestFit="1" customWidth="1"/>
    <col min="2" max="2" width="17.28515625" bestFit="1" customWidth="1"/>
    <col min="3" max="3" width="13.7109375" bestFit="1" customWidth="1"/>
    <col min="4" max="4" width="11.5703125" customWidth="1"/>
    <col min="5" max="5" width="13.140625" bestFit="1" customWidth="1"/>
    <col min="6" max="6" width="13.28515625" bestFit="1" customWidth="1"/>
    <col min="7" max="7" width="21" bestFit="1" customWidth="1"/>
    <col min="8" max="8" width="22.140625" bestFit="1" customWidth="1"/>
  </cols>
  <sheetData>
    <row r="1" spans="1:8" ht="15" customHeight="1" x14ac:dyDescent="0.25">
      <c r="A1" s="35" t="s">
        <v>27</v>
      </c>
      <c r="B1" s="36"/>
      <c r="C1" s="36"/>
      <c r="D1" s="36"/>
      <c r="E1" s="36"/>
      <c r="F1" s="36"/>
      <c r="G1" s="36"/>
      <c r="H1" s="37"/>
    </row>
    <row r="2" spans="1:8" x14ac:dyDescent="0.25">
      <c r="A2" s="38" t="s">
        <v>110</v>
      </c>
      <c r="B2" s="39"/>
      <c r="C2" s="39"/>
      <c r="D2" s="39"/>
      <c r="E2" s="39"/>
      <c r="F2" s="39"/>
      <c r="G2" s="39"/>
      <c r="H2" s="40"/>
    </row>
    <row r="3" spans="1:8" ht="15" customHeight="1" thickBot="1" x14ac:dyDescent="0.3">
      <c r="A3" s="41"/>
      <c r="B3" s="42"/>
      <c r="C3" s="42"/>
      <c r="D3" s="42"/>
      <c r="E3" s="42"/>
      <c r="F3" s="42"/>
      <c r="G3" s="42"/>
      <c r="H3" s="43"/>
    </row>
    <row r="4" spans="1:8" ht="21.75" thickBot="1" x14ac:dyDescent="0.3">
      <c r="A4" s="1" t="s">
        <v>17</v>
      </c>
      <c r="B4" s="2" t="s">
        <v>30</v>
      </c>
      <c r="C4" s="2" t="s">
        <v>8</v>
      </c>
      <c r="D4" s="2" t="s">
        <v>13</v>
      </c>
      <c r="E4" s="2" t="s">
        <v>24</v>
      </c>
      <c r="F4" s="2" t="s">
        <v>16</v>
      </c>
      <c r="G4" s="2" t="s">
        <v>11</v>
      </c>
      <c r="H4" s="3" t="s">
        <v>0</v>
      </c>
    </row>
    <row r="5" spans="1:8" s="7" customFormat="1" ht="20.100000000000001" customHeight="1" x14ac:dyDescent="0.25">
      <c r="A5" s="8" t="s">
        <v>40</v>
      </c>
      <c r="B5" s="8" t="s">
        <v>46</v>
      </c>
      <c r="C5" s="9">
        <v>44228</v>
      </c>
      <c r="D5" s="9">
        <v>44243</v>
      </c>
      <c r="E5" s="10">
        <v>7806.18</v>
      </c>
      <c r="F5" s="10">
        <v>7326.1</v>
      </c>
      <c r="G5" s="9">
        <v>44287</v>
      </c>
      <c r="H5" s="10">
        <v>7326.1</v>
      </c>
    </row>
    <row r="6" spans="1:8" s="7" customFormat="1" ht="20.100000000000001" customHeight="1" x14ac:dyDescent="0.25">
      <c r="A6" s="8" t="s">
        <v>31</v>
      </c>
      <c r="B6" s="8" t="s">
        <v>90</v>
      </c>
      <c r="C6" s="9">
        <v>44277</v>
      </c>
      <c r="D6" s="9">
        <v>44284</v>
      </c>
      <c r="E6" s="10">
        <v>12778.3</v>
      </c>
      <c r="F6" s="10">
        <v>11992.44</v>
      </c>
      <c r="G6" s="9">
        <v>44291</v>
      </c>
      <c r="H6" s="10">
        <v>11992.44</v>
      </c>
    </row>
    <row r="7" spans="1:8" s="7" customFormat="1" ht="20.100000000000001" customHeight="1" x14ac:dyDescent="0.25">
      <c r="A7" s="8" t="s">
        <v>21</v>
      </c>
      <c r="B7" s="8" t="s">
        <v>101</v>
      </c>
      <c r="C7" s="9">
        <v>44264</v>
      </c>
      <c r="D7" s="9">
        <v>44271</v>
      </c>
      <c r="E7" s="10">
        <v>35047.39</v>
      </c>
      <c r="F7" s="10">
        <v>32891.980000000003</v>
      </c>
      <c r="G7" s="9">
        <v>44291</v>
      </c>
      <c r="H7" s="10">
        <v>32891.980000000003</v>
      </c>
    </row>
    <row r="8" spans="1:8" s="7" customFormat="1" ht="20.100000000000001" customHeight="1" x14ac:dyDescent="0.25">
      <c r="A8" s="8" t="s">
        <v>2</v>
      </c>
      <c r="B8" s="8" t="s">
        <v>102</v>
      </c>
      <c r="C8" s="9">
        <v>44264</v>
      </c>
      <c r="D8" s="9">
        <v>44284</v>
      </c>
      <c r="E8" s="10">
        <v>129927.66</v>
      </c>
      <c r="F8" s="10">
        <v>121937.11</v>
      </c>
      <c r="G8" s="9">
        <v>44291</v>
      </c>
      <c r="H8" s="10">
        <v>121937.11</v>
      </c>
    </row>
    <row r="9" spans="1:8" s="7" customFormat="1" ht="20.100000000000001" customHeight="1" x14ac:dyDescent="0.25">
      <c r="A9" s="14" t="s">
        <v>44</v>
      </c>
      <c r="B9" s="14" t="s">
        <v>108</v>
      </c>
      <c r="C9" s="15">
        <v>44145</v>
      </c>
      <c r="D9" s="15">
        <v>44165</v>
      </c>
      <c r="E9" s="16">
        <v>922</v>
      </c>
      <c r="F9" s="16">
        <v>865.3</v>
      </c>
      <c r="G9" s="15">
        <v>44293</v>
      </c>
      <c r="H9" s="16">
        <v>865.3</v>
      </c>
    </row>
    <row r="10" spans="1:8" s="7" customFormat="1" ht="20.100000000000001" customHeight="1" x14ac:dyDescent="0.25">
      <c r="A10" s="8" t="s">
        <v>36</v>
      </c>
      <c r="B10" s="8" t="s">
        <v>107</v>
      </c>
      <c r="C10" s="9">
        <v>44259</v>
      </c>
      <c r="D10" s="9">
        <v>44301</v>
      </c>
      <c r="E10" s="10">
        <v>3696.98</v>
      </c>
      <c r="F10" s="10">
        <v>3469.62</v>
      </c>
      <c r="G10" s="9">
        <v>44298</v>
      </c>
      <c r="H10" s="10">
        <v>3469.62</v>
      </c>
    </row>
    <row r="11" spans="1:8" s="7" customFormat="1" ht="20.100000000000001" customHeight="1" x14ac:dyDescent="0.25">
      <c r="A11" s="8" t="s">
        <v>28</v>
      </c>
      <c r="B11" s="8" t="s">
        <v>93</v>
      </c>
      <c r="C11" s="9">
        <v>44272</v>
      </c>
      <c r="D11" s="9">
        <v>44300</v>
      </c>
      <c r="E11" s="10">
        <v>1771.81</v>
      </c>
      <c r="F11" s="10">
        <v>1662.84</v>
      </c>
      <c r="G11" s="9">
        <v>44300</v>
      </c>
      <c r="H11" s="10">
        <v>1662.84</v>
      </c>
    </row>
    <row r="12" spans="1:8" s="7" customFormat="1" ht="20.100000000000001" customHeight="1" x14ac:dyDescent="0.25">
      <c r="A12" s="11" t="s">
        <v>23</v>
      </c>
      <c r="B12" s="11" t="s">
        <v>94</v>
      </c>
      <c r="C12" s="12">
        <v>44272</v>
      </c>
      <c r="D12" s="12">
        <v>44300</v>
      </c>
      <c r="E12" s="13">
        <v>701.51</v>
      </c>
      <c r="F12" s="13">
        <v>658.36</v>
      </c>
      <c r="G12" s="12">
        <v>44300</v>
      </c>
      <c r="H12" s="13">
        <v>658.36</v>
      </c>
    </row>
    <row r="13" spans="1:8" s="7" customFormat="1" ht="20.100000000000001" customHeight="1" x14ac:dyDescent="0.25">
      <c r="A13" s="11" t="s">
        <v>5</v>
      </c>
      <c r="B13" s="11" t="s">
        <v>95</v>
      </c>
      <c r="C13" s="12">
        <v>44272</v>
      </c>
      <c r="D13" s="12">
        <v>44300</v>
      </c>
      <c r="E13" s="13">
        <v>4076.78</v>
      </c>
      <c r="F13" s="13">
        <v>3826.06</v>
      </c>
      <c r="G13" s="12">
        <v>44300</v>
      </c>
      <c r="H13" s="13">
        <v>3826.06</v>
      </c>
    </row>
    <row r="14" spans="1:8" s="7" customFormat="1" ht="20.100000000000001" customHeight="1" x14ac:dyDescent="0.25">
      <c r="A14" s="8" t="s">
        <v>39</v>
      </c>
      <c r="B14" s="8" t="s">
        <v>96</v>
      </c>
      <c r="C14" s="9">
        <v>44272</v>
      </c>
      <c r="D14" s="9">
        <v>44300</v>
      </c>
      <c r="E14" s="10">
        <v>1571.38</v>
      </c>
      <c r="F14" s="10">
        <v>1474.75</v>
      </c>
      <c r="G14" s="9">
        <v>44300</v>
      </c>
      <c r="H14" s="10">
        <v>1474.75</v>
      </c>
    </row>
    <row r="15" spans="1:8" s="7" customFormat="1" ht="20.100000000000001" customHeight="1" x14ac:dyDescent="0.25">
      <c r="A15" s="8" t="s">
        <v>12</v>
      </c>
      <c r="B15" s="8" t="s">
        <v>97</v>
      </c>
      <c r="C15" s="9">
        <v>44272</v>
      </c>
      <c r="D15" s="9">
        <v>44300</v>
      </c>
      <c r="E15" s="10">
        <v>1535.31</v>
      </c>
      <c r="F15" s="10">
        <v>1440.89</v>
      </c>
      <c r="G15" s="9">
        <v>44300</v>
      </c>
      <c r="H15" s="10">
        <v>1440.89</v>
      </c>
    </row>
    <row r="16" spans="1:8" s="7" customFormat="1" ht="20.100000000000001" customHeight="1" x14ac:dyDescent="0.25">
      <c r="A16" s="8" t="s">
        <v>22</v>
      </c>
      <c r="B16" s="8" t="s">
        <v>98</v>
      </c>
      <c r="C16" s="9">
        <v>44272</v>
      </c>
      <c r="D16" s="9">
        <v>44300</v>
      </c>
      <c r="E16" s="10">
        <v>300.64999999999998</v>
      </c>
      <c r="F16" s="10">
        <v>286.67</v>
      </c>
      <c r="G16" s="9">
        <v>44300</v>
      </c>
      <c r="H16" s="10">
        <v>286.67</v>
      </c>
    </row>
    <row r="17" spans="1:8" s="7" customFormat="1" ht="20.100000000000001" customHeight="1" x14ac:dyDescent="0.25">
      <c r="A17" s="8" t="s">
        <v>15</v>
      </c>
      <c r="B17" s="8" t="s">
        <v>87</v>
      </c>
      <c r="C17" s="9">
        <v>44291</v>
      </c>
      <c r="D17" s="9">
        <v>44312</v>
      </c>
      <c r="E17" s="10">
        <v>8459.14</v>
      </c>
      <c r="F17" s="10">
        <v>7938.91</v>
      </c>
      <c r="G17" s="9">
        <v>44301</v>
      </c>
      <c r="H17" s="10">
        <v>7938.9</v>
      </c>
    </row>
    <row r="18" spans="1:8" s="7" customFormat="1" ht="20.100000000000001" customHeight="1" x14ac:dyDescent="0.25">
      <c r="A18" s="8" t="s">
        <v>9</v>
      </c>
      <c r="B18" s="8" t="s">
        <v>100</v>
      </c>
      <c r="C18" s="9">
        <v>44267</v>
      </c>
      <c r="D18" s="9">
        <v>44295</v>
      </c>
      <c r="E18" s="10">
        <v>155459.32999999999</v>
      </c>
      <c r="F18" s="10">
        <v>145898.57999999999</v>
      </c>
      <c r="G18" s="9">
        <v>44301</v>
      </c>
      <c r="H18" s="10">
        <v>145898.57999999999</v>
      </c>
    </row>
    <row r="19" spans="1:8" s="7" customFormat="1" ht="20.100000000000001" customHeight="1" x14ac:dyDescent="0.25">
      <c r="A19" s="8" t="s">
        <v>1</v>
      </c>
      <c r="B19" s="8" t="s">
        <v>75</v>
      </c>
      <c r="C19" s="9">
        <v>44294</v>
      </c>
      <c r="D19" s="9">
        <v>44309</v>
      </c>
      <c r="E19" s="10">
        <v>6766.91</v>
      </c>
      <c r="F19" s="10">
        <v>6350.75</v>
      </c>
      <c r="G19" s="9">
        <v>44302</v>
      </c>
      <c r="H19" s="10">
        <v>6350.75</v>
      </c>
    </row>
    <row r="20" spans="1:8" s="7" customFormat="1" ht="20.100000000000001" customHeight="1" x14ac:dyDescent="0.25">
      <c r="A20" s="8" t="s">
        <v>88</v>
      </c>
      <c r="B20" s="8" t="s">
        <v>89</v>
      </c>
      <c r="C20" s="9">
        <v>44287</v>
      </c>
      <c r="D20" s="9">
        <v>44302</v>
      </c>
      <c r="E20" s="10">
        <v>4750</v>
      </c>
      <c r="F20" s="10">
        <v>4457.87</v>
      </c>
      <c r="G20" s="9">
        <v>44302</v>
      </c>
      <c r="H20" s="10">
        <v>4457.87</v>
      </c>
    </row>
    <row r="21" spans="1:8" s="7" customFormat="1" ht="20.100000000000001" customHeight="1" x14ac:dyDescent="0.25">
      <c r="A21" s="8" t="s">
        <v>7</v>
      </c>
      <c r="B21" s="8" t="s">
        <v>73</v>
      </c>
      <c r="C21" s="9">
        <v>44294</v>
      </c>
      <c r="D21" s="9">
        <v>44309</v>
      </c>
      <c r="E21" s="10">
        <v>8883</v>
      </c>
      <c r="F21" s="10">
        <v>8336.7000000000007</v>
      </c>
      <c r="G21" s="9">
        <v>44306</v>
      </c>
      <c r="H21" s="10">
        <v>8336.7000000000007</v>
      </c>
    </row>
    <row r="22" spans="1:8" s="7" customFormat="1" ht="20.100000000000001" customHeight="1" x14ac:dyDescent="0.25">
      <c r="A22" s="8" t="s">
        <v>10</v>
      </c>
      <c r="B22" s="8" t="s">
        <v>74</v>
      </c>
      <c r="C22" s="9">
        <v>44294</v>
      </c>
      <c r="D22" s="9">
        <v>44305</v>
      </c>
      <c r="E22" s="10">
        <v>17388</v>
      </c>
      <c r="F22" s="10">
        <v>16318.64</v>
      </c>
      <c r="G22" s="9">
        <v>44306</v>
      </c>
      <c r="H22" s="10">
        <v>16318.64</v>
      </c>
    </row>
    <row r="23" spans="1:8" s="7" customFormat="1" ht="20.100000000000001" customHeight="1" x14ac:dyDescent="0.25">
      <c r="A23" s="11" t="s">
        <v>14</v>
      </c>
      <c r="B23" s="11" t="s">
        <v>59</v>
      </c>
      <c r="C23" s="12">
        <v>44298</v>
      </c>
      <c r="D23" s="12">
        <v>44313</v>
      </c>
      <c r="E23" s="13">
        <v>2357.62</v>
      </c>
      <c r="F23" s="13">
        <v>2212.63</v>
      </c>
      <c r="G23" s="12">
        <v>44308</v>
      </c>
      <c r="H23" s="13">
        <v>2212.63</v>
      </c>
    </row>
    <row r="24" spans="1:8" s="7" customFormat="1" ht="20.100000000000001" customHeight="1" x14ac:dyDescent="0.25">
      <c r="A24" s="11" t="s">
        <v>14</v>
      </c>
      <c r="B24" s="11" t="s">
        <v>60</v>
      </c>
      <c r="C24" s="12">
        <v>44298</v>
      </c>
      <c r="D24" s="12">
        <v>44313</v>
      </c>
      <c r="E24" s="13">
        <v>5397.43</v>
      </c>
      <c r="F24" s="13">
        <v>5065.5</v>
      </c>
      <c r="G24" s="12">
        <v>44308</v>
      </c>
      <c r="H24" s="13">
        <v>5065.5</v>
      </c>
    </row>
    <row r="25" spans="1:8" s="7" customFormat="1" ht="20.100000000000001" customHeight="1" x14ac:dyDescent="0.25">
      <c r="A25" s="8" t="s">
        <v>19</v>
      </c>
      <c r="B25" s="8" t="s">
        <v>48</v>
      </c>
      <c r="C25" s="9">
        <v>44301</v>
      </c>
      <c r="D25" s="9">
        <v>44316</v>
      </c>
      <c r="E25" s="10">
        <v>1065.32</v>
      </c>
      <c r="F25" s="10">
        <v>999.81</v>
      </c>
      <c r="G25" s="9">
        <v>44309</v>
      </c>
      <c r="H25" s="10">
        <v>999.81</v>
      </c>
    </row>
    <row r="26" spans="1:8" s="21" customFormat="1" ht="20.100000000000001" customHeight="1" x14ac:dyDescent="0.25">
      <c r="A26" s="8" t="s">
        <v>19</v>
      </c>
      <c r="B26" s="8" t="s">
        <v>49</v>
      </c>
      <c r="C26" s="9">
        <v>44301</v>
      </c>
      <c r="D26" s="9">
        <v>44316</v>
      </c>
      <c r="E26" s="10">
        <v>3813.49</v>
      </c>
      <c r="F26" s="10">
        <v>3578.97</v>
      </c>
      <c r="G26" s="9">
        <v>44309</v>
      </c>
      <c r="H26" s="10">
        <v>3578.97</v>
      </c>
    </row>
    <row r="27" spans="1:8" s="7" customFormat="1" ht="20.100000000000001" customHeight="1" x14ac:dyDescent="0.25">
      <c r="A27" s="8" t="s">
        <v>33</v>
      </c>
      <c r="B27" s="8" t="s">
        <v>54</v>
      </c>
      <c r="C27" s="9">
        <v>44299</v>
      </c>
      <c r="D27" s="9">
        <v>44314</v>
      </c>
      <c r="E27" s="10">
        <v>1082.9000000000001</v>
      </c>
      <c r="F27" s="10">
        <v>1016.3</v>
      </c>
      <c r="G27" s="9">
        <v>44309</v>
      </c>
      <c r="H27" s="10">
        <v>1016.31</v>
      </c>
    </row>
    <row r="28" spans="1:8" s="7" customFormat="1" ht="20.100000000000001" customHeight="1" x14ac:dyDescent="0.25">
      <c r="A28" s="11" t="s">
        <v>6</v>
      </c>
      <c r="B28" s="11" t="s">
        <v>61</v>
      </c>
      <c r="C28" s="12">
        <v>44298</v>
      </c>
      <c r="D28" s="12">
        <v>44323</v>
      </c>
      <c r="E28" s="13">
        <v>2195.83</v>
      </c>
      <c r="F28" s="13">
        <v>2060.79</v>
      </c>
      <c r="G28" s="12">
        <v>44309</v>
      </c>
      <c r="H28" s="13">
        <v>2060.79</v>
      </c>
    </row>
    <row r="29" spans="1:8" s="7" customFormat="1" ht="20.100000000000001" customHeight="1" x14ac:dyDescent="0.25">
      <c r="A29" s="8" t="s">
        <v>6</v>
      </c>
      <c r="B29" s="8" t="s">
        <v>62</v>
      </c>
      <c r="C29" s="9">
        <v>44298</v>
      </c>
      <c r="D29" s="9">
        <v>44323</v>
      </c>
      <c r="E29" s="10">
        <v>2357.62</v>
      </c>
      <c r="F29" s="10">
        <v>2212.63</v>
      </c>
      <c r="G29" s="9">
        <v>44309</v>
      </c>
      <c r="H29" s="10">
        <v>2212.63</v>
      </c>
    </row>
    <row r="30" spans="1:8" s="7" customFormat="1" ht="20.100000000000001" customHeight="1" x14ac:dyDescent="0.25">
      <c r="A30" s="8" t="s">
        <v>6</v>
      </c>
      <c r="B30" s="8" t="s">
        <v>63</v>
      </c>
      <c r="C30" s="9">
        <v>44298</v>
      </c>
      <c r="D30" s="9">
        <v>44323</v>
      </c>
      <c r="E30" s="10">
        <v>4781.33</v>
      </c>
      <c r="F30" s="10">
        <v>4487.28</v>
      </c>
      <c r="G30" s="9">
        <v>44309</v>
      </c>
      <c r="H30" s="10">
        <v>4487.28</v>
      </c>
    </row>
    <row r="31" spans="1:8" s="7" customFormat="1" ht="20.100000000000001" customHeight="1" x14ac:dyDescent="0.25">
      <c r="A31" s="8" t="s">
        <v>43</v>
      </c>
      <c r="B31" s="8" t="s">
        <v>45</v>
      </c>
      <c r="C31" s="9">
        <v>44228</v>
      </c>
      <c r="D31" s="9">
        <v>44246</v>
      </c>
      <c r="E31" s="10">
        <v>1215.6600000000001</v>
      </c>
      <c r="F31" s="10">
        <v>1140.9000000000001</v>
      </c>
      <c r="G31" s="9">
        <v>44309</v>
      </c>
      <c r="H31" s="10">
        <v>1140.9000000000001</v>
      </c>
    </row>
    <row r="32" spans="1:8" s="7" customFormat="1" ht="20.100000000000001" customHeight="1" x14ac:dyDescent="0.25">
      <c r="A32" s="8" t="s">
        <v>34</v>
      </c>
      <c r="B32" s="8" t="s">
        <v>53</v>
      </c>
      <c r="C32" s="9">
        <v>44299</v>
      </c>
      <c r="D32" s="9">
        <v>44314</v>
      </c>
      <c r="E32" s="10">
        <v>1516.06</v>
      </c>
      <c r="F32" s="10">
        <v>1422.83</v>
      </c>
      <c r="G32" s="9">
        <v>44312</v>
      </c>
      <c r="H32" s="10">
        <v>1422.82</v>
      </c>
    </row>
    <row r="33" spans="1:8" s="7" customFormat="1" ht="20.100000000000001" customHeight="1" x14ac:dyDescent="0.25">
      <c r="A33" s="8" t="s">
        <v>20</v>
      </c>
      <c r="B33" s="8" t="s">
        <v>64</v>
      </c>
      <c r="C33" s="9">
        <v>44298</v>
      </c>
      <c r="D33" s="9">
        <v>44313</v>
      </c>
      <c r="E33" s="10">
        <v>125803.07</v>
      </c>
      <c r="F33" s="10">
        <v>118066.18</v>
      </c>
      <c r="G33" s="9">
        <v>44312</v>
      </c>
      <c r="H33" s="10">
        <v>118066.18</v>
      </c>
    </row>
    <row r="34" spans="1:8" s="7" customFormat="1" ht="20.100000000000001" customHeight="1" x14ac:dyDescent="0.25">
      <c r="A34" s="8" t="s">
        <v>20</v>
      </c>
      <c r="B34" s="8" t="s">
        <v>65</v>
      </c>
      <c r="C34" s="9">
        <v>44295</v>
      </c>
      <c r="D34" s="9">
        <v>44312</v>
      </c>
      <c r="E34" s="10">
        <v>1046.56</v>
      </c>
      <c r="F34" s="10">
        <v>982.19</v>
      </c>
      <c r="G34" s="9">
        <v>44312</v>
      </c>
      <c r="H34" s="10">
        <v>982.19</v>
      </c>
    </row>
    <row r="35" spans="1:8" s="7" customFormat="1" ht="20.100000000000001" customHeight="1" x14ac:dyDescent="0.25">
      <c r="A35" s="8" t="s">
        <v>2</v>
      </c>
      <c r="B35" s="8" t="s">
        <v>71</v>
      </c>
      <c r="C35" s="9">
        <v>44295</v>
      </c>
      <c r="D35" s="9">
        <v>44315</v>
      </c>
      <c r="E35" s="10">
        <v>6812.5</v>
      </c>
      <c r="F35" s="10">
        <v>6393.53</v>
      </c>
      <c r="G35" s="9">
        <v>44312</v>
      </c>
      <c r="H35" s="10">
        <v>6393.53</v>
      </c>
    </row>
    <row r="36" spans="1:8" s="7" customFormat="1" ht="20.100000000000001" customHeight="1" x14ac:dyDescent="0.25">
      <c r="A36" s="14" t="s">
        <v>3</v>
      </c>
      <c r="B36" s="14" t="s">
        <v>91</v>
      </c>
      <c r="C36" s="15">
        <v>44277</v>
      </c>
      <c r="D36" s="15">
        <v>44307</v>
      </c>
      <c r="E36" s="16">
        <v>74814.210000000006</v>
      </c>
      <c r="F36" s="16">
        <v>66472.429999999993</v>
      </c>
      <c r="G36" s="15">
        <v>44312</v>
      </c>
      <c r="H36" s="16">
        <v>66472.429999999993</v>
      </c>
    </row>
    <row r="37" spans="1:8" s="7" customFormat="1" ht="20.100000000000001" customHeight="1" x14ac:dyDescent="0.25">
      <c r="A37" s="17" t="s">
        <v>2</v>
      </c>
      <c r="B37" s="17" t="s">
        <v>92</v>
      </c>
      <c r="C37" s="18">
        <v>44274</v>
      </c>
      <c r="D37" s="18">
        <v>44294</v>
      </c>
      <c r="E37" s="19">
        <v>1960</v>
      </c>
      <c r="F37" s="19">
        <v>1839.46</v>
      </c>
      <c r="G37" s="18">
        <v>44312</v>
      </c>
      <c r="H37" s="19">
        <v>1839.46</v>
      </c>
    </row>
    <row r="38" spans="1:8" s="7" customFormat="1" ht="20.100000000000001" customHeight="1" x14ac:dyDescent="0.25">
      <c r="A38" s="11" t="s">
        <v>18</v>
      </c>
      <c r="B38" s="11" t="s">
        <v>99</v>
      </c>
      <c r="C38" s="12">
        <v>44271</v>
      </c>
      <c r="D38" s="12">
        <v>44286</v>
      </c>
      <c r="E38" s="13">
        <v>36417.83</v>
      </c>
      <c r="F38" s="13">
        <v>34178.129999999997</v>
      </c>
      <c r="G38" s="12">
        <v>44312</v>
      </c>
      <c r="H38" s="13">
        <v>34178.129999999997</v>
      </c>
    </row>
    <row r="39" spans="1:8" s="7" customFormat="1" ht="20.100000000000001" customHeight="1" x14ac:dyDescent="0.25">
      <c r="A39" s="8" t="s">
        <v>41</v>
      </c>
      <c r="B39" s="8" t="s">
        <v>69</v>
      </c>
      <c r="C39" s="9">
        <v>44295</v>
      </c>
      <c r="D39" s="9">
        <v>44309</v>
      </c>
      <c r="E39" s="10">
        <v>2788.2</v>
      </c>
      <c r="F39" s="10">
        <v>2616.73</v>
      </c>
      <c r="G39" s="9">
        <v>44314</v>
      </c>
      <c r="H39" s="10">
        <v>2616.73</v>
      </c>
    </row>
    <row r="40" spans="1:8" s="7" customFormat="1" ht="20.100000000000001" customHeight="1" x14ac:dyDescent="0.25">
      <c r="A40" s="8" t="s">
        <v>32</v>
      </c>
      <c r="B40" s="8" t="s">
        <v>70</v>
      </c>
      <c r="C40" s="9">
        <v>44295</v>
      </c>
      <c r="D40" s="9">
        <v>44323</v>
      </c>
      <c r="E40" s="10">
        <v>14312.76</v>
      </c>
      <c r="F40" s="10">
        <v>13432.53</v>
      </c>
      <c r="G40" s="9">
        <v>44314</v>
      </c>
      <c r="H40" s="10">
        <v>13432.53</v>
      </c>
    </row>
    <row r="41" spans="1:8" s="7" customFormat="1" ht="20.100000000000001" customHeight="1" x14ac:dyDescent="0.25">
      <c r="A41" s="8" t="s">
        <v>35</v>
      </c>
      <c r="B41" s="8" t="s">
        <v>103</v>
      </c>
      <c r="C41" s="9">
        <v>44263</v>
      </c>
      <c r="D41" s="9">
        <v>44273</v>
      </c>
      <c r="E41" s="10">
        <v>3750</v>
      </c>
      <c r="F41" s="10">
        <v>3519.37</v>
      </c>
      <c r="G41" s="9">
        <v>44316</v>
      </c>
      <c r="H41" s="10">
        <v>3519.36</v>
      </c>
    </row>
    <row r="42" spans="1:8" s="7" customFormat="1" ht="20.100000000000001" customHeight="1" x14ac:dyDescent="0.25">
      <c r="A42" s="8" t="s">
        <v>35</v>
      </c>
      <c r="B42" s="8" t="s">
        <v>104</v>
      </c>
      <c r="C42" s="9">
        <v>44263</v>
      </c>
      <c r="D42" s="9">
        <v>44273</v>
      </c>
      <c r="E42" s="10">
        <v>3632.42</v>
      </c>
      <c r="F42" s="10">
        <v>3409.03</v>
      </c>
      <c r="G42" s="9">
        <v>44316</v>
      </c>
      <c r="H42" s="10">
        <v>3409.03</v>
      </c>
    </row>
    <row r="43" spans="1:8" s="7" customFormat="1" ht="20.100000000000001" customHeight="1" x14ac:dyDescent="0.25">
      <c r="A43" s="14" t="s">
        <v>35</v>
      </c>
      <c r="B43" s="14" t="s">
        <v>105</v>
      </c>
      <c r="C43" s="15">
        <v>44263</v>
      </c>
      <c r="D43" s="15">
        <v>44273</v>
      </c>
      <c r="E43" s="16">
        <v>8709.48</v>
      </c>
      <c r="F43" s="16">
        <v>8173.86</v>
      </c>
      <c r="G43" s="15">
        <v>44316</v>
      </c>
      <c r="H43" s="16">
        <v>8173.86</v>
      </c>
    </row>
    <row r="44" spans="1:8" s="7" customFormat="1" ht="20.100000000000001" customHeight="1" x14ac:dyDescent="0.25">
      <c r="A44" s="14" t="s">
        <v>35</v>
      </c>
      <c r="B44" s="14" t="s">
        <v>106</v>
      </c>
      <c r="C44" s="15">
        <v>44263</v>
      </c>
      <c r="D44" s="15">
        <v>44273</v>
      </c>
      <c r="E44" s="16">
        <v>2362.6999999999998</v>
      </c>
      <c r="F44" s="16">
        <v>2217.39</v>
      </c>
      <c r="G44" s="15">
        <v>44316</v>
      </c>
      <c r="H44" s="16">
        <v>2217.39</v>
      </c>
    </row>
    <row r="45" spans="1:8" ht="13.5" customHeight="1" x14ac:dyDescent="0.25">
      <c r="E45" s="6">
        <f>SUM(E5:E44)</f>
        <v>710035.32</v>
      </c>
      <c r="F45" s="6">
        <f>SUM(F5:F44)</f>
        <v>662632.04</v>
      </c>
      <c r="H45" s="6">
        <f>SUM(H5:H44)</f>
        <v>662632.02</v>
      </c>
    </row>
    <row r="48" spans="1:8" ht="15" customHeight="1" x14ac:dyDescent="0.25">
      <c r="F48" s="20"/>
    </row>
  </sheetData>
  <sortState xmlns:xlrd2="http://schemas.microsoft.com/office/spreadsheetml/2017/richdata2" ref="A5:H44">
    <sortCondition ref="G5:G44"/>
  </sortState>
  <mergeCells count="3">
    <mergeCell ref="A1:H1"/>
    <mergeCell ref="A2:H2"/>
    <mergeCell ref="A3:H3"/>
  </mergeCells>
  <pageMargins left="0.511811024" right="0.511811024" top="0.78740157499999996" bottom="0.78740157499999996" header="0.31496062000000002" footer="0.31496062000000002"/>
  <pageSetup paperSize="9" scale="4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Emitidas</vt:lpstr>
      <vt:lpstr>Recebidas</vt:lpstr>
    </vt:vector>
  </TitlesOfParts>
  <Company>Facil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marco.beber</dc:creator>
  <cp:lastModifiedBy>Eduardo Macedo</cp:lastModifiedBy>
  <cp:lastPrinted>2021-05-10T10:56:51Z</cp:lastPrinted>
  <dcterms:created xsi:type="dcterms:W3CDTF">2012-07-23T17:16:24Z</dcterms:created>
  <dcterms:modified xsi:type="dcterms:W3CDTF">2021-05-10T10:56:53Z</dcterms:modified>
</cp:coreProperties>
</file>