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asta U\Eduardo.Macedo\Borges\2021\05\"/>
    </mc:Choice>
  </mc:AlternateContent>
  <xr:revisionPtr revIDLastSave="0" documentId="13_ncr:1_{660C3CFC-4E9B-45E9-B592-019D3FDDF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tidas" sheetId="1" r:id="rId1"/>
    <sheet name="Recebidas" sheetId="2" r:id="rId2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" l="1"/>
  <c r="E68" i="1" s="1"/>
  <c r="E73" i="1"/>
  <c r="E72" i="1"/>
  <c r="E71" i="1"/>
  <c r="E70" i="1"/>
  <c r="J10" i="1"/>
  <c r="J11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" i="1"/>
  <c r="J7" i="1"/>
  <c r="J8" i="1"/>
  <c r="J9" i="1"/>
  <c r="J5" i="1"/>
  <c r="J4" i="1"/>
  <c r="E61" i="2"/>
  <c r="F61" i="2"/>
  <c r="H61" i="2"/>
  <c r="E63" i="1" l="1"/>
  <c r="F63" i="1"/>
  <c r="G63" i="1"/>
  <c r="I63" i="1"/>
</calcChain>
</file>

<file path=xl/sharedStrings.xml><?xml version="1.0" encoding="utf-8"?>
<sst xmlns="http://schemas.openxmlformats.org/spreadsheetml/2006/main" count="260" uniqueCount="145">
  <si>
    <t>Valor líquido Recebido</t>
  </si>
  <si>
    <t>Rodeio Bonito Hidrelétrica Ltda</t>
  </si>
  <si>
    <t>Norte Energia S.A</t>
  </si>
  <si>
    <t>SANTO ANTÔNIO ENERGIA S.A.</t>
  </si>
  <si>
    <t>Saldo</t>
  </si>
  <si>
    <t>Moinho S/A</t>
  </si>
  <si>
    <t>Energética Barra Grande S.A - BAESA</t>
  </si>
  <si>
    <t>Goiás Transmissão S.A.</t>
  </si>
  <si>
    <t>Data Emissão</t>
  </si>
  <si>
    <t>Consórcio Estreito Energia - CESTE (Consórcio)</t>
  </si>
  <si>
    <t>MGE Transmissão S/A</t>
  </si>
  <si>
    <t>Data do Recebimento</t>
  </si>
  <si>
    <t>Santa Laura S/A</t>
  </si>
  <si>
    <t>Vencimento</t>
  </si>
  <si>
    <t>Campos Novos Energia S.A. - ENERCAN</t>
  </si>
  <si>
    <t>Global Collect do Brasil Soluções de Pagamentos Ltda</t>
  </si>
  <si>
    <t>Valor Líquido</t>
  </si>
  <si>
    <t>Cliente</t>
  </si>
  <si>
    <t>Consórcio Empreendedor Baixo Iguaçu</t>
  </si>
  <si>
    <t>CERAN - Companhia Energética Rio das Antas</t>
  </si>
  <si>
    <t>Foz do Chapecó Energia S.A.</t>
  </si>
  <si>
    <t>Consórcio Machadinho</t>
  </si>
  <si>
    <t>Santa Rosa S/A</t>
  </si>
  <si>
    <t>Passos Maia Energética S/A</t>
  </si>
  <si>
    <t>Valor Título</t>
  </si>
  <si>
    <t>Santa Fé Energética S.A.</t>
  </si>
  <si>
    <t xml:space="preserve">Relatório de Notas Emitidas </t>
  </si>
  <si>
    <t xml:space="preserve">Relatório de Notas Recebidas </t>
  </si>
  <si>
    <t>STATKRAFT ENERGIAS RENOVAVEIS S/A</t>
  </si>
  <si>
    <t>nº da  Nota</t>
  </si>
  <si>
    <t>Nº da Nota Fiscal</t>
  </si>
  <si>
    <t>Serra do Facão Energia S.A.</t>
  </si>
  <si>
    <t>UTE GNA I GERACAO DE ENERGIA S.A</t>
  </si>
  <si>
    <t>ITÁ ENERGETICA S/A</t>
  </si>
  <si>
    <t>CONSÓRCIO ITÁ</t>
  </si>
  <si>
    <t>Empresa de Energia São Manoel S.A.</t>
  </si>
  <si>
    <t>UNIASSELVI – SOCIEDADE EDUCACIONAL LEONARDO DA VINCI S/S LTDA</t>
  </si>
  <si>
    <t>Total geral:</t>
  </si>
  <si>
    <t>COMPANHIA ENERGÉTICA SINOP S/A - MATRIZ</t>
  </si>
  <si>
    <t>STATKRAFT ENERGIAS RENOVÁVEIS S.A</t>
  </si>
  <si>
    <t>São Roque Energética S.A.</t>
  </si>
  <si>
    <t>UTE GNA II GERAÇÃO DE ENERGIA S.A.</t>
  </si>
  <si>
    <t>Energética Águas da Pedra S/A</t>
  </si>
  <si>
    <t>INFINITO ENERGY INVESTIMENTOS E PARTICIPAÇÕES S/A</t>
  </si>
  <si>
    <t>NFe: 004685</t>
  </si>
  <si>
    <t>NFe: 004682</t>
  </si>
  <si>
    <t>NFe: 004681</t>
  </si>
  <si>
    <t>NFe: 004680</t>
  </si>
  <si>
    <t>NFe: 004677</t>
  </si>
  <si>
    <t>NFe: 004676</t>
  </si>
  <si>
    <t>NFe: 004675</t>
  </si>
  <si>
    <t>NFe: 004674</t>
  </si>
  <si>
    <t>NFe: 004660</t>
  </si>
  <si>
    <t>OESTE ENERGIA INVESTIMENTOS E PARTICIPACOES</t>
  </si>
  <si>
    <t>NFe: 004656</t>
  </si>
  <si>
    <t>NFe: 004655</t>
  </si>
  <si>
    <t>NFe: 004654</t>
  </si>
  <si>
    <t>NFe: 004653</t>
  </si>
  <si>
    <t>NFe: 004652</t>
  </si>
  <si>
    <t>NFe: 004651</t>
  </si>
  <si>
    <t>NFe: 004650</t>
  </si>
  <si>
    <t>NFe: 004649</t>
  </si>
  <si>
    <t>NFe: 004648</t>
  </si>
  <si>
    <t>NFe: 004647</t>
  </si>
  <si>
    <t>Concebra - Concessionaria Das Rodovias Centrais do Brasil AS</t>
  </si>
  <si>
    <t>Maio 2021.</t>
  </si>
  <si>
    <t>NFe: 004744</t>
  </si>
  <si>
    <t>NFe: 004743</t>
  </si>
  <si>
    <t>Companhia Hidrelétrica Teles Pires</t>
  </si>
  <si>
    <t>NFe: 004742</t>
  </si>
  <si>
    <t>SPE ALTO FARIAS SA</t>
  </si>
  <si>
    <t>NFe: 004741</t>
  </si>
  <si>
    <t>SETA ENGENHARIA S / A</t>
  </si>
  <si>
    <t>NFe: 004740</t>
  </si>
  <si>
    <t>SETA ENGENHARIA S/A - CE LAGOA DOS VENTOS III</t>
  </si>
  <si>
    <t>NFe: 004739</t>
  </si>
  <si>
    <t>NFe: 004738</t>
  </si>
  <si>
    <t>NFe: 004737</t>
  </si>
  <si>
    <t>NFe: 004736</t>
  </si>
  <si>
    <t>NFe: 004735</t>
  </si>
  <si>
    <t>NFe: 004734</t>
  </si>
  <si>
    <t>NFe: 004733</t>
  </si>
  <si>
    <t>ASSU SOL GERACAO DE ENERGIA SPE AS</t>
  </si>
  <si>
    <t>NFe: 004732</t>
  </si>
  <si>
    <t>NFe: 004731</t>
  </si>
  <si>
    <t>NFe: 004730</t>
  </si>
  <si>
    <t>NFe: 004729</t>
  </si>
  <si>
    <t>NFe: 004728</t>
  </si>
  <si>
    <t>NFe: 004727</t>
  </si>
  <si>
    <t>NFe: 004726</t>
  </si>
  <si>
    <t>NFe: 004725</t>
  </si>
  <si>
    <t>NFe: 004724</t>
  </si>
  <si>
    <t>NFe: 004723</t>
  </si>
  <si>
    <t>NFe: 004722</t>
  </si>
  <si>
    <t>L.D.Q.S.P.E. GERACAO DE ENERGIA E PARTICIPACOES LTDA.</t>
  </si>
  <si>
    <t>NFe: 004721</t>
  </si>
  <si>
    <t>NFe: 004720</t>
  </si>
  <si>
    <t>NFe: 004719</t>
  </si>
  <si>
    <t>NFe: 004718</t>
  </si>
  <si>
    <t>NFe: 004717</t>
  </si>
  <si>
    <t>NFe: 004716</t>
  </si>
  <si>
    <t>NFe: 004715</t>
  </si>
  <si>
    <t>NFe: 004714</t>
  </si>
  <si>
    <t>NFe: 004713</t>
  </si>
  <si>
    <t>NFe: 004712</t>
  </si>
  <si>
    <t>NFe: 004711</t>
  </si>
  <si>
    <t>NFe: 004710</t>
  </si>
  <si>
    <t>NFe: 004709</t>
  </si>
  <si>
    <t>NFe: 004708</t>
  </si>
  <si>
    <t>NFe: 004707</t>
  </si>
  <si>
    <t>NFe: 004706</t>
  </si>
  <si>
    <t>NFe: 004705</t>
  </si>
  <si>
    <t>NFe: 004704</t>
  </si>
  <si>
    <t>NFe: 004700</t>
  </si>
  <si>
    <t>NFe: 004703</t>
  </si>
  <si>
    <t>NFe: 004702</t>
  </si>
  <si>
    <t>NFe: 004701</t>
  </si>
  <si>
    <t>NFe: 004699</t>
  </si>
  <si>
    <t>NFe: 004698</t>
  </si>
  <si>
    <t>NFe: 004697</t>
  </si>
  <si>
    <t>Ônix Geração de Energia S.A.</t>
  </si>
  <si>
    <t>NFe: 004696</t>
  </si>
  <si>
    <t>NFe: 004694</t>
  </si>
  <si>
    <t>NFe: 004693</t>
  </si>
  <si>
    <t>NFe: 004692</t>
  </si>
  <si>
    <t>NFe: 004691</t>
  </si>
  <si>
    <t>Votorantim Cimentos Ltda.</t>
  </si>
  <si>
    <t>NFe: 004690</t>
  </si>
  <si>
    <t>NFe: 004689</t>
  </si>
  <si>
    <t>NFe: 004688</t>
  </si>
  <si>
    <t>SETA ENGENHARIA S/A - AFONSO BEZERRA</t>
  </si>
  <si>
    <t>NFe: 004687</t>
  </si>
  <si>
    <t>NFe: 004686</t>
  </si>
  <si>
    <t>NFe: 004695</t>
  </si>
  <si>
    <t>NFe: 004643</t>
  </si>
  <si>
    <t>NFe: 004604</t>
  </si>
  <si>
    <t>Grupo Votorantim</t>
  </si>
  <si>
    <t>% RET</t>
  </si>
  <si>
    <t>SUCUMBÊNCIA</t>
  </si>
  <si>
    <t>BASE IRRF 1,50%</t>
  </si>
  <si>
    <t>IRRF 1,50%</t>
  </si>
  <si>
    <t>BASE 4,65%</t>
  </si>
  <si>
    <t>PIS 0,65%</t>
  </si>
  <si>
    <t>COFINS 3%</t>
  </si>
  <si>
    <t>CSL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</si>
</sst>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_-;\-&quot;R$&quot;* #,##0_-;_-&quot;R$&quot;* &quot;-&quot;_-;_-@_-"/>
    <numFmt numFmtId="165" formatCode="_-&quot;R$&quot;* #,##0.00_-;\-&quot;R$&quot;* #,##0.00_-;_-&quot;R$&quot;* &quot;-&quot;??_-;_-@_-"/>
  </numFmts>
  <fonts count="18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8"/>
      <color rgb="FF000000"/>
      <name val="Verdana"/>
      <family val="2"/>
    </font>
    <font>
      <b/>
      <sz val="8"/>
      <color rgb="FF00B0F0"/>
      <name val="Arial"/>
      <family val="2"/>
    </font>
    <font>
      <sz val="11"/>
      <color theme="9" tint="-0.499984740745262"/>
      <name val="Calibri"/>
      <family val="2"/>
    </font>
    <font>
      <b/>
      <sz val="12"/>
      <color rgb="FF00B0F0"/>
      <name val="Verdana"/>
      <family val="2"/>
    </font>
    <font>
      <b/>
      <sz val="12"/>
      <color rgb="FFFF0000"/>
      <name val="Verdana"/>
      <family val="2"/>
    </font>
    <font>
      <sz val="8"/>
      <color rgb="FFFF0000"/>
      <name val="Arial"/>
      <family val="2"/>
    </font>
    <font>
      <sz val="8"/>
      <color rgb="FF000000"/>
      <name val="Verdana"/>
    </font>
    <font>
      <sz val="10"/>
      <name val="Arial"/>
    </font>
    <font>
      <b/>
      <sz val="11"/>
      <color rgb="FF000000"/>
      <name val="Calibri"/>
      <family val="2"/>
    </font>
    <font>
      <sz val="8"/>
      <name val="Verdana"/>
      <family val="2"/>
    </font>
    <font>
      <sz val="11"/>
      <name val="Calibri"/>
      <family val="2"/>
    </font>
    <font>
      <sz val="8"/>
      <color rgb="FFFF0000"/>
      <name val="Verdana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9" fontId="9" fillId="0" borderId="1">
      <alignment vertical="center"/>
    </xf>
    <xf numFmtId="165" fontId="9" fillId="0" borderId="1">
      <alignment vertical="center"/>
    </xf>
    <xf numFmtId="164" fontId="9" fillId="0" borderId="1">
      <alignment vertical="center"/>
    </xf>
    <xf numFmtId="43" fontId="9" fillId="0" borderId="1">
      <alignment vertical="center"/>
    </xf>
    <xf numFmtId="41" fontId="9" fillId="0" borderId="1">
      <alignment vertical="center"/>
    </xf>
    <xf numFmtId="43" fontId="16" fillId="0" borderId="0" applyFont="0" applyFill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</cellStyleXfs>
  <cellXfs count="96">
    <xf numFmtId="0" fontId="0" fillId="0" borderId="1" xfId="0"/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10" fillId="0" borderId="1" xfId="0" applyFont="1"/>
    <xf numFmtId="4" fontId="2" fillId="2" borderId="2" xfId="0" applyNumberFormat="1" applyFont="1" applyFill="1" applyBorder="1" applyAlignment="1">
      <alignment horizontal="right" vertical="center" wrapText="1"/>
    </xf>
    <xf numFmtId="0" fontId="0" fillId="0" borderId="1" xfId="0"/>
    <xf numFmtId="0" fontId="8" fillId="0" borderId="2" xfId="0" applyNumberFormat="1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4" fontId="8" fillId="0" borderId="2" xfId="0" applyNumberFormat="1" applyFont="1" applyBorder="1" applyAlignment="1">
      <alignment horizontal="right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4" fontId="8" fillId="0" borderId="2" xfId="0" applyNumberFormat="1" applyFont="1" applyFill="1" applyBorder="1" applyAlignment="1">
      <alignment horizontal="right" vertical="center" wrapText="1"/>
    </xf>
    <xf numFmtId="0" fontId="11" fillId="0" borderId="2" xfId="0" applyNumberFormat="1" applyFont="1" applyFill="1" applyBorder="1" applyAlignment="1">
      <alignment horizontal="left" vertical="center" wrapText="1"/>
    </xf>
    <xf numFmtId="14" fontId="11" fillId="0" borderId="2" xfId="0" applyNumberFormat="1" applyFont="1" applyFill="1" applyBorder="1" applyAlignment="1">
      <alignment horizontal="center" vertical="center" wrapText="1"/>
    </xf>
    <xf numFmtId="4" fontId="11" fillId="0" borderId="2" xfId="0" applyNumberFormat="1" applyFont="1" applyFill="1" applyBorder="1" applyAlignment="1">
      <alignment horizontal="right" vertical="center" wrapText="1"/>
    </xf>
    <xf numFmtId="4" fontId="0" fillId="0" borderId="1" xfId="0" applyNumberFormat="1"/>
    <xf numFmtId="0" fontId="12" fillId="0" borderId="1" xfId="0" applyFont="1"/>
    <xf numFmtId="0" fontId="13" fillId="0" borderId="2" xfId="0" applyNumberFormat="1" applyFont="1" applyBorder="1" applyAlignment="1">
      <alignment horizontal="left" vertical="center" wrapText="1"/>
    </xf>
    <xf numFmtId="0" fontId="11" fillId="3" borderId="2" xfId="0" applyNumberFormat="1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4" fontId="11" fillId="3" borderId="2" xfId="0" applyNumberFormat="1" applyFont="1" applyFill="1" applyBorder="1" applyAlignment="1">
      <alignment horizontal="right" vertical="center" wrapText="1"/>
    </xf>
    <xf numFmtId="0" fontId="8" fillId="3" borderId="2" xfId="0" applyNumberFormat="1" applyFont="1" applyFill="1" applyBorder="1" applyAlignment="1">
      <alignment horizontal="left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4" fontId="8" fillId="3" borderId="2" xfId="0" applyNumberFormat="1" applyFont="1" applyFill="1" applyBorder="1" applyAlignment="1">
      <alignment horizontal="right" vertical="center" wrapText="1"/>
    </xf>
    <xf numFmtId="0" fontId="14" fillId="0" borderId="1" xfId="0" applyFont="1" applyFill="1"/>
    <xf numFmtId="0" fontId="0" fillId="0" borderId="1" xfId="0" applyFill="1"/>
    <xf numFmtId="0" fontId="11" fillId="4" borderId="2" xfId="0" applyNumberFormat="1" applyFont="1" applyFill="1" applyBorder="1" applyAlignment="1">
      <alignment horizontal="left" vertical="center" wrapText="1"/>
    </xf>
    <xf numFmtId="14" fontId="11" fillId="4" borderId="2" xfId="0" applyNumberFormat="1" applyFont="1" applyFill="1" applyBorder="1" applyAlignment="1">
      <alignment horizontal="center" vertical="center" wrapText="1"/>
    </xf>
    <xf numFmtId="4" fontId="11" fillId="4" borderId="2" xfId="0" applyNumberFormat="1" applyFont="1" applyFill="1" applyBorder="1" applyAlignment="1">
      <alignment horizontal="right" vertical="center" wrapText="1"/>
    </xf>
    <xf numFmtId="0" fontId="8" fillId="4" borderId="2" xfId="0" applyNumberFormat="1" applyFont="1" applyFill="1" applyBorder="1" applyAlignment="1">
      <alignment horizontal="left" vertical="center" wrapText="1"/>
    </xf>
    <xf numFmtId="14" fontId="8" fillId="4" borderId="2" xfId="0" applyNumberFormat="1" applyFont="1" applyFill="1" applyBorder="1" applyAlignment="1">
      <alignment horizontal="center" vertical="center" wrapText="1"/>
    </xf>
    <xf numFmtId="4" fontId="8" fillId="4" borderId="2" xfId="0" applyNumberFormat="1" applyFont="1" applyFill="1" applyBorder="1" applyAlignment="1">
      <alignment horizontal="right" vertical="center" wrapText="1"/>
    </xf>
    <xf numFmtId="0" fontId="8" fillId="0" borderId="17" xfId="0" applyNumberFormat="1" applyFont="1" applyFill="1" applyBorder="1" applyAlignment="1">
      <alignment horizontal="left" vertical="center" wrapText="1"/>
    </xf>
    <xf numFmtId="14" fontId="8" fillId="0" borderId="17" xfId="0" applyNumberFormat="1" applyFont="1" applyFill="1" applyBorder="1" applyAlignment="1">
      <alignment horizontal="center" vertical="center" wrapText="1"/>
    </xf>
    <xf numFmtId="4" fontId="8" fillId="0" borderId="17" xfId="0" applyNumberFormat="1" applyFont="1" applyFill="1" applyBorder="1" applyAlignment="1">
      <alignment horizontal="right" vertical="center" wrapText="1"/>
    </xf>
    <xf numFmtId="0" fontId="8" fillId="0" borderId="18" xfId="0" applyNumberFormat="1" applyFont="1" applyBorder="1" applyAlignment="1">
      <alignment horizontal="left" vertical="center" wrapText="1"/>
    </xf>
    <xf numFmtId="14" fontId="8" fillId="0" borderId="18" xfId="0" applyNumberFormat="1" applyFont="1" applyBorder="1" applyAlignment="1">
      <alignment horizontal="center" vertical="center" wrapText="1"/>
    </xf>
    <xf numFmtId="4" fontId="8" fillId="0" borderId="18" xfId="0" applyNumberFormat="1" applyFont="1" applyBorder="1" applyAlignment="1">
      <alignment horizontal="right" vertical="center" wrapText="1"/>
    </xf>
    <xf numFmtId="0" fontId="11" fillId="3" borderId="14" xfId="0" applyNumberFormat="1" applyFont="1" applyFill="1" applyBorder="1" applyAlignment="1">
      <alignment horizontal="left" vertical="center" wrapText="1"/>
    </xf>
    <xf numFmtId="0" fontId="11" fillId="3" borderId="15" xfId="0" applyNumberFormat="1" applyFont="1" applyFill="1" applyBorder="1" applyAlignment="1">
      <alignment horizontal="left" vertical="center" wrapText="1"/>
    </xf>
    <xf numFmtId="14" fontId="11" fillId="3" borderId="15" xfId="0" applyNumberFormat="1" applyFont="1" applyFill="1" applyBorder="1" applyAlignment="1">
      <alignment horizontal="center" vertical="center" wrapText="1"/>
    </xf>
    <xf numFmtId="4" fontId="11" fillId="3" borderId="15" xfId="0" applyNumberFormat="1" applyFont="1" applyFill="1" applyBorder="1" applyAlignment="1">
      <alignment horizontal="right" vertical="center" wrapText="1"/>
    </xf>
    <xf numFmtId="4" fontId="11" fillId="3" borderId="16" xfId="0" applyNumberFormat="1" applyFont="1" applyFill="1" applyBorder="1" applyAlignment="1">
      <alignment horizontal="right" vertical="center" wrapText="1"/>
    </xf>
    <xf numFmtId="0" fontId="8" fillId="3" borderId="19" xfId="0" applyNumberFormat="1" applyFont="1" applyFill="1" applyBorder="1" applyAlignment="1">
      <alignment horizontal="left" vertical="center" wrapText="1"/>
    </xf>
    <xf numFmtId="4" fontId="8" fillId="3" borderId="20" xfId="0" applyNumberFormat="1" applyFont="1" applyFill="1" applyBorder="1" applyAlignment="1">
      <alignment horizontal="right" vertical="center" wrapText="1"/>
    </xf>
    <xf numFmtId="0" fontId="11" fillId="3" borderId="19" xfId="0" applyNumberFormat="1" applyFont="1" applyFill="1" applyBorder="1" applyAlignment="1">
      <alignment horizontal="left" vertical="center" wrapText="1"/>
    </xf>
    <xf numFmtId="4" fontId="11" fillId="3" borderId="20" xfId="0" applyNumberFormat="1" applyFont="1" applyFill="1" applyBorder="1" applyAlignment="1">
      <alignment horizontal="right" vertical="center" wrapText="1"/>
    </xf>
    <xf numFmtId="0" fontId="11" fillId="4" borderId="19" xfId="0" applyNumberFormat="1" applyFont="1" applyFill="1" applyBorder="1" applyAlignment="1">
      <alignment horizontal="left" vertical="center" wrapText="1"/>
    </xf>
    <xf numFmtId="4" fontId="11" fillId="4" borderId="20" xfId="0" applyNumberFormat="1" applyFont="1" applyFill="1" applyBorder="1" applyAlignment="1">
      <alignment horizontal="right" vertical="center" wrapText="1"/>
    </xf>
    <xf numFmtId="0" fontId="8" fillId="4" borderId="21" xfId="0" applyNumberFormat="1" applyFont="1" applyFill="1" applyBorder="1" applyAlignment="1">
      <alignment horizontal="left" vertical="center" wrapText="1"/>
    </xf>
    <xf numFmtId="0" fontId="8" fillId="4" borderId="22" xfId="0" applyNumberFormat="1" applyFont="1" applyFill="1" applyBorder="1" applyAlignment="1">
      <alignment horizontal="left" vertical="center" wrapText="1"/>
    </xf>
    <xf numFmtId="14" fontId="8" fillId="4" borderId="22" xfId="0" applyNumberFormat="1" applyFont="1" applyFill="1" applyBorder="1" applyAlignment="1">
      <alignment horizontal="center" vertical="center" wrapText="1"/>
    </xf>
    <xf numFmtId="4" fontId="8" fillId="4" borderId="22" xfId="0" applyNumberFormat="1" applyFont="1" applyFill="1" applyBorder="1" applyAlignment="1">
      <alignment horizontal="right" vertical="center" wrapText="1"/>
    </xf>
    <xf numFmtId="4" fontId="8" fillId="4" borderId="23" xfId="0" applyNumberFormat="1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17" fontId="7" fillId="0" borderId="6" xfId="0" applyNumberFormat="1" applyFont="1" applyFill="1" applyBorder="1" applyAlignment="1">
      <alignment horizontal="left"/>
    </xf>
    <xf numFmtId="17" fontId="7" fillId="0" borderId="1" xfId="0" applyNumberFormat="1" applyFont="1" applyFill="1" applyBorder="1" applyAlignment="1">
      <alignment horizontal="left"/>
    </xf>
    <xf numFmtId="17" fontId="7" fillId="0" borderId="7" xfId="0" applyNumberFormat="1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17" fontId="3" fillId="0" borderId="6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" fontId="8" fillId="0" borderId="24" xfId="0" applyNumberFormat="1" applyFont="1" applyBorder="1" applyAlignment="1">
      <alignment horizontal="right" vertical="center" wrapText="1"/>
    </xf>
    <xf numFmtId="4" fontId="8" fillId="3" borderId="24" xfId="0" applyNumberFormat="1" applyFont="1" applyFill="1" applyBorder="1" applyAlignment="1">
      <alignment horizontal="right" vertical="center" wrapText="1"/>
    </xf>
    <xf numFmtId="4" fontId="8" fillId="4" borderId="24" xfId="0" applyNumberFormat="1" applyFont="1" applyFill="1" applyBorder="1" applyAlignment="1">
      <alignment horizontal="right" vertical="center" wrapText="1"/>
    </xf>
    <xf numFmtId="0" fontId="8" fillId="0" borderId="19" xfId="0" applyNumberFormat="1" applyFont="1" applyBorder="1" applyAlignment="1">
      <alignment horizontal="left" vertical="center" wrapText="1"/>
    </xf>
    <xf numFmtId="0" fontId="8" fillId="4" borderId="19" xfId="0" applyNumberFormat="1" applyFont="1" applyFill="1" applyBorder="1" applyAlignment="1">
      <alignment horizontal="left" vertical="center" wrapText="1"/>
    </xf>
    <xf numFmtId="0" fontId="10" fillId="0" borderId="8" xfId="0" applyFont="1" applyBorder="1"/>
    <xf numFmtId="0" fontId="10" fillId="0" borderId="9" xfId="0" applyFont="1" applyBorder="1"/>
    <xf numFmtId="4" fontId="2" fillId="0" borderId="22" xfId="0" applyNumberFormat="1" applyFont="1" applyBorder="1" applyAlignment="1">
      <alignment horizontal="right" vertical="center" wrapText="1"/>
    </xf>
    <xf numFmtId="4" fontId="2" fillId="0" borderId="25" xfId="0" applyNumberFormat="1" applyFont="1" applyBorder="1" applyAlignment="1">
      <alignment horizontal="right" vertical="center" wrapText="1"/>
    </xf>
    <xf numFmtId="0" fontId="8" fillId="0" borderId="26" xfId="0" applyNumberFormat="1" applyFont="1" applyBorder="1" applyAlignment="1">
      <alignment horizontal="left" vertical="center" wrapText="1"/>
    </xf>
    <xf numFmtId="4" fontId="8" fillId="0" borderId="27" xfId="0" applyNumberFormat="1" applyFont="1" applyBorder="1" applyAlignment="1">
      <alignment horizontal="right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3" fontId="2" fillId="2" borderId="13" xfId="11" applyFont="1" applyFill="1" applyBorder="1" applyAlignment="1">
      <alignment horizontal="center" vertical="center" wrapText="1"/>
    </xf>
    <xf numFmtId="43" fontId="0" fillId="0" borderId="1" xfId="11" applyFont="1" applyBorder="1"/>
    <xf numFmtId="43" fontId="0" fillId="0" borderId="30" xfId="11" applyFont="1" applyBorder="1"/>
    <xf numFmtId="43" fontId="17" fillId="7" borderId="28" xfId="14" applyNumberFormat="1" applyBorder="1"/>
    <xf numFmtId="43" fontId="17" fillId="6" borderId="28" xfId="13" applyNumberFormat="1" applyBorder="1"/>
    <xf numFmtId="43" fontId="17" fillId="5" borderId="28" xfId="12" applyNumberFormat="1" applyBorder="1"/>
    <xf numFmtId="4" fontId="2" fillId="0" borderId="1" xfId="0" applyNumberFormat="1" applyFont="1" applyFill="1" applyBorder="1" applyAlignment="1">
      <alignment horizontal="right" vertical="center" wrapText="1"/>
    </xf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0" fillId="0" borderId="31" xfId="0" applyBorder="1"/>
    <xf numFmtId="43" fontId="0" fillId="0" borderId="5" xfId="11" applyFont="1" applyBorder="1"/>
    <xf numFmtId="43" fontId="0" fillId="0" borderId="10" xfId="11" applyFont="1" applyBorder="1"/>
    <xf numFmtId="43" fontId="0" fillId="0" borderId="32" xfId="11" applyFont="1" applyBorder="1"/>
    <xf numFmtId="43" fontId="0" fillId="0" borderId="7" xfId="11" applyFont="1" applyBorder="1"/>
  </cellXfs>
  <cellStyles count="15">
    <cellStyle name="Comma" xfId="4" xr:uid="{00000000-0005-0000-0000-000000000000}"/>
    <cellStyle name="Comma [0]" xfId="5" xr:uid="{00000000-0005-0000-0000-000001000000}"/>
    <cellStyle name="Comma [0] 2" xfId="10" xr:uid="{00000000-0005-0000-0000-000002000000}"/>
    <cellStyle name="Comma 2" xfId="9" xr:uid="{00000000-0005-0000-0000-000003000000}"/>
    <cellStyle name="Currency" xfId="2" xr:uid="{00000000-0005-0000-0000-000004000000}"/>
    <cellStyle name="Currency [0]" xfId="3" xr:uid="{00000000-0005-0000-0000-000005000000}"/>
    <cellStyle name="Currency [0] 2" xfId="8" xr:uid="{00000000-0005-0000-0000-000006000000}"/>
    <cellStyle name="Currency 2" xfId="7" xr:uid="{00000000-0005-0000-0000-000007000000}"/>
    <cellStyle name="Ênfase4" xfId="12" builtinId="41"/>
    <cellStyle name="Ênfase5" xfId="13" builtinId="45"/>
    <cellStyle name="Ênfase6" xfId="14" builtinId="49"/>
    <cellStyle name="Normal" xfId="0" builtinId="0"/>
    <cellStyle name="Percent" xfId="1" xr:uid="{00000000-0005-0000-0000-000009000000}"/>
    <cellStyle name="Percent 2" xfId="6" xr:uid="{00000000-0005-0000-0000-00000A000000}"/>
    <cellStyle name="Vírgula" xfId="1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3"/>
  <sheetViews>
    <sheetView showGridLines="0" tabSelected="1" zoomScaleNormal="100" workbookViewId="0">
      <pane ySplit="3" topLeftCell="A40" activePane="bottomLeft" state="frozen"/>
      <selection pane="bottomLeft" sqref="A1:J74"/>
    </sheetView>
  </sheetViews>
  <sheetFormatPr defaultColWidth="9.140625" defaultRowHeight="15" customHeight="1" x14ac:dyDescent="0.25"/>
  <cols>
    <col min="1" max="1" width="64.85546875" bestFit="1" customWidth="1"/>
    <col min="2" max="2" width="11.5703125" bestFit="1" customWidth="1"/>
    <col min="3" max="4" width="14.85546875" bestFit="1" customWidth="1"/>
    <col min="5" max="5" width="11.7109375" bestFit="1" customWidth="1"/>
    <col min="6" max="6" width="13.28515625" bestFit="1" customWidth="1"/>
    <col min="7" max="7" width="11.28515625" bestFit="1" customWidth="1"/>
    <col min="8" max="8" width="15.42578125" customWidth="1"/>
    <col min="9" max="9" width="22.140625" bestFit="1" customWidth="1"/>
    <col min="10" max="10" width="9.140625" style="82"/>
  </cols>
  <sheetData>
    <row r="1" spans="1:10" ht="15" customHeight="1" x14ac:dyDescent="0.25">
      <c r="A1" s="67" t="s">
        <v>26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12.75" customHeight="1" thickBot="1" x14ac:dyDescent="0.3">
      <c r="A2" s="65" t="s">
        <v>65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ht="13.5" customHeight="1" thickBot="1" x14ac:dyDescent="0.3">
      <c r="A3" s="1" t="s">
        <v>17</v>
      </c>
      <c r="B3" s="2" t="s">
        <v>29</v>
      </c>
      <c r="C3" s="2" t="s">
        <v>8</v>
      </c>
      <c r="D3" s="2" t="s">
        <v>13</v>
      </c>
      <c r="E3" s="2" t="s">
        <v>24</v>
      </c>
      <c r="F3" s="2" t="s">
        <v>16</v>
      </c>
      <c r="G3" s="2" t="s">
        <v>4</v>
      </c>
      <c r="H3" s="2" t="s">
        <v>11</v>
      </c>
      <c r="I3" s="80" t="s">
        <v>0</v>
      </c>
      <c r="J3" s="81" t="s">
        <v>137</v>
      </c>
    </row>
    <row r="4" spans="1:10" s="6" customFormat="1" ht="15" customHeight="1" x14ac:dyDescent="0.25">
      <c r="A4" s="78" t="s">
        <v>40</v>
      </c>
      <c r="B4" s="36" t="s">
        <v>132</v>
      </c>
      <c r="C4" s="37">
        <v>44319</v>
      </c>
      <c r="D4" s="37">
        <v>44334</v>
      </c>
      <c r="E4" s="38">
        <v>8486.4599999999991</v>
      </c>
      <c r="F4" s="38">
        <v>7964.55</v>
      </c>
      <c r="G4" s="38">
        <v>7964.55</v>
      </c>
      <c r="H4" s="37"/>
      <c r="I4" s="79"/>
      <c r="J4" s="84">
        <f>(((E4-F4)/E4)*100)</f>
        <v>6.1499140984580025</v>
      </c>
    </row>
    <row r="5" spans="1:10" s="6" customFormat="1" ht="15" customHeight="1" x14ac:dyDescent="0.25">
      <c r="A5" s="72" t="s">
        <v>130</v>
      </c>
      <c r="B5" s="7" t="s">
        <v>131</v>
      </c>
      <c r="C5" s="8">
        <v>44319</v>
      </c>
      <c r="D5" s="8">
        <v>44337</v>
      </c>
      <c r="E5" s="9">
        <v>859.3</v>
      </c>
      <c r="F5" s="9">
        <v>806.45</v>
      </c>
      <c r="G5" s="9">
        <v>806.45</v>
      </c>
      <c r="H5" s="8"/>
      <c r="I5" s="69"/>
      <c r="J5" s="84">
        <f>(((E5-F5)/E5)*100)</f>
        <v>6.1503549400674862</v>
      </c>
    </row>
    <row r="6" spans="1:10" s="6" customFormat="1" ht="15" customHeight="1" x14ac:dyDescent="0.25">
      <c r="A6" s="44" t="s">
        <v>126</v>
      </c>
      <c r="B6" s="22" t="s">
        <v>129</v>
      </c>
      <c r="C6" s="23">
        <v>44319</v>
      </c>
      <c r="D6" s="23">
        <v>44334</v>
      </c>
      <c r="E6" s="24">
        <v>571.24</v>
      </c>
      <c r="F6" s="24">
        <v>571.24</v>
      </c>
      <c r="G6" s="24">
        <v>0</v>
      </c>
      <c r="H6" s="23">
        <v>44327</v>
      </c>
      <c r="I6" s="70">
        <v>571.24</v>
      </c>
      <c r="J6" s="86">
        <f t="shared" ref="J6:J63" si="0">(((E6-F6)/E6)*100)</f>
        <v>0</v>
      </c>
    </row>
    <row r="7" spans="1:10" s="6" customFormat="1" ht="15" customHeight="1" x14ac:dyDescent="0.25">
      <c r="A7" s="44" t="s">
        <v>126</v>
      </c>
      <c r="B7" s="22" t="s">
        <v>128</v>
      </c>
      <c r="C7" s="23">
        <v>44319</v>
      </c>
      <c r="D7" s="23">
        <v>44334</v>
      </c>
      <c r="E7" s="24">
        <v>1827.96</v>
      </c>
      <c r="F7" s="24">
        <v>1827.96</v>
      </c>
      <c r="G7" s="24">
        <v>0</v>
      </c>
      <c r="H7" s="23">
        <v>44327</v>
      </c>
      <c r="I7" s="70">
        <v>1827.96</v>
      </c>
      <c r="J7" s="86">
        <f t="shared" si="0"/>
        <v>0</v>
      </c>
    </row>
    <row r="8" spans="1:10" s="6" customFormat="1" ht="15" customHeight="1" x14ac:dyDescent="0.25">
      <c r="A8" s="44" t="s">
        <v>126</v>
      </c>
      <c r="B8" s="22" t="s">
        <v>127</v>
      </c>
      <c r="C8" s="23">
        <v>44319</v>
      </c>
      <c r="D8" s="23">
        <v>44334</v>
      </c>
      <c r="E8" s="24">
        <v>571.24</v>
      </c>
      <c r="F8" s="24">
        <v>571.24</v>
      </c>
      <c r="G8" s="24">
        <v>0</v>
      </c>
      <c r="H8" s="23">
        <v>44327</v>
      </c>
      <c r="I8" s="70">
        <v>571.24</v>
      </c>
      <c r="J8" s="86">
        <f t="shared" si="0"/>
        <v>0</v>
      </c>
    </row>
    <row r="9" spans="1:10" s="6" customFormat="1" ht="15" customHeight="1" x14ac:dyDescent="0.25">
      <c r="A9" s="72" t="s">
        <v>25</v>
      </c>
      <c r="B9" s="7" t="s">
        <v>125</v>
      </c>
      <c r="C9" s="8">
        <v>44319</v>
      </c>
      <c r="D9" s="8">
        <v>44334</v>
      </c>
      <c r="E9" s="9">
        <v>1212.5</v>
      </c>
      <c r="F9" s="9">
        <v>1137.93</v>
      </c>
      <c r="G9" s="9">
        <v>0</v>
      </c>
      <c r="H9" s="8">
        <v>44333</v>
      </c>
      <c r="I9" s="69">
        <v>1137.93</v>
      </c>
      <c r="J9" s="84">
        <f t="shared" si="0"/>
        <v>6.1501030927835005</v>
      </c>
    </row>
    <row r="10" spans="1:10" s="6" customFormat="1" ht="15" customHeight="1" x14ac:dyDescent="0.25">
      <c r="A10" s="72" t="s">
        <v>15</v>
      </c>
      <c r="B10" s="7" t="s">
        <v>124</v>
      </c>
      <c r="C10" s="8">
        <v>44319</v>
      </c>
      <c r="D10" s="8">
        <v>44340</v>
      </c>
      <c r="E10" s="9">
        <v>8459.14</v>
      </c>
      <c r="F10" s="9">
        <v>7938.91</v>
      </c>
      <c r="G10" s="9">
        <v>0</v>
      </c>
      <c r="H10" s="8">
        <v>44329</v>
      </c>
      <c r="I10" s="69">
        <v>7938.9</v>
      </c>
      <c r="J10" s="84">
        <f t="shared" si="0"/>
        <v>6.1499159489026027</v>
      </c>
    </row>
    <row r="11" spans="1:10" s="6" customFormat="1" ht="15" customHeight="1" x14ac:dyDescent="0.25">
      <c r="A11" s="72" t="s">
        <v>120</v>
      </c>
      <c r="B11" s="7" t="s">
        <v>123</v>
      </c>
      <c r="C11" s="8">
        <v>44319</v>
      </c>
      <c r="D11" s="8">
        <v>44329</v>
      </c>
      <c r="E11" s="9">
        <v>771.3</v>
      </c>
      <c r="F11" s="9">
        <v>723.87</v>
      </c>
      <c r="G11" s="9">
        <v>0</v>
      </c>
      <c r="H11" s="8">
        <v>44336</v>
      </c>
      <c r="I11" s="69">
        <v>723.87</v>
      </c>
      <c r="J11" s="84">
        <f t="shared" si="0"/>
        <v>6.1493582263710556</v>
      </c>
    </row>
    <row r="12" spans="1:10" s="6" customFormat="1" ht="15" customHeight="1" x14ac:dyDescent="0.25">
      <c r="A12" s="72" t="s">
        <v>120</v>
      </c>
      <c r="B12" s="7" t="s">
        <v>122</v>
      </c>
      <c r="C12" s="8">
        <v>44319</v>
      </c>
      <c r="D12" s="8">
        <v>44329</v>
      </c>
      <c r="E12" s="9">
        <v>2015.34</v>
      </c>
      <c r="F12" s="9">
        <v>1891.4</v>
      </c>
      <c r="G12" s="9">
        <v>0</v>
      </c>
      <c r="H12" s="8">
        <v>44336</v>
      </c>
      <c r="I12" s="69">
        <v>1891.4</v>
      </c>
      <c r="J12" s="84">
        <f t="shared" si="0"/>
        <v>6.1498307977810116</v>
      </c>
    </row>
    <row r="13" spans="1:10" s="6" customFormat="1" ht="15" customHeight="1" x14ac:dyDescent="0.25">
      <c r="A13" s="72"/>
      <c r="B13" s="18" t="s">
        <v>133</v>
      </c>
      <c r="C13" s="8"/>
      <c r="D13" s="8"/>
      <c r="E13" s="9"/>
      <c r="F13" s="9"/>
      <c r="G13" s="9"/>
      <c r="H13" s="8"/>
      <c r="I13" s="69"/>
      <c r="J13" s="86"/>
    </row>
    <row r="14" spans="1:10" s="6" customFormat="1" ht="15" customHeight="1" x14ac:dyDescent="0.25">
      <c r="A14" s="72" t="s">
        <v>120</v>
      </c>
      <c r="B14" s="7" t="s">
        <v>121</v>
      </c>
      <c r="C14" s="8">
        <v>44319</v>
      </c>
      <c r="D14" s="8">
        <v>44329</v>
      </c>
      <c r="E14" s="9">
        <v>504.72</v>
      </c>
      <c r="F14" s="9">
        <v>481.25</v>
      </c>
      <c r="G14" s="9">
        <v>0</v>
      </c>
      <c r="H14" s="8">
        <v>44336</v>
      </c>
      <c r="I14" s="69">
        <v>481.25</v>
      </c>
      <c r="J14" s="85">
        <f t="shared" si="0"/>
        <v>4.6501030274211494</v>
      </c>
    </row>
    <row r="15" spans="1:10" s="6" customFormat="1" ht="15" customHeight="1" x14ac:dyDescent="0.25">
      <c r="A15" s="72" t="s">
        <v>43</v>
      </c>
      <c r="B15" s="7" t="s">
        <v>119</v>
      </c>
      <c r="C15" s="8">
        <v>44320</v>
      </c>
      <c r="D15" s="8">
        <v>44340</v>
      </c>
      <c r="E15" s="9">
        <v>1106.4000000000001</v>
      </c>
      <c r="F15" s="9">
        <v>1038.3599999999999</v>
      </c>
      <c r="G15" s="9">
        <v>1038.3599999999999</v>
      </c>
      <c r="H15" s="8"/>
      <c r="I15" s="69"/>
      <c r="J15" s="84">
        <f t="shared" si="0"/>
        <v>6.1496746203904724</v>
      </c>
    </row>
    <row r="16" spans="1:10" s="6" customFormat="1" ht="15" customHeight="1" x14ac:dyDescent="0.25">
      <c r="A16" s="72" t="s">
        <v>2</v>
      </c>
      <c r="B16" s="7" t="s">
        <v>118</v>
      </c>
      <c r="C16" s="8">
        <v>44320</v>
      </c>
      <c r="D16" s="8">
        <v>44340</v>
      </c>
      <c r="E16" s="9">
        <v>129927.66</v>
      </c>
      <c r="F16" s="9">
        <v>121937.11</v>
      </c>
      <c r="G16" s="9">
        <v>0</v>
      </c>
      <c r="H16" s="8">
        <v>44341</v>
      </c>
      <c r="I16" s="69">
        <v>121937.11</v>
      </c>
      <c r="J16" s="84">
        <f t="shared" si="0"/>
        <v>6.1499991610716318</v>
      </c>
    </row>
    <row r="17" spans="1:10" s="6" customFormat="1" ht="15" customHeight="1" x14ac:dyDescent="0.25">
      <c r="A17" s="72" t="s">
        <v>64</v>
      </c>
      <c r="B17" s="7" t="s">
        <v>117</v>
      </c>
      <c r="C17" s="8">
        <v>44320</v>
      </c>
      <c r="D17" s="8">
        <v>44335</v>
      </c>
      <c r="E17" s="9">
        <v>4750</v>
      </c>
      <c r="F17" s="9">
        <v>4457.87</v>
      </c>
      <c r="G17" s="9">
        <v>0</v>
      </c>
      <c r="H17" s="8">
        <v>44335</v>
      </c>
      <c r="I17" s="69">
        <v>4457.87</v>
      </c>
      <c r="J17" s="84">
        <f t="shared" si="0"/>
        <v>6.1501052631578972</v>
      </c>
    </row>
    <row r="18" spans="1:10" s="6" customFormat="1" ht="15" customHeight="1" x14ac:dyDescent="0.25">
      <c r="A18" s="72" t="s">
        <v>1</v>
      </c>
      <c r="B18" s="7" t="s">
        <v>113</v>
      </c>
      <c r="C18" s="8">
        <v>44322</v>
      </c>
      <c r="D18" s="8">
        <v>44337</v>
      </c>
      <c r="E18" s="9">
        <v>1260.83</v>
      </c>
      <c r="F18" s="9">
        <v>1183.29</v>
      </c>
      <c r="G18" s="9">
        <v>0</v>
      </c>
      <c r="H18" s="8">
        <v>44330</v>
      </c>
      <c r="I18" s="69">
        <v>1183.29</v>
      </c>
      <c r="J18" s="84">
        <f t="shared" si="0"/>
        <v>6.149917118088875</v>
      </c>
    </row>
    <row r="19" spans="1:10" s="6" customFormat="1" ht="15" customHeight="1" x14ac:dyDescent="0.25">
      <c r="A19" s="72" t="s">
        <v>33</v>
      </c>
      <c r="B19" s="7" t="s">
        <v>116</v>
      </c>
      <c r="C19" s="8">
        <v>44322</v>
      </c>
      <c r="D19" s="8">
        <v>44337</v>
      </c>
      <c r="E19" s="9">
        <v>1082.9000000000001</v>
      </c>
      <c r="F19" s="9">
        <v>1016.3</v>
      </c>
      <c r="G19" s="9">
        <v>0</v>
      </c>
      <c r="H19" s="8">
        <v>44341</v>
      </c>
      <c r="I19" s="69">
        <v>1016.31</v>
      </c>
      <c r="J19" s="84">
        <f t="shared" si="0"/>
        <v>6.150152368639775</v>
      </c>
    </row>
    <row r="20" spans="1:10" s="6" customFormat="1" ht="15" customHeight="1" x14ac:dyDescent="0.25">
      <c r="A20" s="72" t="s">
        <v>34</v>
      </c>
      <c r="B20" s="7" t="s">
        <v>115</v>
      </c>
      <c r="C20" s="8">
        <v>44322</v>
      </c>
      <c r="D20" s="8">
        <v>44337</v>
      </c>
      <c r="E20" s="9">
        <v>1082.9000000000001</v>
      </c>
      <c r="F20" s="9">
        <v>1016.3</v>
      </c>
      <c r="G20" s="9">
        <v>0</v>
      </c>
      <c r="H20" s="8">
        <v>44341</v>
      </c>
      <c r="I20" s="69">
        <v>1016.31</v>
      </c>
      <c r="J20" s="84">
        <f t="shared" si="0"/>
        <v>6.150152368639775</v>
      </c>
    </row>
    <row r="21" spans="1:10" s="6" customFormat="1" ht="15" customHeight="1" x14ac:dyDescent="0.25">
      <c r="A21" s="72" t="s">
        <v>53</v>
      </c>
      <c r="B21" s="7" t="s">
        <v>114</v>
      </c>
      <c r="C21" s="8">
        <v>44322</v>
      </c>
      <c r="D21" s="8">
        <v>44337</v>
      </c>
      <c r="E21" s="9">
        <v>553.20000000000005</v>
      </c>
      <c r="F21" s="9">
        <v>527.47</v>
      </c>
      <c r="G21" s="9">
        <v>0</v>
      </c>
      <c r="H21" s="8">
        <v>44326</v>
      </c>
      <c r="I21" s="69">
        <v>527.47</v>
      </c>
      <c r="J21" s="85">
        <f t="shared" si="0"/>
        <v>4.6511207519884339</v>
      </c>
    </row>
    <row r="22" spans="1:10" s="6" customFormat="1" ht="15" customHeight="1" x14ac:dyDescent="0.25">
      <c r="A22" s="72" t="s">
        <v>35</v>
      </c>
      <c r="B22" s="7" t="s">
        <v>112</v>
      </c>
      <c r="C22" s="8">
        <v>44322</v>
      </c>
      <c r="D22" s="8">
        <v>44333</v>
      </c>
      <c r="E22" s="9">
        <v>2035.76</v>
      </c>
      <c r="F22" s="9">
        <v>1910.56</v>
      </c>
      <c r="G22" s="9">
        <v>1910.56</v>
      </c>
      <c r="H22" s="8"/>
      <c r="I22" s="69"/>
      <c r="J22" s="84">
        <f t="shared" si="0"/>
        <v>6.1500373324949917</v>
      </c>
    </row>
    <row r="23" spans="1:10" s="6" customFormat="1" ht="15" customHeight="1" x14ac:dyDescent="0.25">
      <c r="A23" s="72" t="s">
        <v>35</v>
      </c>
      <c r="B23" s="7" t="s">
        <v>111</v>
      </c>
      <c r="C23" s="8">
        <v>44322</v>
      </c>
      <c r="D23" s="8">
        <v>44333</v>
      </c>
      <c r="E23" s="9">
        <v>11539.41</v>
      </c>
      <c r="F23" s="9">
        <v>10829.74</v>
      </c>
      <c r="G23" s="9">
        <v>10829.74</v>
      </c>
      <c r="H23" s="8"/>
      <c r="I23" s="69"/>
      <c r="J23" s="84">
        <f t="shared" si="0"/>
        <v>6.1499678059796823</v>
      </c>
    </row>
    <row r="24" spans="1:10" s="6" customFormat="1" ht="15" customHeight="1" x14ac:dyDescent="0.25">
      <c r="A24" s="72" t="s">
        <v>35</v>
      </c>
      <c r="B24" s="7" t="s">
        <v>110</v>
      </c>
      <c r="C24" s="8">
        <v>44322</v>
      </c>
      <c r="D24" s="8">
        <v>44333</v>
      </c>
      <c r="E24" s="9">
        <v>4843.2299999999996</v>
      </c>
      <c r="F24" s="9">
        <v>4545.37</v>
      </c>
      <c r="G24" s="9">
        <v>4545.37</v>
      </c>
      <c r="H24" s="8"/>
      <c r="I24" s="69"/>
      <c r="J24" s="84">
        <f t="shared" si="0"/>
        <v>6.1500279771970296</v>
      </c>
    </row>
    <row r="25" spans="1:10" s="6" customFormat="1" ht="15" customHeight="1" x14ac:dyDescent="0.25">
      <c r="A25" s="72" t="s">
        <v>42</v>
      </c>
      <c r="B25" s="7" t="s">
        <v>109</v>
      </c>
      <c r="C25" s="8">
        <v>44322</v>
      </c>
      <c r="D25" s="8">
        <v>44337</v>
      </c>
      <c r="E25" s="9">
        <v>6206.76</v>
      </c>
      <c r="F25" s="9">
        <v>5825.05</v>
      </c>
      <c r="G25" s="9">
        <v>5825.05</v>
      </c>
      <c r="H25" s="8"/>
      <c r="I25" s="69"/>
      <c r="J25" s="84">
        <f t="shared" si="0"/>
        <v>6.149907520187667</v>
      </c>
    </row>
    <row r="26" spans="1:10" s="6" customFormat="1" ht="15" customHeight="1" x14ac:dyDescent="0.25">
      <c r="A26" s="72" t="s">
        <v>10</v>
      </c>
      <c r="B26" s="7" t="s">
        <v>108</v>
      </c>
      <c r="C26" s="8">
        <v>44322</v>
      </c>
      <c r="D26" s="8">
        <v>44333</v>
      </c>
      <c r="E26" s="9">
        <v>17388</v>
      </c>
      <c r="F26" s="9">
        <v>16318.64</v>
      </c>
      <c r="G26" s="9">
        <v>0</v>
      </c>
      <c r="H26" s="8">
        <v>44335</v>
      </c>
      <c r="I26" s="69">
        <v>16318.64</v>
      </c>
      <c r="J26" s="84">
        <f t="shared" si="0"/>
        <v>6.1499884978145882</v>
      </c>
    </row>
    <row r="27" spans="1:10" s="6" customFormat="1" ht="15" customHeight="1" x14ac:dyDescent="0.25">
      <c r="A27" s="72" t="s">
        <v>7</v>
      </c>
      <c r="B27" s="7" t="s">
        <v>107</v>
      </c>
      <c r="C27" s="8">
        <v>44322</v>
      </c>
      <c r="D27" s="8">
        <v>44337</v>
      </c>
      <c r="E27" s="9">
        <v>8883</v>
      </c>
      <c r="F27" s="9">
        <v>8336.7000000000007</v>
      </c>
      <c r="G27" s="9">
        <v>0</v>
      </c>
      <c r="H27" s="8">
        <v>44335</v>
      </c>
      <c r="I27" s="69">
        <v>8336.7000000000007</v>
      </c>
      <c r="J27" s="84">
        <f t="shared" si="0"/>
        <v>6.1499493414386954</v>
      </c>
    </row>
    <row r="28" spans="1:10" s="6" customFormat="1" ht="15" customHeight="1" x14ac:dyDescent="0.25">
      <c r="A28" s="72" t="s">
        <v>22</v>
      </c>
      <c r="B28" s="7" t="s">
        <v>106</v>
      </c>
      <c r="C28" s="8">
        <v>44322</v>
      </c>
      <c r="D28" s="8">
        <v>44350</v>
      </c>
      <c r="E28" s="9">
        <v>400.86</v>
      </c>
      <c r="F28" s="9">
        <v>382.21</v>
      </c>
      <c r="G28" s="9">
        <v>382.21</v>
      </c>
      <c r="H28" s="8"/>
      <c r="I28" s="69"/>
      <c r="J28" s="85">
        <f t="shared" si="0"/>
        <v>4.6524971311679968</v>
      </c>
    </row>
    <row r="29" spans="1:10" s="6" customFormat="1" ht="15" customHeight="1" x14ac:dyDescent="0.25">
      <c r="A29" s="72" t="s">
        <v>12</v>
      </c>
      <c r="B29" s="7" t="s">
        <v>105</v>
      </c>
      <c r="C29" s="8">
        <v>44322</v>
      </c>
      <c r="D29" s="8">
        <v>44350</v>
      </c>
      <c r="E29" s="9">
        <v>1936.17</v>
      </c>
      <c r="F29" s="9">
        <v>1817.09</v>
      </c>
      <c r="G29" s="9">
        <v>1817.09</v>
      </c>
      <c r="H29" s="8"/>
      <c r="I29" s="69"/>
      <c r="J29" s="84">
        <f t="shared" si="0"/>
        <v>6.1502863901413694</v>
      </c>
    </row>
    <row r="30" spans="1:10" s="6" customFormat="1" ht="15" customHeight="1" x14ac:dyDescent="0.25">
      <c r="A30" s="72" t="s">
        <v>39</v>
      </c>
      <c r="B30" s="7" t="s">
        <v>104</v>
      </c>
      <c r="C30" s="8">
        <v>44322</v>
      </c>
      <c r="D30" s="8">
        <v>44350</v>
      </c>
      <c r="E30" s="9">
        <v>1202.5899999999999</v>
      </c>
      <c r="F30" s="9">
        <v>1128.6199999999999</v>
      </c>
      <c r="G30" s="9">
        <v>1128.6199999999999</v>
      </c>
      <c r="H30" s="8"/>
      <c r="I30" s="69"/>
      <c r="J30" s="84">
        <f t="shared" si="0"/>
        <v>6.1508909936054703</v>
      </c>
    </row>
    <row r="31" spans="1:10" s="6" customFormat="1" ht="15" customHeight="1" x14ac:dyDescent="0.25">
      <c r="A31" s="72" t="s">
        <v>5</v>
      </c>
      <c r="B31" s="7" t="s">
        <v>103</v>
      </c>
      <c r="C31" s="8">
        <v>44322</v>
      </c>
      <c r="D31" s="8">
        <v>44350</v>
      </c>
      <c r="E31" s="9">
        <v>2705.82</v>
      </c>
      <c r="F31" s="9">
        <v>2539.41</v>
      </c>
      <c r="G31" s="9">
        <v>2539.41</v>
      </c>
      <c r="H31" s="8"/>
      <c r="I31" s="69"/>
      <c r="J31" s="84">
        <f t="shared" si="0"/>
        <v>6.1500765017628778</v>
      </c>
    </row>
    <row r="32" spans="1:10" s="6" customFormat="1" ht="15" customHeight="1" x14ac:dyDescent="0.25">
      <c r="A32" s="72" t="s">
        <v>23</v>
      </c>
      <c r="B32" s="7" t="s">
        <v>102</v>
      </c>
      <c r="C32" s="8">
        <v>44322</v>
      </c>
      <c r="D32" s="8">
        <v>44350</v>
      </c>
      <c r="E32" s="9">
        <v>601.29</v>
      </c>
      <c r="F32" s="9">
        <v>573.33000000000004</v>
      </c>
      <c r="G32" s="9">
        <v>573.33000000000004</v>
      </c>
      <c r="H32" s="8"/>
      <c r="I32" s="69"/>
      <c r="J32" s="85">
        <f t="shared" si="0"/>
        <v>4.650002494636519</v>
      </c>
    </row>
    <row r="33" spans="1:10" s="6" customFormat="1" ht="15" customHeight="1" x14ac:dyDescent="0.25">
      <c r="A33" s="72" t="s">
        <v>28</v>
      </c>
      <c r="B33" s="7" t="s">
        <v>101</v>
      </c>
      <c r="C33" s="8">
        <v>44322</v>
      </c>
      <c r="D33" s="8">
        <v>44350</v>
      </c>
      <c r="E33" s="9">
        <v>4076.78</v>
      </c>
      <c r="F33" s="9">
        <v>3826.06</v>
      </c>
      <c r="G33" s="9">
        <v>3826.06</v>
      </c>
      <c r="H33" s="8"/>
      <c r="I33" s="69"/>
      <c r="J33" s="84">
        <f t="shared" si="0"/>
        <v>6.1499516775494447</v>
      </c>
    </row>
    <row r="34" spans="1:10" s="6" customFormat="1" ht="15" customHeight="1" x14ac:dyDescent="0.25">
      <c r="A34" s="72" t="s">
        <v>19</v>
      </c>
      <c r="B34" s="7" t="s">
        <v>100</v>
      </c>
      <c r="C34" s="8">
        <v>44322</v>
      </c>
      <c r="D34" s="8">
        <v>44337</v>
      </c>
      <c r="E34" s="9">
        <v>245.47</v>
      </c>
      <c r="F34" s="9">
        <v>234.06</v>
      </c>
      <c r="G34" s="9">
        <v>0</v>
      </c>
      <c r="H34" s="8">
        <v>44326</v>
      </c>
      <c r="I34" s="69">
        <v>234.06</v>
      </c>
      <c r="J34" s="85">
        <f t="shared" si="0"/>
        <v>4.648225852446326</v>
      </c>
    </row>
    <row r="35" spans="1:10" s="6" customFormat="1" ht="15" customHeight="1" x14ac:dyDescent="0.25">
      <c r="A35" s="72" t="s">
        <v>19</v>
      </c>
      <c r="B35" s="7" t="s">
        <v>99</v>
      </c>
      <c r="C35" s="8">
        <v>44322</v>
      </c>
      <c r="D35" s="8">
        <v>44337</v>
      </c>
      <c r="E35" s="9">
        <v>2351.14</v>
      </c>
      <c r="F35" s="9">
        <v>2206.5500000000002</v>
      </c>
      <c r="G35" s="9">
        <v>0</v>
      </c>
      <c r="H35" s="8">
        <v>44328</v>
      </c>
      <c r="I35" s="69">
        <v>2206.5500000000002</v>
      </c>
      <c r="J35" s="84">
        <f t="shared" si="0"/>
        <v>6.1497826586251652</v>
      </c>
    </row>
    <row r="36" spans="1:10" s="6" customFormat="1" ht="15" customHeight="1" x14ac:dyDescent="0.25">
      <c r="A36" s="72" t="s">
        <v>2</v>
      </c>
      <c r="B36" s="7" t="s">
        <v>98</v>
      </c>
      <c r="C36" s="8">
        <v>44322</v>
      </c>
      <c r="D36" s="8">
        <v>44342</v>
      </c>
      <c r="E36" s="9">
        <v>13667.5</v>
      </c>
      <c r="F36" s="9">
        <v>12826.95</v>
      </c>
      <c r="G36" s="9">
        <v>0</v>
      </c>
      <c r="H36" s="8">
        <v>44341</v>
      </c>
      <c r="I36" s="69">
        <v>12826.95</v>
      </c>
      <c r="J36" s="84">
        <f t="shared" si="0"/>
        <v>6.1499908542162007</v>
      </c>
    </row>
    <row r="37" spans="1:10" s="6" customFormat="1" ht="15" customHeight="1" x14ac:dyDescent="0.25">
      <c r="A37" s="73" t="s">
        <v>94</v>
      </c>
      <c r="B37" s="30" t="s">
        <v>97</v>
      </c>
      <c r="C37" s="31">
        <v>44322</v>
      </c>
      <c r="D37" s="31">
        <v>44337</v>
      </c>
      <c r="E37" s="32">
        <v>648.92999999999995</v>
      </c>
      <c r="F37" s="32">
        <v>648.92999999999995</v>
      </c>
      <c r="G37" s="32">
        <v>0</v>
      </c>
      <c r="H37" s="31">
        <v>44328</v>
      </c>
      <c r="I37" s="71">
        <v>648.92999999999995</v>
      </c>
      <c r="J37" s="86">
        <f t="shared" si="0"/>
        <v>0</v>
      </c>
    </row>
    <row r="38" spans="1:10" s="6" customFormat="1" ht="15" customHeight="1" x14ac:dyDescent="0.25">
      <c r="A38" s="73" t="s">
        <v>94</v>
      </c>
      <c r="B38" s="30" t="s">
        <v>96</v>
      </c>
      <c r="C38" s="31">
        <v>44322</v>
      </c>
      <c r="D38" s="31">
        <v>44337</v>
      </c>
      <c r="E38" s="32">
        <v>342.74</v>
      </c>
      <c r="F38" s="32">
        <v>342.74</v>
      </c>
      <c r="G38" s="32">
        <v>0</v>
      </c>
      <c r="H38" s="31">
        <v>44328</v>
      </c>
      <c r="I38" s="71">
        <v>342.74</v>
      </c>
      <c r="J38" s="86">
        <f t="shared" si="0"/>
        <v>0</v>
      </c>
    </row>
    <row r="39" spans="1:10" s="6" customFormat="1" ht="15" customHeight="1" x14ac:dyDescent="0.25">
      <c r="A39" s="73" t="s">
        <v>94</v>
      </c>
      <c r="B39" s="30" t="s">
        <v>95</v>
      </c>
      <c r="C39" s="31">
        <v>44322</v>
      </c>
      <c r="D39" s="31">
        <v>44337</v>
      </c>
      <c r="E39" s="32">
        <v>228.5</v>
      </c>
      <c r="F39" s="32">
        <v>228.5</v>
      </c>
      <c r="G39" s="32">
        <v>0</v>
      </c>
      <c r="H39" s="31">
        <v>44328</v>
      </c>
      <c r="I39" s="71">
        <v>228.5</v>
      </c>
      <c r="J39" s="86">
        <f t="shared" si="0"/>
        <v>0</v>
      </c>
    </row>
    <row r="40" spans="1:10" s="6" customFormat="1" ht="15" customHeight="1" x14ac:dyDescent="0.25">
      <c r="A40" s="72" t="s">
        <v>20</v>
      </c>
      <c r="B40" s="7" t="s">
        <v>93</v>
      </c>
      <c r="C40" s="8">
        <v>44323</v>
      </c>
      <c r="D40" s="8">
        <v>44340</v>
      </c>
      <c r="E40" s="9">
        <v>124235.09</v>
      </c>
      <c r="F40" s="9">
        <v>116594.63</v>
      </c>
      <c r="G40" s="9">
        <v>0</v>
      </c>
      <c r="H40" s="8">
        <v>44341</v>
      </c>
      <c r="I40" s="69">
        <v>116594.63</v>
      </c>
      <c r="J40" s="84">
        <f t="shared" si="0"/>
        <v>6.1500015816787288</v>
      </c>
    </row>
    <row r="41" spans="1:10" s="6" customFormat="1" ht="15" customHeight="1" x14ac:dyDescent="0.25">
      <c r="A41" s="72" t="s">
        <v>20</v>
      </c>
      <c r="B41" s="7" t="s">
        <v>92</v>
      </c>
      <c r="C41" s="8">
        <v>44323</v>
      </c>
      <c r="D41" s="8">
        <v>44340</v>
      </c>
      <c r="E41" s="9">
        <v>2790.82</v>
      </c>
      <c r="F41" s="9">
        <v>2619.19</v>
      </c>
      <c r="G41" s="9">
        <v>0</v>
      </c>
      <c r="H41" s="8">
        <v>44341</v>
      </c>
      <c r="I41" s="69">
        <v>2619.19</v>
      </c>
      <c r="J41" s="84">
        <f t="shared" si="0"/>
        <v>6.1498054335285008</v>
      </c>
    </row>
    <row r="42" spans="1:10" s="6" customFormat="1" ht="15" customHeight="1" x14ac:dyDescent="0.25">
      <c r="A42" s="72" t="s">
        <v>9</v>
      </c>
      <c r="B42" s="7" t="s">
        <v>91</v>
      </c>
      <c r="C42" s="8">
        <v>44323</v>
      </c>
      <c r="D42" s="8">
        <v>44351</v>
      </c>
      <c r="E42" s="9">
        <v>156459.22</v>
      </c>
      <c r="F42" s="9">
        <v>146836.98000000001</v>
      </c>
      <c r="G42" s="9">
        <v>146836.98000000001</v>
      </c>
      <c r="H42" s="8"/>
      <c r="I42" s="69"/>
      <c r="J42" s="84">
        <f t="shared" si="0"/>
        <v>6.1499987025373066</v>
      </c>
    </row>
    <row r="43" spans="1:10" s="6" customFormat="1" ht="15" customHeight="1" x14ac:dyDescent="0.25">
      <c r="A43" s="72" t="s">
        <v>32</v>
      </c>
      <c r="B43" s="7" t="s">
        <v>90</v>
      </c>
      <c r="C43" s="8">
        <v>44326</v>
      </c>
      <c r="D43" s="8">
        <v>44356</v>
      </c>
      <c r="E43" s="9">
        <v>12392</v>
      </c>
      <c r="F43" s="9">
        <v>11629.89</v>
      </c>
      <c r="G43" s="9">
        <v>0</v>
      </c>
      <c r="H43" s="8">
        <v>44333</v>
      </c>
      <c r="I43" s="69">
        <v>11629.89</v>
      </c>
      <c r="J43" s="84">
        <f t="shared" si="0"/>
        <v>6.1500161394448076</v>
      </c>
    </row>
    <row r="44" spans="1:10" s="6" customFormat="1" ht="15" customHeight="1" x14ac:dyDescent="0.25">
      <c r="A44" s="72" t="s">
        <v>41</v>
      </c>
      <c r="B44" s="7" t="s">
        <v>89</v>
      </c>
      <c r="C44" s="8">
        <v>44326</v>
      </c>
      <c r="D44" s="8">
        <v>44341</v>
      </c>
      <c r="E44" s="9">
        <v>1858.8</v>
      </c>
      <c r="F44" s="9">
        <v>1744.49</v>
      </c>
      <c r="G44" s="9">
        <v>0</v>
      </c>
      <c r="H44" s="8">
        <v>44333</v>
      </c>
      <c r="I44" s="69">
        <v>1744.49</v>
      </c>
      <c r="J44" s="84">
        <f t="shared" si="0"/>
        <v>6.1496664514740669</v>
      </c>
    </row>
    <row r="45" spans="1:10" s="6" customFormat="1" ht="15" customHeight="1" x14ac:dyDescent="0.25">
      <c r="A45" s="72" t="s">
        <v>6</v>
      </c>
      <c r="B45" s="7" t="s">
        <v>88</v>
      </c>
      <c r="C45" s="8">
        <v>44326</v>
      </c>
      <c r="D45" s="8">
        <v>44351</v>
      </c>
      <c r="E45" s="9">
        <v>526.58000000000004</v>
      </c>
      <c r="F45" s="9">
        <v>502.09</v>
      </c>
      <c r="G45" s="9">
        <v>0</v>
      </c>
      <c r="H45" s="8">
        <v>44340</v>
      </c>
      <c r="I45" s="69">
        <v>502.09</v>
      </c>
      <c r="J45" s="85">
        <f t="shared" si="0"/>
        <v>4.6507653158114746</v>
      </c>
    </row>
    <row r="46" spans="1:10" s="6" customFormat="1" ht="15" customHeight="1" x14ac:dyDescent="0.25">
      <c r="A46" s="72" t="s">
        <v>6</v>
      </c>
      <c r="B46" s="7" t="s">
        <v>87</v>
      </c>
      <c r="C46" s="8">
        <v>44326</v>
      </c>
      <c r="D46" s="8">
        <v>44351</v>
      </c>
      <c r="E46" s="9">
        <v>13385.63</v>
      </c>
      <c r="F46" s="9">
        <v>12562.41</v>
      </c>
      <c r="G46" s="9">
        <v>0</v>
      </c>
      <c r="H46" s="8">
        <v>44340</v>
      </c>
      <c r="I46" s="69">
        <v>12562.41</v>
      </c>
      <c r="J46" s="84">
        <f t="shared" si="0"/>
        <v>6.1500280524711908</v>
      </c>
    </row>
    <row r="47" spans="1:10" s="6" customFormat="1" ht="15" customHeight="1" x14ac:dyDescent="0.25">
      <c r="A47" s="72" t="s">
        <v>6</v>
      </c>
      <c r="B47" s="7" t="s">
        <v>86</v>
      </c>
      <c r="C47" s="8">
        <v>44326</v>
      </c>
      <c r="D47" s="8">
        <v>44351</v>
      </c>
      <c r="E47" s="9">
        <v>2357.62</v>
      </c>
      <c r="F47" s="9">
        <v>2212.63</v>
      </c>
      <c r="G47" s="9">
        <v>0</v>
      </c>
      <c r="H47" s="8">
        <v>44340</v>
      </c>
      <c r="I47" s="69">
        <v>2212.63</v>
      </c>
      <c r="J47" s="84">
        <f t="shared" si="0"/>
        <v>6.1498460311670149</v>
      </c>
    </row>
    <row r="48" spans="1:10" s="6" customFormat="1" ht="15" customHeight="1" x14ac:dyDescent="0.25">
      <c r="A48" s="72" t="s">
        <v>14</v>
      </c>
      <c r="B48" s="7" t="s">
        <v>85</v>
      </c>
      <c r="C48" s="8">
        <v>44326</v>
      </c>
      <c r="D48" s="8">
        <v>44341</v>
      </c>
      <c r="E48" s="9">
        <v>9041.36</v>
      </c>
      <c r="F48" s="9">
        <v>8485.32</v>
      </c>
      <c r="G48" s="9">
        <v>0</v>
      </c>
      <c r="H48" s="8">
        <v>44340</v>
      </c>
      <c r="I48" s="69">
        <v>8485.32</v>
      </c>
      <c r="J48" s="84">
        <f t="shared" si="0"/>
        <v>6.1499597405700124</v>
      </c>
    </row>
    <row r="49" spans="1:10" s="6" customFormat="1" ht="15" customHeight="1" x14ac:dyDescent="0.25">
      <c r="A49" s="72" t="s">
        <v>14</v>
      </c>
      <c r="B49" s="7" t="s">
        <v>84</v>
      </c>
      <c r="C49" s="8">
        <v>44326</v>
      </c>
      <c r="D49" s="8">
        <v>44341</v>
      </c>
      <c r="E49" s="9">
        <v>2357.62</v>
      </c>
      <c r="F49" s="9">
        <v>2212.63</v>
      </c>
      <c r="G49" s="9">
        <v>0</v>
      </c>
      <c r="H49" s="8">
        <v>44340</v>
      </c>
      <c r="I49" s="69">
        <v>2212.63</v>
      </c>
      <c r="J49" s="84">
        <f t="shared" si="0"/>
        <v>6.1498460311670149</v>
      </c>
    </row>
    <row r="50" spans="1:10" s="6" customFormat="1" ht="15" customHeight="1" x14ac:dyDescent="0.25">
      <c r="A50" s="72" t="s">
        <v>82</v>
      </c>
      <c r="B50" s="7" t="s">
        <v>83</v>
      </c>
      <c r="C50" s="8">
        <v>44326</v>
      </c>
      <c r="D50" s="8">
        <v>44356</v>
      </c>
      <c r="E50" s="9">
        <v>2489.4</v>
      </c>
      <c r="F50" s="9">
        <v>2336.31</v>
      </c>
      <c r="G50" s="9">
        <v>2336.31</v>
      </c>
      <c r="H50" s="8"/>
      <c r="I50" s="69"/>
      <c r="J50" s="84">
        <f t="shared" si="0"/>
        <v>6.1496746203904618</v>
      </c>
    </row>
    <row r="51" spans="1:10" s="6" customFormat="1" ht="15" customHeight="1" x14ac:dyDescent="0.25">
      <c r="A51" s="72" t="s">
        <v>36</v>
      </c>
      <c r="B51" s="7" t="s">
        <v>81</v>
      </c>
      <c r="C51" s="8">
        <v>44326</v>
      </c>
      <c r="D51" s="8">
        <v>44368</v>
      </c>
      <c r="E51" s="9">
        <v>616.16</v>
      </c>
      <c r="F51" s="9">
        <v>587.51</v>
      </c>
      <c r="G51" s="9">
        <v>587.51</v>
      </c>
      <c r="H51" s="8"/>
      <c r="I51" s="69"/>
      <c r="J51" s="85">
        <f t="shared" si="0"/>
        <v>4.6497662944689653</v>
      </c>
    </row>
    <row r="52" spans="1:10" s="6" customFormat="1" ht="15" customHeight="1" x14ac:dyDescent="0.25">
      <c r="A52" s="72" t="s">
        <v>21</v>
      </c>
      <c r="B52" s="7" t="s">
        <v>80</v>
      </c>
      <c r="C52" s="8">
        <v>44327</v>
      </c>
      <c r="D52" s="8">
        <v>44334</v>
      </c>
      <c r="E52" s="9">
        <v>38884.68</v>
      </c>
      <c r="F52" s="9">
        <v>36493.269999999997</v>
      </c>
      <c r="G52" s="9">
        <v>36493.269999999997</v>
      </c>
      <c r="H52" s="8"/>
      <c r="I52" s="69"/>
      <c r="J52" s="84">
        <f t="shared" si="0"/>
        <v>6.1500056063210584</v>
      </c>
    </row>
    <row r="53" spans="1:10" s="6" customFormat="1" ht="15" customHeight="1" x14ac:dyDescent="0.25">
      <c r="A53" s="72" t="s">
        <v>2</v>
      </c>
      <c r="B53" s="7" t="s">
        <v>79</v>
      </c>
      <c r="C53" s="8">
        <v>44327</v>
      </c>
      <c r="D53" s="8">
        <v>44347</v>
      </c>
      <c r="E53" s="9">
        <v>280</v>
      </c>
      <c r="F53" s="9">
        <v>266.98</v>
      </c>
      <c r="G53" s="9">
        <v>266.98</v>
      </c>
      <c r="H53" s="8"/>
      <c r="I53" s="69"/>
      <c r="J53" s="85">
        <f t="shared" si="0"/>
        <v>4.6499999999999941</v>
      </c>
    </row>
    <row r="54" spans="1:10" s="6" customFormat="1" ht="15" customHeight="1" x14ac:dyDescent="0.25">
      <c r="A54" s="72" t="s">
        <v>3</v>
      </c>
      <c r="B54" s="7" t="s">
        <v>78</v>
      </c>
      <c r="C54" s="8">
        <v>44328</v>
      </c>
      <c r="D54" s="8">
        <v>44358</v>
      </c>
      <c r="E54" s="9">
        <v>74814.210000000006</v>
      </c>
      <c r="F54" s="9">
        <v>66472.429999999993</v>
      </c>
      <c r="G54" s="9">
        <v>66472.429999999993</v>
      </c>
      <c r="H54" s="8"/>
      <c r="I54" s="69"/>
      <c r="J54" s="84">
        <f t="shared" si="0"/>
        <v>11.149994098714686</v>
      </c>
    </row>
    <row r="55" spans="1:10" s="6" customFormat="1" ht="15" customHeight="1" x14ac:dyDescent="0.25">
      <c r="A55" s="72" t="s">
        <v>18</v>
      </c>
      <c r="B55" s="7" t="s">
        <v>77</v>
      </c>
      <c r="C55" s="8">
        <v>44329</v>
      </c>
      <c r="D55" s="8">
        <v>44344</v>
      </c>
      <c r="E55" s="9">
        <v>42813.24</v>
      </c>
      <c r="F55" s="9">
        <v>40180.22</v>
      </c>
      <c r="G55" s="9">
        <v>40180.22</v>
      </c>
      <c r="H55" s="8"/>
      <c r="I55" s="69"/>
      <c r="J55" s="84">
        <f t="shared" si="0"/>
        <v>6.1500134070675259</v>
      </c>
    </row>
    <row r="56" spans="1:10" s="6" customFormat="1" ht="15" customHeight="1" x14ac:dyDescent="0.25">
      <c r="A56" s="72" t="s">
        <v>40</v>
      </c>
      <c r="B56" s="7" t="s">
        <v>76</v>
      </c>
      <c r="C56" s="8">
        <v>44330</v>
      </c>
      <c r="D56" s="8">
        <v>44347</v>
      </c>
      <c r="E56" s="9">
        <v>17965.740000000002</v>
      </c>
      <c r="F56" s="9">
        <v>16860.84</v>
      </c>
      <c r="G56" s="9">
        <v>16860.84</v>
      </c>
      <c r="H56" s="8"/>
      <c r="I56" s="69"/>
      <c r="J56" s="84">
        <f t="shared" si="0"/>
        <v>6.1500389073870672</v>
      </c>
    </row>
    <row r="57" spans="1:10" s="6" customFormat="1" ht="15" customHeight="1" x14ac:dyDescent="0.25">
      <c r="A57" s="72" t="s">
        <v>74</v>
      </c>
      <c r="B57" s="7" t="s">
        <v>75</v>
      </c>
      <c r="C57" s="8">
        <v>44330</v>
      </c>
      <c r="D57" s="8">
        <v>44358</v>
      </c>
      <c r="E57" s="9">
        <v>1076.9000000000001</v>
      </c>
      <c r="F57" s="9">
        <v>1010.67</v>
      </c>
      <c r="G57" s="9">
        <v>1010.67</v>
      </c>
      <c r="H57" s="8"/>
      <c r="I57" s="69"/>
      <c r="J57" s="84">
        <f t="shared" si="0"/>
        <v>6.1500603584362645</v>
      </c>
    </row>
    <row r="58" spans="1:10" s="6" customFormat="1" ht="15" customHeight="1" x14ac:dyDescent="0.25">
      <c r="A58" s="72" t="s">
        <v>72</v>
      </c>
      <c r="B58" s="7" t="s">
        <v>73</v>
      </c>
      <c r="C58" s="8">
        <v>44330</v>
      </c>
      <c r="D58" s="8">
        <v>44358</v>
      </c>
      <c r="E58" s="9">
        <v>184.4</v>
      </c>
      <c r="F58" s="9">
        <v>184.4</v>
      </c>
      <c r="G58" s="9">
        <v>184.4</v>
      </c>
      <c r="H58" s="8"/>
      <c r="I58" s="69"/>
      <c r="J58" s="86">
        <f t="shared" si="0"/>
        <v>0</v>
      </c>
    </row>
    <row r="59" spans="1:10" s="6" customFormat="1" ht="15" customHeight="1" x14ac:dyDescent="0.25">
      <c r="A59" s="72" t="s">
        <v>70</v>
      </c>
      <c r="B59" s="7" t="s">
        <v>71</v>
      </c>
      <c r="C59" s="8">
        <v>44330</v>
      </c>
      <c r="D59" s="8">
        <v>44344</v>
      </c>
      <c r="E59" s="9">
        <v>690.99</v>
      </c>
      <c r="F59" s="9">
        <v>648.5</v>
      </c>
      <c r="G59" s="9">
        <v>0</v>
      </c>
      <c r="H59" s="8">
        <v>44336</v>
      </c>
      <c r="I59" s="69">
        <v>648.5</v>
      </c>
      <c r="J59" s="84">
        <f t="shared" si="0"/>
        <v>6.1491483234200217</v>
      </c>
    </row>
    <row r="60" spans="1:10" s="6" customFormat="1" ht="15" customHeight="1" x14ac:dyDescent="0.25">
      <c r="A60" s="72" t="s">
        <v>68</v>
      </c>
      <c r="B60" s="7" t="s">
        <v>69</v>
      </c>
      <c r="C60" s="8">
        <v>44330</v>
      </c>
      <c r="D60" s="8">
        <v>44350</v>
      </c>
      <c r="E60" s="9">
        <v>1281.47</v>
      </c>
      <c r="F60" s="9">
        <v>1202.67</v>
      </c>
      <c r="G60" s="9">
        <v>0</v>
      </c>
      <c r="H60" s="8">
        <v>44341</v>
      </c>
      <c r="I60" s="69">
        <v>1202.67</v>
      </c>
      <c r="J60" s="84">
        <f t="shared" si="0"/>
        <v>6.1491880418581752</v>
      </c>
    </row>
    <row r="61" spans="1:10" s="6" customFormat="1" ht="15" customHeight="1" x14ac:dyDescent="0.25">
      <c r="A61" s="72" t="s">
        <v>31</v>
      </c>
      <c r="B61" s="7" t="s">
        <v>67</v>
      </c>
      <c r="C61" s="8">
        <v>44333</v>
      </c>
      <c r="D61" s="8">
        <v>44340</v>
      </c>
      <c r="E61" s="9">
        <v>6755.07</v>
      </c>
      <c r="F61" s="9">
        <v>6339.63</v>
      </c>
      <c r="G61" s="9">
        <v>6339.63</v>
      </c>
      <c r="H61" s="8"/>
      <c r="I61" s="69"/>
      <c r="J61" s="84">
        <f t="shared" si="0"/>
        <v>6.1500472978074194</v>
      </c>
    </row>
    <row r="62" spans="1:10" s="6" customFormat="1" ht="15" customHeight="1" x14ac:dyDescent="0.25">
      <c r="A62" s="72" t="s">
        <v>18</v>
      </c>
      <c r="B62" s="7" t="s">
        <v>66</v>
      </c>
      <c r="C62" s="8">
        <v>44336</v>
      </c>
      <c r="D62" s="8">
        <v>44351</v>
      </c>
      <c r="E62" s="9">
        <v>21933.46</v>
      </c>
      <c r="F62" s="9">
        <v>20584.560000000001</v>
      </c>
      <c r="G62" s="9">
        <v>20584.560000000001</v>
      </c>
      <c r="H62" s="8"/>
      <c r="I62" s="69"/>
      <c r="J62" s="84">
        <f t="shared" si="0"/>
        <v>6.1499644834877758</v>
      </c>
    </row>
    <row r="63" spans="1:10" ht="15" customHeight="1" thickBot="1" x14ac:dyDescent="0.3">
      <c r="A63" s="74" t="s">
        <v>37</v>
      </c>
      <c r="B63" s="75"/>
      <c r="C63" s="75"/>
      <c r="D63" s="75"/>
      <c r="E63" s="76">
        <f>SUM(E4:E62)</f>
        <v>779537.5</v>
      </c>
      <c r="F63" s="76">
        <f>SUM(F4:F62)</f>
        <v>728180.26000000013</v>
      </c>
      <c r="G63" s="76">
        <f>SUM(G4:G62)</f>
        <v>381340.60000000003</v>
      </c>
      <c r="H63" s="76"/>
      <c r="I63" s="77">
        <f>SUM(I4:I62)</f>
        <v>346839.67</v>
      </c>
      <c r="J63" s="83"/>
    </row>
    <row r="65" spans="4:5" ht="15" customHeight="1" x14ac:dyDescent="0.25">
      <c r="D65" s="4" t="s">
        <v>138</v>
      </c>
      <c r="E65" s="87">
        <v>11496.23</v>
      </c>
    </row>
    <row r="66" spans="4:5" ht="15" customHeight="1" thickBot="1" x14ac:dyDescent="0.3"/>
    <row r="67" spans="4:5" ht="15" customHeight="1" x14ac:dyDescent="0.25">
      <c r="D67" s="88" t="s">
        <v>139</v>
      </c>
      <c r="E67" s="92">
        <f>E63-E53-E51-E45-E34-E32-E28-E21-E14-E58-E39-E38-E37-E8-E7-E6</f>
        <v>771434.21000000008</v>
      </c>
    </row>
    <row r="68" spans="4:5" ht="15" customHeight="1" thickBot="1" x14ac:dyDescent="0.3">
      <c r="D68" s="89" t="s">
        <v>140</v>
      </c>
      <c r="E68" s="93">
        <f>E67*1.5%</f>
        <v>11571.513150000001</v>
      </c>
    </row>
    <row r="69" spans="4:5" ht="15" customHeight="1" thickBot="1" x14ac:dyDescent="0.3">
      <c r="E69" s="82"/>
    </row>
    <row r="70" spans="4:5" ht="15" customHeight="1" thickBot="1" x14ac:dyDescent="0.3">
      <c r="D70" s="91" t="s">
        <v>141</v>
      </c>
      <c r="E70" s="94">
        <f>E63-E58-E39-E38-E37-E8-E7-E6</f>
        <v>775162.49</v>
      </c>
    </row>
    <row r="71" spans="4:5" ht="15" customHeight="1" x14ac:dyDescent="0.25">
      <c r="D71" s="90" t="s">
        <v>142</v>
      </c>
      <c r="E71" s="95">
        <f>E70*0.65%</f>
        <v>5038.5561850000004</v>
      </c>
    </row>
    <row r="72" spans="4:5" ht="15" customHeight="1" x14ac:dyDescent="0.25">
      <c r="D72" s="90" t="s">
        <v>143</v>
      </c>
      <c r="E72" s="95">
        <f>E70*3%</f>
        <v>23254.8747</v>
      </c>
    </row>
    <row r="73" spans="4:5" ht="15" customHeight="1" thickBot="1" x14ac:dyDescent="0.3">
      <c r="D73" s="89" t="s">
        <v>144</v>
      </c>
      <c r="E73" s="93">
        <f>E70*1%</f>
        <v>7751.6248999999998</v>
      </c>
    </row>
  </sheetData>
  <sortState xmlns:xlrd2="http://schemas.microsoft.com/office/spreadsheetml/2017/richdata2" ref="A4:I61">
    <sortCondition ref="B4:B61"/>
  </sortState>
  <mergeCells count="2">
    <mergeCell ref="A2:J2"/>
    <mergeCell ref="A1:J1"/>
  </mergeCells>
  <pageMargins left="0.25" right="0.25" top="0.75" bottom="0.75" header="0.3" footer="0.3"/>
  <pageSetup paperSize="9"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4"/>
  <sheetViews>
    <sheetView topLeftCell="A4" zoomScaleNormal="100" workbookViewId="0">
      <selection activeCell="K31" sqref="K31"/>
    </sheetView>
  </sheetViews>
  <sheetFormatPr defaultColWidth="9.140625" defaultRowHeight="15" customHeight="1" x14ac:dyDescent="0.25"/>
  <cols>
    <col min="1" max="1" width="64.85546875" bestFit="1" customWidth="1"/>
    <col min="2" max="2" width="17.28515625" bestFit="1" customWidth="1"/>
    <col min="3" max="3" width="13.7109375" bestFit="1" customWidth="1"/>
    <col min="4" max="4" width="11.5703125" customWidth="1"/>
    <col min="5" max="5" width="13.140625" bestFit="1" customWidth="1"/>
    <col min="6" max="6" width="13.28515625" bestFit="1" customWidth="1"/>
    <col min="7" max="7" width="21" bestFit="1" customWidth="1"/>
    <col min="8" max="8" width="22.140625" bestFit="1" customWidth="1"/>
  </cols>
  <sheetData>
    <row r="1" spans="1:8" ht="15" customHeight="1" x14ac:dyDescent="0.25">
      <c r="A1" s="55" t="s">
        <v>27</v>
      </c>
      <c r="B1" s="56"/>
      <c r="C1" s="56"/>
      <c r="D1" s="56"/>
      <c r="E1" s="56"/>
      <c r="F1" s="56"/>
      <c r="G1" s="56"/>
      <c r="H1" s="57"/>
    </row>
    <row r="2" spans="1:8" x14ac:dyDescent="0.25">
      <c r="A2" s="58" t="s">
        <v>65</v>
      </c>
      <c r="B2" s="59"/>
      <c r="C2" s="59"/>
      <c r="D2" s="59"/>
      <c r="E2" s="59"/>
      <c r="F2" s="59"/>
      <c r="G2" s="59"/>
      <c r="H2" s="60"/>
    </row>
    <row r="3" spans="1:8" ht="15" customHeight="1" thickBot="1" x14ac:dyDescent="0.3">
      <c r="A3" s="61"/>
      <c r="B3" s="62"/>
      <c r="C3" s="62"/>
      <c r="D3" s="62"/>
      <c r="E3" s="62"/>
      <c r="F3" s="62"/>
      <c r="G3" s="62"/>
      <c r="H3" s="63"/>
    </row>
    <row r="4" spans="1:8" ht="21.75" thickBot="1" x14ac:dyDescent="0.3">
      <c r="A4" s="1" t="s">
        <v>17</v>
      </c>
      <c r="B4" s="2" t="s">
        <v>30</v>
      </c>
      <c r="C4" s="2" t="s">
        <v>8</v>
      </c>
      <c r="D4" s="2" t="s">
        <v>13</v>
      </c>
      <c r="E4" s="2" t="s">
        <v>24</v>
      </c>
      <c r="F4" s="2" t="s">
        <v>16</v>
      </c>
      <c r="G4" s="2" t="s">
        <v>11</v>
      </c>
      <c r="H4" s="3" t="s">
        <v>0</v>
      </c>
    </row>
    <row r="5" spans="1:8" s="6" customFormat="1" ht="20.100000000000001" customHeight="1" x14ac:dyDescent="0.25">
      <c r="A5" s="13" t="s">
        <v>31</v>
      </c>
      <c r="B5" s="13" t="s">
        <v>44</v>
      </c>
      <c r="C5" s="14">
        <v>44305</v>
      </c>
      <c r="D5" s="14">
        <v>44312</v>
      </c>
      <c r="E5" s="15">
        <v>8389.18</v>
      </c>
      <c r="F5" s="15">
        <v>7873.24</v>
      </c>
      <c r="G5" s="14">
        <v>44319</v>
      </c>
      <c r="H5" s="15">
        <v>7873.24</v>
      </c>
    </row>
    <row r="6" spans="1:8" s="6" customFormat="1" ht="20.100000000000001" customHeight="1" x14ac:dyDescent="0.25">
      <c r="A6" s="13" t="s">
        <v>38</v>
      </c>
      <c r="B6" s="13" t="s">
        <v>45</v>
      </c>
      <c r="C6" s="14">
        <v>44300</v>
      </c>
      <c r="D6" s="14">
        <v>44315</v>
      </c>
      <c r="E6" s="15">
        <v>179073.83</v>
      </c>
      <c r="F6" s="15">
        <v>168060.79</v>
      </c>
      <c r="G6" s="14">
        <v>44319</v>
      </c>
      <c r="H6" s="15">
        <v>168060.79</v>
      </c>
    </row>
    <row r="7" spans="1:8" s="6" customFormat="1" ht="20.100000000000001" customHeight="1" x14ac:dyDescent="0.25">
      <c r="A7" s="7" t="s">
        <v>18</v>
      </c>
      <c r="B7" s="7" t="s">
        <v>46</v>
      </c>
      <c r="C7" s="8">
        <v>44300</v>
      </c>
      <c r="D7" s="8">
        <v>44315</v>
      </c>
      <c r="E7" s="9">
        <v>33272.04</v>
      </c>
      <c r="F7" s="9">
        <v>31225.81</v>
      </c>
      <c r="G7" s="8">
        <v>44319</v>
      </c>
      <c r="H7" s="9">
        <v>31225.81</v>
      </c>
    </row>
    <row r="8" spans="1:8" s="6" customFormat="1" ht="20.100000000000001" customHeight="1" x14ac:dyDescent="0.25">
      <c r="A8" s="10" t="s">
        <v>42</v>
      </c>
      <c r="B8" s="10" t="s">
        <v>49</v>
      </c>
      <c r="C8" s="11">
        <v>44299</v>
      </c>
      <c r="D8" s="11">
        <v>44314</v>
      </c>
      <c r="E8" s="12">
        <v>3026.24</v>
      </c>
      <c r="F8" s="12">
        <v>2840.13</v>
      </c>
      <c r="G8" s="11">
        <v>44321</v>
      </c>
      <c r="H8" s="12">
        <v>2840.13</v>
      </c>
    </row>
    <row r="9" spans="1:8" s="6" customFormat="1" ht="20.100000000000001" customHeight="1" x14ac:dyDescent="0.25">
      <c r="A9" s="10" t="s">
        <v>21</v>
      </c>
      <c r="B9" s="10" t="s">
        <v>52</v>
      </c>
      <c r="C9" s="11">
        <v>44294</v>
      </c>
      <c r="D9" s="11">
        <v>44301</v>
      </c>
      <c r="E9" s="12">
        <v>35722.720000000001</v>
      </c>
      <c r="F9" s="12">
        <v>33525.769999999997</v>
      </c>
      <c r="G9" s="11">
        <v>44321</v>
      </c>
      <c r="H9" s="12">
        <v>33525.769999999997</v>
      </c>
    </row>
    <row r="10" spans="1:8" s="6" customFormat="1" ht="20.100000000000001" customHeight="1" x14ac:dyDescent="0.25">
      <c r="A10" s="10" t="s">
        <v>28</v>
      </c>
      <c r="B10" s="10" t="s">
        <v>56</v>
      </c>
      <c r="C10" s="11">
        <v>44293</v>
      </c>
      <c r="D10" s="11">
        <v>44321</v>
      </c>
      <c r="E10" s="12">
        <v>701.51</v>
      </c>
      <c r="F10" s="12">
        <v>658.36</v>
      </c>
      <c r="G10" s="11">
        <v>44321</v>
      </c>
      <c r="H10" s="12">
        <v>658.36</v>
      </c>
    </row>
    <row r="11" spans="1:8" s="6" customFormat="1" ht="20.100000000000001" customHeight="1" x14ac:dyDescent="0.25">
      <c r="A11" s="10" t="s">
        <v>23</v>
      </c>
      <c r="B11" s="10" t="s">
        <v>57</v>
      </c>
      <c r="C11" s="11">
        <v>44293</v>
      </c>
      <c r="D11" s="11">
        <v>44321</v>
      </c>
      <c r="E11" s="12">
        <v>501.08</v>
      </c>
      <c r="F11" s="12">
        <v>477.78</v>
      </c>
      <c r="G11" s="11">
        <v>44321</v>
      </c>
      <c r="H11" s="12">
        <v>477.78</v>
      </c>
    </row>
    <row r="12" spans="1:8" s="6" customFormat="1" ht="20.100000000000001" customHeight="1" x14ac:dyDescent="0.25">
      <c r="A12" s="7" t="s">
        <v>5</v>
      </c>
      <c r="B12" s="7" t="s">
        <v>58</v>
      </c>
      <c r="C12" s="8">
        <v>44293</v>
      </c>
      <c r="D12" s="8">
        <v>44321</v>
      </c>
      <c r="E12" s="9">
        <v>1270.74</v>
      </c>
      <c r="F12" s="9">
        <v>1192.5899999999999</v>
      </c>
      <c r="G12" s="8">
        <v>44321</v>
      </c>
      <c r="H12" s="9">
        <v>1192.5899999999999</v>
      </c>
    </row>
    <row r="13" spans="1:8" s="6" customFormat="1" ht="20.100000000000001" customHeight="1" x14ac:dyDescent="0.25">
      <c r="A13" s="7" t="s">
        <v>39</v>
      </c>
      <c r="B13" s="7" t="s">
        <v>59</v>
      </c>
      <c r="C13" s="8">
        <v>44293</v>
      </c>
      <c r="D13" s="8">
        <v>44321</v>
      </c>
      <c r="E13" s="9">
        <v>1302.8</v>
      </c>
      <c r="F13" s="9">
        <v>1222.68</v>
      </c>
      <c r="G13" s="8">
        <v>44321</v>
      </c>
      <c r="H13" s="9">
        <v>1222.68</v>
      </c>
    </row>
    <row r="14" spans="1:8" s="6" customFormat="1" ht="20.100000000000001" customHeight="1" x14ac:dyDescent="0.25">
      <c r="A14" s="7" t="s">
        <v>12</v>
      </c>
      <c r="B14" s="7" t="s">
        <v>60</v>
      </c>
      <c r="C14" s="8">
        <v>44293</v>
      </c>
      <c r="D14" s="8">
        <v>44321</v>
      </c>
      <c r="E14" s="9">
        <v>2136.6</v>
      </c>
      <c r="F14" s="9">
        <v>2005.19</v>
      </c>
      <c r="G14" s="8">
        <v>44321</v>
      </c>
      <c r="H14" s="9">
        <v>2005.19</v>
      </c>
    </row>
    <row r="15" spans="1:8" s="6" customFormat="1" ht="20.100000000000001" customHeight="1" x14ac:dyDescent="0.25">
      <c r="A15" s="13" t="s">
        <v>22</v>
      </c>
      <c r="B15" s="13" t="s">
        <v>61</v>
      </c>
      <c r="C15" s="14">
        <v>44293</v>
      </c>
      <c r="D15" s="14">
        <v>44321</v>
      </c>
      <c r="E15" s="15">
        <v>300.64999999999998</v>
      </c>
      <c r="F15" s="15">
        <v>286.67</v>
      </c>
      <c r="G15" s="14">
        <v>44321</v>
      </c>
      <c r="H15" s="15">
        <v>286.67</v>
      </c>
    </row>
    <row r="16" spans="1:8" s="6" customFormat="1" ht="20.100000000000001" customHeight="1" x14ac:dyDescent="0.25">
      <c r="A16" s="13" t="s">
        <v>2</v>
      </c>
      <c r="B16" s="13" t="s">
        <v>62</v>
      </c>
      <c r="C16" s="14">
        <v>44293</v>
      </c>
      <c r="D16" s="14">
        <v>44313</v>
      </c>
      <c r="E16" s="15">
        <v>129927.66</v>
      </c>
      <c r="F16" s="15">
        <v>121937.11</v>
      </c>
      <c r="G16" s="14">
        <v>44321</v>
      </c>
      <c r="H16" s="15">
        <v>121937.11</v>
      </c>
    </row>
    <row r="17" spans="1:14" s="6" customFormat="1" ht="20.100000000000001" customHeight="1" x14ac:dyDescent="0.25">
      <c r="A17" s="7" t="s">
        <v>19</v>
      </c>
      <c r="B17" s="7" t="s">
        <v>100</v>
      </c>
      <c r="C17" s="8">
        <v>44322</v>
      </c>
      <c r="D17" s="8">
        <v>44337</v>
      </c>
      <c r="E17" s="9">
        <v>245.47</v>
      </c>
      <c r="F17" s="9">
        <v>234.06</v>
      </c>
      <c r="G17" s="8">
        <v>44326</v>
      </c>
      <c r="H17" s="9">
        <v>234.06</v>
      </c>
    </row>
    <row r="18" spans="1:14" s="26" customFormat="1" ht="20.100000000000001" customHeight="1" x14ac:dyDescent="0.25">
      <c r="A18" s="10" t="s">
        <v>53</v>
      </c>
      <c r="B18" s="10" t="s">
        <v>114</v>
      </c>
      <c r="C18" s="11">
        <v>44322</v>
      </c>
      <c r="D18" s="11">
        <v>44337</v>
      </c>
      <c r="E18" s="12">
        <v>553.20000000000005</v>
      </c>
      <c r="F18" s="12">
        <v>527.47</v>
      </c>
      <c r="G18" s="11">
        <v>44326</v>
      </c>
      <c r="H18" s="12">
        <v>527.47</v>
      </c>
      <c r="I18" s="25"/>
    </row>
    <row r="19" spans="1:14" s="6" customFormat="1" ht="20.100000000000001" customHeight="1" thickBot="1" x14ac:dyDescent="0.3">
      <c r="A19" s="33" t="s">
        <v>53</v>
      </c>
      <c r="B19" s="33" t="s">
        <v>54</v>
      </c>
      <c r="C19" s="34">
        <v>44294</v>
      </c>
      <c r="D19" s="34">
        <v>44309</v>
      </c>
      <c r="E19" s="35">
        <v>3872.4</v>
      </c>
      <c r="F19" s="35">
        <v>3634.25</v>
      </c>
      <c r="G19" s="34">
        <v>44326</v>
      </c>
      <c r="H19" s="35">
        <v>3634.24</v>
      </c>
    </row>
    <row r="20" spans="1:14" s="6" customFormat="1" ht="20.100000000000001" customHeight="1" x14ac:dyDescent="0.25">
      <c r="A20" s="39" t="s">
        <v>126</v>
      </c>
      <c r="B20" s="40" t="s">
        <v>127</v>
      </c>
      <c r="C20" s="41">
        <v>44319</v>
      </c>
      <c r="D20" s="41">
        <v>44334</v>
      </c>
      <c r="E20" s="42">
        <v>571.24</v>
      </c>
      <c r="F20" s="42">
        <v>571.24</v>
      </c>
      <c r="G20" s="41">
        <v>44327</v>
      </c>
      <c r="H20" s="43">
        <v>571.24</v>
      </c>
      <c r="I20" s="64" t="s">
        <v>136</v>
      </c>
      <c r="J20" s="64"/>
      <c r="K20" s="64"/>
      <c r="L20" s="64"/>
      <c r="M20" s="64"/>
      <c r="N20" s="64"/>
    </row>
    <row r="21" spans="1:14" s="6" customFormat="1" ht="20.100000000000001" customHeight="1" x14ac:dyDescent="0.25">
      <c r="A21" s="44" t="s">
        <v>126</v>
      </c>
      <c r="B21" s="22" t="s">
        <v>128</v>
      </c>
      <c r="C21" s="23">
        <v>44319</v>
      </c>
      <c r="D21" s="23">
        <v>44334</v>
      </c>
      <c r="E21" s="24">
        <v>1827.96</v>
      </c>
      <c r="F21" s="24">
        <v>1827.96</v>
      </c>
      <c r="G21" s="23">
        <v>44327</v>
      </c>
      <c r="H21" s="45">
        <v>1827.96</v>
      </c>
      <c r="I21" s="64"/>
      <c r="J21" s="64"/>
      <c r="K21" s="64"/>
      <c r="L21" s="64"/>
      <c r="M21" s="64"/>
      <c r="N21" s="64"/>
    </row>
    <row r="22" spans="1:14" s="6" customFormat="1" ht="20.100000000000001" customHeight="1" x14ac:dyDescent="0.25">
      <c r="A22" s="46" t="s">
        <v>126</v>
      </c>
      <c r="B22" s="19" t="s">
        <v>129</v>
      </c>
      <c r="C22" s="20">
        <v>44319</v>
      </c>
      <c r="D22" s="20">
        <v>44334</v>
      </c>
      <c r="E22" s="21">
        <v>571.24</v>
      </c>
      <c r="F22" s="21">
        <v>571.24</v>
      </c>
      <c r="G22" s="20">
        <v>44327</v>
      </c>
      <c r="H22" s="47">
        <v>571.24</v>
      </c>
      <c r="I22" s="64"/>
      <c r="J22" s="64"/>
      <c r="K22" s="64"/>
      <c r="L22" s="64"/>
      <c r="M22" s="64"/>
      <c r="N22" s="64"/>
    </row>
    <row r="23" spans="1:14" s="26" customFormat="1" ht="20.100000000000001" customHeight="1" x14ac:dyDescent="0.25">
      <c r="A23" s="48" t="s">
        <v>94</v>
      </c>
      <c r="B23" s="27" t="s">
        <v>95</v>
      </c>
      <c r="C23" s="28">
        <v>44322</v>
      </c>
      <c r="D23" s="28">
        <v>44337</v>
      </c>
      <c r="E23" s="29">
        <v>228.5</v>
      </c>
      <c r="F23" s="29">
        <v>228.5</v>
      </c>
      <c r="G23" s="28">
        <v>44328</v>
      </c>
      <c r="H23" s="49">
        <v>228.5</v>
      </c>
      <c r="I23" s="64"/>
      <c r="J23" s="64"/>
      <c r="K23" s="64"/>
      <c r="L23" s="64"/>
      <c r="M23" s="64"/>
      <c r="N23" s="64"/>
    </row>
    <row r="24" spans="1:14" s="26" customFormat="1" ht="20.100000000000001" customHeight="1" x14ac:dyDescent="0.25">
      <c r="A24" s="48" t="s">
        <v>94</v>
      </c>
      <c r="B24" s="27" t="s">
        <v>96</v>
      </c>
      <c r="C24" s="28">
        <v>44322</v>
      </c>
      <c r="D24" s="28">
        <v>44337</v>
      </c>
      <c r="E24" s="29">
        <v>342.74</v>
      </c>
      <c r="F24" s="29">
        <v>342.74</v>
      </c>
      <c r="G24" s="28">
        <v>44328</v>
      </c>
      <c r="H24" s="49">
        <v>342.74</v>
      </c>
      <c r="I24" s="64"/>
      <c r="J24" s="64"/>
      <c r="K24" s="64"/>
      <c r="L24" s="64"/>
      <c r="M24" s="64"/>
      <c r="N24" s="64"/>
    </row>
    <row r="25" spans="1:14" s="26" customFormat="1" ht="20.100000000000001" customHeight="1" thickBot="1" x14ac:dyDescent="0.3">
      <c r="A25" s="50" t="s">
        <v>94</v>
      </c>
      <c r="B25" s="51" t="s">
        <v>97</v>
      </c>
      <c r="C25" s="52">
        <v>44322</v>
      </c>
      <c r="D25" s="52">
        <v>44337</v>
      </c>
      <c r="E25" s="53">
        <v>648.92999999999995</v>
      </c>
      <c r="F25" s="53">
        <v>648.92999999999995</v>
      </c>
      <c r="G25" s="52">
        <v>44328</v>
      </c>
      <c r="H25" s="54">
        <v>648.92999999999995</v>
      </c>
      <c r="I25" s="64"/>
      <c r="J25" s="64"/>
      <c r="K25" s="64"/>
      <c r="L25" s="64"/>
      <c r="M25" s="64"/>
      <c r="N25" s="64"/>
    </row>
    <row r="26" spans="1:14" s="6" customFormat="1" ht="20.100000000000001" customHeight="1" x14ac:dyDescent="0.25">
      <c r="A26" s="36" t="s">
        <v>19</v>
      </c>
      <c r="B26" s="36" t="s">
        <v>99</v>
      </c>
      <c r="C26" s="37">
        <v>44322</v>
      </c>
      <c r="D26" s="37">
        <v>44337</v>
      </c>
      <c r="E26" s="38">
        <v>2351.14</v>
      </c>
      <c r="F26" s="38">
        <v>2206.5500000000002</v>
      </c>
      <c r="G26" s="37">
        <v>44328</v>
      </c>
      <c r="H26" s="38">
        <v>2206.5500000000002</v>
      </c>
    </row>
    <row r="27" spans="1:14" s="6" customFormat="1" ht="20.100000000000001" customHeight="1" x14ac:dyDescent="0.25">
      <c r="A27" s="10" t="s">
        <v>3</v>
      </c>
      <c r="B27" s="10" t="s">
        <v>55</v>
      </c>
      <c r="C27" s="11">
        <v>44294</v>
      </c>
      <c r="D27" s="11">
        <v>44326</v>
      </c>
      <c r="E27" s="12">
        <v>74814.210000000006</v>
      </c>
      <c r="F27" s="12">
        <v>66472.429999999993</v>
      </c>
      <c r="G27" s="11">
        <v>44328</v>
      </c>
      <c r="H27" s="12">
        <v>66472.429999999993</v>
      </c>
    </row>
    <row r="28" spans="1:14" s="6" customFormat="1" ht="20.100000000000001" customHeight="1" x14ac:dyDescent="0.25">
      <c r="A28" s="7" t="s">
        <v>15</v>
      </c>
      <c r="B28" s="7" t="s">
        <v>124</v>
      </c>
      <c r="C28" s="8">
        <v>44319</v>
      </c>
      <c r="D28" s="8">
        <v>44340</v>
      </c>
      <c r="E28" s="9">
        <v>8459.14</v>
      </c>
      <c r="F28" s="9">
        <v>7938.91</v>
      </c>
      <c r="G28" s="8">
        <v>44329</v>
      </c>
      <c r="H28" s="9">
        <v>7938.9</v>
      </c>
    </row>
    <row r="29" spans="1:14" s="6" customFormat="1" ht="19.5" customHeight="1" x14ac:dyDescent="0.25">
      <c r="A29" s="13" t="s">
        <v>1</v>
      </c>
      <c r="B29" s="13" t="s">
        <v>113</v>
      </c>
      <c r="C29" s="14">
        <v>44322</v>
      </c>
      <c r="D29" s="14">
        <v>44337</v>
      </c>
      <c r="E29" s="15">
        <v>1260.83</v>
      </c>
      <c r="F29" s="15">
        <v>1183.29</v>
      </c>
      <c r="G29" s="14">
        <v>44330</v>
      </c>
      <c r="H29" s="15">
        <v>1183.29</v>
      </c>
    </row>
    <row r="30" spans="1:14" s="6" customFormat="1" ht="20.100000000000001" customHeight="1" x14ac:dyDescent="0.25">
      <c r="A30" s="10" t="s">
        <v>9</v>
      </c>
      <c r="B30" s="10" t="s">
        <v>51</v>
      </c>
      <c r="C30" s="11">
        <v>44298</v>
      </c>
      <c r="D30" s="11">
        <v>44328</v>
      </c>
      <c r="E30" s="12">
        <v>156698.87</v>
      </c>
      <c r="F30" s="12">
        <v>147061.89000000001</v>
      </c>
      <c r="G30" s="11">
        <v>44330</v>
      </c>
      <c r="H30" s="12">
        <v>147061.89000000001</v>
      </c>
    </row>
    <row r="31" spans="1:14" s="6" customFormat="1" ht="20.100000000000001" customHeight="1" x14ac:dyDescent="0.25">
      <c r="A31" s="7" t="s">
        <v>70</v>
      </c>
      <c r="B31" s="7" t="s">
        <v>134</v>
      </c>
      <c r="C31" s="8">
        <v>44281</v>
      </c>
      <c r="D31" s="8">
        <v>44295</v>
      </c>
      <c r="E31" s="9">
        <v>1381.98</v>
      </c>
      <c r="F31" s="9">
        <v>1296.99</v>
      </c>
      <c r="G31" s="8">
        <v>44330</v>
      </c>
      <c r="H31" s="9">
        <v>1296.99</v>
      </c>
    </row>
    <row r="32" spans="1:14" s="6" customFormat="1" ht="20.100000000000001" customHeight="1" x14ac:dyDescent="0.25">
      <c r="A32" s="7" t="s">
        <v>41</v>
      </c>
      <c r="B32" s="7" t="s">
        <v>89</v>
      </c>
      <c r="C32" s="8">
        <v>44326</v>
      </c>
      <c r="D32" s="8">
        <v>44341</v>
      </c>
      <c r="E32" s="9">
        <v>1858.8</v>
      </c>
      <c r="F32" s="9">
        <v>1744.49</v>
      </c>
      <c r="G32" s="8">
        <v>44333</v>
      </c>
      <c r="H32" s="9">
        <v>1744.49</v>
      </c>
    </row>
    <row r="33" spans="1:8" s="6" customFormat="1" ht="20.100000000000001" customHeight="1" x14ac:dyDescent="0.25">
      <c r="A33" s="7" t="s">
        <v>32</v>
      </c>
      <c r="B33" s="7" t="s">
        <v>90</v>
      </c>
      <c r="C33" s="8">
        <v>44326</v>
      </c>
      <c r="D33" s="8">
        <v>44356</v>
      </c>
      <c r="E33" s="9">
        <v>12392</v>
      </c>
      <c r="F33" s="9">
        <v>11629.89</v>
      </c>
      <c r="G33" s="8">
        <v>44333</v>
      </c>
      <c r="H33" s="9">
        <v>11629.89</v>
      </c>
    </row>
    <row r="34" spans="1:8" s="6" customFormat="1" ht="20.100000000000001" customHeight="1" x14ac:dyDescent="0.25">
      <c r="A34" s="10" t="s">
        <v>25</v>
      </c>
      <c r="B34" s="10" t="s">
        <v>125</v>
      </c>
      <c r="C34" s="11">
        <v>44319</v>
      </c>
      <c r="D34" s="11">
        <v>44334</v>
      </c>
      <c r="E34" s="12">
        <v>1212.5</v>
      </c>
      <c r="F34" s="12">
        <v>1137.93</v>
      </c>
      <c r="G34" s="11">
        <v>44333</v>
      </c>
      <c r="H34" s="12">
        <v>1137.93</v>
      </c>
    </row>
    <row r="35" spans="1:8" s="6" customFormat="1" ht="20.100000000000001" customHeight="1" x14ac:dyDescent="0.25">
      <c r="A35" s="7" t="s">
        <v>2</v>
      </c>
      <c r="B35" s="7" t="s">
        <v>47</v>
      </c>
      <c r="C35" s="8">
        <v>44300</v>
      </c>
      <c r="D35" s="8">
        <v>44320</v>
      </c>
      <c r="E35" s="9">
        <v>4480</v>
      </c>
      <c r="F35" s="9">
        <v>4204.4799999999996</v>
      </c>
      <c r="G35" s="8">
        <v>44333</v>
      </c>
      <c r="H35" s="9">
        <v>4204.4799999999996</v>
      </c>
    </row>
    <row r="36" spans="1:8" s="6" customFormat="1" ht="20.100000000000001" customHeight="1" x14ac:dyDescent="0.25">
      <c r="A36" s="10" t="s">
        <v>35</v>
      </c>
      <c r="B36" s="10" t="s">
        <v>48</v>
      </c>
      <c r="C36" s="11">
        <v>44299</v>
      </c>
      <c r="D36" s="11">
        <v>44309</v>
      </c>
      <c r="E36" s="12">
        <v>385562.84</v>
      </c>
      <c r="F36" s="12">
        <v>361850.72</v>
      </c>
      <c r="G36" s="11">
        <v>44333</v>
      </c>
      <c r="H36" s="12">
        <v>361850.73</v>
      </c>
    </row>
    <row r="37" spans="1:8" s="6" customFormat="1" ht="20.100000000000001" customHeight="1" x14ac:dyDescent="0.25">
      <c r="A37" s="13" t="s">
        <v>25</v>
      </c>
      <c r="B37" s="13" t="s">
        <v>63</v>
      </c>
      <c r="C37" s="14">
        <v>44291</v>
      </c>
      <c r="D37" s="14">
        <v>44306</v>
      </c>
      <c r="E37" s="15">
        <v>1212.5</v>
      </c>
      <c r="F37" s="15">
        <v>1137.93</v>
      </c>
      <c r="G37" s="14">
        <v>44333</v>
      </c>
      <c r="H37" s="15">
        <v>1137.93</v>
      </c>
    </row>
    <row r="38" spans="1:8" s="6" customFormat="1" ht="20.100000000000001" customHeight="1" x14ac:dyDescent="0.25">
      <c r="A38" s="13" t="s">
        <v>25</v>
      </c>
      <c r="B38" s="13" t="s">
        <v>135</v>
      </c>
      <c r="C38" s="14">
        <v>44259</v>
      </c>
      <c r="D38" s="14">
        <v>44274</v>
      </c>
      <c r="E38" s="15">
        <v>1212.5</v>
      </c>
      <c r="F38" s="15">
        <v>1137.93</v>
      </c>
      <c r="G38" s="14">
        <v>44333</v>
      </c>
      <c r="H38" s="15">
        <v>1137.93</v>
      </c>
    </row>
    <row r="39" spans="1:8" s="6" customFormat="1" ht="20.100000000000001" customHeight="1" x14ac:dyDescent="0.25">
      <c r="A39" s="13" t="s">
        <v>7</v>
      </c>
      <c r="B39" s="13" t="s">
        <v>107</v>
      </c>
      <c r="C39" s="14">
        <v>44322</v>
      </c>
      <c r="D39" s="14">
        <v>44337</v>
      </c>
      <c r="E39" s="15">
        <v>8883</v>
      </c>
      <c r="F39" s="15">
        <v>8336.7000000000007</v>
      </c>
      <c r="G39" s="14">
        <v>44335</v>
      </c>
      <c r="H39" s="15">
        <v>8336.7000000000007</v>
      </c>
    </row>
    <row r="40" spans="1:8" s="6" customFormat="1" ht="20.100000000000001" customHeight="1" x14ac:dyDescent="0.25">
      <c r="A40" s="13" t="s">
        <v>10</v>
      </c>
      <c r="B40" s="13" t="s">
        <v>108</v>
      </c>
      <c r="C40" s="14">
        <v>44322</v>
      </c>
      <c r="D40" s="14">
        <v>44333</v>
      </c>
      <c r="E40" s="15">
        <v>17388</v>
      </c>
      <c r="F40" s="15">
        <v>16318.64</v>
      </c>
      <c r="G40" s="14">
        <v>44335</v>
      </c>
      <c r="H40" s="15">
        <v>16318.64</v>
      </c>
    </row>
    <row r="41" spans="1:8" s="6" customFormat="1" ht="20.100000000000001" customHeight="1" x14ac:dyDescent="0.25">
      <c r="A41" s="7" t="s">
        <v>64</v>
      </c>
      <c r="B41" s="7" t="s">
        <v>117</v>
      </c>
      <c r="C41" s="8">
        <v>44320</v>
      </c>
      <c r="D41" s="8">
        <v>44335</v>
      </c>
      <c r="E41" s="9">
        <v>4750</v>
      </c>
      <c r="F41" s="9">
        <v>4457.87</v>
      </c>
      <c r="G41" s="8">
        <v>44335</v>
      </c>
      <c r="H41" s="9">
        <v>4457.87</v>
      </c>
    </row>
    <row r="42" spans="1:8" s="6" customFormat="1" ht="20.100000000000001" customHeight="1" x14ac:dyDescent="0.25">
      <c r="A42" s="7" t="s">
        <v>70</v>
      </c>
      <c r="B42" s="7" t="s">
        <v>71</v>
      </c>
      <c r="C42" s="8">
        <v>44330</v>
      </c>
      <c r="D42" s="8">
        <v>44344</v>
      </c>
      <c r="E42" s="9">
        <v>690.99</v>
      </c>
      <c r="F42" s="9">
        <v>648.5</v>
      </c>
      <c r="G42" s="8">
        <v>44336</v>
      </c>
      <c r="H42" s="9">
        <v>648.5</v>
      </c>
    </row>
    <row r="43" spans="1:8" s="6" customFormat="1" ht="20.100000000000001" customHeight="1" x14ac:dyDescent="0.25">
      <c r="A43" s="13" t="s">
        <v>120</v>
      </c>
      <c r="B43" s="13" t="s">
        <v>121</v>
      </c>
      <c r="C43" s="14">
        <v>44319</v>
      </c>
      <c r="D43" s="14">
        <v>44329</v>
      </c>
      <c r="E43" s="15">
        <v>504.72</v>
      </c>
      <c r="F43" s="15">
        <v>481.25</v>
      </c>
      <c r="G43" s="14">
        <v>44336</v>
      </c>
      <c r="H43" s="15">
        <v>481.25</v>
      </c>
    </row>
    <row r="44" spans="1:8" s="6" customFormat="1" ht="20.100000000000001" customHeight="1" x14ac:dyDescent="0.25">
      <c r="A44" s="13" t="s">
        <v>120</v>
      </c>
      <c r="B44" s="13" t="s">
        <v>122</v>
      </c>
      <c r="C44" s="14">
        <v>44319</v>
      </c>
      <c r="D44" s="14">
        <v>44329</v>
      </c>
      <c r="E44" s="15">
        <v>2015.34</v>
      </c>
      <c r="F44" s="15">
        <v>1891.4</v>
      </c>
      <c r="G44" s="14">
        <v>44336</v>
      </c>
      <c r="H44" s="15">
        <v>1891.4</v>
      </c>
    </row>
    <row r="45" spans="1:8" s="17" customFormat="1" ht="19.5" customHeight="1" x14ac:dyDescent="0.25">
      <c r="A45" s="7" t="s">
        <v>120</v>
      </c>
      <c r="B45" s="7" t="s">
        <v>123</v>
      </c>
      <c r="C45" s="8">
        <v>44319</v>
      </c>
      <c r="D45" s="8">
        <v>44329</v>
      </c>
      <c r="E45" s="9">
        <v>771.3</v>
      </c>
      <c r="F45" s="9">
        <v>723.87</v>
      </c>
      <c r="G45" s="8">
        <v>44336</v>
      </c>
      <c r="H45" s="9">
        <v>723.87</v>
      </c>
    </row>
    <row r="46" spans="1:8" s="17" customFormat="1" ht="19.5" customHeight="1" x14ac:dyDescent="0.25">
      <c r="A46" s="10" t="s">
        <v>36</v>
      </c>
      <c r="B46" s="10" t="s">
        <v>50</v>
      </c>
      <c r="C46" s="11">
        <v>44299</v>
      </c>
      <c r="D46" s="11">
        <v>44341</v>
      </c>
      <c r="E46" s="12">
        <v>616.16</v>
      </c>
      <c r="F46" s="12">
        <v>587.51</v>
      </c>
      <c r="G46" s="11">
        <v>44337</v>
      </c>
      <c r="H46" s="12">
        <v>587.51</v>
      </c>
    </row>
    <row r="47" spans="1:8" s="17" customFormat="1" ht="19.5" customHeight="1" x14ac:dyDescent="0.25">
      <c r="A47" s="10" t="s">
        <v>14</v>
      </c>
      <c r="B47" s="10" t="s">
        <v>84</v>
      </c>
      <c r="C47" s="11">
        <v>44326</v>
      </c>
      <c r="D47" s="11">
        <v>44341</v>
      </c>
      <c r="E47" s="12">
        <v>2357.62</v>
      </c>
      <c r="F47" s="12">
        <v>2212.63</v>
      </c>
      <c r="G47" s="11">
        <v>44340</v>
      </c>
      <c r="H47" s="12">
        <v>2212.63</v>
      </c>
    </row>
    <row r="48" spans="1:8" s="17" customFormat="1" ht="19.5" customHeight="1" x14ac:dyDescent="0.25">
      <c r="A48" s="7" t="s">
        <v>14</v>
      </c>
      <c r="B48" s="7" t="s">
        <v>85</v>
      </c>
      <c r="C48" s="8">
        <v>44326</v>
      </c>
      <c r="D48" s="8">
        <v>44341</v>
      </c>
      <c r="E48" s="9">
        <v>9041.36</v>
      </c>
      <c r="F48" s="9">
        <v>8485.32</v>
      </c>
      <c r="G48" s="8">
        <v>44340</v>
      </c>
      <c r="H48" s="9">
        <v>8485.32</v>
      </c>
    </row>
    <row r="49" spans="1:8" s="17" customFormat="1" ht="19.5" customHeight="1" x14ac:dyDescent="0.25">
      <c r="A49" s="7" t="s">
        <v>6</v>
      </c>
      <c r="B49" s="7" t="s">
        <v>86</v>
      </c>
      <c r="C49" s="8">
        <v>44326</v>
      </c>
      <c r="D49" s="8">
        <v>44351</v>
      </c>
      <c r="E49" s="9">
        <v>2357.62</v>
      </c>
      <c r="F49" s="9">
        <v>2212.63</v>
      </c>
      <c r="G49" s="8">
        <v>44340</v>
      </c>
      <c r="H49" s="9">
        <v>2212.63</v>
      </c>
    </row>
    <row r="50" spans="1:8" s="17" customFormat="1" ht="19.5" customHeight="1" x14ac:dyDescent="0.25">
      <c r="A50" s="7" t="s">
        <v>6</v>
      </c>
      <c r="B50" s="7" t="s">
        <v>87</v>
      </c>
      <c r="C50" s="8">
        <v>44326</v>
      </c>
      <c r="D50" s="8">
        <v>44351</v>
      </c>
      <c r="E50" s="9">
        <v>13385.63</v>
      </c>
      <c r="F50" s="9">
        <v>12562.41</v>
      </c>
      <c r="G50" s="8">
        <v>44340</v>
      </c>
      <c r="H50" s="9">
        <v>12562.41</v>
      </c>
    </row>
    <row r="51" spans="1:8" s="17" customFormat="1" ht="19.5" customHeight="1" x14ac:dyDescent="0.25">
      <c r="A51" s="7" t="s">
        <v>6</v>
      </c>
      <c r="B51" s="7" t="s">
        <v>88</v>
      </c>
      <c r="C51" s="8">
        <v>44326</v>
      </c>
      <c r="D51" s="8">
        <v>44351</v>
      </c>
      <c r="E51" s="9">
        <v>526.58000000000004</v>
      </c>
      <c r="F51" s="9">
        <v>502.09</v>
      </c>
      <c r="G51" s="8">
        <v>44340</v>
      </c>
      <c r="H51" s="9">
        <v>502.09</v>
      </c>
    </row>
    <row r="52" spans="1:8" s="17" customFormat="1" ht="19.5" customHeight="1" x14ac:dyDescent="0.25">
      <c r="A52" s="7" t="s">
        <v>68</v>
      </c>
      <c r="B52" s="7" t="s">
        <v>69</v>
      </c>
      <c r="C52" s="8">
        <v>44330</v>
      </c>
      <c r="D52" s="8">
        <v>44350</v>
      </c>
      <c r="E52" s="9">
        <v>1281.47</v>
      </c>
      <c r="F52" s="9">
        <v>1202.67</v>
      </c>
      <c r="G52" s="8">
        <v>44341</v>
      </c>
      <c r="H52" s="9">
        <v>1202.67</v>
      </c>
    </row>
    <row r="53" spans="1:8" s="6" customFormat="1" ht="20.100000000000001" customHeight="1" x14ac:dyDescent="0.25">
      <c r="A53" s="7" t="s">
        <v>20</v>
      </c>
      <c r="B53" s="7" t="s">
        <v>92</v>
      </c>
      <c r="C53" s="8">
        <v>44323</v>
      </c>
      <c r="D53" s="8">
        <v>44340</v>
      </c>
      <c r="E53" s="9">
        <v>2790.82</v>
      </c>
      <c r="F53" s="9">
        <v>2619.19</v>
      </c>
      <c r="G53" s="8">
        <v>44341</v>
      </c>
      <c r="H53" s="9">
        <v>2619.19</v>
      </c>
    </row>
    <row r="54" spans="1:8" s="6" customFormat="1" ht="20.100000000000001" customHeight="1" x14ac:dyDescent="0.25">
      <c r="A54" s="13" t="s">
        <v>20</v>
      </c>
      <c r="B54" s="13" t="s">
        <v>93</v>
      </c>
      <c r="C54" s="14">
        <v>44323</v>
      </c>
      <c r="D54" s="14">
        <v>44340</v>
      </c>
      <c r="E54" s="15">
        <v>124235.09</v>
      </c>
      <c r="F54" s="15">
        <v>116594.63</v>
      </c>
      <c r="G54" s="14">
        <v>44341</v>
      </c>
      <c r="H54" s="15">
        <v>116594.63</v>
      </c>
    </row>
    <row r="55" spans="1:8" s="6" customFormat="1" ht="20.100000000000001" customHeight="1" x14ac:dyDescent="0.25">
      <c r="A55" s="7" t="s">
        <v>2</v>
      </c>
      <c r="B55" s="7" t="s">
        <v>98</v>
      </c>
      <c r="C55" s="8">
        <v>44322</v>
      </c>
      <c r="D55" s="8">
        <v>44342</v>
      </c>
      <c r="E55" s="9">
        <v>13667.5</v>
      </c>
      <c r="F55" s="9">
        <v>12826.95</v>
      </c>
      <c r="G55" s="8">
        <v>44341</v>
      </c>
      <c r="H55" s="9">
        <v>12826.95</v>
      </c>
    </row>
    <row r="56" spans="1:8" s="6" customFormat="1" ht="20.100000000000001" customHeight="1" x14ac:dyDescent="0.25">
      <c r="A56" s="7" t="s">
        <v>34</v>
      </c>
      <c r="B56" s="7" t="s">
        <v>115</v>
      </c>
      <c r="C56" s="8">
        <v>44322</v>
      </c>
      <c r="D56" s="8">
        <v>44337</v>
      </c>
      <c r="E56" s="9">
        <v>1082.9000000000001</v>
      </c>
      <c r="F56" s="9">
        <v>1016.3</v>
      </c>
      <c r="G56" s="8">
        <v>44341</v>
      </c>
      <c r="H56" s="9">
        <v>1016.31</v>
      </c>
    </row>
    <row r="57" spans="1:8" s="6" customFormat="1" ht="20.100000000000001" customHeight="1" x14ac:dyDescent="0.25">
      <c r="A57" s="13" t="s">
        <v>33</v>
      </c>
      <c r="B57" s="13" t="s">
        <v>116</v>
      </c>
      <c r="C57" s="14">
        <v>44322</v>
      </c>
      <c r="D57" s="14">
        <v>44337</v>
      </c>
      <c r="E57" s="15">
        <v>1082.9000000000001</v>
      </c>
      <c r="F57" s="15">
        <v>1016.3</v>
      </c>
      <c r="G57" s="14">
        <v>44341</v>
      </c>
      <c r="H57" s="15">
        <v>1016.31</v>
      </c>
    </row>
    <row r="58" spans="1:8" s="6" customFormat="1" ht="20.100000000000001" customHeight="1" x14ac:dyDescent="0.25">
      <c r="A58" s="10" t="s">
        <v>2</v>
      </c>
      <c r="B58" s="10" t="s">
        <v>118</v>
      </c>
      <c r="C58" s="11">
        <v>44320</v>
      </c>
      <c r="D58" s="11">
        <v>44340</v>
      </c>
      <c r="E58" s="12">
        <v>129927.66</v>
      </c>
      <c r="F58" s="12">
        <v>121937.11</v>
      </c>
      <c r="G58" s="11">
        <v>44341</v>
      </c>
      <c r="H58" s="12">
        <v>121937.11</v>
      </c>
    </row>
    <row r="59" spans="1:8" s="6" customFormat="1" ht="20.100000000000001" customHeight="1" x14ac:dyDescent="0.25">
      <c r="A59" s="13" t="s">
        <v>42</v>
      </c>
      <c r="B59" s="13" t="s">
        <v>109</v>
      </c>
      <c r="C59" s="14">
        <v>44322</v>
      </c>
      <c r="D59" s="14">
        <v>44337</v>
      </c>
      <c r="E59" s="15">
        <v>6206.76</v>
      </c>
      <c r="F59" s="15">
        <v>5825.05</v>
      </c>
      <c r="G59" s="14">
        <v>44344</v>
      </c>
      <c r="H59" s="15">
        <v>5825.05</v>
      </c>
    </row>
    <row r="60" spans="1:8" s="6" customFormat="1" ht="20.100000000000001" customHeight="1" x14ac:dyDescent="0.25">
      <c r="A60" s="7" t="s">
        <v>31</v>
      </c>
      <c r="B60" s="7" t="s">
        <v>67</v>
      </c>
      <c r="C60" s="8">
        <v>44333</v>
      </c>
      <c r="D60" s="8">
        <v>44340</v>
      </c>
      <c r="E60" s="9">
        <v>6755.07</v>
      </c>
      <c r="F60" s="9">
        <v>6339.63</v>
      </c>
      <c r="G60" s="8">
        <v>44347</v>
      </c>
      <c r="H60" s="9">
        <v>6339.63</v>
      </c>
    </row>
    <row r="61" spans="1:8" ht="13.5" customHeight="1" x14ac:dyDescent="0.25">
      <c r="E61" s="5">
        <f>SUM(E5:E60)</f>
        <v>1407702.5300000003</v>
      </c>
      <c r="F61" s="5">
        <f>SUM(F5:F60)</f>
        <v>1317694.5900000001</v>
      </c>
      <c r="H61" s="5">
        <f>SUM(H5:H60)</f>
        <v>1317694.5999999999</v>
      </c>
    </row>
    <row r="64" spans="1:8" ht="15" customHeight="1" x14ac:dyDescent="0.25">
      <c r="F64" s="16"/>
    </row>
  </sheetData>
  <sortState xmlns:xlrd2="http://schemas.microsoft.com/office/spreadsheetml/2017/richdata2" ref="A5:H60">
    <sortCondition ref="G5:G60"/>
  </sortState>
  <mergeCells count="4">
    <mergeCell ref="A1:H1"/>
    <mergeCell ref="A2:H2"/>
    <mergeCell ref="A3:H3"/>
    <mergeCell ref="I20:N25"/>
  </mergeCells>
  <pageMargins left="0.511811024" right="0.511811024" top="0.78740157499999996" bottom="0.78740157499999996" header="0.31496062000000002" footer="0.31496062000000002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Emitidas</vt:lpstr>
      <vt:lpstr>Recebidas</vt:lpstr>
    </vt:vector>
  </TitlesOfParts>
  <Company>Facil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marco.beber</dc:creator>
  <cp:lastModifiedBy>Eduardo Macedo</cp:lastModifiedBy>
  <cp:lastPrinted>2021-06-10T14:29:41Z</cp:lastPrinted>
  <dcterms:created xsi:type="dcterms:W3CDTF">2012-07-23T17:16:24Z</dcterms:created>
  <dcterms:modified xsi:type="dcterms:W3CDTF">2021-06-10T14:29:43Z</dcterms:modified>
</cp:coreProperties>
</file>