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Pasta U\Eduardo.Macedo\Borges\2021\06\"/>
    </mc:Choice>
  </mc:AlternateContent>
  <xr:revisionPtr revIDLastSave="0" documentId="13_ncr:1_{5F8D001E-D734-491E-A5E0-DFB626A39F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tidas" sheetId="1" r:id="rId1"/>
    <sheet name="Recebidas" sheetId="2" r:id="rId2"/>
  </sheets>
  <calcPr calcId="191029"/>
  <webPublishing codePag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9" i="1" l="1"/>
  <c r="E57" i="1"/>
  <c r="J52" i="1"/>
  <c r="J51" i="1"/>
  <c r="J50" i="1"/>
  <c r="J49" i="1"/>
  <c r="J48" i="1"/>
  <c r="J47" i="1"/>
  <c r="J46" i="1"/>
  <c r="J45" i="1"/>
  <c r="J43" i="1"/>
  <c r="J30" i="1"/>
  <c r="J29" i="1"/>
  <c r="J28" i="1"/>
  <c r="J27" i="1"/>
  <c r="J26" i="1"/>
  <c r="J25" i="1"/>
  <c r="J24" i="1"/>
  <c r="J23" i="1"/>
  <c r="J20" i="1"/>
  <c r="J8" i="1"/>
  <c r="J6" i="1"/>
  <c r="J5" i="1"/>
  <c r="J7" i="1"/>
  <c r="J9" i="1"/>
  <c r="J10" i="1"/>
  <c r="J11" i="1"/>
  <c r="J12" i="1"/>
  <c r="J13" i="1"/>
  <c r="J14" i="1"/>
  <c r="J15" i="1"/>
  <c r="J16" i="1"/>
  <c r="J17" i="1"/>
  <c r="J18" i="1"/>
  <c r="J19" i="1"/>
  <c r="J21" i="1"/>
  <c r="J22" i="1"/>
  <c r="J31" i="1"/>
  <c r="J32" i="1"/>
  <c r="J33" i="1"/>
  <c r="J34" i="1"/>
  <c r="J35" i="1"/>
  <c r="J36" i="1"/>
  <c r="J38" i="1"/>
  <c r="J39" i="1"/>
  <c r="J40" i="1"/>
  <c r="J41" i="1"/>
  <c r="J42" i="1"/>
  <c r="J44" i="1"/>
  <c r="J4" i="1"/>
  <c r="E60" i="2"/>
  <c r="F60" i="2"/>
  <c r="H60" i="2"/>
  <c r="E53" i="1" l="1"/>
  <c r="F53" i="1"/>
  <c r="G53" i="1"/>
  <c r="I53" i="1"/>
  <c r="F60" i="1" l="1"/>
  <c r="F61" i="1"/>
  <c r="F64" i="1" l="1"/>
  <c r="F62" i="1"/>
  <c r="F63" i="1"/>
</calcChain>
</file>

<file path=xl/sharedStrings.xml><?xml version="1.0" encoding="utf-8"?>
<sst xmlns="http://schemas.openxmlformats.org/spreadsheetml/2006/main" count="239" uniqueCount="139">
  <si>
    <t>Valor líquido Recebido</t>
  </si>
  <si>
    <t>Rodeio Bonito Hidrelétrica Ltda</t>
  </si>
  <si>
    <t>Norte Energia S.A</t>
  </si>
  <si>
    <t>SANTO ANTÔNIO ENERGIA S.A.</t>
  </si>
  <si>
    <t>Saldo</t>
  </si>
  <si>
    <t>Moinho S/A</t>
  </si>
  <si>
    <t>Energética Barra Grande S.A - BAESA</t>
  </si>
  <si>
    <t>Goiás Transmissão S.A.</t>
  </si>
  <si>
    <t>Data Emissão</t>
  </si>
  <si>
    <t>Consórcio Estreito Energia - CESTE (Consórcio)</t>
  </si>
  <si>
    <t>MGE Transmissão S/A</t>
  </si>
  <si>
    <t>Data do Recebimento</t>
  </si>
  <si>
    <t>Santa Laura S/A</t>
  </si>
  <si>
    <t>Vencimento</t>
  </si>
  <si>
    <t>Campos Novos Energia S.A. - ENERCAN</t>
  </si>
  <si>
    <t>Global Collect do Brasil Soluções de Pagamentos Ltda</t>
  </si>
  <si>
    <t>Valor Líquido</t>
  </si>
  <si>
    <t>Cliente</t>
  </si>
  <si>
    <t>Consórcio Empreendedor Baixo Iguaçu</t>
  </si>
  <si>
    <t>CERAN - Companhia Energética Rio das Antas</t>
  </si>
  <si>
    <t>Foz do Chapecó Energia S.A.</t>
  </si>
  <si>
    <t>Consórcio Machadinho</t>
  </si>
  <si>
    <t>Santa Rosa S/A</t>
  </si>
  <si>
    <t>Passos Maia Energética S/A</t>
  </si>
  <si>
    <t>Valor Título</t>
  </si>
  <si>
    <t>Santa Fé Energética S.A.</t>
  </si>
  <si>
    <t xml:space="preserve">Relatório de Notas Emitidas </t>
  </si>
  <si>
    <t xml:space="preserve">Relatório de Notas Recebidas </t>
  </si>
  <si>
    <t>STATKRAFT ENERGIAS RENOVAVEIS S/A</t>
  </si>
  <si>
    <t>nº da  Nota</t>
  </si>
  <si>
    <t>Nº da Nota Fiscal</t>
  </si>
  <si>
    <t>Serra do Facão Energia S.A.</t>
  </si>
  <si>
    <t>UTE GNA I GERACAO DE ENERGIA S.A</t>
  </si>
  <si>
    <t>ITÁ ENERGETICA S/A</t>
  </si>
  <si>
    <t>CONSÓRCIO ITÁ</t>
  </si>
  <si>
    <t>Empresa de Energia São Manoel S.A.</t>
  </si>
  <si>
    <t>UNIASSELVI – SOCIEDADE EDUCACIONAL LEONARDO DA VINCI S/S LTDA</t>
  </si>
  <si>
    <t>Total geral:</t>
  </si>
  <si>
    <t>COMPANHIA ENERGÉTICA SINOP S/A - MATRIZ</t>
  </si>
  <si>
    <t>STATKRAFT ENERGIAS RENOVÁVEIS S.A</t>
  </si>
  <si>
    <t>São Roque Energética S.A.</t>
  </si>
  <si>
    <t>UTE GNA II GERAÇÃO DE ENERGIA S.A.</t>
  </si>
  <si>
    <t>Energética Águas da Pedra S/A</t>
  </si>
  <si>
    <t>INFINITO ENERGY INVESTIMENTOS E PARTICIPAÇÕES S/A</t>
  </si>
  <si>
    <t>OESTE ENERGIA INVESTIMENTOS E PARTICIPACOES</t>
  </si>
  <si>
    <t>NFe: 004744</t>
  </si>
  <si>
    <t>SETA ENGENHARIA S / A</t>
  </si>
  <si>
    <t>NFe: 004740</t>
  </si>
  <si>
    <t>SETA ENGENHARIA S/A - CE LAGOA DOS VENTOS III</t>
  </si>
  <si>
    <t>NFe: 004739</t>
  </si>
  <si>
    <t>NFe: 004737</t>
  </si>
  <si>
    <t>NFe: 004736</t>
  </si>
  <si>
    <t>NFe: 004735</t>
  </si>
  <si>
    <t>NFe: 004734</t>
  </si>
  <si>
    <t>NFe: 004733</t>
  </si>
  <si>
    <t>NFe: 004724</t>
  </si>
  <si>
    <t>L.D.Q.S.P.E. GERACAO DE ENERGIA E PARTICIPACOES LTDA.</t>
  </si>
  <si>
    <t>NFe: 004715</t>
  </si>
  <si>
    <t>NFe: 004714</t>
  </si>
  <si>
    <t>NFe: 004713</t>
  </si>
  <si>
    <t>NFe: 004712</t>
  </si>
  <si>
    <t>NFe: 004711</t>
  </si>
  <si>
    <t>NFe: 004710</t>
  </si>
  <si>
    <t>NFe: 004706</t>
  </si>
  <si>
    <t>NFe: 004705</t>
  </si>
  <si>
    <t>NFe: 004704</t>
  </si>
  <si>
    <t>NFe: 004697</t>
  </si>
  <si>
    <t>Ônix Geração de Energia S.A.</t>
  </si>
  <si>
    <t>Votorantim Cimentos Ltda.</t>
  </si>
  <si>
    <t>SETA ENGENHARIA S/A - AFONSO BEZERRA</t>
  </si>
  <si>
    <t>NFe: 004687</t>
  </si>
  <si>
    <t>NFe: 004686</t>
  </si>
  <si>
    <t>Junho 2021.</t>
  </si>
  <si>
    <t>NFe: 004793</t>
  </si>
  <si>
    <t>NFe: 004792</t>
  </si>
  <si>
    <t>NFe: 004791</t>
  </si>
  <si>
    <t>NFe: 004790</t>
  </si>
  <si>
    <t>NFe: 004789</t>
  </si>
  <si>
    <t>NFe: 004788</t>
  </si>
  <si>
    <t>NFe: 004787</t>
  </si>
  <si>
    <t>NFe: 004786</t>
  </si>
  <si>
    <t>NFe: 004785</t>
  </si>
  <si>
    <t>NFe: 004784</t>
  </si>
  <si>
    <t>NFe: 004783</t>
  </si>
  <si>
    <t>NFe: 004782</t>
  </si>
  <si>
    <t>NFe: 004781</t>
  </si>
  <si>
    <t>NFe: 004780</t>
  </si>
  <si>
    <t>NFe: 004779</t>
  </si>
  <si>
    <t>NFe: 004777</t>
  </si>
  <si>
    <t>NFe: 004776</t>
  </si>
  <si>
    <t>NFe: 004775</t>
  </si>
  <si>
    <t>NFe: 004774</t>
  </si>
  <si>
    <t>NFe: 004773</t>
  </si>
  <si>
    <t>NFe: 004772</t>
  </si>
  <si>
    <t>NFe: 004771</t>
  </si>
  <si>
    <t>NFe: 004770</t>
  </si>
  <si>
    <t>NFe: 004769</t>
  </si>
  <si>
    <t>NFe: 004768</t>
  </si>
  <si>
    <t>NFe: 004767</t>
  </si>
  <si>
    <t>NFe: 004766</t>
  </si>
  <si>
    <t>NFe: 004765</t>
  </si>
  <si>
    <t>NFe: 004764</t>
  </si>
  <si>
    <t>NFe: 004763</t>
  </si>
  <si>
    <t>NFe: 004762</t>
  </si>
  <si>
    <t>NFe: 004761</t>
  </si>
  <si>
    <t>NFe: 004760</t>
  </si>
  <si>
    <t>NFe: 004759</t>
  </si>
  <si>
    <t>NFe: 004758</t>
  </si>
  <si>
    <t>NFe: 004757</t>
  </si>
  <si>
    <t>NFe: 004756</t>
  </si>
  <si>
    <t>NFe: 004755</t>
  </si>
  <si>
    <t>NFe: 004754</t>
  </si>
  <si>
    <t>NFe: 004753</t>
  </si>
  <si>
    <t>NFe: 004752</t>
  </si>
  <si>
    <t>NFe: 004751</t>
  </si>
  <si>
    <t>NFe: 004750</t>
  </si>
  <si>
    <t>NFe: 004749</t>
  </si>
  <si>
    <t>NFe: 004748</t>
  </si>
  <si>
    <t>NFe: 004747</t>
  </si>
  <si>
    <t>NFe: 004746</t>
  </si>
  <si>
    <t>TIBAGI ENERGIA SPE S/A</t>
  </si>
  <si>
    <t>NFe: 004745</t>
  </si>
  <si>
    <t>NFe: 004778</t>
  </si>
  <si>
    <t>Cancelada</t>
  </si>
  <si>
    <t>NFe: 004441</t>
  </si>
  <si>
    <t>NFe: 004602</t>
  </si>
  <si>
    <t>NFe: 004644</t>
  </si>
  <si>
    <t>NFe: 004664</t>
  </si>
  <si>
    <t>NFe: 004665</t>
  </si>
  <si>
    <t>NFe: 004666</t>
  </si>
  <si>
    <t>%RET</t>
  </si>
  <si>
    <t>HONORÁRIOS SUCUMBÊNCIA</t>
  </si>
  <si>
    <t>BASE IRRF 1,50%</t>
  </si>
  <si>
    <t>IRRF 1,50%</t>
  </si>
  <si>
    <t>BASE 4,65%</t>
  </si>
  <si>
    <t>PIS 0,65%</t>
  </si>
  <si>
    <t>COFINS 3%</t>
  </si>
  <si>
    <t>CSL 1%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</si>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</sst>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R$&quot;\ * #,##0_-;\-&quot;R$&quot;\ * #,##0_-;_-&quot;R$&quot;\ * &quot;-&quot;_-;_-@_-"/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&quot;* #,##0_-;\-&quot;R$&quot;* #,##0_-;_-&quot;R$&quot;* &quot;-&quot;_-;_-@_-"/>
    <numFmt numFmtId="165" formatCode="_-&quot;R$&quot;* #,##0.00_-;\-&quot;R$&quot;* #,##0.00_-;_-&quot;R$&quot;* &quot;-&quot;??_-;_-@_-"/>
  </numFmts>
  <fonts count="17" x14ac:knownFonts="1">
    <font>
      <sz val="11"/>
      <color rgb="FF000000"/>
      <name val="Calibri"/>
      <family val="2"/>
    </font>
    <font>
      <sz val="10"/>
      <name val="Arial"/>
      <family val="2"/>
    </font>
    <font>
      <b/>
      <sz val="8"/>
      <color rgb="FF000000"/>
      <name val="Verdana"/>
      <family val="2"/>
    </font>
    <font>
      <b/>
      <sz val="8"/>
      <color rgb="FF00B0F0"/>
      <name val="Arial"/>
      <family val="2"/>
    </font>
    <font>
      <sz val="11"/>
      <color theme="9" tint="-0.499984740745262"/>
      <name val="Calibri"/>
      <family val="2"/>
    </font>
    <font>
      <b/>
      <sz val="12"/>
      <color rgb="FF00B0F0"/>
      <name val="Verdana"/>
      <family val="2"/>
    </font>
    <font>
      <b/>
      <sz val="12"/>
      <color rgb="FFFF0000"/>
      <name val="Verdana"/>
      <family val="2"/>
    </font>
    <font>
      <sz val="8"/>
      <color rgb="FFFF0000"/>
      <name val="Arial"/>
      <family val="2"/>
    </font>
    <font>
      <sz val="8"/>
      <color rgb="FF000000"/>
      <name val="Verdana"/>
    </font>
    <font>
      <sz val="10"/>
      <name val="Arial"/>
    </font>
    <font>
      <b/>
      <sz val="11"/>
      <color rgb="FF000000"/>
      <name val="Calibri"/>
      <family val="2"/>
    </font>
    <font>
      <sz val="11"/>
      <name val="Calibri"/>
      <family val="2"/>
    </font>
    <font>
      <b/>
      <i/>
      <sz val="11"/>
      <color rgb="FF000000"/>
      <name val="Calibri"/>
      <family val="2"/>
    </font>
    <font>
      <sz val="8"/>
      <color rgb="FF000000"/>
      <name val="Verdana"/>
      <family val="2"/>
    </font>
    <font>
      <b/>
      <sz val="8"/>
      <color rgb="FFFF0000"/>
      <name val="Verdana"/>
      <family val="2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5">
    <xf numFmtId="0" fontId="0" fillId="0" borderId="1"/>
    <xf numFmtId="9" fontId="1" fillId="0" borderId="0">
      <alignment vertical="center"/>
    </xf>
    <xf numFmtId="44" fontId="1" fillId="0" borderId="0">
      <alignment vertical="center"/>
    </xf>
    <xf numFmtId="42" fontId="1" fillId="0" borderId="0">
      <alignment vertical="center"/>
    </xf>
    <xf numFmtId="43" fontId="1" fillId="0" borderId="0">
      <alignment vertical="center"/>
    </xf>
    <xf numFmtId="41" fontId="1" fillId="0" borderId="0">
      <alignment vertical="center"/>
    </xf>
    <xf numFmtId="9" fontId="9" fillId="0" borderId="1">
      <alignment vertical="center"/>
    </xf>
    <xf numFmtId="165" fontId="9" fillId="0" borderId="1">
      <alignment vertical="center"/>
    </xf>
    <xf numFmtId="164" fontId="9" fillId="0" borderId="1">
      <alignment vertical="center"/>
    </xf>
    <xf numFmtId="43" fontId="9" fillId="0" borderId="1">
      <alignment vertical="center"/>
    </xf>
    <xf numFmtId="41" fontId="9" fillId="0" borderId="1">
      <alignment vertical="center"/>
    </xf>
    <xf numFmtId="43" fontId="15" fillId="0" borderId="0" applyFont="0" applyFill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</cellStyleXfs>
  <cellXfs count="64">
    <xf numFmtId="0" fontId="0" fillId="0" borderId="1" xfId="0"/>
    <xf numFmtId="0" fontId="2" fillId="2" borderId="11" xfId="0" applyNumberFormat="1" applyFont="1" applyFill="1" applyBorder="1" applyAlignment="1">
      <alignment horizontal="center" vertical="center" wrapText="1"/>
    </xf>
    <xf numFmtId="0" fontId="2" fillId="2" borderId="12" xfId="0" applyNumberFormat="1" applyFont="1" applyFill="1" applyBorder="1" applyAlignment="1">
      <alignment horizontal="center" vertical="center" wrapText="1"/>
    </xf>
    <xf numFmtId="0" fontId="2" fillId="2" borderId="13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0" fontId="2" fillId="2" borderId="15" xfId="0" applyNumberFormat="1" applyFont="1" applyFill="1" applyBorder="1" applyAlignment="1">
      <alignment horizontal="center" vertical="center" wrapText="1"/>
    </xf>
    <xf numFmtId="4" fontId="2" fillId="2" borderId="2" xfId="0" applyNumberFormat="1" applyFont="1" applyFill="1" applyBorder="1" applyAlignment="1">
      <alignment horizontal="right" vertical="center" wrapText="1"/>
    </xf>
    <xf numFmtId="0" fontId="0" fillId="0" borderId="1" xfId="0"/>
    <xf numFmtId="0" fontId="8" fillId="0" borderId="2" xfId="0" applyNumberFormat="1" applyFont="1" applyBorder="1" applyAlignment="1">
      <alignment horizontal="left" vertical="center" wrapText="1"/>
    </xf>
    <xf numFmtId="14" fontId="8" fillId="0" borderId="2" xfId="0" applyNumberFormat="1" applyFont="1" applyBorder="1" applyAlignment="1">
      <alignment horizontal="center" vertical="center" wrapText="1"/>
    </xf>
    <xf numFmtId="4" fontId="8" fillId="0" borderId="2" xfId="0" applyNumberFormat="1" applyFont="1" applyBorder="1" applyAlignment="1">
      <alignment horizontal="right" vertical="center" wrapText="1"/>
    </xf>
    <xf numFmtId="4" fontId="0" fillId="0" borderId="1" xfId="0" applyNumberFormat="1"/>
    <xf numFmtId="0" fontId="11" fillId="0" borderId="1" xfId="0" applyFont="1"/>
    <xf numFmtId="0" fontId="0" fillId="0" borderId="1" xfId="0" applyFill="1"/>
    <xf numFmtId="0" fontId="8" fillId="3" borderId="2" xfId="0" applyNumberFormat="1" applyFont="1" applyFill="1" applyBorder="1" applyAlignment="1">
      <alignment horizontal="left" vertical="center" wrapText="1"/>
    </xf>
    <xf numFmtId="14" fontId="8" fillId="3" borderId="2" xfId="0" applyNumberFormat="1" applyFont="1" applyFill="1" applyBorder="1" applyAlignment="1">
      <alignment horizontal="center" vertical="center" wrapText="1"/>
    </xf>
    <xf numFmtId="4" fontId="8" fillId="3" borderId="2" xfId="0" applyNumberFormat="1" applyFont="1" applyFill="1" applyBorder="1" applyAlignment="1">
      <alignment horizontal="right" vertical="center" wrapText="1"/>
    </xf>
    <xf numFmtId="0" fontId="9" fillId="0" borderId="2" xfId="0" applyFont="1" applyBorder="1"/>
    <xf numFmtId="14" fontId="13" fillId="0" borderId="2" xfId="0" applyNumberFormat="1" applyFont="1" applyBorder="1" applyAlignment="1">
      <alignment horizontal="center" vertical="center" wrapText="1"/>
    </xf>
    <xf numFmtId="4" fontId="13" fillId="0" borderId="2" xfId="0" applyNumberFormat="1" applyFont="1" applyBorder="1" applyAlignment="1">
      <alignment horizontal="right" vertical="center" wrapText="1"/>
    </xf>
    <xf numFmtId="0" fontId="13" fillId="0" borderId="2" xfId="0" applyNumberFormat="1" applyFont="1" applyBorder="1" applyAlignment="1">
      <alignment horizontal="left" vertical="center" wrapText="1"/>
    </xf>
    <xf numFmtId="0" fontId="13" fillId="3" borderId="2" xfId="0" applyNumberFormat="1" applyFont="1" applyFill="1" applyBorder="1" applyAlignment="1">
      <alignment horizontal="left" vertical="center" wrapText="1"/>
    </xf>
    <xf numFmtId="14" fontId="13" fillId="3" borderId="2" xfId="0" applyNumberFormat="1" applyFont="1" applyFill="1" applyBorder="1" applyAlignment="1">
      <alignment horizontal="center" vertical="center" wrapText="1"/>
    </xf>
    <xf numFmtId="4" fontId="13" fillId="3" borderId="2" xfId="0" applyNumberFormat="1" applyFont="1" applyFill="1" applyBorder="1" applyAlignment="1">
      <alignment horizontal="right" vertical="center" wrapText="1"/>
    </xf>
    <xf numFmtId="0" fontId="14" fillId="0" borderId="2" xfId="0" applyNumberFormat="1" applyFont="1" applyBorder="1" applyAlignment="1">
      <alignment horizontal="left" vertical="center" wrapText="1"/>
    </xf>
    <xf numFmtId="14" fontId="14" fillId="0" borderId="2" xfId="0" applyNumberFormat="1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left"/>
    </xf>
    <xf numFmtId="17" fontId="7" fillId="0" borderId="6" xfId="0" applyNumberFormat="1" applyFont="1" applyFill="1" applyBorder="1" applyAlignment="1">
      <alignment horizontal="left"/>
    </xf>
    <xf numFmtId="17" fontId="7" fillId="0" borderId="1" xfId="0" applyNumberFormat="1" applyFont="1" applyFill="1" applyBorder="1" applyAlignment="1">
      <alignment horizontal="left"/>
    </xf>
    <xf numFmtId="17" fontId="7" fillId="0" borderId="7" xfId="0" applyNumberFormat="1" applyFont="1" applyFill="1" applyBorder="1" applyAlignment="1">
      <alignment horizontal="left"/>
    </xf>
    <xf numFmtId="0" fontId="4" fillId="0" borderId="8" xfId="0" applyFont="1" applyFill="1" applyBorder="1" applyAlignment="1">
      <alignment horizontal="left"/>
    </xf>
    <xf numFmtId="0" fontId="4" fillId="0" borderId="9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left"/>
    </xf>
    <xf numFmtId="0" fontId="12" fillId="0" borderId="1" xfId="0" applyFont="1" applyBorder="1" applyAlignment="1">
      <alignment horizontal="left" vertical="center"/>
    </xf>
    <xf numFmtId="0" fontId="5" fillId="0" borderId="6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17" fontId="3" fillId="0" borderId="6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0" fontId="2" fillId="2" borderId="17" xfId="0" applyNumberFormat="1" applyFont="1" applyFill="1" applyBorder="1" applyAlignment="1">
      <alignment horizontal="center" vertical="center" wrapText="1"/>
    </xf>
    <xf numFmtId="4" fontId="8" fillId="0" borderId="18" xfId="0" applyNumberFormat="1" applyFont="1" applyBorder="1" applyAlignment="1">
      <alignment horizontal="right" vertical="center" wrapText="1"/>
    </xf>
    <xf numFmtId="0" fontId="9" fillId="0" borderId="18" xfId="0" applyFont="1" applyBorder="1"/>
    <xf numFmtId="4" fontId="8" fillId="3" borderId="18" xfId="0" applyNumberFormat="1" applyFont="1" applyFill="1" applyBorder="1" applyAlignment="1">
      <alignment horizontal="right" vertical="center" wrapText="1"/>
    </xf>
    <xf numFmtId="0" fontId="8" fillId="0" borderId="19" xfId="0" applyNumberFormat="1" applyFont="1" applyBorder="1" applyAlignment="1">
      <alignment horizontal="left" vertical="center" wrapText="1"/>
    </xf>
    <xf numFmtId="0" fontId="8" fillId="3" borderId="19" xfId="0" applyNumberFormat="1" applyFont="1" applyFill="1" applyBorder="1" applyAlignment="1">
      <alignment horizontal="left" vertical="center" wrapText="1"/>
    </xf>
    <xf numFmtId="0" fontId="10" fillId="0" borderId="8" xfId="0" applyFont="1" applyBorder="1"/>
    <xf numFmtId="0" fontId="10" fillId="0" borderId="9" xfId="0" applyFont="1" applyBorder="1"/>
    <xf numFmtId="4" fontId="2" fillId="0" borderId="21" xfId="0" applyNumberFormat="1" applyFont="1" applyBorder="1" applyAlignment="1">
      <alignment horizontal="right" vertical="center" wrapText="1"/>
    </xf>
    <xf numFmtId="4" fontId="2" fillId="0" borderId="22" xfId="0" applyNumberFormat="1" applyFont="1" applyBorder="1" applyAlignment="1">
      <alignment horizontal="right" vertical="center" wrapText="1"/>
    </xf>
    <xf numFmtId="43" fontId="2" fillId="2" borderId="16" xfId="11" applyFont="1" applyFill="1" applyBorder="1" applyAlignment="1">
      <alignment horizontal="center" vertical="center" wrapText="1"/>
    </xf>
    <xf numFmtId="43" fontId="0" fillId="0" borderId="23" xfId="11" applyFont="1" applyBorder="1"/>
    <xf numFmtId="43" fontId="0" fillId="0" borderId="1" xfId="11" applyFont="1" applyBorder="1"/>
    <xf numFmtId="43" fontId="16" fillId="6" borderId="20" xfId="14" applyNumberFormat="1" applyBorder="1"/>
    <xf numFmtId="43" fontId="16" fillId="5" borderId="20" xfId="13" applyNumberFormat="1" applyBorder="1"/>
    <xf numFmtId="43" fontId="16" fillId="4" borderId="20" xfId="12" applyNumberFormat="1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43" fontId="0" fillId="0" borderId="5" xfId="11" applyFont="1" applyBorder="1"/>
    <xf numFmtId="43" fontId="0" fillId="0" borderId="10" xfId="11" applyFont="1" applyBorder="1"/>
    <xf numFmtId="43" fontId="0" fillId="0" borderId="7" xfId="11" applyFont="1" applyBorder="1"/>
    <xf numFmtId="4" fontId="8" fillId="0" borderId="1" xfId="0" applyNumberFormat="1" applyFont="1" applyFill="1" applyBorder="1" applyAlignment="1">
      <alignment horizontal="right" vertical="center" wrapText="1"/>
    </xf>
    <xf numFmtId="4" fontId="2" fillId="0" borderId="1" xfId="0" applyNumberFormat="1" applyFont="1" applyFill="1" applyBorder="1" applyAlignment="1">
      <alignment horizontal="right" vertical="center" wrapText="1"/>
    </xf>
  </cellXfs>
  <cellStyles count="15">
    <cellStyle name="Comma" xfId="4" xr:uid="{00000000-0005-0000-0000-000000000000}"/>
    <cellStyle name="Comma [0]" xfId="5" xr:uid="{00000000-0005-0000-0000-000001000000}"/>
    <cellStyle name="Comma [0] 2" xfId="10" xr:uid="{00000000-0005-0000-0000-000002000000}"/>
    <cellStyle name="Comma 2" xfId="9" xr:uid="{00000000-0005-0000-0000-000003000000}"/>
    <cellStyle name="Currency" xfId="2" xr:uid="{00000000-0005-0000-0000-000004000000}"/>
    <cellStyle name="Currency [0]" xfId="3" xr:uid="{00000000-0005-0000-0000-000005000000}"/>
    <cellStyle name="Currency [0] 2" xfId="8" xr:uid="{00000000-0005-0000-0000-000006000000}"/>
    <cellStyle name="Currency 2" xfId="7" xr:uid="{00000000-0005-0000-0000-000007000000}"/>
    <cellStyle name="Ênfase3" xfId="12" builtinId="37"/>
    <cellStyle name="Ênfase5" xfId="13" builtinId="45"/>
    <cellStyle name="Ênfase6" xfId="14" builtinId="49"/>
    <cellStyle name="Normal" xfId="0" builtinId="0"/>
    <cellStyle name="Percent" xfId="1" xr:uid="{00000000-0005-0000-0000-000009000000}"/>
    <cellStyle name="Percent 2" xfId="6" xr:uid="{00000000-0005-0000-0000-00000A000000}"/>
    <cellStyle name="Vírgula" xfId="1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4"/>
  <sheetViews>
    <sheetView showGridLines="0" tabSelected="1" zoomScaleNormal="100" workbookViewId="0">
      <pane ySplit="3" topLeftCell="A32" activePane="bottomLeft" state="frozen"/>
      <selection pane="bottomLeft" activeCell="E57" sqref="E57"/>
    </sheetView>
  </sheetViews>
  <sheetFormatPr defaultColWidth="9.140625" defaultRowHeight="15" customHeight="1" x14ac:dyDescent="0.25"/>
  <cols>
    <col min="1" max="1" width="64.85546875" bestFit="1" customWidth="1"/>
    <col min="2" max="2" width="12.5703125" bestFit="1" customWidth="1"/>
    <col min="3" max="4" width="14.85546875" bestFit="1" customWidth="1"/>
    <col min="5" max="7" width="18.7109375" customWidth="1"/>
    <col min="8" max="8" width="21" bestFit="1" customWidth="1"/>
    <col min="9" max="9" width="22.28515625" bestFit="1" customWidth="1"/>
    <col min="10" max="10" width="9.140625" style="52"/>
  </cols>
  <sheetData>
    <row r="1" spans="1:10" ht="15" customHeight="1" x14ac:dyDescent="0.25">
      <c r="A1" s="36" t="s">
        <v>26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ht="12.75" customHeight="1" thickBot="1" x14ac:dyDescent="0.3">
      <c r="A2" s="38" t="s">
        <v>72</v>
      </c>
      <c r="B2" s="39"/>
      <c r="C2" s="39"/>
      <c r="D2" s="39"/>
      <c r="E2" s="39"/>
      <c r="F2" s="39"/>
      <c r="G2" s="39"/>
      <c r="H2" s="39"/>
      <c r="I2" s="39"/>
      <c r="J2" s="39"/>
    </row>
    <row r="3" spans="1:10" ht="13.5" customHeight="1" x14ac:dyDescent="0.25">
      <c r="A3" s="4" t="s">
        <v>17</v>
      </c>
      <c r="B3" s="5" t="s">
        <v>29</v>
      </c>
      <c r="C3" s="5" t="s">
        <v>8</v>
      </c>
      <c r="D3" s="5" t="s">
        <v>13</v>
      </c>
      <c r="E3" s="5" t="s">
        <v>24</v>
      </c>
      <c r="F3" s="5" t="s">
        <v>16</v>
      </c>
      <c r="G3" s="5" t="s">
        <v>4</v>
      </c>
      <c r="H3" s="5" t="s">
        <v>11</v>
      </c>
      <c r="I3" s="40" t="s">
        <v>0</v>
      </c>
      <c r="J3" s="50" t="s">
        <v>130</v>
      </c>
    </row>
    <row r="4" spans="1:10" s="7" customFormat="1" ht="15" customHeight="1" x14ac:dyDescent="0.25">
      <c r="A4" s="44" t="s">
        <v>120</v>
      </c>
      <c r="B4" s="8" t="s">
        <v>121</v>
      </c>
      <c r="C4" s="9">
        <v>44348</v>
      </c>
      <c r="D4" s="9">
        <v>44363</v>
      </c>
      <c r="E4" s="10">
        <v>2152.08</v>
      </c>
      <c r="F4" s="10">
        <v>2019.73</v>
      </c>
      <c r="G4" s="10">
        <v>0</v>
      </c>
      <c r="H4" s="9">
        <v>44362</v>
      </c>
      <c r="I4" s="41">
        <v>2019.73</v>
      </c>
      <c r="J4" s="53">
        <f>(((E4-I4)/E4)*100)</f>
        <v>6.1498643173116196</v>
      </c>
    </row>
    <row r="5" spans="1:10" s="7" customFormat="1" ht="15" customHeight="1" x14ac:dyDescent="0.25">
      <c r="A5" s="44" t="s">
        <v>35</v>
      </c>
      <c r="B5" s="8" t="s">
        <v>119</v>
      </c>
      <c r="C5" s="9">
        <v>44349</v>
      </c>
      <c r="D5" s="9">
        <v>44361</v>
      </c>
      <c r="E5" s="10">
        <v>5505.45</v>
      </c>
      <c r="F5" s="10">
        <v>5166.87</v>
      </c>
      <c r="G5" s="10">
        <v>0</v>
      </c>
      <c r="H5" s="9">
        <v>44356</v>
      </c>
      <c r="I5" s="41">
        <v>5166.87</v>
      </c>
      <c r="J5" s="53">
        <f t="shared" ref="J5:J44" si="0">(((E5-I5)/E5)*100)</f>
        <v>6.1499060022341485</v>
      </c>
    </row>
    <row r="6" spans="1:10" s="7" customFormat="1" ht="15" customHeight="1" x14ac:dyDescent="0.25">
      <c r="A6" s="44" t="s">
        <v>36</v>
      </c>
      <c r="B6" s="8" t="s">
        <v>118</v>
      </c>
      <c r="C6" s="9">
        <v>44349</v>
      </c>
      <c r="D6" s="9">
        <v>44391</v>
      </c>
      <c r="E6" s="10">
        <v>739.4</v>
      </c>
      <c r="F6" s="10">
        <v>693.93</v>
      </c>
      <c r="G6" s="10">
        <v>693.93</v>
      </c>
      <c r="H6" s="17"/>
      <c r="I6" s="42"/>
      <c r="J6" s="53">
        <f>(((E6-F6)/E6)*100)</f>
        <v>6.1495807411414702</v>
      </c>
    </row>
    <row r="7" spans="1:10" s="7" customFormat="1" ht="15" customHeight="1" x14ac:dyDescent="0.25">
      <c r="A7" s="44" t="s">
        <v>25</v>
      </c>
      <c r="B7" s="8" t="s">
        <v>117</v>
      </c>
      <c r="C7" s="9">
        <v>44349</v>
      </c>
      <c r="D7" s="9">
        <v>44364</v>
      </c>
      <c r="E7" s="10">
        <v>1212.5</v>
      </c>
      <c r="F7" s="10">
        <v>1137.93</v>
      </c>
      <c r="G7" s="10">
        <v>0</v>
      </c>
      <c r="H7" s="9">
        <v>44362</v>
      </c>
      <c r="I7" s="41">
        <v>1137.93</v>
      </c>
      <c r="J7" s="53">
        <f t="shared" si="0"/>
        <v>6.1501030927835005</v>
      </c>
    </row>
    <row r="8" spans="1:10" s="7" customFormat="1" ht="15" customHeight="1" x14ac:dyDescent="0.25">
      <c r="A8" s="44" t="s">
        <v>15</v>
      </c>
      <c r="B8" s="8" t="s">
        <v>116</v>
      </c>
      <c r="C8" s="9">
        <v>44349</v>
      </c>
      <c r="D8" s="9">
        <v>44369</v>
      </c>
      <c r="E8" s="10">
        <v>8459.14</v>
      </c>
      <c r="F8" s="10">
        <v>7938.91</v>
      </c>
      <c r="G8" s="10">
        <v>7938.91</v>
      </c>
      <c r="H8" s="17"/>
      <c r="I8" s="42"/>
      <c r="J8" s="53">
        <f>(((E8-F8)/E8)*100)</f>
        <v>6.1499159489026027</v>
      </c>
    </row>
    <row r="9" spans="1:10" s="7" customFormat="1" ht="15" customHeight="1" x14ac:dyDescent="0.25">
      <c r="A9" s="44" t="s">
        <v>38</v>
      </c>
      <c r="B9" s="8" t="s">
        <v>115</v>
      </c>
      <c r="C9" s="9">
        <v>44349</v>
      </c>
      <c r="D9" s="9">
        <v>44364</v>
      </c>
      <c r="E9" s="10">
        <v>202121.48</v>
      </c>
      <c r="F9" s="10">
        <v>189691.02</v>
      </c>
      <c r="G9" s="10">
        <v>0</v>
      </c>
      <c r="H9" s="9">
        <v>44362</v>
      </c>
      <c r="I9" s="41">
        <v>189691.01</v>
      </c>
      <c r="J9" s="53">
        <f t="shared" si="0"/>
        <v>6.1499994953529935</v>
      </c>
    </row>
    <row r="10" spans="1:10" s="7" customFormat="1" ht="15" customHeight="1" x14ac:dyDescent="0.25">
      <c r="A10" s="44" t="s">
        <v>68</v>
      </c>
      <c r="B10" s="8" t="s">
        <v>114</v>
      </c>
      <c r="C10" s="9">
        <v>44349</v>
      </c>
      <c r="D10" s="9">
        <v>44364</v>
      </c>
      <c r="E10" s="10">
        <v>342.74</v>
      </c>
      <c r="F10" s="10">
        <v>342.74</v>
      </c>
      <c r="G10" s="10">
        <v>0</v>
      </c>
      <c r="H10" s="9">
        <v>44362</v>
      </c>
      <c r="I10" s="41">
        <v>342.74</v>
      </c>
      <c r="J10" s="55">
        <f t="shared" si="0"/>
        <v>0</v>
      </c>
    </row>
    <row r="11" spans="1:10" s="7" customFormat="1" ht="15" customHeight="1" x14ac:dyDescent="0.25">
      <c r="A11" s="44" t="s">
        <v>32</v>
      </c>
      <c r="B11" s="8" t="s">
        <v>113</v>
      </c>
      <c r="C11" s="9">
        <v>44354</v>
      </c>
      <c r="D11" s="9">
        <v>44384</v>
      </c>
      <c r="E11" s="10">
        <v>15119.48</v>
      </c>
      <c r="F11" s="10">
        <v>14189.64</v>
      </c>
      <c r="G11" s="10">
        <v>0</v>
      </c>
      <c r="H11" s="9">
        <v>44361</v>
      </c>
      <c r="I11" s="41">
        <v>14189.63</v>
      </c>
      <c r="J11" s="53">
        <f t="shared" si="0"/>
        <v>6.1500130956884789</v>
      </c>
    </row>
    <row r="12" spans="1:10" s="7" customFormat="1" ht="15" customHeight="1" x14ac:dyDescent="0.25">
      <c r="A12" s="44" t="s">
        <v>41</v>
      </c>
      <c r="B12" s="8" t="s">
        <v>112</v>
      </c>
      <c r="C12" s="9">
        <v>44354</v>
      </c>
      <c r="D12" s="9">
        <v>44369</v>
      </c>
      <c r="E12" s="10">
        <v>185.88</v>
      </c>
      <c r="F12" s="10">
        <v>185.88</v>
      </c>
      <c r="G12" s="10">
        <v>0</v>
      </c>
      <c r="H12" s="9">
        <v>44361</v>
      </c>
      <c r="I12" s="41">
        <v>185.88</v>
      </c>
      <c r="J12" s="55">
        <f t="shared" si="0"/>
        <v>0</v>
      </c>
    </row>
    <row r="13" spans="1:10" s="7" customFormat="1" ht="15" customHeight="1" x14ac:dyDescent="0.25">
      <c r="A13" s="44" t="s">
        <v>67</v>
      </c>
      <c r="B13" s="8" t="s">
        <v>111</v>
      </c>
      <c r="C13" s="9">
        <v>44354</v>
      </c>
      <c r="D13" s="9">
        <v>44364</v>
      </c>
      <c r="E13" s="10">
        <v>444.3</v>
      </c>
      <c r="F13" s="10">
        <v>423.64</v>
      </c>
      <c r="G13" s="10">
        <v>0</v>
      </c>
      <c r="H13" s="9">
        <v>44368</v>
      </c>
      <c r="I13" s="41">
        <v>423.64</v>
      </c>
      <c r="J13" s="54">
        <f t="shared" si="0"/>
        <v>4.6500112536574445</v>
      </c>
    </row>
    <row r="14" spans="1:10" s="7" customFormat="1" ht="15" customHeight="1" x14ac:dyDescent="0.25">
      <c r="A14" s="44" t="s">
        <v>1</v>
      </c>
      <c r="B14" s="8" t="s">
        <v>110</v>
      </c>
      <c r="C14" s="9">
        <v>44354</v>
      </c>
      <c r="D14" s="9">
        <v>44369</v>
      </c>
      <c r="E14" s="10">
        <v>2559.4299999999998</v>
      </c>
      <c r="F14" s="10">
        <v>2402.0300000000002</v>
      </c>
      <c r="G14" s="10">
        <v>0</v>
      </c>
      <c r="H14" s="9">
        <v>44362</v>
      </c>
      <c r="I14" s="41">
        <v>2402.0300000000002</v>
      </c>
      <c r="J14" s="53">
        <f t="shared" si="0"/>
        <v>6.1498067929187217</v>
      </c>
    </row>
    <row r="15" spans="1:10" s="7" customFormat="1" ht="15" customHeight="1" x14ac:dyDescent="0.25">
      <c r="A15" s="44" t="s">
        <v>10</v>
      </c>
      <c r="B15" s="8" t="s">
        <v>109</v>
      </c>
      <c r="C15" s="9">
        <v>44354</v>
      </c>
      <c r="D15" s="9">
        <v>44364</v>
      </c>
      <c r="E15" s="10">
        <v>17010</v>
      </c>
      <c r="F15" s="10">
        <v>15963.89</v>
      </c>
      <c r="G15" s="10">
        <v>0</v>
      </c>
      <c r="H15" s="9">
        <v>44370</v>
      </c>
      <c r="I15" s="41">
        <v>15963.89</v>
      </c>
      <c r="J15" s="53">
        <f t="shared" si="0"/>
        <v>6.149970605526164</v>
      </c>
    </row>
    <row r="16" spans="1:10" s="7" customFormat="1" ht="15" customHeight="1" x14ac:dyDescent="0.25">
      <c r="A16" s="44" t="s">
        <v>7</v>
      </c>
      <c r="B16" s="8" t="s">
        <v>108</v>
      </c>
      <c r="C16" s="9">
        <v>44354</v>
      </c>
      <c r="D16" s="9">
        <v>44369</v>
      </c>
      <c r="E16" s="10">
        <v>8694</v>
      </c>
      <c r="F16" s="10">
        <v>8159.32</v>
      </c>
      <c r="G16" s="10">
        <v>0</v>
      </c>
      <c r="H16" s="9">
        <v>44363</v>
      </c>
      <c r="I16" s="41">
        <v>8159.32</v>
      </c>
      <c r="J16" s="53">
        <f t="shared" si="0"/>
        <v>6.1499884978145882</v>
      </c>
    </row>
    <row r="17" spans="1:10" s="7" customFormat="1" ht="15" customHeight="1" x14ac:dyDescent="0.25">
      <c r="A17" s="44" t="s">
        <v>20</v>
      </c>
      <c r="B17" s="8" t="s">
        <v>107</v>
      </c>
      <c r="C17" s="9">
        <v>44354</v>
      </c>
      <c r="D17" s="9">
        <v>44369</v>
      </c>
      <c r="E17" s="10">
        <v>122858.21</v>
      </c>
      <c r="F17" s="10">
        <v>115302.43</v>
      </c>
      <c r="G17" s="10">
        <v>0</v>
      </c>
      <c r="H17" s="9">
        <v>44372</v>
      </c>
      <c r="I17" s="41">
        <v>115302.43</v>
      </c>
      <c r="J17" s="53">
        <f t="shared" si="0"/>
        <v>6.1500000691854559</v>
      </c>
    </row>
    <row r="18" spans="1:10" s="7" customFormat="1" ht="15" customHeight="1" x14ac:dyDescent="0.25">
      <c r="A18" s="44" t="s">
        <v>20</v>
      </c>
      <c r="B18" s="8" t="s">
        <v>106</v>
      </c>
      <c r="C18" s="9">
        <v>44354</v>
      </c>
      <c r="D18" s="9">
        <v>44369</v>
      </c>
      <c r="E18" s="10">
        <v>1046.56</v>
      </c>
      <c r="F18" s="10">
        <v>982.19</v>
      </c>
      <c r="G18" s="10">
        <v>0</v>
      </c>
      <c r="H18" s="9">
        <v>44372</v>
      </c>
      <c r="I18" s="41">
        <v>982.19</v>
      </c>
      <c r="J18" s="53">
        <f t="shared" si="0"/>
        <v>6.1506268154716306</v>
      </c>
    </row>
    <row r="19" spans="1:10" s="7" customFormat="1" ht="15" customHeight="1" x14ac:dyDescent="0.25">
      <c r="A19" s="45" t="s">
        <v>56</v>
      </c>
      <c r="B19" s="14" t="s">
        <v>105</v>
      </c>
      <c r="C19" s="15">
        <v>44355</v>
      </c>
      <c r="D19" s="15">
        <v>44370</v>
      </c>
      <c r="E19" s="16">
        <v>1713.71</v>
      </c>
      <c r="F19" s="16">
        <v>1713.71</v>
      </c>
      <c r="G19" s="16">
        <v>0</v>
      </c>
      <c r="H19" s="15">
        <v>44358</v>
      </c>
      <c r="I19" s="43">
        <v>1713.71</v>
      </c>
      <c r="J19" s="55">
        <f t="shared" si="0"/>
        <v>0</v>
      </c>
    </row>
    <row r="20" spans="1:10" s="7" customFormat="1" ht="15" customHeight="1" x14ac:dyDescent="0.25">
      <c r="A20" s="44" t="s">
        <v>3</v>
      </c>
      <c r="B20" s="8" t="s">
        <v>104</v>
      </c>
      <c r="C20" s="9">
        <v>44355</v>
      </c>
      <c r="D20" s="9">
        <v>44385</v>
      </c>
      <c r="E20" s="10">
        <v>74814.210000000006</v>
      </c>
      <c r="F20" s="10">
        <v>66472.429999999993</v>
      </c>
      <c r="G20" s="10">
        <v>66472.429999999993</v>
      </c>
      <c r="H20" s="17"/>
      <c r="I20" s="42"/>
      <c r="J20" s="53">
        <f>(((E20-F20)/E20)*100)</f>
        <v>11.149994098714686</v>
      </c>
    </row>
    <row r="21" spans="1:10" s="7" customFormat="1" ht="15" customHeight="1" x14ac:dyDescent="0.25">
      <c r="A21" s="44" t="s">
        <v>35</v>
      </c>
      <c r="B21" s="8" t="s">
        <v>103</v>
      </c>
      <c r="C21" s="9">
        <v>44355</v>
      </c>
      <c r="D21" s="9">
        <v>44365</v>
      </c>
      <c r="E21" s="10">
        <v>653.88</v>
      </c>
      <c r="F21" s="10">
        <v>623.47</v>
      </c>
      <c r="G21" s="10">
        <v>0</v>
      </c>
      <c r="H21" s="9">
        <v>44375</v>
      </c>
      <c r="I21" s="41">
        <v>623.47</v>
      </c>
      <c r="J21" s="54">
        <f t="shared" si="0"/>
        <v>4.6507004343304539</v>
      </c>
    </row>
    <row r="22" spans="1:10" s="7" customFormat="1" ht="15" customHeight="1" x14ac:dyDescent="0.25">
      <c r="A22" s="44" t="s">
        <v>35</v>
      </c>
      <c r="B22" s="8" t="s">
        <v>102</v>
      </c>
      <c r="C22" s="9">
        <v>44355</v>
      </c>
      <c r="D22" s="9">
        <v>44365</v>
      </c>
      <c r="E22" s="10">
        <v>6285.71</v>
      </c>
      <c r="F22" s="10">
        <v>5899.13</v>
      </c>
      <c r="G22" s="10">
        <v>0</v>
      </c>
      <c r="H22" s="9">
        <v>44375</v>
      </c>
      <c r="I22" s="41">
        <v>5899.13</v>
      </c>
      <c r="J22" s="53">
        <f t="shared" si="0"/>
        <v>6.1501405569140148</v>
      </c>
    </row>
    <row r="23" spans="1:10" s="7" customFormat="1" ht="15" customHeight="1" x14ac:dyDescent="0.25">
      <c r="A23" s="44" t="s">
        <v>22</v>
      </c>
      <c r="B23" s="8" t="s">
        <v>101</v>
      </c>
      <c r="C23" s="9">
        <v>44356</v>
      </c>
      <c r="D23" s="9">
        <v>44384</v>
      </c>
      <c r="E23" s="10">
        <v>1170.52</v>
      </c>
      <c r="F23" s="10">
        <v>1098.52</v>
      </c>
      <c r="G23" s="10">
        <v>1098.52</v>
      </c>
      <c r="H23" s="17"/>
      <c r="I23" s="42"/>
      <c r="J23" s="53">
        <f t="shared" ref="J23:J30" si="1">(((E23-F23)/E23)*100)</f>
        <v>6.1511123261456451</v>
      </c>
    </row>
    <row r="24" spans="1:10" s="7" customFormat="1" ht="15" customHeight="1" x14ac:dyDescent="0.25">
      <c r="A24" s="44" t="s">
        <v>12</v>
      </c>
      <c r="B24" s="8" t="s">
        <v>100</v>
      </c>
      <c r="C24" s="9">
        <v>44356</v>
      </c>
      <c r="D24" s="9">
        <v>44384</v>
      </c>
      <c r="E24" s="10">
        <v>9087.56</v>
      </c>
      <c r="F24" s="10">
        <v>8528.67</v>
      </c>
      <c r="G24" s="10">
        <v>8528.67</v>
      </c>
      <c r="H24" s="17"/>
      <c r="I24" s="42"/>
      <c r="J24" s="53">
        <f t="shared" si="1"/>
        <v>6.1500556805126951</v>
      </c>
    </row>
    <row r="25" spans="1:10" s="7" customFormat="1" ht="15" customHeight="1" x14ac:dyDescent="0.25">
      <c r="A25" s="44" t="s">
        <v>39</v>
      </c>
      <c r="B25" s="8" t="s">
        <v>99</v>
      </c>
      <c r="C25" s="9">
        <v>44356</v>
      </c>
      <c r="D25" s="9">
        <v>44384</v>
      </c>
      <c r="E25" s="10">
        <v>1202.5899999999999</v>
      </c>
      <c r="F25" s="10">
        <v>1128.6199999999999</v>
      </c>
      <c r="G25" s="10">
        <v>1128.6199999999999</v>
      </c>
      <c r="H25" s="17"/>
      <c r="I25" s="42"/>
      <c r="J25" s="53">
        <f t="shared" si="1"/>
        <v>6.1508909936054703</v>
      </c>
    </row>
    <row r="26" spans="1:10" s="7" customFormat="1" ht="15" customHeight="1" x14ac:dyDescent="0.25">
      <c r="A26" s="44" t="s">
        <v>5</v>
      </c>
      <c r="B26" s="8" t="s">
        <v>98</v>
      </c>
      <c r="C26" s="9">
        <v>44356</v>
      </c>
      <c r="D26" s="9">
        <v>44384</v>
      </c>
      <c r="E26" s="10">
        <v>1002.16</v>
      </c>
      <c r="F26" s="10">
        <v>940.54</v>
      </c>
      <c r="G26" s="10">
        <v>940.54</v>
      </c>
      <c r="H26" s="17"/>
      <c r="I26" s="42"/>
      <c r="J26" s="53">
        <f t="shared" si="1"/>
        <v>6.1487187674622819</v>
      </c>
    </row>
    <row r="27" spans="1:10" s="7" customFormat="1" ht="15" customHeight="1" x14ac:dyDescent="0.25">
      <c r="A27" s="44" t="s">
        <v>23</v>
      </c>
      <c r="B27" s="8" t="s">
        <v>97</v>
      </c>
      <c r="C27" s="9">
        <v>44356</v>
      </c>
      <c r="D27" s="9">
        <v>44384</v>
      </c>
      <c r="E27" s="10">
        <v>601.29</v>
      </c>
      <c r="F27" s="10">
        <v>573.33000000000004</v>
      </c>
      <c r="G27" s="10">
        <v>573.33000000000004</v>
      </c>
      <c r="H27" s="17"/>
      <c r="I27" s="42"/>
      <c r="J27" s="54">
        <f t="shared" si="1"/>
        <v>4.650002494636519</v>
      </c>
    </row>
    <row r="28" spans="1:10" s="7" customFormat="1" ht="15" customHeight="1" x14ac:dyDescent="0.25">
      <c r="A28" s="44" t="s">
        <v>28</v>
      </c>
      <c r="B28" s="8" t="s">
        <v>96</v>
      </c>
      <c r="C28" s="9">
        <v>44356</v>
      </c>
      <c r="D28" s="9">
        <v>44384</v>
      </c>
      <c r="E28" s="10">
        <v>3507.55</v>
      </c>
      <c r="F28" s="10">
        <v>3291.83</v>
      </c>
      <c r="G28" s="10">
        <v>3291.83</v>
      </c>
      <c r="H28" s="17"/>
      <c r="I28" s="42"/>
      <c r="J28" s="53">
        <f t="shared" si="1"/>
        <v>6.1501617938447133</v>
      </c>
    </row>
    <row r="29" spans="1:10" s="7" customFormat="1" ht="15" customHeight="1" x14ac:dyDescent="0.25">
      <c r="A29" s="44" t="s">
        <v>21</v>
      </c>
      <c r="B29" s="8" t="s">
        <v>95</v>
      </c>
      <c r="C29" s="9">
        <v>44356</v>
      </c>
      <c r="D29" s="9">
        <v>44363</v>
      </c>
      <c r="E29" s="10">
        <v>35538.93</v>
      </c>
      <c r="F29" s="10">
        <v>33353.29</v>
      </c>
      <c r="G29" s="10">
        <v>33353.29</v>
      </c>
      <c r="H29" s="17"/>
      <c r="I29" s="42"/>
      <c r="J29" s="53">
        <f t="shared" si="1"/>
        <v>6.1499881960430418</v>
      </c>
    </row>
    <row r="30" spans="1:10" s="7" customFormat="1" ht="15" customHeight="1" x14ac:dyDescent="0.25">
      <c r="A30" s="44" t="s">
        <v>44</v>
      </c>
      <c r="B30" s="8" t="s">
        <v>94</v>
      </c>
      <c r="C30" s="9">
        <v>44356</v>
      </c>
      <c r="D30" s="9">
        <v>44371</v>
      </c>
      <c r="E30" s="10">
        <v>1106.4000000000001</v>
      </c>
      <c r="F30" s="10">
        <v>1038.3599999999999</v>
      </c>
      <c r="G30" s="10">
        <v>1038.3599999999999</v>
      </c>
      <c r="H30" s="17"/>
      <c r="I30" s="42"/>
      <c r="J30" s="53">
        <f t="shared" si="1"/>
        <v>6.1496746203904724</v>
      </c>
    </row>
    <row r="31" spans="1:10" s="7" customFormat="1" ht="15" customHeight="1" x14ac:dyDescent="0.25">
      <c r="A31" s="44" t="s">
        <v>19</v>
      </c>
      <c r="B31" s="8" t="s">
        <v>93</v>
      </c>
      <c r="C31" s="9">
        <v>44356</v>
      </c>
      <c r="D31" s="9">
        <v>44371</v>
      </c>
      <c r="E31" s="10">
        <v>368.2</v>
      </c>
      <c r="F31" s="10">
        <v>351.08</v>
      </c>
      <c r="G31" s="10">
        <v>0</v>
      </c>
      <c r="H31" s="9">
        <v>44364</v>
      </c>
      <c r="I31" s="41">
        <v>351.08</v>
      </c>
      <c r="J31" s="54">
        <f t="shared" si="0"/>
        <v>4.649646931015754</v>
      </c>
    </row>
    <row r="32" spans="1:10" s="7" customFormat="1" ht="15" customHeight="1" x14ac:dyDescent="0.25">
      <c r="A32" s="44" t="s">
        <v>19</v>
      </c>
      <c r="B32" s="8" t="s">
        <v>92</v>
      </c>
      <c r="C32" s="9">
        <v>44356</v>
      </c>
      <c r="D32" s="9">
        <v>44371</v>
      </c>
      <c r="E32" s="10">
        <v>3852.49</v>
      </c>
      <c r="F32" s="10">
        <v>3615.57</v>
      </c>
      <c r="G32" s="10">
        <v>0</v>
      </c>
      <c r="H32" s="9">
        <v>44363</v>
      </c>
      <c r="I32" s="41">
        <v>3615.57</v>
      </c>
      <c r="J32" s="53">
        <f t="shared" si="0"/>
        <v>6.1497888378684866</v>
      </c>
    </row>
    <row r="33" spans="1:10" s="7" customFormat="1" ht="15" customHeight="1" x14ac:dyDescent="0.25">
      <c r="A33" s="44" t="s">
        <v>33</v>
      </c>
      <c r="B33" s="8" t="s">
        <v>91</v>
      </c>
      <c r="C33" s="9">
        <v>44357</v>
      </c>
      <c r="D33" s="9">
        <v>44372</v>
      </c>
      <c r="E33" s="10">
        <v>1082.9000000000001</v>
      </c>
      <c r="F33" s="10">
        <v>1016.3</v>
      </c>
      <c r="G33" s="10">
        <v>0</v>
      </c>
      <c r="H33" s="9">
        <v>44372</v>
      </c>
      <c r="I33" s="41">
        <v>1016.31</v>
      </c>
      <c r="J33" s="53">
        <f t="shared" si="0"/>
        <v>6.1492289223381791</v>
      </c>
    </row>
    <row r="34" spans="1:10" s="7" customFormat="1" ht="15" customHeight="1" x14ac:dyDescent="0.25">
      <c r="A34" s="44" t="s">
        <v>34</v>
      </c>
      <c r="B34" s="8" t="s">
        <v>90</v>
      </c>
      <c r="C34" s="9">
        <v>44357</v>
      </c>
      <c r="D34" s="9">
        <v>44372</v>
      </c>
      <c r="E34" s="10">
        <v>3898.44</v>
      </c>
      <c r="F34" s="10">
        <v>3658.69</v>
      </c>
      <c r="G34" s="10">
        <v>0</v>
      </c>
      <c r="H34" s="9">
        <v>44372</v>
      </c>
      <c r="I34" s="41">
        <v>3658.68</v>
      </c>
      <c r="J34" s="53">
        <f t="shared" si="0"/>
        <v>6.1501523686397688</v>
      </c>
    </row>
    <row r="35" spans="1:10" s="7" customFormat="1" ht="15" customHeight="1" x14ac:dyDescent="0.25">
      <c r="A35" s="44" t="s">
        <v>42</v>
      </c>
      <c r="B35" s="8" t="s">
        <v>89</v>
      </c>
      <c r="C35" s="9">
        <v>44357</v>
      </c>
      <c r="D35" s="9">
        <v>44372</v>
      </c>
      <c r="E35" s="10">
        <v>11364.72</v>
      </c>
      <c r="F35" s="10">
        <v>10665.79</v>
      </c>
      <c r="G35" s="10">
        <v>0</v>
      </c>
      <c r="H35" s="9">
        <v>44368</v>
      </c>
      <c r="I35" s="41">
        <v>10665.79</v>
      </c>
      <c r="J35" s="53">
        <f t="shared" si="0"/>
        <v>6.1499975362349319</v>
      </c>
    </row>
    <row r="36" spans="1:10" s="7" customFormat="1" ht="15" customHeight="1" x14ac:dyDescent="0.25">
      <c r="A36" s="44" t="s">
        <v>42</v>
      </c>
      <c r="B36" s="8" t="s">
        <v>88</v>
      </c>
      <c r="C36" s="9">
        <v>44357</v>
      </c>
      <c r="D36" s="9">
        <v>44372</v>
      </c>
      <c r="E36" s="10">
        <v>6320</v>
      </c>
      <c r="F36" s="10">
        <v>5931.32</v>
      </c>
      <c r="G36" s="10">
        <v>0</v>
      </c>
      <c r="H36" s="9">
        <v>44368</v>
      </c>
      <c r="I36" s="41">
        <v>5931.32</v>
      </c>
      <c r="J36" s="53">
        <f t="shared" si="0"/>
        <v>6.1500000000000048</v>
      </c>
    </row>
    <row r="37" spans="1:10" s="7" customFormat="1" ht="15" customHeight="1" x14ac:dyDescent="0.25">
      <c r="A37" s="44"/>
      <c r="B37" s="24" t="s">
        <v>122</v>
      </c>
      <c r="C37" s="25" t="s">
        <v>123</v>
      </c>
      <c r="D37" s="9"/>
      <c r="E37" s="10"/>
      <c r="F37" s="10"/>
      <c r="G37" s="10"/>
      <c r="H37" s="9"/>
      <c r="I37" s="41"/>
      <c r="J37" s="55"/>
    </row>
    <row r="38" spans="1:10" s="7" customFormat="1" ht="15" customHeight="1" x14ac:dyDescent="0.25">
      <c r="A38" s="44" t="s">
        <v>6</v>
      </c>
      <c r="B38" s="8" t="s">
        <v>87</v>
      </c>
      <c r="C38" s="9">
        <v>44358</v>
      </c>
      <c r="D38" s="9">
        <v>44383</v>
      </c>
      <c r="E38" s="10">
        <v>2357.62</v>
      </c>
      <c r="F38" s="10">
        <v>2212.63</v>
      </c>
      <c r="G38" s="10">
        <v>0</v>
      </c>
      <c r="H38" s="9">
        <v>44371</v>
      </c>
      <c r="I38" s="41">
        <v>2212.63</v>
      </c>
      <c r="J38" s="53">
        <f t="shared" si="0"/>
        <v>6.1498460311670149</v>
      </c>
    </row>
    <row r="39" spans="1:10" s="7" customFormat="1" ht="15" customHeight="1" x14ac:dyDescent="0.25">
      <c r="A39" s="44" t="s">
        <v>6</v>
      </c>
      <c r="B39" s="8" t="s">
        <v>86</v>
      </c>
      <c r="C39" s="9">
        <v>44358</v>
      </c>
      <c r="D39" s="9">
        <v>44383</v>
      </c>
      <c r="E39" s="10">
        <v>10047.120000000001</v>
      </c>
      <c r="F39" s="10">
        <v>9429.2199999999993</v>
      </c>
      <c r="G39" s="10">
        <v>0</v>
      </c>
      <c r="H39" s="9">
        <v>44371</v>
      </c>
      <c r="I39" s="41">
        <v>9429.2199999999993</v>
      </c>
      <c r="J39" s="53">
        <f t="shared" si="0"/>
        <v>6.1500211005741088</v>
      </c>
    </row>
    <row r="40" spans="1:10" s="7" customFormat="1" ht="15" customHeight="1" x14ac:dyDescent="0.25">
      <c r="A40" s="45" t="s">
        <v>6</v>
      </c>
      <c r="B40" s="14" t="s">
        <v>85</v>
      </c>
      <c r="C40" s="15">
        <v>44358</v>
      </c>
      <c r="D40" s="15">
        <v>44383</v>
      </c>
      <c r="E40" s="16">
        <v>131.63999999999999</v>
      </c>
      <c r="F40" s="16">
        <v>123.54</v>
      </c>
      <c r="G40" s="16">
        <v>0</v>
      </c>
      <c r="H40" s="15">
        <v>44371</v>
      </c>
      <c r="I40" s="43">
        <v>123.54</v>
      </c>
      <c r="J40" s="53">
        <f t="shared" si="0"/>
        <v>6.1531449407474783</v>
      </c>
    </row>
    <row r="41" spans="1:10" s="7" customFormat="1" ht="15" customHeight="1" x14ac:dyDescent="0.25">
      <c r="A41" s="44" t="s">
        <v>14</v>
      </c>
      <c r="B41" s="8" t="s">
        <v>84</v>
      </c>
      <c r="C41" s="9">
        <v>44358</v>
      </c>
      <c r="D41" s="9">
        <v>44375</v>
      </c>
      <c r="E41" s="10">
        <v>7635.39</v>
      </c>
      <c r="F41" s="10">
        <v>7165.82</v>
      </c>
      <c r="G41" s="10">
        <v>0</v>
      </c>
      <c r="H41" s="9">
        <v>44371</v>
      </c>
      <c r="I41" s="41">
        <v>7165.82</v>
      </c>
      <c r="J41" s="53">
        <f t="shared" si="0"/>
        <v>6.1499150665519453</v>
      </c>
    </row>
    <row r="42" spans="1:10" s="7" customFormat="1" ht="15" customHeight="1" x14ac:dyDescent="0.25">
      <c r="A42" s="44" t="s">
        <v>14</v>
      </c>
      <c r="B42" s="8" t="s">
        <v>83</v>
      </c>
      <c r="C42" s="9">
        <v>44358</v>
      </c>
      <c r="D42" s="9">
        <v>44375</v>
      </c>
      <c r="E42" s="10">
        <v>3736.51</v>
      </c>
      <c r="F42" s="10">
        <v>3506.7</v>
      </c>
      <c r="G42" s="10">
        <v>0</v>
      </c>
      <c r="H42" s="9">
        <v>44371</v>
      </c>
      <c r="I42" s="41">
        <v>3506.7</v>
      </c>
      <c r="J42" s="53">
        <f t="shared" si="0"/>
        <v>6.1503916756545651</v>
      </c>
    </row>
    <row r="43" spans="1:10" s="7" customFormat="1" ht="15" customHeight="1" x14ac:dyDescent="0.25">
      <c r="A43" s="44" t="s">
        <v>9</v>
      </c>
      <c r="B43" s="8" t="s">
        <v>82</v>
      </c>
      <c r="C43" s="9">
        <v>44361</v>
      </c>
      <c r="D43" s="9">
        <v>44391</v>
      </c>
      <c r="E43" s="10">
        <v>155356.03</v>
      </c>
      <c r="F43" s="10">
        <v>145801.64000000001</v>
      </c>
      <c r="G43" s="10">
        <v>145801.64000000001</v>
      </c>
      <c r="H43" s="17"/>
      <c r="I43" s="42"/>
      <c r="J43" s="53">
        <f t="shared" ref="J43" si="2">(((E43-F43)/E43)*100)</f>
        <v>6.1499962376741895</v>
      </c>
    </row>
    <row r="44" spans="1:10" s="7" customFormat="1" ht="15" customHeight="1" x14ac:dyDescent="0.25">
      <c r="A44" s="44" t="s">
        <v>43</v>
      </c>
      <c r="B44" s="8" t="s">
        <v>81</v>
      </c>
      <c r="C44" s="9">
        <v>44361</v>
      </c>
      <c r="D44" s="9">
        <v>44379</v>
      </c>
      <c r="E44" s="10">
        <v>737.6</v>
      </c>
      <c r="F44" s="10">
        <v>692.24</v>
      </c>
      <c r="G44" s="10">
        <v>0</v>
      </c>
      <c r="H44" s="9">
        <v>44370</v>
      </c>
      <c r="I44" s="41">
        <v>692.24</v>
      </c>
      <c r="J44" s="53">
        <f t="shared" si="0"/>
        <v>6.1496746203904573</v>
      </c>
    </row>
    <row r="45" spans="1:10" s="7" customFormat="1" ht="15" customHeight="1" x14ac:dyDescent="0.25">
      <c r="A45" s="44" t="s">
        <v>18</v>
      </c>
      <c r="B45" s="8" t="s">
        <v>80</v>
      </c>
      <c r="C45" s="9">
        <v>44362</v>
      </c>
      <c r="D45" s="9">
        <v>44377</v>
      </c>
      <c r="E45" s="10">
        <v>41421.82</v>
      </c>
      <c r="F45" s="10">
        <v>38874.379999999997</v>
      </c>
      <c r="G45" s="10">
        <v>38874.379999999997</v>
      </c>
      <c r="H45" s="17"/>
      <c r="I45" s="42"/>
      <c r="J45" s="53">
        <f t="shared" ref="J45:J52" si="3">(((E45-F45)/E45)*100)</f>
        <v>6.1499953406199976</v>
      </c>
    </row>
    <row r="46" spans="1:10" s="7" customFormat="1" ht="15" customHeight="1" x14ac:dyDescent="0.25">
      <c r="A46" s="44" t="s">
        <v>40</v>
      </c>
      <c r="B46" s="8" t="s">
        <v>79</v>
      </c>
      <c r="C46" s="9">
        <v>44362</v>
      </c>
      <c r="D46" s="9">
        <v>44377</v>
      </c>
      <c r="E46" s="10">
        <v>14374.76</v>
      </c>
      <c r="F46" s="10">
        <v>13490.71</v>
      </c>
      <c r="G46" s="10">
        <v>13490.71</v>
      </c>
      <c r="H46" s="17"/>
      <c r="I46" s="42"/>
      <c r="J46" s="53">
        <f t="shared" si="3"/>
        <v>6.1500157220016272</v>
      </c>
    </row>
    <row r="47" spans="1:10" s="7" customFormat="1" ht="15" customHeight="1" x14ac:dyDescent="0.25">
      <c r="A47" s="44" t="s">
        <v>38</v>
      </c>
      <c r="B47" s="8" t="s">
        <v>78</v>
      </c>
      <c r="C47" s="9">
        <v>44363</v>
      </c>
      <c r="D47" s="9">
        <v>44378</v>
      </c>
      <c r="E47" s="10">
        <v>191845.35</v>
      </c>
      <c r="F47" s="10">
        <v>180046.87</v>
      </c>
      <c r="G47" s="10">
        <v>180046.87</v>
      </c>
      <c r="H47" s="17"/>
      <c r="I47" s="42"/>
      <c r="J47" s="53">
        <f t="shared" si="3"/>
        <v>6.1499952956899975</v>
      </c>
    </row>
    <row r="48" spans="1:10" s="7" customFormat="1" ht="15" customHeight="1" x14ac:dyDescent="0.25">
      <c r="A48" s="44" t="s">
        <v>18</v>
      </c>
      <c r="B48" s="8" t="s">
        <v>77</v>
      </c>
      <c r="C48" s="9">
        <v>44363</v>
      </c>
      <c r="D48" s="9">
        <v>44378</v>
      </c>
      <c r="E48" s="10">
        <v>11850.2</v>
      </c>
      <c r="F48" s="10">
        <v>11121.41</v>
      </c>
      <c r="G48" s="10">
        <v>11121.41</v>
      </c>
      <c r="H48" s="17"/>
      <c r="I48" s="42"/>
      <c r="J48" s="53">
        <f t="shared" si="3"/>
        <v>6.1500227844255866</v>
      </c>
    </row>
    <row r="49" spans="1:10" s="7" customFormat="1" ht="15" customHeight="1" x14ac:dyDescent="0.25">
      <c r="A49" s="44" t="s">
        <v>2</v>
      </c>
      <c r="B49" s="8" t="s">
        <v>76</v>
      </c>
      <c r="C49" s="9">
        <v>44365</v>
      </c>
      <c r="D49" s="9">
        <v>44385</v>
      </c>
      <c r="E49" s="10">
        <v>27832.5</v>
      </c>
      <c r="F49" s="10">
        <v>26120.799999999999</v>
      </c>
      <c r="G49" s="10">
        <v>26120.799999999999</v>
      </c>
      <c r="H49" s="17"/>
      <c r="I49" s="42"/>
      <c r="J49" s="53">
        <f t="shared" si="3"/>
        <v>6.1500044911524325</v>
      </c>
    </row>
    <row r="50" spans="1:10" s="7" customFormat="1" ht="15" customHeight="1" x14ac:dyDescent="0.25">
      <c r="A50" s="44" t="s">
        <v>2</v>
      </c>
      <c r="B50" s="8" t="s">
        <v>75</v>
      </c>
      <c r="C50" s="9">
        <v>44369</v>
      </c>
      <c r="D50" s="9">
        <v>44389</v>
      </c>
      <c r="E50" s="10">
        <v>129927.66</v>
      </c>
      <c r="F50" s="10">
        <v>121937.11</v>
      </c>
      <c r="G50" s="10">
        <v>121937.11</v>
      </c>
      <c r="H50" s="17"/>
      <c r="I50" s="42"/>
      <c r="J50" s="53">
        <f t="shared" si="3"/>
        <v>6.1499991610716318</v>
      </c>
    </row>
    <row r="51" spans="1:10" s="7" customFormat="1" ht="15" customHeight="1" x14ac:dyDescent="0.25">
      <c r="A51" s="44" t="s">
        <v>2</v>
      </c>
      <c r="B51" s="8" t="s">
        <v>74</v>
      </c>
      <c r="C51" s="9">
        <v>44369</v>
      </c>
      <c r="D51" s="9">
        <v>44389</v>
      </c>
      <c r="E51" s="10">
        <v>280</v>
      </c>
      <c r="F51" s="10">
        <v>266.98</v>
      </c>
      <c r="G51" s="10">
        <v>266.98</v>
      </c>
      <c r="H51" s="17"/>
      <c r="I51" s="42"/>
      <c r="J51" s="54">
        <f t="shared" si="3"/>
        <v>4.6499999999999941</v>
      </c>
    </row>
    <row r="52" spans="1:10" s="7" customFormat="1" ht="15" customHeight="1" x14ac:dyDescent="0.25">
      <c r="A52" s="44" t="s">
        <v>31</v>
      </c>
      <c r="B52" s="8" t="s">
        <v>73</v>
      </c>
      <c r="C52" s="9">
        <v>44369</v>
      </c>
      <c r="D52" s="9">
        <v>44376</v>
      </c>
      <c r="E52" s="10">
        <v>6755.07</v>
      </c>
      <c r="F52" s="10">
        <v>6339.63</v>
      </c>
      <c r="G52" s="10">
        <v>6339.63</v>
      </c>
      <c r="H52" s="17"/>
      <c r="I52" s="42"/>
      <c r="J52" s="53">
        <f t="shared" si="3"/>
        <v>6.1500472978074194</v>
      </c>
    </row>
    <row r="53" spans="1:10" ht="15" customHeight="1" thickBot="1" x14ac:dyDescent="0.3">
      <c r="A53" s="46" t="s">
        <v>37</v>
      </c>
      <c r="B53" s="47"/>
      <c r="C53" s="47"/>
      <c r="D53" s="47"/>
      <c r="E53" s="48">
        <f>SUM(E4:E52)</f>
        <v>1156311.18</v>
      </c>
      <c r="F53" s="48">
        <f>SUM(F4:F52)</f>
        <v>1081630.4799999997</v>
      </c>
      <c r="G53" s="48">
        <f>SUM(G4:G52)</f>
        <v>669057.96</v>
      </c>
      <c r="H53" s="48"/>
      <c r="I53" s="49">
        <f>SUM(I4:I52)</f>
        <v>412572.5</v>
      </c>
      <c r="J53" s="51"/>
    </row>
    <row r="55" spans="1:10" ht="15" customHeight="1" x14ac:dyDescent="0.25">
      <c r="C55" t="s">
        <v>131</v>
      </c>
      <c r="E55" s="63">
        <v>32024.19</v>
      </c>
    </row>
    <row r="56" spans="1:10" s="7" customFormat="1" ht="15" customHeight="1" x14ac:dyDescent="0.25">
      <c r="E56" s="62"/>
      <c r="J56" s="52"/>
    </row>
    <row r="57" spans="1:10" s="7" customFormat="1" ht="15" customHeight="1" x14ac:dyDescent="0.25">
      <c r="D57" s="7" t="s">
        <v>138</v>
      </c>
      <c r="E57" s="63">
        <f>E53+E55</f>
        <v>1188335.3699999999</v>
      </c>
      <c r="J57" s="52"/>
    </row>
    <row r="58" spans="1:10" ht="15" customHeight="1" thickBot="1" x14ac:dyDescent="0.3"/>
    <row r="59" spans="1:10" ht="15" customHeight="1" x14ac:dyDescent="0.25">
      <c r="E59" s="56" t="s">
        <v>132</v>
      </c>
      <c r="F59" s="59">
        <f>E53-E51-E31-E27-E21-E19-E12-E10-E13</f>
        <v>1151721.1800000002</v>
      </c>
    </row>
    <row r="60" spans="1:10" ht="15" customHeight="1" thickBot="1" x14ac:dyDescent="0.3">
      <c r="E60" s="58" t="s">
        <v>133</v>
      </c>
      <c r="F60" s="60">
        <f>F59*1.5%</f>
        <v>17275.817700000003</v>
      </c>
    </row>
    <row r="61" spans="1:10" ht="15" customHeight="1" x14ac:dyDescent="0.25">
      <c r="E61" s="57" t="s">
        <v>134</v>
      </c>
      <c r="F61" s="61">
        <f>E53-E19-E12-E10</f>
        <v>1154068.8500000001</v>
      </c>
    </row>
    <row r="62" spans="1:10" ht="15" customHeight="1" x14ac:dyDescent="0.25">
      <c r="E62" s="57" t="s">
        <v>135</v>
      </c>
      <c r="F62" s="61">
        <f>F61*0.65%</f>
        <v>7501.4475250000014</v>
      </c>
    </row>
    <row r="63" spans="1:10" ht="15" customHeight="1" x14ac:dyDescent="0.25">
      <c r="E63" s="57" t="s">
        <v>136</v>
      </c>
      <c r="F63" s="61">
        <f>F61*3%</f>
        <v>34622.065500000004</v>
      </c>
    </row>
    <row r="64" spans="1:10" ht="15" customHeight="1" thickBot="1" x14ac:dyDescent="0.3">
      <c r="E64" s="58" t="s">
        <v>137</v>
      </c>
      <c r="F64" s="60">
        <f>F61*1%</f>
        <v>11540.688500000002</v>
      </c>
    </row>
  </sheetData>
  <sortState xmlns:xlrd2="http://schemas.microsoft.com/office/spreadsheetml/2017/richdata2" ref="A4:I51">
    <sortCondition ref="B4:B51"/>
  </sortState>
  <mergeCells count="2">
    <mergeCell ref="A1:J1"/>
    <mergeCell ref="A2:J2"/>
  </mergeCells>
  <pageMargins left="0.25" right="0.25" top="0.75" bottom="0.75" header="0.3" footer="0.3"/>
  <pageSetup paperSize="9" scale="5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63"/>
  <sheetViews>
    <sheetView zoomScaleNormal="100" workbookViewId="0">
      <selection activeCell="J32" sqref="J32"/>
    </sheetView>
  </sheetViews>
  <sheetFormatPr defaultColWidth="9.140625" defaultRowHeight="15" customHeight="1" x14ac:dyDescent="0.25"/>
  <cols>
    <col min="1" max="1" width="64.85546875" bestFit="1" customWidth="1"/>
    <col min="2" max="2" width="17.28515625" bestFit="1" customWidth="1"/>
    <col min="3" max="3" width="13.7109375" bestFit="1" customWidth="1"/>
    <col min="4" max="4" width="11.5703125" customWidth="1"/>
    <col min="5" max="5" width="13.140625" bestFit="1" customWidth="1"/>
    <col min="6" max="6" width="13.28515625" bestFit="1" customWidth="1"/>
    <col min="7" max="7" width="21" bestFit="1" customWidth="1"/>
    <col min="8" max="8" width="22.140625" bestFit="1" customWidth="1"/>
  </cols>
  <sheetData>
    <row r="1" spans="1:8" ht="15" customHeight="1" x14ac:dyDescent="0.25">
      <c r="A1" s="26" t="s">
        <v>27</v>
      </c>
      <c r="B1" s="27"/>
      <c r="C1" s="27"/>
      <c r="D1" s="27"/>
      <c r="E1" s="27"/>
      <c r="F1" s="27"/>
      <c r="G1" s="27"/>
      <c r="H1" s="28"/>
    </row>
    <row r="2" spans="1:8" x14ac:dyDescent="0.25">
      <c r="A2" s="29" t="s">
        <v>72</v>
      </c>
      <c r="B2" s="30"/>
      <c r="C2" s="30"/>
      <c r="D2" s="30"/>
      <c r="E2" s="30"/>
      <c r="F2" s="30"/>
      <c r="G2" s="30"/>
      <c r="H2" s="31"/>
    </row>
    <row r="3" spans="1:8" ht="15" customHeight="1" thickBot="1" x14ac:dyDescent="0.3">
      <c r="A3" s="32"/>
      <c r="B3" s="33"/>
      <c r="C3" s="33"/>
      <c r="D3" s="33"/>
      <c r="E3" s="33"/>
      <c r="F3" s="33"/>
      <c r="G3" s="33"/>
      <c r="H3" s="34"/>
    </row>
    <row r="4" spans="1:8" ht="21.75" thickBot="1" x14ac:dyDescent="0.3">
      <c r="A4" s="1" t="s">
        <v>17</v>
      </c>
      <c r="B4" s="2" t="s">
        <v>30</v>
      </c>
      <c r="C4" s="2" t="s">
        <v>8</v>
      </c>
      <c r="D4" s="2" t="s">
        <v>13</v>
      </c>
      <c r="E4" s="2" t="s">
        <v>24</v>
      </c>
      <c r="F4" s="2" t="s">
        <v>16</v>
      </c>
      <c r="G4" s="2" t="s">
        <v>11</v>
      </c>
      <c r="H4" s="3" t="s">
        <v>0</v>
      </c>
    </row>
    <row r="5" spans="1:8" s="7" customFormat="1" ht="20.100000000000001" customHeight="1" x14ac:dyDescent="0.25">
      <c r="A5" s="20" t="s">
        <v>22</v>
      </c>
      <c r="B5" s="20" t="s">
        <v>62</v>
      </c>
      <c r="C5" s="18">
        <v>44322</v>
      </c>
      <c r="D5" s="18">
        <v>44350</v>
      </c>
      <c r="E5" s="19">
        <v>400.86</v>
      </c>
      <c r="F5" s="19">
        <v>382.21</v>
      </c>
      <c r="G5" s="18">
        <v>44349</v>
      </c>
      <c r="H5" s="19">
        <v>382.21</v>
      </c>
    </row>
    <row r="6" spans="1:8" s="7" customFormat="1" ht="20.100000000000001" customHeight="1" x14ac:dyDescent="0.25">
      <c r="A6" s="20" t="s">
        <v>12</v>
      </c>
      <c r="B6" s="20" t="s">
        <v>61</v>
      </c>
      <c r="C6" s="18">
        <v>44322</v>
      </c>
      <c r="D6" s="18">
        <v>44350</v>
      </c>
      <c r="E6" s="19">
        <v>1936.17</v>
      </c>
      <c r="F6" s="19">
        <v>1817.09</v>
      </c>
      <c r="G6" s="18">
        <v>44349</v>
      </c>
      <c r="H6" s="19">
        <v>1817.09</v>
      </c>
    </row>
    <row r="7" spans="1:8" s="7" customFormat="1" ht="20.100000000000001" customHeight="1" x14ac:dyDescent="0.25">
      <c r="A7" s="20" t="s">
        <v>39</v>
      </c>
      <c r="B7" s="20" t="s">
        <v>60</v>
      </c>
      <c r="C7" s="18">
        <v>44322</v>
      </c>
      <c r="D7" s="18">
        <v>44350</v>
      </c>
      <c r="E7" s="19">
        <v>1202.5899999999999</v>
      </c>
      <c r="F7" s="19">
        <v>1128.6199999999999</v>
      </c>
      <c r="G7" s="18">
        <v>44349</v>
      </c>
      <c r="H7" s="19">
        <v>1128.6199999999999</v>
      </c>
    </row>
    <row r="8" spans="1:8" s="7" customFormat="1" ht="20.100000000000001" customHeight="1" x14ac:dyDescent="0.25">
      <c r="A8" s="20" t="s">
        <v>5</v>
      </c>
      <c r="B8" s="20" t="s">
        <v>59</v>
      </c>
      <c r="C8" s="18">
        <v>44322</v>
      </c>
      <c r="D8" s="18">
        <v>44350</v>
      </c>
      <c r="E8" s="19">
        <v>2705.82</v>
      </c>
      <c r="F8" s="19">
        <v>2539.41</v>
      </c>
      <c r="G8" s="18">
        <v>44349</v>
      </c>
      <c r="H8" s="19">
        <v>2539.41</v>
      </c>
    </row>
    <row r="9" spans="1:8" s="7" customFormat="1" ht="20.100000000000001" customHeight="1" x14ac:dyDescent="0.25">
      <c r="A9" s="20" t="s">
        <v>23</v>
      </c>
      <c r="B9" s="20" t="s">
        <v>58</v>
      </c>
      <c r="C9" s="18">
        <v>44322</v>
      </c>
      <c r="D9" s="18">
        <v>44350</v>
      </c>
      <c r="E9" s="19">
        <v>601.29</v>
      </c>
      <c r="F9" s="19">
        <v>573.33000000000004</v>
      </c>
      <c r="G9" s="18">
        <v>44349</v>
      </c>
      <c r="H9" s="19">
        <v>573.33000000000004</v>
      </c>
    </row>
    <row r="10" spans="1:8" s="7" customFormat="1" ht="20.100000000000001" customHeight="1" x14ac:dyDescent="0.25">
      <c r="A10" s="20" t="s">
        <v>28</v>
      </c>
      <c r="B10" s="20" t="s">
        <v>57</v>
      </c>
      <c r="C10" s="18">
        <v>44322</v>
      </c>
      <c r="D10" s="18">
        <v>44350</v>
      </c>
      <c r="E10" s="19">
        <v>4076.78</v>
      </c>
      <c r="F10" s="19">
        <v>3826.06</v>
      </c>
      <c r="G10" s="18">
        <v>44349</v>
      </c>
      <c r="H10" s="19">
        <v>3826.06</v>
      </c>
    </row>
    <row r="11" spans="1:8" s="7" customFormat="1" ht="20.100000000000001" customHeight="1" x14ac:dyDescent="0.25">
      <c r="A11" s="20" t="s">
        <v>21</v>
      </c>
      <c r="B11" s="20" t="s">
        <v>53</v>
      </c>
      <c r="C11" s="18">
        <v>44327</v>
      </c>
      <c r="D11" s="18">
        <v>44334</v>
      </c>
      <c r="E11" s="19">
        <v>38884.68</v>
      </c>
      <c r="F11" s="19">
        <v>36493.269999999997</v>
      </c>
      <c r="G11" s="18">
        <v>44354</v>
      </c>
      <c r="H11" s="19">
        <v>36493.269999999997</v>
      </c>
    </row>
    <row r="12" spans="1:8" s="7" customFormat="1" ht="20.100000000000001" customHeight="1" x14ac:dyDescent="0.25">
      <c r="A12" s="20" t="s">
        <v>18</v>
      </c>
      <c r="B12" s="20" t="s">
        <v>50</v>
      </c>
      <c r="C12" s="18">
        <v>44329</v>
      </c>
      <c r="D12" s="18">
        <v>44344</v>
      </c>
      <c r="E12" s="19">
        <v>42813.24</v>
      </c>
      <c r="F12" s="19">
        <v>40180.22</v>
      </c>
      <c r="G12" s="18">
        <v>44355</v>
      </c>
      <c r="H12" s="19">
        <v>40180.21</v>
      </c>
    </row>
    <row r="13" spans="1:8" s="7" customFormat="1" ht="20.100000000000001" customHeight="1" x14ac:dyDescent="0.25">
      <c r="A13" s="20" t="s">
        <v>18</v>
      </c>
      <c r="B13" s="20" t="s">
        <v>45</v>
      </c>
      <c r="C13" s="18">
        <v>44336</v>
      </c>
      <c r="D13" s="18">
        <v>44351</v>
      </c>
      <c r="E13" s="19">
        <v>21933.46</v>
      </c>
      <c r="F13" s="19">
        <v>20584.560000000001</v>
      </c>
      <c r="G13" s="18">
        <v>44355</v>
      </c>
      <c r="H13" s="19">
        <v>20584.560000000001</v>
      </c>
    </row>
    <row r="14" spans="1:8" s="7" customFormat="1" ht="20.100000000000001" customHeight="1" x14ac:dyDescent="0.25">
      <c r="A14" s="20" t="s">
        <v>43</v>
      </c>
      <c r="B14" s="20" t="s">
        <v>124</v>
      </c>
      <c r="C14" s="18">
        <v>44145</v>
      </c>
      <c r="D14" s="18">
        <v>44165</v>
      </c>
      <c r="E14" s="19">
        <v>922</v>
      </c>
      <c r="F14" s="19">
        <v>865.3</v>
      </c>
      <c r="G14" s="18">
        <v>44356</v>
      </c>
      <c r="H14" s="19">
        <v>865.3</v>
      </c>
    </row>
    <row r="15" spans="1:8" s="7" customFormat="1" ht="20.100000000000001" customHeight="1" x14ac:dyDescent="0.25">
      <c r="A15" s="20" t="s">
        <v>35</v>
      </c>
      <c r="B15" s="20" t="s">
        <v>119</v>
      </c>
      <c r="C15" s="18">
        <v>44349</v>
      </c>
      <c r="D15" s="18">
        <v>44361</v>
      </c>
      <c r="E15" s="19">
        <v>5505.45</v>
      </c>
      <c r="F15" s="19">
        <v>5166.87</v>
      </c>
      <c r="G15" s="18">
        <v>44356</v>
      </c>
      <c r="H15" s="19">
        <v>5166.87</v>
      </c>
    </row>
    <row r="16" spans="1:8" s="7" customFormat="1" ht="20.100000000000001" customHeight="1" x14ac:dyDescent="0.25">
      <c r="A16" s="20" t="s">
        <v>2</v>
      </c>
      <c r="B16" s="20" t="s">
        <v>52</v>
      </c>
      <c r="C16" s="18">
        <v>44327</v>
      </c>
      <c r="D16" s="18">
        <v>44347</v>
      </c>
      <c r="E16" s="19">
        <v>280</v>
      </c>
      <c r="F16" s="19">
        <v>266.98</v>
      </c>
      <c r="G16" s="18">
        <v>44357</v>
      </c>
      <c r="H16" s="19">
        <v>266.98</v>
      </c>
    </row>
    <row r="17" spans="1:9" s="7" customFormat="1" ht="20.100000000000001" customHeight="1" x14ac:dyDescent="0.25">
      <c r="A17" s="21" t="s">
        <v>69</v>
      </c>
      <c r="B17" s="21" t="s">
        <v>70</v>
      </c>
      <c r="C17" s="22">
        <v>44319</v>
      </c>
      <c r="D17" s="22">
        <v>44337</v>
      </c>
      <c r="E17" s="23">
        <v>859.3</v>
      </c>
      <c r="F17" s="23">
        <v>859.3</v>
      </c>
      <c r="G17" s="22">
        <v>44358</v>
      </c>
      <c r="H17" s="23">
        <v>859.3</v>
      </c>
    </row>
    <row r="18" spans="1:9" s="13" customFormat="1" ht="20.100000000000001" customHeight="1" x14ac:dyDescent="0.25">
      <c r="A18" s="21" t="s">
        <v>56</v>
      </c>
      <c r="B18" s="21" t="s">
        <v>105</v>
      </c>
      <c r="C18" s="22">
        <v>44355</v>
      </c>
      <c r="D18" s="22">
        <v>44370</v>
      </c>
      <c r="E18" s="23">
        <v>1713.71</v>
      </c>
      <c r="F18" s="23">
        <v>1713.71</v>
      </c>
      <c r="G18" s="22">
        <v>44358</v>
      </c>
      <c r="H18" s="23">
        <v>1713.71</v>
      </c>
    </row>
    <row r="19" spans="1:9" s="7" customFormat="1" ht="20.100000000000001" customHeight="1" x14ac:dyDescent="0.25">
      <c r="A19" s="20" t="s">
        <v>48</v>
      </c>
      <c r="B19" s="20" t="s">
        <v>49</v>
      </c>
      <c r="C19" s="18">
        <v>44330</v>
      </c>
      <c r="D19" s="18">
        <v>44358</v>
      </c>
      <c r="E19" s="19">
        <v>1076.9000000000001</v>
      </c>
      <c r="F19" s="19">
        <v>1010.67</v>
      </c>
      <c r="G19" s="18">
        <v>44361</v>
      </c>
      <c r="H19" s="19">
        <v>1010.67</v>
      </c>
    </row>
    <row r="20" spans="1:9" s="7" customFormat="1" ht="20.100000000000001" customHeight="1" x14ac:dyDescent="0.25">
      <c r="A20" s="20" t="s">
        <v>46</v>
      </c>
      <c r="B20" s="20" t="s">
        <v>47</v>
      </c>
      <c r="C20" s="18">
        <v>44330</v>
      </c>
      <c r="D20" s="18">
        <v>44358</v>
      </c>
      <c r="E20" s="19">
        <v>184.4</v>
      </c>
      <c r="F20" s="19">
        <v>184.4</v>
      </c>
      <c r="G20" s="18">
        <v>44361</v>
      </c>
      <c r="H20" s="19">
        <v>184.4</v>
      </c>
      <c r="I20" s="35"/>
    </row>
    <row r="21" spans="1:9" s="7" customFormat="1" ht="20.100000000000001" customHeight="1" x14ac:dyDescent="0.25">
      <c r="A21" s="20" t="s">
        <v>32</v>
      </c>
      <c r="B21" s="20" t="s">
        <v>113</v>
      </c>
      <c r="C21" s="18">
        <v>44354</v>
      </c>
      <c r="D21" s="18">
        <v>44384</v>
      </c>
      <c r="E21" s="19">
        <v>15119.48</v>
      </c>
      <c r="F21" s="19">
        <v>14189.64</v>
      </c>
      <c r="G21" s="18">
        <v>44361</v>
      </c>
      <c r="H21" s="19">
        <v>14189.63</v>
      </c>
      <c r="I21" s="35"/>
    </row>
    <row r="22" spans="1:9" s="7" customFormat="1" ht="20.100000000000001" customHeight="1" x14ac:dyDescent="0.25">
      <c r="A22" s="20" t="s">
        <v>41</v>
      </c>
      <c r="B22" s="20" t="s">
        <v>112</v>
      </c>
      <c r="C22" s="18">
        <v>44354</v>
      </c>
      <c r="D22" s="18">
        <v>44369</v>
      </c>
      <c r="E22" s="19">
        <v>185.88</v>
      </c>
      <c r="F22" s="19">
        <v>185.88</v>
      </c>
      <c r="G22" s="18">
        <v>44361</v>
      </c>
      <c r="H22" s="19">
        <v>185.88</v>
      </c>
      <c r="I22" s="35"/>
    </row>
    <row r="23" spans="1:9" s="13" customFormat="1" ht="20.100000000000001" customHeight="1" x14ac:dyDescent="0.25">
      <c r="A23" s="20" t="s">
        <v>9</v>
      </c>
      <c r="B23" s="20" t="s">
        <v>55</v>
      </c>
      <c r="C23" s="18">
        <v>44323</v>
      </c>
      <c r="D23" s="18">
        <v>44351</v>
      </c>
      <c r="E23" s="19">
        <v>156459.22</v>
      </c>
      <c r="F23" s="19">
        <v>146836.98000000001</v>
      </c>
      <c r="G23" s="18">
        <v>44362</v>
      </c>
      <c r="H23" s="19">
        <v>146836.98000000001</v>
      </c>
      <c r="I23" s="35"/>
    </row>
    <row r="24" spans="1:9" s="13" customFormat="1" ht="20.100000000000001" customHeight="1" x14ac:dyDescent="0.25">
      <c r="A24" s="20" t="s">
        <v>3</v>
      </c>
      <c r="B24" s="20" t="s">
        <v>51</v>
      </c>
      <c r="C24" s="18">
        <v>44328</v>
      </c>
      <c r="D24" s="18">
        <v>44358</v>
      </c>
      <c r="E24" s="19">
        <v>74814.210000000006</v>
      </c>
      <c r="F24" s="19">
        <v>66472.429999999993</v>
      </c>
      <c r="G24" s="18">
        <v>44362</v>
      </c>
      <c r="H24" s="19">
        <v>66472.429999999993</v>
      </c>
      <c r="I24" s="35"/>
    </row>
    <row r="25" spans="1:9" s="13" customFormat="1" ht="20.100000000000001" customHeight="1" x14ac:dyDescent="0.25">
      <c r="A25" s="20" t="s">
        <v>120</v>
      </c>
      <c r="B25" s="20" t="s">
        <v>121</v>
      </c>
      <c r="C25" s="18">
        <v>44348</v>
      </c>
      <c r="D25" s="18">
        <v>44363</v>
      </c>
      <c r="E25" s="19">
        <v>2152.08</v>
      </c>
      <c r="F25" s="19">
        <v>2019.73</v>
      </c>
      <c r="G25" s="18">
        <v>44362</v>
      </c>
      <c r="H25" s="19">
        <v>2019.73</v>
      </c>
      <c r="I25" s="35"/>
    </row>
    <row r="26" spans="1:9" s="7" customFormat="1" ht="20.100000000000001" customHeight="1" x14ac:dyDescent="0.25">
      <c r="A26" s="20" t="s">
        <v>25</v>
      </c>
      <c r="B26" s="20" t="s">
        <v>117</v>
      </c>
      <c r="C26" s="18">
        <v>44349</v>
      </c>
      <c r="D26" s="18">
        <v>44364</v>
      </c>
      <c r="E26" s="19">
        <v>1212.5</v>
      </c>
      <c r="F26" s="19">
        <v>1137.93</v>
      </c>
      <c r="G26" s="18">
        <v>44362</v>
      </c>
      <c r="H26" s="19">
        <v>1137.93</v>
      </c>
    </row>
    <row r="27" spans="1:9" s="7" customFormat="1" ht="20.100000000000001" customHeight="1" x14ac:dyDescent="0.25">
      <c r="A27" s="20" t="s">
        <v>38</v>
      </c>
      <c r="B27" s="20" t="s">
        <v>115</v>
      </c>
      <c r="C27" s="18">
        <v>44349</v>
      </c>
      <c r="D27" s="18">
        <v>44364</v>
      </c>
      <c r="E27" s="19">
        <v>202121.48</v>
      </c>
      <c r="F27" s="19">
        <v>189691.02</v>
      </c>
      <c r="G27" s="18">
        <v>44362</v>
      </c>
      <c r="H27" s="19">
        <v>189691.01</v>
      </c>
    </row>
    <row r="28" spans="1:9" s="7" customFormat="1" ht="20.100000000000001" customHeight="1" x14ac:dyDescent="0.25">
      <c r="A28" s="21" t="s">
        <v>68</v>
      </c>
      <c r="B28" s="21" t="s">
        <v>114</v>
      </c>
      <c r="C28" s="22">
        <v>44349</v>
      </c>
      <c r="D28" s="22">
        <v>44364</v>
      </c>
      <c r="E28" s="23">
        <v>342.74</v>
      </c>
      <c r="F28" s="23">
        <v>342.74</v>
      </c>
      <c r="G28" s="22">
        <v>44362</v>
      </c>
      <c r="H28" s="23">
        <v>342.74</v>
      </c>
    </row>
    <row r="29" spans="1:9" s="7" customFormat="1" ht="19.5" customHeight="1" x14ac:dyDescent="0.25">
      <c r="A29" s="20" t="s">
        <v>1</v>
      </c>
      <c r="B29" s="20" t="s">
        <v>110</v>
      </c>
      <c r="C29" s="18">
        <v>44354</v>
      </c>
      <c r="D29" s="18">
        <v>44369</v>
      </c>
      <c r="E29" s="19">
        <v>2559.4299999999998</v>
      </c>
      <c r="F29" s="19">
        <v>2402.0300000000002</v>
      </c>
      <c r="G29" s="18">
        <v>44362</v>
      </c>
      <c r="H29" s="19">
        <v>2402.0300000000002</v>
      </c>
    </row>
    <row r="30" spans="1:9" s="7" customFormat="1" ht="20.100000000000001" customHeight="1" x14ac:dyDescent="0.25">
      <c r="A30" s="20" t="s">
        <v>7</v>
      </c>
      <c r="B30" s="20" t="s">
        <v>108</v>
      </c>
      <c r="C30" s="18">
        <v>44354</v>
      </c>
      <c r="D30" s="18">
        <v>44369</v>
      </c>
      <c r="E30" s="19">
        <v>8694</v>
      </c>
      <c r="F30" s="19">
        <v>8159.32</v>
      </c>
      <c r="G30" s="18">
        <v>44363</v>
      </c>
      <c r="H30" s="19">
        <v>8159.32</v>
      </c>
    </row>
    <row r="31" spans="1:9" s="7" customFormat="1" ht="20.100000000000001" customHeight="1" x14ac:dyDescent="0.25">
      <c r="A31" s="20" t="s">
        <v>19</v>
      </c>
      <c r="B31" s="20" t="s">
        <v>92</v>
      </c>
      <c r="C31" s="18">
        <v>44356</v>
      </c>
      <c r="D31" s="18">
        <v>44371</v>
      </c>
      <c r="E31" s="19">
        <v>3852.49</v>
      </c>
      <c r="F31" s="19">
        <v>3615.57</v>
      </c>
      <c r="G31" s="18">
        <v>44363</v>
      </c>
      <c r="H31" s="19">
        <v>3615.57</v>
      </c>
    </row>
    <row r="32" spans="1:9" s="7" customFormat="1" ht="20.100000000000001" customHeight="1" x14ac:dyDescent="0.25">
      <c r="A32" s="20" t="s">
        <v>19</v>
      </c>
      <c r="B32" s="20" t="s">
        <v>93</v>
      </c>
      <c r="C32" s="18">
        <v>44356</v>
      </c>
      <c r="D32" s="18">
        <v>44371</v>
      </c>
      <c r="E32" s="19">
        <v>368.2</v>
      </c>
      <c r="F32" s="19">
        <v>351.08</v>
      </c>
      <c r="G32" s="18">
        <v>44364</v>
      </c>
      <c r="H32" s="19">
        <v>351.08</v>
      </c>
    </row>
    <row r="33" spans="1:8" s="7" customFormat="1" ht="20.100000000000001" customHeight="1" x14ac:dyDescent="0.25">
      <c r="A33" s="20" t="s">
        <v>36</v>
      </c>
      <c r="B33" s="20" t="s">
        <v>54</v>
      </c>
      <c r="C33" s="18">
        <v>44326</v>
      </c>
      <c r="D33" s="18">
        <v>44368</v>
      </c>
      <c r="E33" s="19">
        <v>616.16</v>
      </c>
      <c r="F33" s="19">
        <v>587.51</v>
      </c>
      <c r="G33" s="18">
        <v>44368</v>
      </c>
      <c r="H33" s="19">
        <v>578.27</v>
      </c>
    </row>
    <row r="34" spans="1:8" s="7" customFormat="1" ht="20.100000000000001" customHeight="1" x14ac:dyDescent="0.25">
      <c r="A34" s="20" t="s">
        <v>67</v>
      </c>
      <c r="B34" s="20" t="s">
        <v>111</v>
      </c>
      <c r="C34" s="18">
        <v>44354</v>
      </c>
      <c r="D34" s="18">
        <v>44364</v>
      </c>
      <c r="E34" s="19">
        <v>444.3</v>
      </c>
      <c r="F34" s="19">
        <v>423.64</v>
      </c>
      <c r="G34" s="18">
        <v>44368</v>
      </c>
      <c r="H34" s="19">
        <v>423.64</v>
      </c>
    </row>
    <row r="35" spans="1:8" s="7" customFormat="1" ht="20.100000000000001" customHeight="1" x14ac:dyDescent="0.25">
      <c r="A35" s="20" t="s">
        <v>42</v>
      </c>
      <c r="B35" s="20" t="s">
        <v>89</v>
      </c>
      <c r="C35" s="18">
        <v>44357</v>
      </c>
      <c r="D35" s="18">
        <v>44372</v>
      </c>
      <c r="E35" s="19">
        <v>11364.72</v>
      </c>
      <c r="F35" s="19">
        <v>10665.79</v>
      </c>
      <c r="G35" s="18">
        <v>44368</v>
      </c>
      <c r="H35" s="19">
        <v>10665.79</v>
      </c>
    </row>
    <row r="36" spans="1:8" s="7" customFormat="1" ht="20.100000000000001" customHeight="1" x14ac:dyDescent="0.25">
      <c r="A36" s="20" t="s">
        <v>42</v>
      </c>
      <c r="B36" s="20" t="s">
        <v>88</v>
      </c>
      <c r="C36" s="18">
        <v>44357</v>
      </c>
      <c r="D36" s="18">
        <v>44372</v>
      </c>
      <c r="E36" s="19">
        <v>6320</v>
      </c>
      <c r="F36" s="19">
        <v>5931.32</v>
      </c>
      <c r="G36" s="18">
        <v>44368</v>
      </c>
      <c r="H36" s="19">
        <v>5931.32</v>
      </c>
    </row>
    <row r="37" spans="1:8" s="7" customFormat="1" ht="20.100000000000001" customHeight="1" x14ac:dyDescent="0.25">
      <c r="A37" s="20" t="s">
        <v>43</v>
      </c>
      <c r="B37" s="20" t="s">
        <v>66</v>
      </c>
      <c r="C37" s="18">
        <v>44320</v>
      </c>
      <c r="D37" s="18">
        <v>44340</v>
      </c>
      <c r="E37" s="19">
        <v>1106.4000000000001</v>
      </c>
      <c r="F37" s="19">
        <v>1038.3599999999999</v>
      </c>
      <c r="G37" s="18">
        <v>44370</v>
      </c>
      <c r="H37" s="19">
        <v>1038.3499999999999</v>
      </c>
    </row>
    <row r="38" spans="1:8" s="7" customFormat="1" ht="20.100000000000001" customHeight="1" x14ac:dyDescent="0.25">
      <c r="A38" s="20" t="s">
        <v>10</v>
      </c>
      <c r="B38" s="20" t="s">
        <v>109</v>
      </c>
      <c r="C38" s="18">
        <v>44354</v>
      </c>
      <c r="D38" s="18">
        <v>44364</v>
      </c>
      <c r="E38" s="19">
        <v>17010</v>
      </c>
      <c r="F38" s="19">
        <v>15963.89</v>
      </c>
      <c r="G38" s="18">
        <v>44370</v>
      </c>
      <c r="H38" s="19">
        <v>15963.89</v>
      </c>
    </row>
    <row r="39" spans="1:8" s="7" customFormat="1" ht="20.100000000000001" customHeight="1" x14ac:dyDescent="0.25">
      <c r="A39" s="20" t="s">
        <v>43</v>
      </c>
      <c r="B39" s="20" t="s">
        <v>81</v>
      </c>
      <c r="C39" s="18">
        <v>44361</v>
      </c>
      <c r="D39" s="18">
        <v>44379</v>
      </c>
      <c r="E39" s="19">
        <v>737.6</v>
      </c>
      <c r="F39" s="19">
        <v>692.24</v>
      </c>
      <c r="G39" s="18">
        <v>44370</v>
      </c>
      <c r="H39" s="19">
        <v>692.24</v>
      </c>
    </row>
    <row r="40" spans="1:8" s="7" customFormat="1" ht="20.100000000000001" customHeight="1" x14ac:dyDescent="0.25">
      <c r="A40" s="20" t="s">
        <v>6</v>
      </c>
      <c r="B40" s="20" t="s">
        <v>87</v>
      </c>
      <c r="C40" s="18">
        <v>44358</v>
      </c>
      <c r="D40" s="18">
        <v>44383</v>
      </c>
      <c r="E40" s="19">
        <v>2357.62</v>
      </c>
      <c r="F40" s="19">
        <v>2212.63</v>
      </c>
      <c r="G40" s="18">
        <v>44371</v>
      </c>
      <c r="H40" s="19">
        <v>2212.63</v>
      </c>
    </row>
    <row r="41" spans="1:8" s="7" customFormat="1" ht="20.100000000000001" customHeight="1" x14ac:dyDescent="0.25">
      <c r="A41" s="20" t="s">
        <v>6</v>
      </c>
      <c r="B41" s="20" t="s">
        <v>86</v>
      </c>
      <c r="C41" s="18">
        <v>44358</v>
      </c>
      <c r="D41" s="18">
        <v>44383</v>
      </c>
      <c r="E41" s="19">
        <v>10047.120000000001</v>
      </c>
      <c r="F41" s="19">
        <v>9429.2199999999993</v>
      </c>
      <c r="G41" s="18">
        <v>44371</v>
      </c>
      <c r="H41" s="19">
        <v>9429.2199999999993</v>
      </c>
    </row>
    <row r="42" spans="1:8" s="7" customFormat="1" ht="20.100000000000001" customHeight="1" x14ac:dyDescent="0.25">
      <c r="A42" s="21" t="s">
        <v>6</v>
      </c>
      <c r="B42" s="21" t="s">
        <v>85</v>
      </c>
      <c r="C42" s="22">
        <v>44358</v>
      </c>
      <c r="D42" s="22">
        <v>44383</v>
      </c>
      <c r="E42" s="23">
        <v>131.63999999999999</v>
      </c>
      <c r="F42" s="23">
        <v>123.54</v>
      </c>
      <c r="G42" s="22">
        <v>44371</v>
      </c>
      <c r="H42" s="23">
        <v>123.54</v>
      </c>
    </row>
    <row r="43" spans="1:8" s="7" customFormat="1" ht="20.100000000000001" customHeight="1" x14ac:dyDescent="0.25">
      <c r="A43" s="20" t="s">
        <v>14</v>
      </c>
      <c r="B43" s="20" t="s">
        <v>84</v>
      </c>
      <c r="C43" s="18">
        <v>44358</v>
      </c>
      <c r="D43" s="18">
        <v>44375</v>
      </c>
      <c r="E43" s="19">
        <v>7635.39</v>
      </c>
      <c r="F43" s="19">
        <v>7165.82</v>
      </c>
      <c r="G43" s="18">
        <v>44371</v>
      </c>
      <c r="H43" s="19">
        <v>7165.82</v>
      </c>
    </row>
    <row r="44" spans="1:8" s="7" customFormat="1" ht="20.100000000000001" customHeight="1" x14ac:dyDescent="0.25">
      <c r="A44" s="20" t="s">
        <v>14</v>
      </c>
      <c r="B44" s="20" t="s">
        <v>83</v>
      </c>
      <c r="C44" s="18">
        <v>44358</v>
      </c>
      <c r="D44" s="18">
        <v>44375</v>
      </c>
      <c r="E44" s="19">
        <v>3736.51</v>
      </c>
      <c r="F44" s="19">
        <v>3506.7</v>
      </c>
      <c r="G44" s="18">
        <v>44371</v>
      </c>
      <c r="H44" s="19">
        <v>3506.7</v>
      </c>
    </row>
    <row r="45" spans="1:8" s="12" customFormat="1" ht="19.5" customHeight="1" x14ac:dyDescent="0.25">
      <c r="A45" s="20" t="s">
        <v>35</v>
      </c>
      <c r="B45" s="20" t="s">
        <v>65</v>
      </c>
      <c r="C45" s="18">
        <v>44322</v>
      </c>
      <c r="D45" s="18">
        <v>44333</v>
      </c>
      <c r="E45" s="19">
        <v>2035.76</v>
      </c>
      <c r="F45" s="19">
        <v>1910.56</v>
      </c>
      <c r="G45" s="18">
        <v>44372</v>
      </c>
      <c r="H45" s="19">
        <v>1910.56</v>
      </c>
    </row>
    <row r="46" spans="1:8" s="12" customFormat="1" ht="19.5" customHeight="1" x14ac:dyDescent="0.25">
      <c r="A46" s="20" t="s">
        <v>35</v>
      </c>
      <c r="B46" s="20" t="s">
        <v>64</v>
      </c>
      <c r="C46" s="18">
        <v>44322</v>
      </c>
      <c r="D46" s="18">
        <v>44333</v>
      </c>
      <c r="E46" s="19">
        <v>11539.41</v>
      </c>
      <c r="F46" s="19">
        <v>10829.74</v>
      </c>
      <c r="G46" s="18">
        <v>44372</v>
      </c>
      <c r="H46" s="19">
        <v>10829.73</v>
      </c>
    </row>
    <row r="47" spans="1:8" s="12" customFormat="1" ht="19.5" customHeight="1" x14ac:dyDescent="0.25">
      <c r="A47" s="20" t="s">
        <v>35</v>
      </c>
      <c r="B47" s="20" t="s">
        <v>63</v>
      </c>
      <c r="C47" s="18">
        <v>44322</v>
      </c>
      <c r="D47" s="18">
        <v>44333</v>
      </c>
      <c r="E47" s="19">
        <v>4843.2299999999996</v>
      </c>
      <c r="F47" s="19">
        <v>4545.37</v>
      </c>
      <c r="G47" s="18">
        <v>44372</v>
      </c>
      <c r="H47" s="19">
        <v>4545.37</v>
      </c>
    </row>
    <row r="48" spans="1:8" s="12" customFormat="1" ht="19.5" customHeight="1" x14ac:dyDescent="0.25">
      <c r="A48" s="20" t="s">
        <v>20</v>
      </c>
      <c r="B48" s="20" t="s">
        <v>107</v>
      </c>
      <c r="C48" s="18">
        <v>44354</v>
      </c>
      <c r="D48" s="18">
        <v>44369</v>
      </c>
      <c r="E48" s="19">
        <v>122858.21</v>
      </c>
      <c r="F48" s="19">
        <v>115302.43</v>
      </c>
      <c r="G48" s="18">
        <v>44372</v>
      </c>
      <c r="H48" s="19">
        <v>115302.43</v>
      </c>
    </row>
    <row r="49" spans="1:8" s="12" customFormat="1" ht="19.5" customHeight="1" x14ac:dyDescent="0.25">
      <c r="A49" s="20" t="s">
        <v>20</v>
      </c>
      <c r="B49" s="20" t="s">
        <v>106</v>
      </c>
      <c r="C49" s="18">
        <v>44354</v>
      </c>
      <c r="D49" s="18">
        <v>44369</v>
      </c>
      <c r="E49" s="19">
        <v>1046.56</v>
      </c>
      <c r="F49" s="19">
        <v>982.19</v>
      </c>
      <c r="G49" s="18">
        <v>44372</v>
      </c>
      <c r="H49" s="19">
        <v>982.19</v>
      </c>
    </row>
    <row r="50" spans="1:8" s="12" customFormat="1" ht="19.5" customHeight="1" x14ac:dyDescent="0.25">
      <c r="A50" s="20" t="s">
        <v>33</v>
      </c>
      <c r="B50" s="20" t="s">
        <v>91</v>
      </c>
      <c r="C50" s="18">
        <v>44357</v>
      </c>
      <c r="D50" s="18">
        <v>44372</v>
      </c>
      <c r="E50" s="19">
        <v>1082.9000000000001</v>
      </c>
      <c r="F50" s="19">
        <v>1016.3</v>
      </c>
      <c r="G50" s="18">
        <v>44372</v>
      </c>
      <c r="H50" s="19">
        <v>1016.31</v>
      </c>
    </row>
    <row r="51" spans="1:8" s="12" customFormat="1" ht="19.5" customHeight="1" x14ac:dyDescent="0.25">
      <c r="A51" s="20" t="s">
        <v>34</v>
      </c>
      <c r="B51" s="20" t="s">
        <v>90</v>
      </c>
      <c r="C51" s="18">
        <v>44357</v>
      </c>
      <c r="D51" s="18">
        <v>44372</v>
      </c>
      <c r="E51" s="19">
        <v>3898.44</v>
      </c>
      <c r="F51" s="19">
        <v>3658.69</v>
      </c>
      <c r="G51" s="18">
        <v>44372</v>
      </c>
      <c r="H51" s="19">
        <v>3658.68</v>
      </c>
    </row>
    <row r="52" spans="1:8" s="12" customFormat="1" ht="19.5" customHeight="1" x14ac:dyDescent="0.25">
      <c r="A52" s="20" t="s">
        <v>35</v>
      </c>
      <c r="B52" s="20" t="s">
        <v>127</v>
      </c>
      <c r="C52" s="18">
        <v>44295</v>
      </c>
      <c r="D52" s="18">
        <v>44305</v>
      </c>
      <c r="E52" s="19">
        <v>2179.61</v>
      </c>
      <c r="F52" s="19">
        <v>2045.56</v>
      </c>
      <c r="G52" s="18">
        <v>44375</v>
      </c>
      <c r="H52" s="19">
        <v>2045.56</v>
      </c>
    </row>
    <row r="53" spans="1:8" s="7" customFormat="1" ht="20.100000000000001" customHeight="1" x14ac:dyDescent="0.25">
      <c r="A53" s="20" t="s">
        <v>35</v>
      </c>
      <c r="B53" s="20" t="s">
        <v>128</v>
      </c>
      <c r="C53" s="18">
        <v>44295</v>
      </c>
      <c r="D53" s="18">
        <v>44305</v>
      </c>
      <c r="E53" s="19">
        <v>3742.88</v>
      </c>
      <c r="F53" s="19">
        <v>3512.69</v>
      </c>
      <c r="G53" s="18">
        <v>44375</v>
      </c>
      <c r="H53" s="19">
        <v>3512.69</v>
      </c>
    </row>
    <row r="54" spans="1:8" s="7" customFormat="1" ht="20.100000000000001" customHeight="1" x14ac:dyDescent="0.25">
      <c r="A54" s="20" t="s">
        <v>35</v>
      </c>
      <c r="B54" s="20" t="s">
        <v>129</v>
      </c>
      <c r="C54" s="18">
        <v>44295</v>
      </c>
      <c r="D54" s="18">
        <v>44305</v>
      </c>
      <c r="E54" s="19">
        <v>345.95</v>
      </c>
      <c r="F54" s="19">
        <v>329.86</v>
      </c>
      <c r="G54" s="18">
        <v>44375</v>
      </c>
      <c r="H54" s="19">
        <v>329.86</v>
      </c>
    </row>
    <row r="55" spans="1:8" s="7" customFormat="1" ht="20.100000000000001" customHeight="1" x14ac:dyDescent="0.25">
      <c r="A55" s="20" t="s">
        <v>35</v>
      </c>
      <c r="B55" s="20" t="s">
        <v>103</v>
      </c>
      <c r="C55" s="18">
        <v>44355</v>
      </c>
      <c r="D55" s="18">
        <v>44365</v>
      </c>
      <c r="E55" s="19">
        <v>653.88</v>
      </c>
      <c r="F55" s="19">
        <v>623.47</v>
      </c>
      <c r="G55" s="18">
        <v>44375</v>
      </c>
      <c r="H55" s="19">
        <v>623.47</v>
      </c>
    </row>
    <row r="56" spans="1:8" s="7" customFormat="1" ht="20.100000000000001" customHeight="1" x14ac:dyDescent="0.25">
      <c r="A56" s="20" t="s">
        <v>35</v>
      </c>
      <c r="B56" s="20" t="s">
        <v>102</v>
      </c>
      <c r="C56" s="18">
        <v>44355</v>
      </c>
      <c r="D56" s="18">
        <v>44365</v>
      </c>
      <c r="E56" s="19">
        <v>6285.71</v>
      </c>
      <c r="F56" s="19">
        <v>5899.13</v>
      </c>
      <c r="G56" s="18">
        <v>44375</v>
      </c>
      <c r="H56" s="19">
        <v>5899.13</v>
      </c>
    </row>
    <row r="57" spans="1:8" s="7" customFormat="1" ht="20.100000000000001" customHeight="1" x14ac:dyDescent="0.25">
      <c r="A57" s="20" t="s">
        <v>40</v>
      </c>
      <c r="B57" s="20" t="s">
        <v>125</v>
      </c>
      <c r="C57" s="18">
        <v>44250</v>
      </c>
      <c r="D57" s="18">
        <v>44265</v>
      </c>
      <c r="E57" s="19">
        <v>7806.18</v>
      </c>
      <c r="F57" s="19">
        <v>7326.1</v>
      </c>
      <c r="G57" s="18">
        <v>44376</v>
      </c>
      <c r="H57" s="19">
        <v>7326.1</v>
      </c>
    </row>
    <row r="58" spans="1:8" s="7" customFormat="1" ht="20.100000000000001" customHeight="1" x14ac:dyDescent="0.25">
      <c r="A58" s="20" t="s">
        <v>40</v>
      </c>
      <c r="B58" s="20" t="s">
        <v>126</v>
      </c>
      <c r="C58" s="18">
        <v>44286</v>
      </c>
      <c r="D58" s="18">
        <v>44301</v>
      </c>
      <c r="E58" s="19">
        <v>7806.18</v>
      </c>
      <c r="F58" s="19">
        <v>7326.1</v>
      </c>
      <c r="G58" s="18">
        <v>44376</v>
      </c>
      <c r="H58" s="19">
        <v>7326.1</v>
      </c>
    </row>
    <row r="59" spans="1:8" s="7" customFormat="1" ht="20.100000000000001" customHeight="1" x14ac:dyDescent="0.25">
      <c r="A59" s="20" t="s">
        <v>40</v>
      </c>
      <c r="B59" s="20" t="s">
        <v>71</v>
      </c>
      <c r="C59" s="18">
        <v>44319</v>
      </c>
      <c r="D59" s="18">
        <v>44334</v>
      </c>
      <c r="E59" s="19">
        <v>8486.4599999999991</v>
      </c>
      <c r="F59" s="19">
        <v>7964.55</v>
      </c>
      <c r="G59" s="18">
        <v>44376</v>
      </c>
      <c r="H59" s="19">
        <v>7964.54</v>
      </c>
    </row>
    <row r="60" spans="1:8" ht="13.5" customHeight="1" x14ac:dyDescent="0.25">
      <c r="E60" s="6">
        <f>SUM(E5:E59)</f>
        <v>839097.18</v>
      </c>
      <c r="F60" s="6">
        <f>SUM(F5:F59)</f>
        <v>784009.74999999977</v>
      </c>
      <c r="H60" s="6">
        <f>SUM(H5:H59)</f>
        <v>784000.44999999984</v>
      </c>
    </row>
    <row r="63" spans="1:8" ht="15" customHeight="1" x14ac:dyDescent="0.25">
      <c r="F63" s="11"/>
    </row>
  </sheetData>
  <sortState xmlns:xlrd2="http://schemas.microsoft.com/office/spreadsheetml/2017/richdata2" ref="A5:H59">
    <sortCondition ref="G5:G59"/>
  </sortState>
  <mergeCells count="4">
    <mergeCell ref="A1:H1"/>
    <mergeCell ref="A2:H2"/>
    <mergeCell ref="A3:H3"/>
    <mergeCell ref="I20:I25"/>
  </mergeCells>
  <pageMargins left="0.511811024" right="0.511811024" top="0.78740157499999996" bottom="0.78740157499999996" header="0.31496062000000002" footer="0.31496062000000002"/>
  <pageSetup paperSize="9" scale="4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Emitidas</vt:lpstr>
      <vt:lpstr>Recebidas</vt:lpstr>
    </vt:vector>
  </TitlesOfParts>
  <Company>Facil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marco.beber</dc:creator>
  <cp:lastModifiedBy>Eduardo Macedo</cp:lastModifiedBy>
  <cp:lastPrinted>2021-07-01T17:35:00Z</cp:lastPrinted>
  <dcterms:created xsi:type="dcterms:W3CDTF">2012-07-23T17:16:24Z</dcterms:created>
  <dcterms:modified xsi:type="dcterms:W3CDTF">2021-07-01T17:35:06Z</dcterms:modified>
</cp:coreProperties>
</file>