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asta U\Eduardo.Macedo\Borges\2021\08\"/>
    </mc:Choice>
  </mc:AlternateContent>
  <xr:revisionPtr revIDLastSave="0" documentId="13_ncr:1_{1DAA126B-104E-4A7D-8218-24EC72929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tidas" sheetId="1" r:id="rId1"/>
    <sheet name="Recebidas" sheetId="2" r:id="rId2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55" i="1"/>
  <c r="E63" i="1"/>
  <c r="E62" i="1"/>
  <c r="E61" i="1"/>
  <c r="E60" i="1"/>
  <c r="E59" i="1"/>
  <c r="E56" i="1"/>
  <c r="J52" i="1"/>
  <c r="J51" i="1"/>
  <c r="J50" i="1"/>
  <c r="J49" i="1"/>
  <c r="J48" i="1"/>
  <c r="J47" i="1"/>
  <c r="J46" i="1"/>
  <c r="J45" i="1"/>
  <c r="J44" i="1"/>
  <c r="J43" i="1"/>
  <c r="J42" i="1"/>
  <c r="J34" i="1"/>
  <c r="J32" i="1"/>
  <c r="J31" i="1"/>
  <c r="J28" i="1"/>
  <c r="J22" i="1"/>
  <c r="J21" i="1"/>
  <c r="J20" i="1"/>
  <c r="J19" i="1"/>
  <c r="J18" i="1"/>
  <c r="J10" i="1"/>
  <c r="J8" i="1"/>
  <c r="J6" i="1"/>
  <c r="J5" i="1"/>
  <c r="J41" i="1"/>
  <c r="J40" i="1"/>
  <c r="J39" i="1"/>
  <c r="J38" i="1"/>
  <c r="J37" i="1"/>
  <c r="J36" i="1"/>
  <c r="J35" i="1"/>
  <c r="J33" i="1"/>
  <c r="J30" i="1"/>
  <c r="J29" i="1"/>
  <c r="J27" i="1"/>
  <c r="J26" i="1"/>
  <c r="J25" i="1"/>
  <c r="J24" i="1"/>
  <c r="J23" i="1"/>
  <c r="J17" i="1"/>
  <c r="J16" i="1"/>
  <c r="J15" i="1"/>
  <c r="J14" i="1"/>
  <c r="J13" i="1"/>
  <c r="J12" i="1"/>
  <c r="J11" i="1"/>
  <c r="J9" i="1"/>
  <c r="J7" i="1"/>
  <c r="J4" i="1"/>
  <c r="E53" i="1"/>
  <c r="F53" i="1"/>
  <c r="G53" i="1"/>
  <c r="I53" i="1"/>
</calcChain>
</file>

<file path=xl/sharedStrings.xml><?xml version="1.0" encoding="utf-8"?>
<sst xmlns="http://schemas.openxmlformats.org/spreadsheetml/2006/main" count="224" uniqueCount="134">
  <si>
    <t>Valor líquido Recebido</t>
  </si>
  <si>
    <t>Rodeio Bonito Hidrelétrica Ltda</t>
  </si>
  <si>
    <t>Norte Energia S.A</t>
  </si>
  <si>
    <t>SANTO ANTÔNIO ENERGIA S.A.</t>
  </si>
  <si>
    <t>Saldo</t>
  </si>
  <si>
    <t>Moinho S/A</t>
  </si>
  <si>
    <t>Energética Barra Grande S.A - BAESA</t>
  </si>
  <si>
    <t>Goiás Transmissão S.A.</t>
  </si>
  <si>
    <t>Data Emissão</t>
  </si>
  <si>
    <t>Consórcio Estreito Energia - CESTE (Consórcio)</t>
  </si>
  <si>
    <t>MGE Transmissão S/A</t>
  </si>
  <si>
    <t>Data do Recebimento</t>
  </si>
  <si>
    <t>Santa Laura S/A</t>
  </si>
  <si>
    <t>Vencimento</t>
  </si>
  <si>
    <t>Campos Novos Energia S.A. - ENERCAN</t>
  </si>
  <si>
    <t>Global Collect do Brasil Soluções de Pagamentos Ltda</t>
  </si>
  <si>
    <t>Valor Líquido</t>
  </si>
  <si>
    <t>Cliente</t>
  </si>
  <si>
    <t>Consórcio Empreendedor Baixo Iguaçu</t>
  </si>
  <si>
    <t>CERAN - Companhia Energética Rio das Antas</t>
  </si>
  <si>
    <t>Foz do Chapecó Energia S.A.</t>
  </si>
  <si>
    <t>Consórcio Machadinho</t>
  </si>
  <si>
    <t>Santa Rosa S/A</t>
  </si>
  <si>
    <t>Passos Maia Energética S/A</t>
  </si>
  <si>
    <t>Valor Título</t>
  </si>
  <si>
    <t>Santa Fé Energética S.A.</t>
  </si>
  <si>
    <t xml:space="preserve">Relatório de Notas Emitidas </t>
  </si>
  <si>
    <t xml:space="preserve">Relatório de Notas Recebidas </t>
  </si>
  <si>
    <t>STATKRAFT ENERGIAS RENOVAVEIS S/A</t>
  </si>
  <si>
    <t>nº da  Nota</t>
  </si>
  <si>
    <t>Nº da Nota Fiscal</t>
  </si>
  <si>
    <t>Serra do Facão Energia S.A.</t>
  </si>
  <si>
    <t>UTE GNA I GERACAO DE ENERGIA S.A</t>
  </si>
  <si>
    <t>ITÁ ENERGETICA S/A</t>
  </si>
  <si>
    <t>CONSÓRCIO ITÁ</t>
  </si>
  <si>
    <t>Empresa de Energia São Manoel S.A.</t>
  </si>
  <si>
    <t>UNIASSELVI – SOCIEDADE EDUCACIONAL LEONARDO DA VINCI S/S LTDA</t>
  </si>
  <si>
    <t>Total geral:</t>
  </si>
  <si>
    <t>COMPANHIA ENERGÉTICA SINOP S/A - MATRIZ</t>
  </si>
  <si>
    <t>STATKRAFT ENERGIAS RENOVÁVEIS S.A</t>
  </si>
  <si>
    <t>São Roque Energética S.A.</t>
  </si>
  <si>
    <t>UTE GNA II GERAÇÃO DE ENERGIA S.A.</t>
  </si>
  <si>
    <t>Energética Águas da Pedra S/A</t>
  </si>
  <si>
    <t>OESTE ENERGIA INVESTIMENTOS E PARTICIPACOES</t>
  </si>
  <si>
    <t>L.D.Q.S.P.E. GERACAO DE ENERGIA E PARTICIPACOES LTDA.</t>
  </si>
  <si>
    <t>Ônix Geração de Energia S.A.</t>
  </si>
  <si>
    <t>Votorantim Cimentos Ltda.</t>
  </si>
  <si>
    <t>NFe: 004839</t>
  </si>
  <si>
    <t>NFe: 004838</t>
  </si>
  <si>
    <t>NFe: 004837</t>
  </si>
  <si>
    <t>NFe: 004836</t>
  </si>
  <si>
    <t>NFe: 004832</t>
  </si>
  <si>
    <t>NFe: 004833</t>
  </si>
  <si>
    <t>NFe: 004834</t>
  </si>
  <si>
    <t>NFe: 004835</t>
  </si>
  <si>
    <t>NFe: 004831</t>
  </si>
  <si>
    <t>NFe: 004830</t>
  </si>
  <si>
    <t>NFe: 004823</t>
  </si>
  <si>
    <t>NFe: 004822</t>
  </si>
  <si>
    <t>NFe: 004816</t>
  </si>
  <si>
    <t>NFe: 004800</t>
  </si>
  <si>
    <t>NFe: 004799</t>
  </si>
  <si>
    <t>ASSU SOL GERACAO DE ENERGIA SPE AS</t>
  </si>
  <si>
    <t>Agosto 2021.</t>
  </si>
  <si>
    <t>NFe: 004889</t>
  </si>
  <si>
    <t>Oslo III S.A.</t>
  </si>
  <si>
    <t>NFe: 004888</t>
  </si>
  <si>
    <t>INFINITO ENERGY INVESTIMENTOS E PARTICIPAÇÕES S/A</t>
  </si>
  <si>
    <t>NFe: 004887</t>
  </si>
  <si>
    <t>NFe: 004884</t>
  </si>
  <si>
    <t>NFe: 004885</t>
  </si>
  <si>
    <t>NFe: 004886</t>
  </si>
  <si>
    <t>NFe: 004883</t>
  </si>
  <si>
    <t>NFe: 004882</t>
  </si>
  <si>
    <t>NFe: 004881</t>
  </si>
  <si>
    <t>NFe: 004880</t>
  </si>
  <si>
    <t>NFe: 004879</t>
  </si>
  <si>
    <t>NFe: 004875</t>
  </si>
  <si>
    <t>NFe: 004876</t>
  </si>
  <si>
    <t>NFe: 004877</t>
  </si>
  <si>
    <t>NFe: 004878</t>
  </si>
  <si>
    <t>SETA ENGENHARIA S / A</t>
  </si>
  <si>
    <t>NFe: 004874</t>
  </si>
  <si>
    <t>SETA ENGENHARIA S/A - CE LAGOA DOS VENTOS III</t>
  </si>
  <si>
    <t>NFe: 004873</t>
  </si>
  <si>
    <t>NFe: 004872</t>
  </si>
  <si>
    <t>NFe: 004871</t>
  </si>
  <si>
    <t>EMPRESA DE ENERGIA SÃO MANOEL S.A JACAREACANGA PA</t>
  </si>
  <si>
    <t>NFe: 004870</t>
  </si>
  <si>
    <t>NFe: 004868</t>
  </si>
  <si>
    <t>NFe: 004869</t>
  </si>
  <si>
    <t>NFe: 004853</t>
  </si>
  <si>
    <t>NFe: 004854</t>
  </si>
  <si>
    <t>NFe: 004855</t>
  </si>
  <si>
    <t>NFe: 004856</t>
  </si>
  <si>
    <t>NFe: 004857</t>
  </si>
  <si>
    <t>NFe: 004858</t>
  </si>
  <si>
    <t>NFe: 004859</t>
  </si>
  <si>
    <t>NFe: 004860</t>
  </si>
  <si>
    <t>NFe: 004861</t>
  </si>
  <si>
    <t>NFe: 004862</t>
  </si>
  <si>
    <t>NFe: 004863</t>
  </si>
  <si>
    <t>NFe: 004864</t>
  </si>
  <si>
    <t>NFe: 004865</t>
  </si>
  <si>
    <t>NFe: 004866</t>
  </si>
  <si>
    <t>NFe: 004867</t>
  </si>
  <si>
    <t>NFe: 004849</t>
  </si>
  <si>
    <t>NFe: 004850</t>
  </si>
  <si>
    <t>NFe: 004851</t>
  </si>
  <si>
    <t>NFe: 004852</t>
  </si>
  <si>
    <t>NFe: 004848</t>
  </si>
  <si>
    <t>NFe: 004846</t>
  </si>
  <si>
    <t>NFe: 004847</t>
  </si>
  <si>
    <t>NFe: 004844</t>
  </si>
  <si>
    <t>NFe: 004842</t>
  </si>
  <si>
    <t>NFe: 004843</t>
  </si>
  <si>
    <t>Lucent Renewables LTD</t>
  </si>
  <si>
    <t>NFe: 004845</t>
  </si>
  <si>
    <t>NFe: 004841</t>
  </si>
  <si>
    <t>NFe: 004789</t>
  </si>
  <si>
    <t>NFe: 004787</t>
  </si>
  <si>
    <t>NFe: 004749</t>
  </si>
  <si>
    <t>NFe: 004738</t>
  </si>
  <si>
    <t>NFe: 004632</t>
  </si>
  <si>
    <t>%RET</t>
  </si>
  <si>
    <t>5% ISS</t>
  </si>
  <si>
    <t>SUCUMBÊNCIA</t>
  </si>
  <si>
    <t>TOTAL</t>
  </si>
  <si>
    <t>BASE IRRF 1,50%</t>
  </si>
  <si>
    <t>IRRF 1,50%</t>
  </si>
  <si>
    <t>BASE 4,65%</t>
  </si>
  <si>
    <t>PIS 0,65%</t>
  </si>
  <si>
    <t>COFINS 3%</t>
  </si>
  <si>
    <t>CSL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</si>
</sst>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_-;\-&quot;R$&quot;* #,##0_-;_-&quot;R$&quot;* &quot;-&quot;_-;_-@_-"/>
    <numFmt numFmtId="165" formatCode="_-&quot;R$&quot;* #,##0.00_-;\-&quot;R$&quot;* #,##0.00_-;_-&quot;R$&quot;* &quot;-&quot;??_-;_-@_-"/>
  </numFmts>
  <fonts count="1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b/>
      <sz val="8"/>
      <color rgb="FF00B0F0"/>
      <name val="Arial"/>
      <family val="2"/>
    </font>
    <font>
      <sz val="11"/>
      <color theme="9" tint="-0.499984740745262"/>
      <name val="Calibri"/>
      <family val="2"/>
    </font>
    <font>
      <b/>
      <sz val="12"/>
      <color rgb="FF00B0F0"/>
      <name val="Verdana"/>
      <family val="2"/>
    </font>
    <font>
      <b/>
      <sz val="12"/>
      <color rgb="FFFF0000"/>
      <name val="Verdana"/>
      <family val="2"/>
    </font>
    <font>
      <sz val="8"/>
      <color rgb="FFFF0000"/>
      <name val="Arial"/>
      <family val="2"/>
    </font>
    <font>
      <sz val="8"/>
      <color rgb="FF000000"/>
      <name val="Verdana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9" fontId="9" fillId="0" borderId="1">
      <alignment vertical="center"/>
    </xf>
    <xf numFmtId="165" fontId="9" fillId="0" borderId="1">
      <alignment vertical="center"/>
    </xf>
    <xf numFmtId="164" fontId="9" fillId="0" borderId="1">
      <alignment vertical="center"/>
    </xf>
    <xf numFmtId="43" fontId="9" fillId="0" borderId="1">
      <alignment vertical="center"/>
    </xf>
    <xf numFmtId="41" fontId="9" fillId="0" borderId="1">
      <alignment vertical="center"/>
    </xf>
    <xf numFmtId="43" fontId="13" fillId="0" borderId="0" applyFont="0" applyFill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</cellStyleXfs>
  <cellXfs count="66">
    <xf numFmtId="0" fontId="0" fillId="0" borderId="1" xfId="0"/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10" fillId="0" borderId="1" xfId="0" applyFont="1"/>
    <xf numFmtId="4" fontId="2" fillId="2" borderId="2" xfId="0" applyNumberFormat="1" applyFont="1" applyFill="1" applyBorder="1" applyAlignment="1">
      <alignment horizontal="right" vertical="center" wrapText="1"/>
    </xf>
    <xf numFmtId="4" fontId="0" fillId="0" borderId="1" xfId="0" applyNumberFormat="1"/>
    <xf numFmtId="0" fontId="11" fillId="0" borderId="1" xfId="0" applyFont="1"/>
    <xf numFmtId="0" fontId="0" fillId="0" borderId="1" xfId="0" applyFill="1"/>
    <xf numFmtId="0" fontId="8" fillId="0" borderId="2" xfId="0" applyNumberFormat="1" applyFont="1" applyFill="1" applyBorder="1" applyAlignment="1">
      <alignment horizontal="left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4" fontId="8" fillId="0" borderId="2" xfId="0" applyNumberFormat="1" applyFont="1" applyFill="1" applyBorder="1" applyAlignment="1">
      <alignment horizontal="right" vertical="center" wrapText="1"/>
    </xf>
    <xf numFmtId="0" fontId="11" fillId="0" borderId="1" xfId="0" applyFont="1" applyFill="1"/>
    <xf numFmtId="0" fontId="8" fillId="3" borderId="2" xfId="0" applyNumberFormat="1" applyFont="1" applyFill="1" applyBorder="1" applyAlignment="1">
      <alignment horizontal="left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right" vertical="center" wrapText="1"/>
    </xf>
    <xf numFmtId="0" fontId="8" fillId="0" borderId="2" xfId="0" applyNumberFormat="1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right" vertical="center" wrapText="1"/>
    </xf>
    <xf numFmtId="4" fontId="8" fillId="0" borderId="15" xfId="0" applyNumberFormat="1" applyFont="1" applyFill="1" applyBorder="1" applyAlignment="1">
      <alignment horizontal="right" vertical="center" wrapText="1"/>
    </xf>
    <xf numFmtId="4" fontId="8" fillId="3" borderId="15" xfId="0" applyNumberFormat="1" applyFont="1" applyFill="1" applyBorder="1" applyAlignment="1">
      <alignment horizontal="right" vertical="center" wrapText="1"/>
    </xf>
    <xf numFmtId="0" fontId="8" fillId="0" borderId="17" xfId="0" applyNumberFormat="1" applyFont="1" applyFill="1" applyBorder="1" applyAlignment="1">
      <alignment horizontal="left" vertical="center" wrapText="1"/>
    </xf>
    <xf numFmtId="0" fontId="8" fillId="3" borderId="17" xfId="0" applyNumberFormat="1" applyFont="1" applyFill="1" applyBorder="1" applyAlignment="1">
      <alignment horizontal="left" vertical="center" wrapText="1"/>
    </xf>
    <xf numFmtId="0" fontId="10" fillId="0" borderId="8" xfId="0" applyFont="1" applyBorder="1"/>
    <xf numFmtId="0" fontId="10" fillId="0" borderId="9" xfId="0" applyFont="1" applyBorder="1"/>
    <xf numFmtId="4" fontId="2" fillId="0" borderId="18" xfId="0" applyNumberFormat="1" applyFont="1" applyBorder="1" applyAlignment="1">
      <alignment horizontal="right" vertical="center" wrapText="1"/>
    </xf>
    <xf numFmtId="4" fontId="2" fillId="0" borderId="19" xfId="0" applyNumberFormat="1" applyFont="1" applyBorder="1" applyAlignment="1">
      <alignment horizontal="right" vertical="center" wrapText="1"/>
    </xf>
    <xf numFmtId="0" fontId="8" fillId="0" borderId="21" xfId="0" applyNumberFormat="1" applyFont="1" applyFill="1" applyBorder="1" applyAlignment="1">
      <alignment horizontal="left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14" fontId="8" fillId="0" borderId="14" xfId="0" applyNumberFormat="1" applyFont="1" applyFill="1" applyBorder="1" applyAlignment="1">
      <alignment horizontal="center" vertical="center" wrapText="1"/>
    </xf>
    <xf numFmtId="4" fontId="8" fillId="0" borderId="14" xfId="0" applyNumberFormat="1" applyFont="1" applyFill="1" applyBorder="1" applyAlignment="1">
      <alignment horizontal="right" vertical="center" wrapText="1"/>
    </xf>
    <xf numFmtId="4" fontId="8" fillId="0" borderId="16" xfId="0" applyNumberFormat="1" applyFont="1" applyFill="1" applyBorder="1" applyAlignment="1">
      <alignment horizontal="right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3" fontId="2" fillId="2" borderId="13" xfId="11" applyFont="1" applyFill="1" applyBorder="1" applyAlignment="1">
      <alignment horizontal="center" vertical="center" wrapText="1"/>
    </xf>
    <xf numFmtId="43" fontId="0" fillId="0" borderId="20" xfId="11" applyFont="1" applyBorder="1"/>
    <xf numFmtId="43" fontId="0" fillId="0" borderId="1" xfId="11" applyFont="1" applyBorder="1"/>
    <xf numFmtId="0" fontId="15" fillId="0" borderId="1" xfId="0" applyFont="1" applyFill="1"/>
    <xf numFmtId="43" fontId="14" fillId="6" borderId="22" xfId="14" applyNumberFormat="1" applyBorder="1"/>
    <xf numFmtId="43" fontId="14" fillId="4" borderId="22" xfId="12" applyNumberFormat="1" applyBorder="1"/>
    <xf numFmtId="43" fontId="14" fillId="5" borderId="22" xfId="13" applyNumberForma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43" fontId="0" fillId="0" borderId="5" xfId="11" applyFont="1" applyBorder="1"/>
    <xf numFmtId="4" fontId="10" fillId="0" borderId="1" xfId="0" applyNumberFormat="1" applyFont="1"/>
    <xf numFmtId="43" fontId="10" fillId="0" borderId="10" xfId="11" applyFont="1" applyBorder="1"/>
    <xf numFmtId="43" fontId="10" fillId="0" borderId="7" xfId="11" applyFont="1" applyBorder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7" fontId="3" fillId="0" borderId="8" xfId="0" applyNumberFormat="1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"/>
    </xf>
    <xf numFmtId="17" fontId="3" fillId="0" borderId="10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17" fontId="7" fillId="0" borderId="6" xfId="0" applyNumberFormat="1" applyFont="1" applyFill="1" applyBorder="1" applyAlignment="1">
      <alignment horizontal="left"/>
    </xf>
    <xf numFmtId="17" fontId="7" fillId="0" borderId="1" xfId="0" applyNumberFormat="1" applyFont="1" applyFill="1" applyBorder="1" applyAlignment="1">
      <alignment horizontal="left"/>
    </xf>
    <xf numFmtId="17" fontId="7" fillId="0" borderId="7" xfId="0" applyNumberFormat="1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</cellXfs>
  <cellStyles count="15">
    <cellStyle name="Comma" xfId="4" xr:uid="{00000000-0005-0000-0000-000000000000}"/>
    <cellStyle name="Comma [0]" xfId="5" xr:uid="{00000000-0005-0000-0000-000001000000}"/>
    <cellStyle name="Comma [0] 2" xfId="10" xr:uid="{00000000-0005-0000-0000-000002000000}"/>
    <cellStyle name="Comma 2" xfId="9" xr:uid="{00000000-0005-0000-0000-000003000000}"/>
    <cellStyle name="Currency" xfId="2" xr:uid="{00000000-0005-0000-0000-000004000000}"/>
    <cellStyle name="Currency [0]" xfId="3" xr:uid="{00000000-0005-0000-0000-000005000000}"/>
    <cellStyle name="Currency [0] 2" xfId="8" xr:uid="{00000000-0005-0000-0000-000006000000}"/>
    <cellStyle name="Currency 2" xfId="7" xr:uid="{00000000-0005-0000-0000-000007000000}"/>
    <cellStyle name="Ênfase3" xfId="12" builtinId="37"/>
    <cellStyle name="Ênfase5" xfId="13" builtinId="45"/>
    <cellStyle name="Ênfase6" xfId="14" builtinId="49"/>
    <cellStyle name="Normal" xfId="0" builtinId="0"/>
    <cellStyle name="Percent" xfId="1" xr:uid="{00000000-0005-0000-0000-000009000000}"/>
    <cellStyle name="Percent 2" xfId="6" xr:uid="{00000000-0005-0000-0000-00000A000000}"/>
    <cellStyle name="Vírgula" xfId="1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3"/>
  <sheetViews>
    <sheetView showGridLines="0" tabSelected="1" zoomScaleNormal="100" workbookViewId="0">
      <pane ySplit="3" topLeftCell="A30" activePane="bottomLeft" state="frozen"/>
      <selection pane="bottomLeft" sqref="A1:K63"/>
    </sheetView>
  </sheetViews>
  <sheetFormatPr defaultColWidth="9.140625" defaultRowHeight="15" customHeight="1" x14ac:dyDescent="0.25"/>
  <cols>
    <col min="1" max="1" width="64.85546875" bestFit="1" customWidth="1"/>
    <col min="2" max="2" width="12.5703125" bestFit="1" customWidth="1"/>
    <col min="3" max="3" width="14.85546875" bestFit="1" customWidth="1"/>
    <col min="4" max="4" width="14.85546875" hidden="1" customWidth="1"/>
    <col min="5" max="7" width="18.7109375" customWidth="1"/>
    <col min="8" max="8" width="21" bestFit="1" customWidth="1"/>
    <col min="9" max="9" width="22.28515625" bestFit="1" customWidth="1"/>
    <col min="10" max="10" width="9.140625" style="35"/>
  </cols>
  <sheetData>
    <row r="1" spans="1:10" ht="15" customHeight="1" x14ac:dyDescent="0.25">
      <c r="A1" s="50" t="s">
        <v>26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2.75" customHeight="1" thickBot="1" x14ac:dyDescent="0.3">
      <c r="A2" s="53" t="s">
        <v>63</v>
      </c>
      <c r="B2" s="54"/>
      <c r="C2" s="54"/>
      <c r="D2" s="54"/>
      <c r="E2" s="54"/>
      <c r="F2" s="54"/>
      <c r="G2" s="54"/>
      <c r="H2" s="54"/>
      <c r="I2" s="54"/>
      <c r="J2" s="55"/>
    </row>
    <row r="3" spans="1:10" ht="13.5" customHeight="1" thickBot="1" x14ac:dyDescent="0.3">
      <c r="A3" s="1" t="s">
        <v>17</v>
      </c>
      <c r="B3" s="2" t="s">
        <v>29</v>
      </c>
      <c r="C3" s="2" t="s">
        <v>8</v>
      </c>
      <c r="D3" s="2" t="s">
        <v>13</v>
      </c>
      <c r="E3" s="2" t="s">
        <v>24</v>
      </c>
      <c r="F3" s="2" t="s">
        <v>16</v>
      </c>
      <c r="G3" s="2" t="s">
        <v>4</v>
      </c>
      <c r="H3" s="2" t="s">
        <v>11</v>
      </c>
      <c r="I3" s="32" t="s">
        <v>0</v>
      </c>
      <c r="J3" s="33" t="s">
        <v>124</v>
      </c>
    </row>
    <row r="4" spans="1:10" s="8" customFormat="1" ht="15" customHeight="1" x14ac:dyDescent="0.25">
      <c r="A4" s="27" t="s">
        <v>65</v>
      </c>
      <c r="B4" s="28" t="s">
        <v>118</v>
      </c>
      <c r="C4" s="29">
        <v>44410</v>
      </c>
      <c r="D4" s="29">
        <v>44438</v>
      </c>
      <c r="E4" s="30">
        <v>14905.59</v>
      </c>
      <c r="F4" s="30">
        <v>13988.89</v>
      </c>
      <c r="G4" s="30">
        <v>0</v>
      </c>
      <c r="H4" s="29">
        <v>44438</v>
      </c>
      <c r="I4" s="31">
        <v>13988.89</v>
      </c>
      <c r="J4" s="39">
        <f>(((E4-I4)/E4)*100)</f>
        <v>6.1500416957664923</v>
      </c>
    </row>
    <row r="5" spans="1:10" s="8" customFormat="1" ht="15" customHeight="1" x14ac:dyDescent="0.25">
      <c r="A5" s="21" t="s">
        <v>15</v>
      </c>
      <c r="B5" s="9" t="s">
        <v>114</v>
      </c>
      <c r="C5" s="10">
        <v>44411</v>
      </c>
      <c r="D5" s="10">
        <v>44431</v>
      </c>
      <c r="E5" s="11">
        <v>9239.24</v>
      </c>
      <c r="F5" s="11">
        <v>8671.02</v>
      </c>
      <c r="G5" s="11">
        <v>8671.02</v>
      </c>
      <c r="H5" s="10"/>
      <c r="I5" s="19"/>
      <c r="J5" s="39">
        <f>(((E5-F5)/E5)*100)</f>
        <v>6.1500729497231301</v>
      </c>
    </row>
    <row r="6" spans="1:10" s="8" customFormat="1" ht="15" customHeight="1" x14ac:dyDescent="0.25">
      <c r="A6" s="22" t="s">
        <v>46</v>
      </c>
      <c r="B6" s="13" t="s">
        <v>115</v>
      </c>
      <c r="C6" s="14">
        <v>44411</v>
      </c>
      <c r="D6" s="14">
        <v>44426</v>
      </c>
      <c r="E6" s="15">
        <v>456.99</v>
      </c>
      <c r="F6" s="15">
        <v>456.99</v>
      </c>
      <c r="G6" s="15">
        <v>0</v>
      </c>
      <c r="H6" s="14">
        <v>44419</v>
      </c>
      <c r="I6" s="20">
        <v>456.99</v>
      </c>
      <c r="J6" s="38">
        <f>(((E6-F6)/E6)*100)</f>
        <v>0</v>
      </c>
    </row>
    <row r="7" spans="1:10" s="8" customFormat="1" ht="15" customHeight="1" x14ac:dyDescent="0.25">
      <c r="A7" s="21" t="s">
        <v>18</v>
      </c>
      <c r="B7" s="9" t="s">
        <v>113</v>
      </c>
      <c r="C7" s="10">
        <v>44411</v>
      </c>
      <c r="D7" s="10">
        <v>44426</v>
      </c>
      <c r="E7" s="11">
        <v>44800.99</v>
      </c>
      <c r="F7" s="11">
        <v>42045.73</v>
      </c>
      <c r="G7" s="11">
        <v>0</v>
      </c>
      <c r="H7" s="10">
        <v>44425</v>
      </c>
      <c r="I7" s="19">
        <v>42045.73</v>
      </c>
      <c r="J7" s="39">
        <f>(((E7-I7)/E7)*100)</f>
        <v>6.1499980245972123</v>
      </c>
    </row>
    <row r="8" spans="1:10" s="8" customFormat="1" ht="15" customHeight="1" x14ac:dyDescent="0.25">
      <c r="A8" s="21" t="s">
        <v>116</v>
      </c>
      <c r="B8" s="9" t="s">
        <v>117</v>
      </c>
      <c r="C8" s="10">
        <v>44411</v>
      </c>
      <c r="D8" s="10">
        <v>44438</v>
      </c>
      <c r="E8" s="11">
        <v>2025.03</v>
      </c>
      <c r="F8" s="11">
        <v>2025.03</v>
      </c>
      <c r="G8" s="11">
        <v>2025.03</v>
      </c>
      <c r="H8" s="10"/>
      <c r="I8" s="19"/>
      <c r="J8" s="38">
        <f>(((E8-F8)/E8)*100)</f>
        <v>0</v>
      </c>
    </row>
    <row r="9" spans="1:10" s="8" customFormat="1" ht="15" customHeight="1" x14ac:dyDescent="0.25">
      <c r="A9" s="21" t="s">
        <v>42</v>
      </c>
      <c r="B9" s="9" t="s">
        <v>111</v>
      </c>
      <c r="C9" s="10">
        <v>44413</v>
      </c>
      <c r="D9" s="10">
        <v>44428</v>
      </c>
      <c r="E9" s="11">
        <v>12825.92</v>
      </c>
      <c r="F9" s="11">
        <v>12037.12</v>
      </c>
      <c r="G9" s="11">
        <v>0</v>
      </c>
      <c r="H9" s="10">
        <v>44424</v>
      </c>
      <c r="I9" s="19">
        <v>12037.1</v>
      </c>
      <c r="J9" s="39">
        <f>(((E9-I9)/E9)*100)</f>
        <v>6.1502020907661965</v>
      </c>
    </row>
    <row r="10" spans="1:10" s="8" customFormat="1" ht="15" customHeight="1" x14ac:dyDescent="0.25">
      <c r="A10" s="22" t="s">
        <v>44</v>
      </c>
      <c r="B10" s="13" t="s">
        <v>112</v>
      </c>
      <c r="C10" s="14">
        <v>44413</v>
      </c>
      <c r="D10" s="14">
        <v>44428</v>
      </c>
      <c r="E10" s="15">
        <v>228.5</v>
      </c>
      <c r="F10" s="15">
        <v>228.5</v>
      </c>
      <c r="G10" s="15">
        <v>0</v>
      </c>
      <c r="H10" s="14">
        <v>44424</v>
      </c>
      <c r="I10" s="20">
        <v>228.5</v>
      </c>
      <c r="J10" s="38">
        <f>(((E10-F10)/E10)*100)</f>
        <v>0</v>
      </c>
    </row>
    <row r="11" spans="1:10" s="8" customFormat="1" ht="15" customHeight="1" x14ac:dyDescent="0.25">
      <c r="A11" s="21" t="s">
        <v>42</v>
      </c>
      <c r="B11" s="9" t="s">
        <v>110</v>
      </c>
      <c r="C11" s="10">
        <v>44413</v>
      </c>
      <c r="D11" s="10">
        <v>44428</v>
      </c>
      <c r="E11" s="11">
        <v>1300</v>
      </c>
      <c r="F11" s="11">
        <v>1220.05</v>
      </c>
      <c r="G11" s="11">
        <v>0</v>
      </c>
      <c r="H11" s="10">
        <v>44424</v>
      </c>
      <c r="I11" s="19">
        <v>1220.05</v>
      </c>
      <c r="J11" s="39">
        <f t="shared" ref="J11:J17" si="0">(((E11-I11)/E11)*100)</f>
        <v>6.150000000000003</v>
      </c>
    </row>
    <row r="12" spans="1:10" s="8" customFormat="1" ht="15" customHeight="1" x14ac:dyDescent="0.25">
      <c r="A12" s="21" t="s">
        <v>45</v>
      </c>
      <c r="B12" s="9" t="s">
        <v>106</v>
      </c>
      <c r="C12" s="10">
        <v>44414</v>
      </c>
      <c r="D12" s="10">
        <v>44424</v>
      </c>
      <c r="E12" s="11">
        <v>383.88</v>
      </c>
      <c r="F12" s="11">
        <v>366.02</v>
      </c>
      <c r="G12" s="11">
        <v>0</v>
      </c>
      <c r="H12" s="10">
        <v>44428</v>
      </c>
      <c r="I12" s="19">
        <v>366.02</v>
      </c>
      <c r="J12" s="37">
        <f t="shared" si="0"/>
        <v>4.652495571532774</v>
      </c>
    </row>
    <row r="13" spans="1:10" s="8" customFormat="1" ht="15" customHeight="1" x14ac:dyDescent="0.25">
      <c r="A13" s="21" t="s">
        <v>1</v>
      </c>
      <c r="B13" s="9" t="s">
        <v>107</v>
      </c>
      <c r="C13" s="10">
        <v>44414</v>
      </c>
      <c r="D13" s="10">
        <v>44431</v>
      </c>
      <c r="E13" s="11">
        <v>2044.71</v>
      </c>
      <c r="F13" s="11">
        <v>1918.96</v>
      </c>
      <c r="G13" s="11">
        <v>0</v>
      </c>
      <c r="H13" s="10">
        <v>44419</v>
      </c>
      <c r="I13" s="19">
        <v>1918.96</v>
      </c>
      <c r="J13" s="39">
        <f t="shared" si="0"/>
        <v>6.150016383741459</v>
      </c>
    </row>
    <row r="14" spans="1:10" s="8" customFormat="1" ht="15" customHeight="1" x14ac:dyDescent="0.25">
      <c r="A14" s="21" t="s">
        <v>41</v>
      </c>
      <c r="B14" s="9" t="s">
        <v>108</v>
      </c>
      <c r="C14" s="10">
        <v>44414</v>
      </c>
      <c r="D14" s="10">
        <v>44428</v>
      </c>
      <c r="E14" s="11">
        <v>2676.67</v>
      </c>
      <c r="F14" s="11">
        <v>2512.0500000000002</v>
      </c>
      <c r="G14" s="11">
        <v>0</v>
      </c>
      <c r="H14" s="10">
        <v>44424</v>
      </c>
      <c r="I14" s="19">
        <v>2512.0500000000002</v>
      </c>
      <c r="J14" s="39">
        <f t="shared" si="0"/>
        <v>6.1501791404991986</v>
      </c>
    </row>
    <row r="15" spans="1:10" s="8" customFormat="1" ht="15" customHeight="1" x14ac:dyDescent="0.25">
      <c r="A15" s="21" t="s">
        <v>32</v>
      </c>
      <c r="B15" s="9" t="s">
        <v>109</v>
      </c>
      <c r="C15" s="10">
        <v>44414</v>
      </c>
      <c r="D15" s="10">
        <v>44442</v>
      </c>
      <c r="E15" s="11">
        <v>7167.53</v>
      </c>
      <c r="F15" s="11">
        <v>6726.72</v>
      </c>
      <c r="G15" s="11">
        <v>0</v>
      </c>
      <c r="H15" s="10">
        <v>44424</v>
      </c>
      <c r="I15" s="19">
        <v>6726.73</v>
      </c>
      <c r="J15" s="39">
        <f t="shared" si="0"/>
        <v>6.1499568191552765</v>
      </c>
    </row>
    <row r="16" spans="1:10" s="8" customFormat="1" ht="15" customHeight="1" x14ac:dyDescent="0.25">
      <c r="A16" s="21" t="s">
        <v>35</v>
      </c>
      <c r="B16" s="9" t="s">
        <v>91</v>
      </c>
      <c r="C16" s="10">
        <v>44417</v>
      </c>
      <c r="D16" s="10">
        <v>44427</v>
      </c>
      <c r="E16" s="11">
        <v>8477.1299999999992</v>
      </c>
      <c r="F16" s="11">
        <v>7955.79</v>
      </c>
      <c r="G16" s="11">
        <v>0</v>
      </c>
      <c r="H16" s="10">
        <v>44438</v>
      </c>
      <c r="I16" s="19">
        <v>7955.79</v>
      </c>
      <c r="J16" s="39">
        <f t="shared" si="0"/>
        <v>6.1499587714238109</v>
      </c>
    </row>
    <row r="17" spans="1:10" s="8" customFormat="1" ht="15" customHeight="1" x14ac:dyDescent="0.25">
      <c r="A17" s="21" t="s">
        <v>35</v>
      </c>
      <c r="B17" s="9" t="s">
        <v>92</v>
      </c>
      <c r="C17" s="10">
        <v>44417</v>
      </c>
      <c r="D17" s="10">
        <v>44427</v>
      </c>
      <c r="E17" s="11">
        <v>579.78</v>
      </c>
      <c r="F17" s="11">
        <v>552.82000000000005</v>
      </c>
      <c r="G17" s="11">
        <v>0</v>
      </c>
      <c r="H17" s="10">
        <v>44438</v>
      </c>
      <c r="I17" s="19">
        <v>552.82000000000005</v>
      </c>
      <c r="J17" s="37">
        <f t="shared" si="0"/>
        <v>4.6500396702197255</v>
      </c>
    </row>
    <row r="18" spans="1:10" s="8" customFormat="1" ht="15" customHeight="1" x14ac:dyDescent="0.25">
      <c r="A18" s="21" t="s">
        <v>28</v>
      </c>
      <c r="B18" s="9" t="s">
        <v>93</v>
      </c>
      <c r="C18" s="10">
        <v>44417</v>
      </c>
      <c r="D18" s="10">
        <v>44445</v>
      </c>
      <c r="E18" s="11">
        <v>1703.67</v>
      </c>
      <c r="F18" s="11">
        <v>1598.89</v>
      </c>
      <c r="G18" s="11">
        <v>1598.89</v>
      </c>
      <c r="H18" s="10"/>
      <c r="I18" s="19"/>
      <c r="J18" s="39">
        <f t="shared" ref="J18:J22" si="1">(((E18-F18)/E18)*100)</f>
        <v>6.1502521028133366</v>
      </c>
    </row>
    <row r="19" spans="1:10" s="8" customFormat="1" ht="15" customHeight="1" x14ac:dyDescent="0.25">
      <c r="A19" s="21" t="s">
        <v>23</v>
      </c>
      <c r="B19" s="9" t="s">
        <v>94</v>
      </c>
      <c r="C19" s="10">
        <v>44417</v>
      </c>
      <c r="D19" s="10">
        <v>44445</v>
      </c>
      <c r="E19" s="11">
        <v>701.51</v>
      </c>
      <c r="F19" s="11">
        <v>658.36</v>
      </c>
      <c r="G19" s="11">
        <v>658.36</v>
      </c>
      <c r="H19" s="10"/>
      <c r="I19" s="19"/>
      <c r="J19" s="39">
        <f t="shared" si="1"/>
        <v>6.1510170917021822</v>
      </c>
    </row>
    <row r="20" spans="1:10" s="8" customFormat="1" ht="15" customHeight="1" x14ac:dyDescent="0.25">
      <c r="A20" s="21" t="s">
        <v>39</v>
      </c>
      <c r="B20" s="9" t="s">
        <v>95</v>
      </c>
      <c r="C20" s="10">
        <v>44417</v>
      </c>
      <c r="D20" s="10">
        <v>44445</v>
      </c>
      <c r="E20" s="11">
        <v>2272.89</v>
      </c>
      <c r="F20" s="11">
        <v>2133.11</v>
      </c>
      <c r="G20" s="11">
        <v>2133.11</v>
      </c>
      <c r="H20" s="10"/>
      <c r="I20" s="19"/>
      <c r="J20" s="39">
        <f t="shared" si="1"/>
        <v>6.149879668615716</v>
      </c>
    </row>
    <row r="21" spans="1:10" s="8" customFormat="1" ht="15" customHeight="1" x14ac:dyDescent="0.25">
      <c r="A21" s="21" t="s">
        <v>12</v>
      </c>
      <c r="B21" s="9" t="s">
        <v>96</v>
      </c>
      <c r="C21" s="10">
        <v>44417</v>
      </c>
      <c r="D21" s="10">
        <v>44445</v>
      </c>
      <c r="E21" s="11">
        <v>4341.3500000000004</v>
      </c>
      <c r="F21" s="11">
        <v>4074.36</v>
      </c>
      <c r="G21" s="11">
        <v>4074.36</v>
      </c>
      <c r="H21" s="10"/>
      <c r="I21" s="19"/>
      <c r="J21" s="39">
        <f t="shared" si="1"/>
        <v>6.1499303212134526</v>
      </c>
    </row>
    <row r="22" spans="1:10" s="8" customFormat="1" ht="15" customHeight="1" x14ac:dyDescent="0.25">
      <c r="A22" s="21" t="s">
        <v>22</v>
      </c>
      <c r="B22" s="9" t="s">
        <v>97</v>
      </c>
      <c r="C22" s="10">
        <v>44417</v>
      </c>
      <c r="D22" s="10">
        <v>44445</v>
      </c>
      <c r="E22" s="11">
        <v>501.08</v>
      </c>
      <c r="F22" s="11">
        <v>477.78</v>
      </c>
      <c r="G22" s="11">
        <v>477.78</v>
      </c>
      <c r="H22" s="10"/>
      <c r="I22" s="19"/>
      <c r="J22" s="37">
        <f t="shared" si="1"/>
        <v>4.6499560948351588</v>
      </c>
    </row>
    <row r="23" spans="1:10" s="8" customFormat="1" ht="15" customHeight="1" x14ac:dyDescent="0.25">
      <c r="A23" s="21" t="s">
        <v>20</v>
      </c>
      <c r="B23" s="9" t="s">
        <v>98</v>
      </c>
      <c r="C23" s="10">
        <v>44417</v>
      </c>
      <c r="D23" s="10">
        <v>44432</v>
      </c>
      <c r="E23" s="11">
        <v>3415.42</v>
      </c>
      <c r="F23" s="11">
        <v>3205.38</v>
      </c>
      <c r="G23" s="11">
        <v>0</v>
      </c>
      <c r="H23" s="10">
        <v>44433</v>
      </c>
      <c r="I23" s="19">
        <v>3205.38</v>
      </c>
      <c r="J23" s="39">
        <f t="shared" ref="J23:J27" si="2">(((E23-I23)/E23)*100)</f>
        <v>6.1497561061304307</v>
      </c>
    </row>
    <row r="24" spans="1:10" s="8" customFormat="1" ht="15" customHeight="1" x14ac:dyDescent="0.25">
      <c r="A24" s="21" t="s">
        <v>20</v>
      </c>
      <c r="B24" s="9" t="s">
        <v>99</v>
      </c>
      <c r="C24" s="10">
        <v>44417</v>
      </c>
      <c r="D24" s="10">
        <v>44432</v>
      </c>
      <c r="E24" s="11">
        <v>122200.4</v>
      </c>
      <c r="F24" s="11">
        <v>114685.08</v>
      </c>
      <c r="G24" s="11">
        <v>0</v>
      </c>
      <c r="H24" s="10">
        <v>44433</v>
      </c>
      <c r="I24" s="19">
        <v>114685.08</v>
      </c>
      <c r="J24" s="39">
        <f t="shared" si="2"/>
        <v>6.1499962356915301</v>
      </c>
    </row>
    <row r="25" spans="1:10" s="8" customFormat="1" ht="15" customHeight="1" x14ac:dyDescent="0.25">
      <c r="A25" s="21" t="s">
        <v>19</v>
      </c>
      <c r="B25" s="9" t="s">
        <v>100</v>
      </c>
      <c r="C25" s="10">
        <v>44417</v>
      </c>
      <c r="D25" s="10">
        <v>44432</v>
      </c>
      <c r="E25" s="11">
        <v>490.93</v>
      </c>
      <c r="F25" s="11">
        <v>468.1</v>
      </c>
      <c r="G25" s="11">
        <v>0</v>
      </c>
      <c r="H25" s="10">
        <v>44421</v>
      </c>
      <c r="I25" s="19">
        <v>468.1</v>
      </c>
      <c r="J25" s="37">
        <f t="shared" si="2"/>
        <v>4.6503574847737932</v>
      </c>
    </row>
    <row r="26" spans="1:10" s="8" customFormat="1" ht="15" customHeight="1" x14ac:dyDescent="0.25">
      <c r="A26" s="21" t="s">
        <v>19</v>
      </c>
      <c r="B26" s="9" t="s">
        <v>101</v>
      </c>
      <c r="C26" s="10">
        <v>44417</v>
      </c>
      <c r="D26" s="10">
        <v>44432</v>
      </c>
      <c r="E26" s="11">
        <v>3691.63</v>
      </c>
      <c r="F26" s="11">
        <v>3464.59</v>
      </c>
      <c r="G26" s="11">
        <v>0</v>
      </c>
      <c r="H26" s="10">
        <v>44421</v>
      </c>
      <c r="I26" s="19">
        <v>3464.59</v>
      </c>
      <c r="J26" s="39">
        <f t="shared" si="2"/>
        <v>6.1501288048910636</v>
      </c>
    </row>
    <row r="27" spans="1:10" s="8" customFormat="1" ht="15" customHeight="1" x14ac:dyDescent="0.25">
      <c r="A27" s="21" t="s">
        <v>2</v>
      </c>
      <c r="B27" s="9" t="s">
        <v>102</v>
      </c>
      <c r="C27" s="10">
        <v>44417</v>
      </c>
      <c r="D27" s="10">
        <v>44438</v>
      </c>
      <c r="E27" s="11">
        <v>9625</v>
      </c>
      <c r="F27" s="11">
        <v>9033.06</v>
      </c>
      <c r="G27" s="11">
        <v>0</v>
      </c>
      <c r="H27" s="10">
        <v>44433</v>
      </c>
      <c r="I27" s="19">
        <v>9033.06</v>
      </c>
      <c r="J27" s="39">
        <f t="shared" si="2"/>
        <v>6.1500259740259793</v>
      </c>
    </row>
    <row r="28" spans="1:10" s="8" customFormat="1" ht="15" customHeight="1" x14ac:dyDescent="0.25">
      <c r="A28" s="21" t="s">
        <v>35</v>
      </c>
      <c r="B28" s="9" t="s">
        <v>103</v>
      </c>
      <c r="C28" s="10">
        <v>44417</v>
      </c>
      <c r="D28" s="10">
        <v>44427</v>
      </c>
      <c r="E28" s="11">
        <v>2000</v>
      </c>
      <c r="F28" s="11">
        <v>1877</v>
      </c>
      <c r="G28" s="11">
        <v>1877</v>
      </c>
      <c r="H28" s="10"/>
      <c r="I28" s="19"/>
      <c r="J28" s="39">
        <f>(((E28-F28)/E28)*100)</f>
        <v>6.15</v>
      </c>
    </row>
    <row r="29" spans="1:10" s="8" customFormat="1" ht="15" customHeight="1" x14ac:dyDescent="0.25">
      <c r="A29" s="21" t="s">
        <v>34</v>
      </c>
      <c r="B29" s="9" t="s">
        <v>104</v>
      </c>
      <c r="C29" s="10">
        <v>44417</v>
      </c>
      <c r="D29" s="10">
        <v>44432</v>
      </c>
      <c r="E29" s="11">
        <v>1082.9000000000001</v>
      </c>
      <c r="F29" s="11">
        <v>1016.3</v>
      </c>
      <c r="G29" s="11">
        <v>0</v>
      </c>
      <c r="H29" s="10">
        <v>44433</v>
      </c>
      <c r="I29" s="19">
        <v>1016.31</v>
      </c>
      <c r="J29" s="39">
        <f t="shared" ref="J29:J30" si="3">(((E29-I29)/E29)*100)</f>
        <v>6.1492289223381791</v>
      </c>
    </row>
    <row r="30" spans="1:10" s="8" customFormat="1" ht="15" customHeight="1" x14ac:dyDescent="0.25">
      <c r="A30" s="21" t="s">
        <v>33</v>
      </c>
      <c r="B30" s="9" t="s">
        <v>105</v>
      </c>
      <c r="C30" s="10">
        <v>44417</v>
      </c>
      <c r="D30" s="10">
        <v>44432</v>
      </c>
      <c r="E30" s="11">
        <v>1082.9000000000001</v>
      </c>
      <c r="F30" s="11">
        <v>1016.3</v>
      </c>
      <c r="G30" s="11">
        <v>0</v>
      </c>
      <c r="H30" s="10">
        <v>44433</v>
      </c>
      <c r="I30" s="19">
        <v>1016.31</v>
      </c>
      <c r="J30" s="39">
        <f t="shared" si="3"/>
        <v>6.1492289223381791</v>
      </c>
    </row>
    <row r="31" spans="1:10" s="8" customFormat="1" ht="15" customHeight="1" x14ac:dyDescent="0.25">
      <c r="A31" s="21" t="s">
        <v>43</v>
      </c>
      <c r="B31" s="9" t="s">
        <v>89</v>
      </c>
      <c r="C31" s="10">
        <v>44418</v>
      </c>
      <c r="D31" s="10">
        <v>44433</v>
      </c>
      <c r="E31" s="11">
        <v>1198.5999999999999</v>
      </c>
      <c r="F31" s="11">
        <v>1124.8800000000001</v>
      </c>
      <c r="G31" s="11">
        <v>1124.8800000000001</v>
      </c>
      <c r="H31" s="10"/>
      <c r="I31" s="19"/>
      <c r="J31" s="39">
        <f t="shared" ref="J31:J32" si="4">(((E31-F31)/E31)*100)</f>
        <v>6.1505089270815789</v>
      </c>
    </row>
    <row r="32" spans="1:10" s="8" customFormat="1" ht="15" customHeight="1" x14ac:dyDescent="0.25">
      <c r="A32" s="21" t="s">
        <v>5</v>
      </c>
      <c r="B32" s="9" t="s">
        <v>90</v>
      </c>
      <c r="C32" s="10">
        <v>44418</v>
      </c>
      <c r="D32" s="10">
        <v>44446</v>
      </c>
      <c r="E32" s="11">
        <v>2072.46</v>
      </c>
      <c r="F32" s="11">
        <v>1945.01</v>
      </c>
      <c r="G32" s="11">
        <v>1945.01</v>
      </c>
      <c r="H32" s="10"/>
      <c r="I32" s="19"/>
      <c r="J32" s="39">
        <f t="shared" si="4"/>
        <v>6.1496964959516731</v>
      </c>
    </row>
    <row r="33" spans="1:11" s="8" customFormat="1" ht="15" customHeight="1" x14ac:dyDescent="0.25">
      <c r="A33" s="21" t="s">
        <v>87</v>
      </c>
      <c r="B33" s="9" t="s">
        <v>88</v>
      </c>
      <c r="C33" s="10">
        <v>44418</v>
      </c>
      <c r="D33" s="10">
        <v>44438</v>
      </c>
      <c r="E33" s="11">
        <v>3750</v>
      </c>
      <c r="F33" s="11">
        <v>3519.37</v>
      </c>
      <c r="G33" s="11">
        <v>0</v>
      </c>
      <c r="H33" s="10">
        <v>44438</v>
      </c>
      <c r="I33" s="19">
        <v>3519.37</v>
      </c>
      <c r="J33" s="39">
        <f>(((E33-I33)/E33)*100)</f>
        <v>6.1501333333333363</v>
      </c>
    </row>
    <row r="34" spans="1:11" s="8" customFormat="1" ht="15" customHeight="1" x14ac:dyDescent="0.25">
      <c r="A34" s="21" t="s">
        <v>21</v>
      </c>
      <c r="B34" s="9" t="s">
        <v>86</v>
      </c>
      <c r="C34" s="10">
        <v>44418</v>
      </c>
      <c r="D34" s="10">
        <v>44425</v>
      </c>
      <c r="E34" s="11">
        <v>33968.92</v>
      </c>
      <c r="F34" s="11">
        <v>31879.83</v>
      </c>
      <c r="G34" s="11">
        <v>31879.83</v>
      </c>
      <c r="H34" s="10"/>
      <c r="I34" s="19"/>
      <c r="J34" s="39">
        <f>(((E34-F34)/E34)*100)</f>
        <v>6.150004180291857</v>
      </c>
    </row>
    <row r="35" spans="1:11" s="8" customFormat="1" ht="15" customHeight="1" x14ac:dyDescent="0.25">
      <c r="A35" s="21" t="s">
        <v>25</v>
      </c>
      <c r="B35" s="9" t="s">
        <v>85</v>
      </c>
      <c r="C35" s="10">
        <v>44418</v>
      </c>
      <c r="D35" s="10">
        <v>44433</v>
      </c>
      <c r="E35" s="11">
        <v>1331.97</v>
      </c>
      <c r="F35" s="11">
        <v>1250.05</v>
      </c>
      <c r="G35" s="11">
        <v>0</v>
      </c>
      <c r="H35" s="10">
        <v>44433</v>
      </c>
      <c r="I35" s="19">
        <v>1250.05</v>
      </c>
      <c r="J35" s="39">
        <f t="shared" ref="J35:J41" si="5">(((E35-I35)/E35)*100)</f>
        <v>6.1502886701652493</v>
      </c>
    </row>
    <row r="36" spans="1:11" s="8" customFormat="1" ht="15" customHeight="1" x14ac:dyDescent="0.25">
      <c r="A36" s="21" t="s">
        <v>83</v>
      </c>
      <c r="B36" s="9" t="s">
        <v>84</v>
      </c>
      <c r="C36" s="10">
        <v>44421</v>
      </c>
      <c r="D36" s="10">
        <v>44449</v>
      </c>
      <c r="E36" s="11">
        <v>1045.6099999999999</v>
      </c>
      <c r="F36" s="11">
        <v>981.3</v>
      </c>
      <c r="G36" s="11">
        <v>0</v>
      </c>
      <c r="H36" s="10">
        <v>44439</v>
      </c>
      <c r="I36" s="19">
        <v>981.31</v>
      </c>
      <c r="J36" s="39">
        <f t="shared" si="5"/>
        <v>6.1495203756658752</v>
      </c>
    </row>
    <row r="37" spans="1:11" s="8" customFormat="1" ht="15" customHeight="1" x14ac:dyDescent="0.25">
      <c r="A37" s="21" t="s">
        <v>81</v>
      </c>
      <c r="B37" s="9" t="s">
        <v>82</v>
      </c>
      <c r="C37" s="10">
        <v>44421</v>
      </c>
      <c r="D37" s="10">
        <v>44449</v>
      </c>
      <c r="E37" s="11">
        <v>861.09</v>
      </c>
      <c r="F37" s="11">
        <v>808.13</v>
      </c>
      <c r="G37" s="11">
        <v>0</v>
      </c>
      <c r="H37" s="10">
        <v>44439</v>
      </c>
      <c r="I37" s="19">
        <v>808.13</v>
      </c>
      <c r="J37" s="39">
        <f t="shared" si="5"/>
        <v>6.1503443310223131</v>
      </c>
    </row>
    <row r="38" spans="1:11" s="8" customFormat="1" ht="15" customHeight="1" x14ac:dyDescent="0.25">
      <c r="A38" s="21" t="s">
        <v>6</v>
      </c>
      <c r="B38" s="9" t="s">
        <v>77</v>
      </c>
      <c r="C38" s="10">
        <v>44421</v>
      </c>
      <c r="D38" s="10">
        <v>44446</v>
      </c>
      <c r="E38" s="11">
        <v>2357.62</v>
      </c>
      <c r="F38" s="11">
        <v>2212.63</v>
      </c>
      <c r="G38" s="11">
        <v>0</v>
      </c>
      <c r="H38" s="10">
        <v>44431</v>
      </c>
      <c r="I38" s="19">
        <v>2212.63</v>
      </c>
      <c r="J38" s="39">
        <f t="shared" si="5"/>
        <v>6.1498460311670149</v>
      </c>
    </row>
    <row r="39" spans="1:11" s="8" customFormat="1" ht="15" customHeight="1" x14ac:dyDescent="0.25">
      <c r="A39" s="21" t="s">
        <v>6</v>
      </c>
      <c r="B39" s="9" t="s">
        <v>78</v>
      </c>
      <c r="C39" s="10">
        <v>44421</v>
      </c>
      <c r="D39" s="10">
        <v>44446</v>
      </c>
      <c r="E39" s="11">
        <v>2106.1999999999998</v>
      </c>
      <c r="F39" s="11">
        <v>1976.67</v>
      </c>
      <c r="G39" s="11">
        <v>0</v>
      </c>
      <c r="H39" s="10">
        <v>44431</v>
      </c>
      <c r="I39" s="19">
        <v>1976.67</v>
      </c>
      <c r="J39" s="39">
        <f t="shared" si="5"/>
        <v>6.1499382774665161</v>
      </c>
    </row>
    <row r="40" spans="1:11" s="8" customFormat="1" ht="15" customHeight="1" x14ac:dyDescent="0.25">
      <c r="A40" s="21" t="s">
        <v>6</v>
      </c>
      <c r="B40" s="9" t="s">
        <v>79</v>
      </c>
      <c r="C40" s="10">
        <v>44421</v>
      </c>
      <c r="D40" s="10">
        <v>44446</v>
      </c>
      <c r="E40" s="11">
        <v>12747.36</v>
      </c>
      <c r="F40" s="11">
        <v>11963.4</v>
      </c>
      <c r="G40" s="11">
        <v>0</v>
      </c>
      <c r="H40" s="10">
        <v>44431</v>
      </c>
      <c r="I40" s="19">
        <v>11963.4</v>
      </c>
      <c r="J40" s="39">
        <f t="shared" si="5"/>
        <v>6.1499792898294308</v>
      </c>
    </row>
    <row r="41" spans="1:11" s="8" customFormat="1" ht="15" customHeight="1" x14ac:dyDescent="0.25">
      <c r="A41" s="21" t="s">
        <v>14</v>
      </c>
      <c r="B41" s="9" t="s">
        <v>80</v>
      </c>
      <c r="C41" s="10">
        <v>44421</v>
      </c>
      <c r="D41" s="10">
        <v>44438</v>
      </c>
      <c r="E41" s="11">
        <v>2966.67</v>
      </c>
      <c r="F41" s="11">
        <v>2784.22</v>
      </c>
      <c r="G41" s="11">
        <v>0</v>
      </c>
      <c r="H41" s="10">
        <v>44431</v>
      </c>
      <c r="I41" s="19">
        <v>2784.22</v>
      </c>
      <c r="J41" s="39">
        <f t="shared" si="5"/>
        <v>6.1499930898954132</v>
      </c>
    </row>
    <row r="42" spans="1:11" s="8" customFormat="1" ht="15" customHeight="1" x14ac:dyDescent="0.25">
      <c r="A42" s="21" t="s">
        <v>9</v>
      </c>
      <c r="B42" s="9" t="s">
        <v>76</v>
      </c>
      <c r="C42" s="10">
        <v>44421</v>
      </c>
      <c r="D42" s="10">
        <v>44449</v>
      </c>
      <c r="E42" s="11">
        <v>152876.94</v>
      </c>
      <c r="F42" s="11">
        <v>143475.01</v>
      </c>
      <c r="G42" s="11">
        <v>143475.01</v>
      </c>
      <c r="H42" s="10"/>
      <c r="I42" s="19"/>
      <c r="J42" s="39">
        <f t="shared" ref="J42:J52" si="6">(((E42-F42)/E42)*100)</f>
        <v>6.1499988160411849</v>
      </c>
    </row>
    <row r="43" spans="1:11" s="8" customFormat="1" ht="15" customHeight="1" x14ac:dyDescent="0.25">
      <c r="A43" s="21" t="s">
        <v>38</v>
      </c>
      <c r="B43" s="9" t="s">
        <v>75</v>
      </c>
      <c r="C43" s="10">
        <v>44424</v>
      </c>
      <c r="D43" s="10">
        <v>44439</v>
      </c>
      <c r="E43" s="11">
        <v>180466.4</v>
      </c>
      <c r="F43" s="11">
        <v>169367.72</v>
      </c>
      <c r="G43" s="11">
        <v>169367.72</v>
      </c>
      <c r="H43" s="10"/>
      <c r="I43" s="19"/>
      <c r="J43" s="39">
        <f t="shared" si="6"/>
        <v>6.1499980051688254</v>
      </c>
    </row>
    <row r="44" spans="1:11" s="8" customFormat="1" ht="15" customHeight="1" x14ac:dyDescent="0.25">
      <c r="A44" s="21" t="s">
        <v>36</v>
      </c>
      <c r="B44" s="9" t="s">
        <v>74</v>
      </c>
      <c r="C44" s="10">
        <v>44426</v>
      </c>
      <c r="D44" s="10">
        <v>44468</v>
      </c>
      <c r="E44" s="11">
        <v>3384.38</v>
      </c>
      <c r="F44" s="11">
        <v>3176.24</v>
      </c>
      <c r="G44" s="11">
        <v>3176.24</v>
      </c>
      <c r="H44" s="10"/>
      <c r="I44" s="19"/>
      <c r="J44" s="39">
        <f t="shared" si="6"/>
        <v>6.150018614930957</v>
      </c>
    </row>
    <row r="45" spans="1:11" s="8" customFormat="1" ht="15" customHeight="1" x14ac:dyDescent="0.25">
      <c r="A45" s="21" t="s">
        <v>3</v>
      </c>
      <c r="B45" s="9" t="s">
        <v>73</v>
      </c>
      <c r="C45" s="10">
        <v>44427</v>
      </c>
      <c r="D45" s="10">
        <v>44459</v>
      </c>
      <c r="E45" s="11">
        <v>74814.210000000006</v>
      </c>
      <c r="F45" s="11">
        <v>66472.429999999993</v>
      </c>
      <c r="G45" s="11">
        <v>66472.429999999993</v>
      </c>
      <c r="H45" s="10"/>
      <c r="I45" s="19"/>
      <c r="J45" s="39">
        <f t="shared" si="6"/>
        <v>11.149994098714686</v>
      </c>
      <c r="K45" s="36" t="s">
        <v>125</v>
      </c>
    </row>
    <row r="46" spans="1:11" s="8" customFormat="1" ht="15" customHeight="1" x14ac:dyDescent="0.25">
      <c r="A46" s="21" t="s">
        <v>2</v>
      </c>
      <c r="B46" s="9" t="s">
        <v>72</v>
      </c>
      <c r="C46" s="10">
        <v>44428</v>
      </c>
      <c r="D46" s="10">
        <v>44448</v>
      </c>
      <c r="E46" s="11">
        <v>129927.66</v>
      </c>
      <c r="F46" s="11">
        <v>121937.11</v>
      </c>
      <c r="G46" s="11">
        <v>121937.11</v>
      </c>
      <c r="H46" s="10"/>
      <c r="I46" s="19"/>
      <c r="J46" s="39">
        <f t="shared" si="6"/>
        <v>6.1499991610716318</v>
      </c>
    </row>
    <row r="47" spans="1:11" s="8" customFormat="1" ht="15" customHeight="1" x14ac:dyDescent="0.25">
      <c r="A47" s="21" t="s">
        <v>31</v>
      </c>
      <c r="B47" s="9" t="s">
        <v>69</v>
      </c>
      <c r="C47" s="10">
        <v>44431</v>
      </c>
      <c r="D47" s="10">
        <v>44438</v>
      </c>
      <c r="E47" s="11">
        <v>6755.07</v>
      </c>
      <c r="F47" s="11">
        <v>6339.63</v>
      </c>
      <c r="G47" s="11">
        <v>6339.63</v>
      </c>
      <c r="H47" s="10"/>
      <c r="I47" s="19"/>
      <c r="J47" s="39">
        <f t="shared" si="6"/>
        <v>6.1500472978074194</v>
      </c>
    </row>
    <row r="48" spans="1:11" s="8" customFormat="1" ht="15" customHeight="1" x14ac:dyDescent="0.25">
      <c r="A48" s="21" t="s">
        <v>7</v>
      </c>
      <c r="B48" s="9" t="s">
        <v>70</v>
      </c>
      <c r="C48" s="10">
        <v>44431</v>
      </c>
      <c r="D48" s="10">
        <v>44446</v>
      </c>
      <c r="E48" s="11">
        <v>8259.2999999999993</v>
      </c>
      <c r="F48" s="11">
        <v>7751.35</v>
      </c>
      <c r="G48" s="11">
        <v>7751.35</v>
      </c>
      <c r="H48" s="10"/>
      <c r="I48" s="19"/>
      <c r="J48" s="39">
        <f t="shared" si="6"/>
        <v>6.1500369280689515</v>
      </c>
    </row>
    <row r="49" spans="1:10" s="8" customFormat="1" ht="15" customHeight="1" x14ac:dyDescent="0.25">
      <c r="A49" s="21" t="s">
        <v>10</v>
      </c>
      <c r="B49" s="9" t="s">
        <v>71</v>
      </c>
      <c r="C49" s="10">
        <v>44431</v>
      </c>
      <c r="D49" s="10">
        <v>44441</v>
      </c>
      <c r="E49" s="11">
        <v>16159.5</v>
      </c>
      <c r="F49" s="11">
        <v>15165.68</v>
      </c>
      <c r="G49" s="11">
        <v>15165.68</v>
      </c>
      <c r="H49" s="10"/>
      <c r="I49" s="19"/>
      <c r="J49" s="39">
        <f t="shared" si="6"/>
        <v>6.1500665243355286</v>
      </c>
    </row>
    <row r="50" spans="1:10" s="8" customFormat="1" ht="15" customHeight="1" x14ac:dyDescent="0.25">
      <c r="A50" s="21" t="s">
        <v>67</v>
      </c>
      <c r="B50" s="9" t="s">
        <v>68</v>
      </c>
      <c r="C50" s="10">
        <v>44432</v>
      </c>
      <c r="D50" s="10">
        <v>44452</v>
      </c>
      <c r="E50" s="11">
        <v>3503.6</v>
      </c>
      <c r="F50" s="11">
        <v>3288.13</v>
      </c>
      <c r="G50" s="11">
        <v>3288.13</v>
      </c>
      <c r="H50" s="10"/>
      <c r="I50" s="19"/>
      <c r="J50" s="39">
        <f t="shared" si="6"/>
        <v>6.1499600411005764</v>
      </c>
    </row>
    <row r="51" spans="1:10" s="8" customFormat="1" ht="15" customHeight="1" x14ac:dyDescent="0.25">
      <c r="A51" s="21" t="s">
        <v>65</v>
      </c>
      <c r="B51" s="9" t="s">
        <v>66</v>
      </c>
      <c r="C51" s="10">
        <v>44433</v>
      </c>
      <c r="D51" s="10">
        <v>44453</v>
      </c>
      <c r="E51" s="11">
        <v>493.56</v>
      </c>
      <c r="F51" s="11">
        <v>470.6</v>
      </c>
      <c r="G51" s="11">
        <v>470.6</v>
      </c>
      <c r="H51" s="10"/>
      <c r="I51" s="19"/>
      <c r="J51" s="37">
        <f t="shared" si="6"/>
        <v>4.6519166869276232</v>
      </c>
    </row>
    <row r="52" spans="1:10" s="8" customFormat="1" ht="15" customHeight="1" x14ac:dyDescent="0.25">
      <c r="A52" s="21" t="s">
        <v>62</v>
      </c>
      <c r="B52" s="9" t="s">
        <v>64</v>
      </c>
      <c r="C52" s="10">
        <v>44438</v>
      </c>
      <c r="D52" s="10">
        <v>44468</v>
      </c>
      <c r="E52" s="11">
        <v>3503.6</v>
      </c>
      <c r="F52" s="11">
        <v>3288.13</v>
      </c>
      <c r="G52" s="11">
        <v>3288.13</v>
      </c>
      <c r="H52" s="10"/>
      <c r="I52" s="19"/>
      <c r="J52" s="39">
        <f t="shared" si="6"/>
        <v>6.1499600411005764</v>
      </c>
    </row>
    <row r="53" spans="1:10" ht="15" customHeight="1" thickBot="1" x14ac:dyDescent="0.3">
      <c r="A53" s="23" t="s">
        <v>37</v>
      </c>
      <c r="B53" s="24"/>
      <c r="C53" s="24"/>
      <c r="D53" s="24"/>
      <c r="E53" s="25">
        <f>SUM(E4:E52)</f>
        <v>904772.36</v>
      </c>
      <c r="F53" s="25">
        <f>SUM(F4:F52)</f>
        <v>845591.5199999999</v>
      </c>
      <c r="G53" s="25">
        <f>SUM(G4:G52)</f>
        <v>597197.30000000005</v>
      </c>
      <c r="H53" s="25"/>
      <c r="I53" s="26">
        <f>SUM(I4:I52)</f>
        <v>248394.24000000002</v>
      </c>
      <c r="J53" s="34"/>
    </row>
    <row r="55" spans="1:10" ht="15" customHeight="1" x14ac:dyDescent="0.25">
      <c r="C55" s="4" t="s">
        <v>126</v>
      </c>
      <c r="E55" s="4">
        <f>1328.76+996.23</f>
        <v>2324.9899999999998</v>
      </c>
    </row>
    <row r="56" spans="1:10" ht="15" customHeight="1" x14ac:dyDescent="0.25">
      <c r="C56" s="4" t="s">
        <v>127</v>
      </c>
      <c r="E56" s="47">
        <f>E53+E55</f>
        <v>907097.35</v>
      </c>
    </row>
    <row r="57" spans="1:10" ht="15" customHeight="1" thickBot="1" x14ac:dyDescent="0.3"/>
    <row r="58" spans="1:10" ht="15" customHeight="1" x14ac:dyDescent="0.25">
      <c r="C58" s="40" t="s">
        <v>128</v>
      </c>
      <c r="D58" s="41"/>
      <c r="E58" s="46">
        <f>E53-E25-E22-E17-E10-E8-E6-E51-E12</f>
        <v>899612.60999999987</v>
      </c>
    </row>
    <row r="59" spans="1:10" ht="15" customHeight="1" thickBot="1" x14ac:dyDescent="0.3">
      <c r="C59" s="42" t="s">
        <v>129</v>
      </c>
      <c r="D59" s="43"/>
      <c r="E59" s="48">
        <f>E58*1.5%</f>
        <v>13494.189149999998</v>
      </c>
    </row>
    <row r="60" spans="1:10" ht="15" customHeight="1" x14ac:dyDescent="0.25">
      <c r="C60" s="40" t="s">
        <v>130</v>
      </c>
      <c r="D60" s="41"/>
      <c r="E60" s="46">
        <f>E53-E10-E8-E6</f>
        <v>902061.84</v>
      </c>
    </row>
    <row r="61" spans="1:10" ht="15" customHeight="1" x14ac:dyDescent="0.25">
      <c r="C61" s="44" t="s">
        <v>131</v>
      </c>
      <c r="D61" s="45"/>
      <c r="E61" s="49">
        <f>E60*0.65%</f>
        <v>5863.4019600000001</v>
      </c>
    </row>
    <row r="62" spans="1:10" ht="15" customHeight="1" x14ac:dyDescent="0.25">
      <c r="C62" s="44" t="s">
        <v>132</v>
      </c>
      <c r="D62" s="45"/>
      <c r="E62" s="49">
        <f>E60*3%</f>
        <v>27061.855199999998</v>
      </c>
    </row>
    <row r="63" spans="1:10" ht="15" customHeight="1" thickBot="1" x14ac:dyDescent="0.3">
      <c r="C63" s="42" t="s">
        <v>133</v>
      </c>
      <c r="D63" s="43"/>
      <c r="E63" s="48">
        <f>E60*1%</f>
        <v>9020.6183999999994</v>
      </c>
    </row>
  </sheetData>
  <sortState xmlns:xlrd2="http://schemas.microsoft.com/office/spreadsheetml/2017/richdata2" ref="A4:I52">
    <sortCondition ref="B4:B52"/>
  </sortState>
  <mergeCells count="2">
    <mergeCell ref="A1:J1"/>
    <mergeCell ref="A2:J2"/>
  </mergeCells>
  <pageMargins left="0.25" right="0.25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5"/>
  <sheetViews>
    <sheetView zoomScaleNormal="100" workbookViewId="0">
      <selection activeCell="A30" sqref="A30:H30"/>
    </sheetView>
  </sheetViews>
  <sheetFormatPr defaultColWidth="9.140625" defaultRowHeight="15" customHeight="1" x14ac:dyDescent="0.25"/>
  <cols>
    <col min="1" max="1" width="64.85546875" bestFit="1" customWidth="1"/>
    <col min="2" max="2" width="17.28515625" bestFit="1" customWidth="1"/>
    <col min="3" max="3" width="13.7109375" bestFit="1" customWidth="1"/>
    <col min="4" max="4" width="11.5703125" customWidth="1"/>
    <col min="5" max="5" width="13.140625" bestFit="1" customWidth="1"/>
    <col min="6" max="6" width="13.28515625" bestFit="1" customWidth="1"/>
    <col min="7" max="7" width="21" bestFit="1" customWidth="1"/>
    <col min="8" max="8" width="22.140625" bestFit="1" customWidth="1"/>
  </cols>
  <sheetData>
    <row r="1" spans="1:8" ht="15" customHeight="1" x14ac:dyDescent="0.25">
      <c r="A1" s="56" t="s">
        <v>27</v>
      </c>
      <c r="B1" s="57"/>
      <c r="C1" s="57"/>
      <c r="D1" s="57"/>
      <c r="E1" s="57"/>
      <c r="F1" s="57"/>
      <c r="G1" s="57"/>
      <c r="H1" s="58"/>
    </row>
    <row r="2" spans="1:8" x14ac:dyDescent="0.25">
      <c r="A2" s="59" t="s">
        <v>63</v>
      </c>
      <c r="B2" s="60"/>
      <c r="C2" s="60"/>
      <c r="D2" s="60"/>
      <c r="E2" s="60"/>
      <c r="F2" s="60"/>
      <c r="G2" s="60"/>
      <c r="H2" s="61"/>
    </row>
    <row r="3" spans="1:8" ht="15" customHeight="1" thickBot="1" x14ac:dyDescent="0.3">
      <c r="A3" s="62"/>
      <c r="B3" s="63"/>
      <c r="C3" s="63"/>
      <c r="D3" s="63"/>
      <c r="E3" s="63"/>
      <c r="F3" s="63"/>
      <c r="G3" s="63"/>
      <c r="H3" s="64"/>
    </row>
    <row r="4" spans="1:8" ht="21.75" thickBot="1" x14ac:dyDescent="0.3">
      <c r="A4" s="1" t="s">
        <v>17</v>
      </c>
      <c r="B4" s="2" t="s">
        <v>30</v>
      </c>
      <c r="C4" s="2" t="s">
        <v>8</v>
      </c>
      <c r="D4" s="2" t="s">
        <v>13</v>
      </c>
      <c r="E4" s="2" t="s">
        <v>24</v>
      </c>
      <c r="F4" s="2" t="s">
        <v>16</v>
      </c>
      <c r="G4" s="2" t="s">
        <v>11</v>
      </c>
      <c r="H4" s="3" t="s">
        <v>0</v>
      </c>
    </row>
    <row r="5" spans="1:8" ht="20.100000000000001" customHeight="1" x14ac:dyDescent="0.25">
      <c r="A5" s="16" t="s">
        <v>6</v>
      </c>
      <c r="B5" s="16" t="s">
        <v>77</v>
      </c>
      <c r="C5" s="17">
        <v>44421</v>
      </c>
      <c r="D5" s="17">
        <v>44446</v>
      </c>
      <c r="E5" s="18">
        <v>2357.62</v>
      </c>
      <c r="F5" s="18">
        <v>2212.63</v>
      </c>
      <c r="G5" s="17">
        <v>44431</v>
      </c>
      <c r="H5" s="18">
        <v>2212.63</v>
      </c>
    </row>
    <row r="6" spans="1:8" ht="20.100000000000001" customHeight="1" x14ac:dyDescent="0.25">
      <c r="A6" s="16" t="s">
        <v>6</v>
      </c>
      <c r="B6" s="16" t="s">
        <v>78</v>
      </c>
      <c r="C6" s="17">
        <v>44421</v>
      </c>
      <c r="D6" s="17">
        <v>44446</v>
      </c>
      <c r="E6" s="18">
        <v>2106.1999999999998</v>
      </c>
      <c r="F6" s="18">
        <v>1976.67</v>
      </c>
      <c r="G6" s="17">
        <v>44431</v>
      </c>
      <c r="H6" s="18">
        <v>1976.67</v>
      </c>
    </row>
    <row r="7" spans="1:8" ht="20.100000000000001" customHeight="1" x14ac:dyDescent="0.25">
      <c r="A7" s="16" t="s">
        <v>6</v>
      </c>
      <c r="B7" s="16" t="s">
        <v>79</v>
      </c>
      <c r="C7" s="17">
        <v>44421</v>
      </c>
      <c r="D7" s="17">
        <v>44446</v>
      </c>
      <c r="E7" s="18">
        <v>12747.36</v>
      </c>
      <c r="F7" s="18">
        <v>11963.4</v>
      </c>
      <c r="G7" s="17">
        <v>44431</v>
      </c>
      <c r="H7" s="18">
        <v>11963.4</v>
      </c>
    </row>
    <row r="8" spans="1:8" ht="20.100000000000001" customHeight="1" x14ac:dyDescent="0.25">
      <c r="A8" s="16" t="s">
        <v>14</v>
      </c>
      <c r="B8" s="16" t="s">
        <v>80</v>
      </c>
      <c r="C8" s="17">
        <v>44421</v>
      </c>
      <c r="D8" s="17">
        <v>44438</v>
      </c>
      <c r="E8" s="18">
        <v>2966.67</v>
      </c>
      <c r="F8" s="18">
        <v>2784.22</v>
      </c>
      <c r="G8" s="17">
        <v>44431</v>
      </c>
      <c r="H8" s="18">
        <v>2784.22</v>
      </c>
    </row>
    <row r="9" spans="1:8" ht="20.100000000000001" customHeight="1" x14ac:dyDescent="0.25">
      <c r="A9" s="16" t="s">
        <v>81</v>
      </c>
      <c r="B9" s="16" t="s">
        <v>82</v>
      </c>
      <c r="C9" s="17">
        <v>44421</v>
      </c>
      <c r="D9" s="17">
        <v>44449</v>
      </c>
      <c r="E9" s="18">
        <v>861.09</v>
      </c>
      <c r="F9" s="18">
        <v>808.13</v>
      </c>
      <c r="G9" s="17">
        <v>44439</v>
      </c>
      <c r="H9" s="18">
        <v>808.13</v>
      </c>
    </row>
    <row r="10" spans="1:8" ht="20.100000000000001" customHeight="1" x14ac:dyDescent="0.25">
      <c r="A10" s="16" t="s">
        <v>83</v>
      </c>
      <c r="B10" s="16" t="s">
        <v>84</v>
      </c>
      <c r="C10" s="17">
        <v>44421</v>
      </c>
      <c r="D10" s="17">
        <v>44449</v>
      </c>
      <c r="E10" s="18">
        <v>1045.6099999999999</v>
      </c>
      <c r="F10" s="18">
        <v>981.3</v>
      </c>
      <c r="G10" s="17">
        <v>44439</v>
      </c>
      <c r="H10" s="18">
        <v>981.31</v>
      </c>
    </row>
    <row r="11" spans="1:8" ht="20.100000000000001" customHeight="1" x14ac:dyDescent="0.25">
      <c r="A11" s="16" t="s">
        <v>25</v>
      </c>
      <c r="B11" s="16" t="s">
        <v>85</v>
      </c>
      <c r="C11" s="17">
        <v>44418</v>
      </c>
      <c r="D11" s="17">
        <v>44433</v>
      </c>
      <c r="E11" s="18">
        <v>1331.97</v>
      </c>
      <c r="F11" s="18">
        <v>1250.05</v>
      </c>
      <c r="G11" s="17">
        <v>44433</v>
      </c>
      <c r="H11" s="18">
        <v>1250.05</v>
      </c>
    </row>
    <row r="12" spans="1:8" ht="20.100000000000001" customHeight="1" x14ac:dyDescent="0.25">
      <c r="A12" s="16" t="s">
        <v>87</v>
      </c>
      <c r="B12" s="16" t="s">
        <v>88</v>
      </c>
      <c r="C12" s="17">
        <v>44418</v>
      </c>
      <c r="D12" s="17">
        <v>44438</v>
      </c>
      <c r="E12" s="18">
        <v>3750</v>
      </c>
      <c r="F12" s="18">
        <v>3519.37</v>
      </c>
      <c r="G12" s="17">
        <v>44438</v>
      </c>
      <c r="H12" s="18">
        <v>3519.37</v>
      </c>
    </row>
    <row r="13" spans="1:8" ht="20.100000000000001" customHeight="1" x14ac:dyDescent="0.25">
      <c r="A13" s="16" t="s">
        <v>35</v>
      </c>
      <c r="B13" s="16" t="s">
        <v>91</v>
      </c>
      <c r="C13" s="17">
        <v>44417</v>
      </c>
      <c r="D13" s="17">
        <v>44427</v>
      </c>
      <c r="E13" s="18">
        <v>8477.1299999999992</v>
      </c>
      <c r="F13" s="18">
        <v>7955.79</v>
      </c>
      <c r="G13" s="17">
        <v>44438</v>
      </c>
      <c r="H13" s="18">
        <v>7955.79</v>
      </c>
    </row>
    <row r="14" spans="1:8" ht="20.100000000000001" customHeight="1" x14ac:dyDescent="0.25">
      <c r="A14" s="16" t="s">
        <v>35</v>
      </c>
      <c r="B14" s="16" t="s">
        <v>92</v>
      </c>
      <c r="C14" s="17">
        <v>44417</v>
      </c>
      <c r="D14" s="17">
        <v>44427</v>
      </c>
      <c r="E14" s="18">
        <v>579.78</v>
      </c>
      <c r="F14" s="18">
        <v>552.82000000000005</v>
      </c>
      <c r="G14" s="17">
        <v>44438</v>
      </c>
      <c r="H14" s="18">
        <v>552.82000000000005</v>
      </c>
    </row>
    <row r="15" spans="1:8" ht="20.100000000000001" customHeight="1" x14ac:dyDescent="0.25">
      <c r="A15" s="16" t="s">
        <v>20</v>
      </c>
      <c r="B15" s="16" t="s">
        <v>98</v>
      </c>
      <c r="C15" s="17">
        <v>44417</v>
      </c>
      <c r="D15" s="17">
        <v>44432</v>
      </c>
      <c r="E15" s="18">
        <v>3415.42</v>
      </c>
      <c r="F15" s="18">
        <v>3205.38</v>
      </c>
      <c r="G15" s="17">
        <v>44433</v>
      </c>
      <c r="H15" s="18">
        <v>3205.38</v>
      </c>
    </row>
    <row r="16" spans="1:8" ht="20.100000000000001" customHeight="1" x14ac:dyDescent="0.25">
      <c r="A16" s="16" t="s">
        <v>20</v>
      </c>
      <c r="B16" s="16" t="s">
        <v>99</v>
      </c>
      <c r="C16" s="17">
        <v>44417</v>
      </c>
      <c r="D16" s="17">
        <v>44432</v>
      </c>
      <c r="E16" s="18">
        <v>122200.4</v>
      </c>
      <c r="F16" s="18">
        <v>114685.08</v>
      </c>
      <c r="G16" s="17">
        <v>44433</v>
      </c>
      <c r="H16" s="18">
        <v>114685.08</v>
      </c>
    </row>
    <row r="17" spans="1:9" s="8" customFormat="1" ht="20.100000000000001" customHeight="1" x14ac:dyDescent="0.25">
      <c r="A17" s="9" t="s">
        <v>19</v>
      </c>
      <c r="B17" s="9" t="s">
        <v>100</v>
      </c>
      <c r="C17" s="10">
        <v>44417</v>
      </c>
      <c r="D17" s="10">
        <v>44432</v>
      </c>
      <c r="E17" s="11">
        <v>490.93</v>
      </c>
      <c r="F17" s="11">
        <v>468.1</v>
      </c>
      <c r="G17" s="10">
        <v>44421</v>
      </c>
      <c r="H17" s="11">
        <v>468.1</v>
      </c>
    </row>
    <row r="18" spans="1:9" s="8" customFormat="1" ht="20.100000000000001" customHeight="1" x14ac:dyDescent="0.25">
      <c r="A18" s="9" t="s">
        <v>19</v>
      </c>
      <c r="B18" s="9" t="s">
        <v>101</v>
      </c>
      <c r="C18" s="10">
        <v>44417</v>
      </c>
      <c r="D18" s="10">
        <v>44432</v>
      </c>
      <c r="E18" s="11">
        <v>3691.63</v>
      </c>
      <c r="F18" s="11">
        <v>3464.59</v>
      </c>
      <c r="G18" s="10">
        <v>44421</v>
      </c>
      <c r="H18" s="11">
        <v>3464.59</v>
      </c>
    </row>
    <row r="19" spans="1:9" s="8" customFormat="1" ht="20.100000000000001" customHeight="1" x14ac:dyDescent="0.25">
      <c r="A19" s="9" t="s">
        <v>2</v>
      </c>
      <c r="B19" s="9" t="s">
        <v>102</v>
      </c>
      <c r="C19" s="10">
        <v>44417</v>
      </c>
      <c r="D19" s="10">
        <v>44438</v>
      </c>
      <c r="E19" s="11">
        <v>9625</v>
      </c>
      <c r="F19" s="11">
        <v>9033.06</v>
      </c>
      <c r="G19" s="10">
        <v>44433</v>
      </c>
      <c r="H19" s="11">
        <v>9033.06</v>
      </c>
    </row>
    <row r="20" spans="1:9" s="8" customFormat="1" ht="20.100000000000001" customHeight="1" x14ac:dyDescent="0.25">
      <c r="A20" s="9" t="s">
        <v>34</v>
      </c>
      <c r="B20" s="9" t="s">
        <v>104</v>
      </c>
      <c r="C20" s="10">
        <v>44417</v>
      </c>
      <c r="D20" s="10">
        <v>44432</v>
      </c>
      <c r="E20" s="11">
        <v>1082.9000000000001</v>
      </c>
      <c r="F20" s="11">
        <v>1016.3</v>
      </c>
      <c r="G20" s="10">
        <v>44433</v>
      </c>
      <c r="H20" s="11">
        <v>1016.31</v>
      </c>
      <c r="I20" s="65"/>
    </row>
    <row r="21" spans="1:9" s="8" customFormat="1" ht="20.100000000000001" customHeight="1" x14ac:dyDescent="0.25">
      <c r="A21" s="9" t="s">
        <v>33</v>
      </c>
      <c r="B21" s="9" t="s">
        <v>105</v>
      </c>
      <c r="C21" s="10">
        <v>44417</v>
      </c>
      <c r="D21" s="10">
        <v>44432</v>
      </c>
      <c r="E21" s="11">
        <v>1082.9000000000001</v>
      </c>
      <c r="F21" s="11">
        <v>1016.3</v>
      </c>
      <c r="G21" s="10">
        <v>44433</v>
      </c>
      <c r="H21" s="11">
        <v>1016.31</v>
      </c>
      <c r="I21" s="65"/>
    </row>
    <row r="22" spans="1:9" s="8" customFormat="1" ht="20.100000000000001" customHeight="1" x14ac:dyDescent="0.25">
      <c r="A22" s="9" t="s">
        <v>45</v>
      </c>
      <c r="B22" s="9" t="s">
        <v>106</v>
      </c>
      <c r="C22" s="10">
        <v>44414</v>
      </c>
      <c r="D22" s="10">
        <v>44424</v>
      </c>
      <c r="E22" s="11">
        <v>383.88</v>
      </c>
      <c r="F22" s="11">
        <v>366.02</v>
      </c>
      <c r="G22" s="10">
        <v>44428</v>
      </c>
      <c r="H22" s="11">
        <v>366.02</v>
      </c>
      <c r="I22" s="65"/>
    </row>
    <row r="23" spans="1:9" s="8" customFormat="1" ht="20.100000000000001" customHeight="1" x14ac:dyDescent="0.25">
      <c r="A23" s="9" t="s">
        <v>1</v>
      </c>
      <c r="B23" s="9" t="s">
        <v>107</v>
      </c>
      <c r="C23" s="10">
        <v>44414</v>
      </c>
      <c r="D23" s="10">
        <v>44431</v>
      </c>
      <c r="E23" s="11">
        <v>2044.71</v>
      </c>
      <c r="F23" s="11">
        <v>1918.96</v>
      </c>
      <c r="G23" s="10">
        <v>44419</v>
      </c>
      <c r="H23" s="11">
        <v>1918.96</v>
      </c>
      <c r="I23" s="65"/>
    </row>
    <row r="24" spans="1:9" s="8" customFormat="1" ht="20.100000000000001" customHeight="1" x14ac:dyDescent="0.25">
      <c r="A24" s="9" t="s">
        <v>41</v>
      </c>
      <c r="B24" s="9" t="s">
        <v>108</v>
      </c>
      <c r="C24" s="10">
        <v>44414</v>
      </c>
      <c r="D24" s="10">
        <v>44428</v>
      </c>
      <c r="E24" s="11">
        <v>2676.67</v>
      </c>
      <c r="F24" s="11">
        <v>2512.0500000000002</v>
      </c>
      <c r="G24" s="10">
        <v>44424</v>
      </c>
      <c r="H24" s="11">
        <v>2512.0500000000002</v>
      </c>
      <c r="I24" s="65"/>
    </row>
    <row r="25" spans="1:9" s="8" customFormat="1" ht="20.100000000000001" customHeight="1" x14ac:dyDescent="0.25">
      <c r="A25" s="9" t="s">
        <v>32</v>
      </c>
      <c r="B25" s="9" t="s">
        <v>109</v>
      </c>
      <c r="C25" s="10">
        <v>44414</v>
      </c>
      <c r="D25" s="10">
        <v>44442</v>
      </c>
      <c r="E25" s="11">
        <v>7167.53</v>
      </c>
      <c r="F25" s="11">
        <v>6726.72</v>
      </c>
      <c r="G25" s="10">
        <v>44424</v>
      </c>
      <c r="H25" s="11">
        <v>6726.73</v>
      </c>
      <c r="I25" s="65"/>
    </row>
    <row r="26" spans="1:9" s="8" customFormat="1" ht="20.100000000000001" customHeight="1" x14ac:dyDescent="0.25">
      <c r="A26" s="9" t="s">
        <v>42</v>
      </c>
      <c r="B26" s="9" t="s">
        <v>110</v>
      </c>
      <c r="C26" s="10">
        <v>44413</v>
      </c>
      <c r="D26" s="10">
        <v>44428</v>
      </c>
      <c r="E26" s="11">
        <v>1300</v>
      </c>
      <c r="F26" s="11">
        <v>1220.05</v>
      </c>
      <c r="G26" s="10">
        <v>44424</v>
      </c>
      <c r="H26" s="11">
        <v>1220.05</v>
      </c>
    </row>
    <row r="27" spans="1:9" s="8" customFormat="1" ht="20.100000000000001" customHeight="1" x14ac:dyDescent="0.25">
      <c r="A27" s="9" t="s">
        <v>42</v>
      </c>
      <c r="B27" s="9" t="s">
        <v>111</v>
      </c>
      <c r="C27" s="10">
        <v>44413</v>
      </c>
      <c r="D27" s="10">
        <v>44428</v>
      </c>
      <c r="E27" s="11">
        <v>12825.92</v>
      </c>
      <c r="F27" s="11">
        <v>12037.12</v>
      </c>
      <c r="G27" s="10">
        <v>44424</v>
      </c>
      <c r="H27" s="11">
        <v>12037.1</v>
      </c>
    </row>
    <row r="28" spans="1:9" s="8" customFormat="1" ht="20.100000000000001" customHeight="1" x14ac:dyDescent="0.25">
      <c r="A28" s="13" t="s">
        <v>44</v>
      </c>
      <c r="B28" s="13" t="s">
        <v>112</v>
      </c>
      <c r="C28" s="14">
        <v>44413</v>
      </c>
      <c r="D28" s="14">
        <v>44428</v>
      </c>
      <c r="E28" s="15">
        <v>228.5</v>
      </c>
      <c r="F28" s="15">
        <v>228.5</v>
      </c>
      <c r="G28" s="14">
        <v>44424</v>
      </c>
      <c r="H28" s="15">
        <v>228.5</v>
      </c>
    </row>
    <row r="29" spans="1:9" s="8" customFormat="1" ht="19.5" customHeight="1" x14ac:dyDescent="0.25">
      <c r="A29" s="9" t="s">
        <v>18</v>
      </c>
      <c r="B29" s="9" t="s">
        <v>113</v>
      </c>
      <c r="C29" s="10">
        <v>44411</v>
      </c>
      <c r="D29" s="10">
        <v>44426</v>
      </c>
      <c r="E29" s="11">
        <v>44800.99</v>
      </c>
      <c r="F29" s="11">
        <v>42045.73</v>
      </c>
      <c r="G29" s="10">
        <v>44425</v>
      </c>
      <c r="H29" s="11">
        <v>42045.73</v>
      </c>
    </row>
    <row r="30" spans="1:9" s="8" customFormat="1" ht="20.100000000000001" customHeight="1" x14ac:dyDescent="0.25">
      <c r="A30" s="13" t="s">
        <v>46</v>
      </c>
      <c r="B30" s="13" t="s">
        <v>115</v>
      </c>
      <c r="C30" s="14">
        <v>44411</v>
      </c>
      <c r="D30" s="14">
        <v>44426</v>
      </c>
      <c r="E30" s="15">
        <v>456.99</v>
      </c>
      <c r="F30" s="15">
        <v>456.99</v>
      </c>
      <c r="G30" s="14">
        <v>44419</v>
      </c>
      <c r="H30" s="15">
        <v>456.99</v>
      </c>
    </row>
    <row r="31" spans="1:9" s="8" customFormat="1" ht="20.100000000000001" customHeight="1" x14ac:dyDescent="0.25">
      <c r="A31" s="9" t="s">
        <v>65</v>
      </c>
      <c r="B31" s="9" t="s">
        <v>118</v>
      </c>
      <c r="C31" s="10">
        <v>44410</v>
      </c>
      <c r="D31" s="10">
        <v>44438</v>
      </c>
      <c r="E31" s="11">
        <v>14905.59</v>
      </c>
      <c r="F31" s="11">
        <v>13988.89</v>
      </c>
      <c r="G31" s="10">
        <v>44438</v>
      </c>
      <c r="H31" s="11">
        <v>13988.89</v>
      </c>
    </row>
    <row r="32" spans="1:9" s="8" customFormat="1" ht="20.100000000000001" customHeight="1" x14ac:dyDescent="0.25">
      <c r="A32" s="9" t="s">
        <v>40</v>
      </c>
      <c r="B32" s="9" t="s">
        <v>47</v>
      </c>
      <c r="C32" s="10">
        <v>44404</v>
      </c>
      <c r="D32" s="10">
        <v>44419</v>
      </c>
      <c r="E32" s="11">
        <v>9664.86</v>
      </c>
      <c r="F32" s="11">
        <v>9070.4699999999993</v>
      </c>
      <c r="G32" s="10">
        <v>44438</v>
      </c>
      <c r="H32" s="11">
        <v>9070.4699999999993</v>
      </c>
    </row>
    <row r="33" spans="1:8" s="8" customFormat="1" ht="20.100000000000001" customHeight="1" x14ac:dyDescent="0.25">
      <c r="A33" s="9" t="s">
        <v>31</v>
      </c>
      <c r="B33" s="9" t="s">
        <v>48</v>
      </c>
      <c r="C33" s="10">
        <v>44399</v>
      </c>
      <c r="D33" s="10">
        <v>44406</v>
      </c>
      <c r="E33" s="11">
        <v>6755.07</v>
      </c>
      <c r="F33" s="11">
        <v>6339.63</v>
      </c>
      <c r="G33" s="10">
        <v>44418</v>
      </c>
      <c r="H33" s="11">
        <v>6339.63</v>
      </c>
    </row>
    <row r="34" spans="1:8" s="8" customFormat="1" ht="20.100000000000001" customHeight="1" x14ac:dyDescent="0.25">
      <c r="A34" s="9" t="s">
        <v>5</v>
      </c>
      <c r="B34" s="9" t="s">
        <v>49</v>
      </c>
      <c r="C34" s="10">
        <v>44393</v>
      </c>
      <c r="D34" s="10">
        <v>44421</v>
      </c>
      <c r="E34" s="11">
        <v>6081.09</v>
      </c>
      <c r="F34" s="11">
        <v>5707.1</v>
      </c>
      <c r="G34" s="10">
        <v>44421</v>
      </c>
      <c r="H34" s="11">
        <v>5707.1</v>
      </c>
    </row>
    <row r="35" spans="1:8" s="8" customFormat="1" ht="20.100000000000001" customHeight="1" x14ac:dyDescent="0.25">
      <c r="A35" s="9" t="s">
        <v>5</v>
      </c>
      <c r="B35" s="9" t="s">
        <v>50</v>
      </c>
      <c r="C35" s="10">
        <v>44393</v>
      </c>
      <c r="D35" s="10">
        <v>44421</v>
      </c>
      <c r="E35" s="11">
        <v>4541.78</v>
      </c>
      <c r="F35" s="11">
        <v>4262.46</v>
      </c>
      <c r="G35" s="10">
        <v>44421</v>
      </c>
      <c r="H35" s="11">
        <v>4262.46</v>
      </c>
    </row>
    <row r="36" spans="1:8" s="8" customFormat="1" ht="20.100000000000001" customHeight="1" x14ac:dyDescent="0.25">
      <c r="A36" s="9" t="s">
        <v>23</v>
      </c>
      <c r="B36" s="9" t="s">
        <v>51</v>
      </c>
      <c r="C36" s="10">
        <v>44393</v>
      </c>
      <c r="D36" s="10">
        <v>44421</v>
      </c>
      <c r="E36" s="11">
        <v>3138.76</v>
      </c>
      <c r="F36" s="11">
        <v>2945.73</v>
      </c>
      <c r="G36" s="10">
        <v>44421</v>
      </c>
      <c r="H36" s="11">
        <v>2945.73</v>
      </c>
    </row>
    <row r="37" spans="1:8" s="8" customFormat="1" ht="20.100000000000001" customHeight="1" x14ac:dyDescent="0.25">
      <c r="A37" s="9" t="s">
        <v>28</v>
      </c>
      <c r="B37" s="9" t="s">
        <v>52</v>
      </c>
      <c r="C37" s="10">
        <v>44393</v>
      </c>
      <c r="D37" s="10">
        <v>44421</v>
      </c>
      <c r="E37" s="11">
        <v>5812.51</v>
      </c>
      <c r="F37" s="11">
        <v>5455.03</v>
      </c>
      <c r="G37" s="10">
        <v>44421</v>
      </c>
      <c r="H37" s="11">
        <v>5455.03</v>
      </c>
    </row>
    <row r="38" spans="1:8" s="8" customFormat="1" ht="20.100000000000001" customHeight="1" x14ac:dyDescent="0.25">
      <c r="A38" s="9" t="s">
        <v>39</v>
      </c>
      <c r="B38" s="9" t="s">
        <v>53</v>
      </c>
      <c r="C38" s="10">
        <v>44393</v>
      </c>
      <c r="D38" s="10">
        <v>44421</v>
      </c>
      <c r="E38" s="11">
        <v>2072.46</v>
      </c>
      <c r="F38" s="11">
        <v>1945.01</v>
      </c>
      <c r="G38" s="10">
        <v>44421</v>
      </c>
      <c r="H38" s="11">
        <v>1945.01</v>
      </c>
    </row>
    <row r="39" spans="1:8" s="8" customFormat="1" ht="20.100000000000001" customHeight="1" x14ac:dyDescent="0.25">
      <c r="A39" s="9" t="s">
        <v>12</v>
      </c>
      <c r="B39" s="9" t="s">
        <v>54</v>
      </c>
      <c r="C39" s="10">
        <v>44393</v>
      </c>
      <c r="D39" s="10">
        <v>44421</v>
      </c>
      <c r="E39" s="11">
        <v>5780.44</v>
      </c>
      <c r="F39" s="11">
        <v>5424.95</v>
      </c>
      <c r="G39" s="10">
        <v>44421</v>
      </c>
      <c r="H39" s="11">
        <v>5424.95</v>
      </c>
    </row>
    <row r="40" spans="1:8" s="8" customFormat="1" ht="20.100000000000001" customHeight="1" x14ac:dyDescent="0.25">
      <c r="A40" s="9" t="s">
        <v>22</v>
      </c>
      <c r="B40" s="9" t="s">
        <v>55</v>
      </c>
      <c r="C40" s="10">
        <v>44393</v>
      </c>
      <c r="D40" s="10">
        <v>44421</v>
      </c>
      <c r="E40" s="11">
        <v>300.64999999999998</v>
      </c>
      <c r="F40" s="11">
        <v>286.67</v>
      </c>
      <c r="G40" s="10">
        <v>44421</v>
      </c>
      <c r="H40" s="11">
        <v>286.67</v>
      </c>
    </row>
    <row r="41" spans="1:8" s="8" customFormat="1" ht="20.100000000000001" customHeight="1" x14ac:dyDescent="0.25">
      <c r="A41" s="9" t="s">
        <v>38</v>
      </c>
      <c r="B41" s="9" t="s">
        <v>56</v>
      </c>
      <c r="C41" s="10">
        <v>44391</v>
      </c>
      <c r="D41" s="10">
        <v>44406</v>
      </c>
      <c r="E41" s="11">
        <v>162831.97</v>
      </c>
      <c r="F41" s="11">
        <v>152817.79999999999</v>
      </c>
      <c r="G41" s="10">
        <v>44411</v>
      </c>
      <c r="H41" s="11">
        <v>152817.79999999999</v>
      </c>
    </row>
    <row r="42" spans="1:8" s="8" customFormat="1" ht="20.100000000000001" customHeight="1" x14ac:dyDescent="0.25">
      <c r="A42" s="9" t="s">
        <v>9</v>
      </c>
      <c r="B42" s="9" t="s">
        <v>57</v>
      </c>
      <c r="C42" s="10">
        <v>44389</v>
      </c>
      <c r="D42" s="10">
        <v>44419</v>
      </c>
      <c r="E42" s="11">
        <v>154942.85</v>
      </c>
      <c r="F42" s="11">
        <v>145413.85999999999</v>
      </c>
      <c r="G42" s="10">
        <v>44424</v>
      </c>
      <c r="H42" s="11">
        <v>145413.85999999999</v>
      </c>
    </row>
    <row r="43" spans="1:8" s="8" customFormat="1" ht="20.100000000000001" customHeight="1" x14ac:dyDescent="0.25">
      <c r="A43" s="9" t="s">
        <v>15</v>
      </c>
      <c r="B43" s="9" t="s">
        <v>58</v>
      </c>
      <c r="C43" s="10">
        <v>44386</v>
      </c>
      <c r="D43" s="10">
        <v>44406</v>
      </c>
      <c r="E43" s="11">
        <v>9239.24</v>
      </c>
      <c r="F43" s="11">
        <v>8671.02</v>
      </c>
      <c r="G43" s="10">
        <v>44434</v>
      </c>
      <c r="H43" s="11">
        <v>8671.02</v>
      </c>
    </row>
    <row r="44" spans="1:8" s="8" customFormat="1" ht="20.100000000000001" customHeight="1" x14ac:dyDescent="0.25">
      <c r="A44" s="9" t="s">
        <v>21</v>
      </c>
      <c r="B44" s="9" t="s">
        <v>59</v>
      </c>
      <c r="C44" s="10">
        <v>44386</v>
      </c>
      <c r="D44" s="10">
        <v>44393</v>
      </c>
      <c r="E44" s="11">
        <v>35701.01</v>
      </c>
      <c r="F44" s="11">
        <v>33505.39</v>
      </c>
      <c r="G44" s="10">
        <v>44413</v>
      </c>
      <c r="H44" s="11">
        <v>33505.39</v>
      </c>
    </row>
    <row r="45" spans="1:8" s="12" customFormat="1" ht="19.5" customHeight="1" x14ac:dyDescent="0.25">
      <c r="A45" s="9" t="s">
        <v>3</v>
      </c>
      <c r="B45" s="9" t="s">
        <v>60</v>
      </c>
      <c r="C45" s="10">
        <v>44383</v>
      </c>
      <c r="D45" s="10">
        <v>44413</v>
      </c>
      <c r="E45" s="11">
        <v>74814.210000000006</v>
      </c>
      <c r="F45" s="11">
        <v>66472.429999999993</v>
      </c>
      <c r="G45" s="10">
        <v>44417</v>
      </c>
      <c r="H45" s="11">
        <v>66472.429999999993</v>
      </c>
    </row>
    <row r="46" spans="1:8" s="12" customFormat="1" ht="19.5" customHeight="1" x14ac:dyDescent="0.25">
      <c r="A46" s="9" t="s">
        <v>36</v>
      </c>
      <c r="B46" s="9" t="s">
        <v>61</v>
      </c>
      <c r="C46" s="10">
        <v>44382</v>
      </c>
      <c r="D46" s="10">
        <v>44424</v>
      </c>
      <c r="E46" s="11">
        <v>1192.8900000000001</v>
      </c>
      <c r="F46" s="11">
        <v>1119.53</v>
      </c>
      <c r="G46" s="10">
        <v>44420</v>
      </c>
      <c r="H46" s="11">
        <v>1119.53</v>
      </c>
    </row>
    <row r="47" spans="1:8" s="12" customFormat="1" ht="19.5" customHeight="1" x14ac:dyDescent="0.25">
      <c r="A47" s="9" t="s">
        <v>18</v>
      </c>
      <c r="B47" s="9" t="s">
        <v>119</v>
      </c>
      <c r="C47" s="10">
        <v>44363</v>
      </c>
      <c r="D47" s="10">
        <v>44378</v>
      </c>
      <c r="E47" s="11">
        <v>11850.2</v>
      </c>
      <c r="F47" s="11">
        <v>11121.41</v>
      </c>
      <c r="G47" s="10">
        <v>44425</v>
      </c>
      <c r="H47" s="11">
        <v>11121.42</v>
      </c>
    </row>
    <row r="48" spans="1:8" s="12" customFormat="1" ht="19.5" customHeight="1" x14ac:dyDescent="0.25">
      <c r="A48" s="9" t="s">
        <v>40</v>
      </c>
      <c r="B48" s="9" t="s">
        <v>120</v>
      </c>
      <c r="C48" s="10">
        <v>44362</v>
      </c>
      <c r="D48" s="10">
        <v>44377</v>
      </c>
      <c r="E48" s="11">
        <v>14374.76</v>
      </c>
      <c r="F48" s="11">
        <v>13490.71</v>
      </c>
      <c r="G48" s="10">
        <v>44438</v>
      </c>
      <c r="H48" s="11">
        <v>13490.71</v>
      </c>
    </row>
    <row r="49" spans="1:8" s="12" customFormat="1" ht="19.5" customHeight="1" x14ac:dyDescent="0.25">
      <c r="A49" s="9" t="s">
        <v>15</v>
      </c>
      <c r="B49" s="9" t="s">
        <v>121</v>
      </c>
      <c r="C49" s="10">
        <v>44349</v>
      </c>
      <c r="D49" s="10">
        <v>44369</v>
      </c>
      <c r="E49" s="11">
        <v>8459.14</v>
      </c>
      <c r="F49" s="11">
        <v>7938.91</v>
      </c>
      <c r="G49" s="10">
        <v>44434</v>
      </c>
      <c r="H49" s="11">
        <v>7938.91</v>
      </c>
    </row>
    <row r="50" spans="1:8" s="7" customFormat="1" ht="19.5" customHeight="1" x14ac:dyDescent="0.25">
      <c r="A50" s="16" t="s">
        <v>40</v>
      </c>
      <c r="B50" s="16" t="s">
        <v>122</v>
      </c>
      <c r="C50" s="17">
        <v>44330</v>
      </c>
      <c r="D50" s="17">
        <v>44347</v>
      </c>
      <c r="E50" s="18">
        <v>17965.740000000002</v>
      </c>
      <c r="F50" s="18">
        <v>16860.84</v>
      </c>
      <c r="G50" s="17">
        <v>44438</v>
      </c>
      <c r="H50" s="18">
        <v>16860.849999999999</v>
      </c>
    </row>
    <row r="51" spans="1:8" s="7" customFormat="1" ht="19.5" customHeight="1" x14ac:dyDescent="0.25">
      <c r="A51" s="16" t="s">
        <v>81</v>
      </c>
      <c r="B51" s="16" t="s">
        <v>123</v>
      </c>
      <c r="C51" s="17">
        <v>44271</v>
      </c>
      <c r="D51" s="17">
        <v>44301</v>
      </c>
      <c r="E51" s="18">
        <v>1169.0999999999999</v>
      </c>
      <c r="F51" s="18">
        <v>1097.2</v>
      </c>
      <c r="G51" s="17">
        <v>44439</v>
      </c>
      <c r="H51" s="18">
        <v>1097.2</v>
      </c>
    </row>
    <row r="52" spans="1:8" ht="13.5" customHeight="1" x14ac:dyDescent="0.25">
      <c r="E52" s="5">
        <v>839097.18</v>
      </c>
      <c r="F52" s="5">
        <v>784009.74999999977</v>
      </c>
      <c r="H52" s="5">
        <v>784000.44999999984</v>
      </c>
    </row>
    <row r="55" spans="1:8" ht="15" customHeight="1" x14ac:dyDescent="0.25">
      <c r="F55" s="6"/>
    </row>
  </sheetData>
  <sortState xmlns:xlrd2="http://schemas.microsoft.com/office/spreadsheetml/2017/richdata2" ref="A5:H50">
    <sortCondition ref="G5:G50"/>
  </sortState>
  <mergeCells count="4">
    <mergeCell ref="A1:H1"/>
    <mergeCell ref="A2:H2"/>
    <mergeCell ref="A3:H3"/>
    <mergeCell ref="I20:I25"/>
  </mergeCells>
  <pageMargins left="0.511811024" right="0.511811024" top="0.78740157499999996" bottom="0.78740157499999996" header="0.31496062000000002" footer="0.31496062000000002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Emitidas</vt:lpstr>
      <vt:lpstr>Recebidas</vt:lpstr>
    </vt:vector>
  </TitlesOfParts>
  <Company>Facil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marco.beber</dc:creator>
  <cp:lastModifiedBy>Eduardo Macedo</cp:lastModifiedBy>
  <cp:lastPrinted>2021-09-14T11:13:29Z</cp:lastPrinted>
  <dcterms:created xsi:type="dcterms:W3CDTF">2012-07-23T17:16:24Z</dcterms:created>
  <dcterms:modified xsi:type="dcterms:W3CDTF">2021-09-14T11:13:33Z</dcterms:modified>
</cp:coreProperties>
</file>