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asta U\Eduardo.Macedo\Borges\2021\09\"/>
    </mc:Choice>
  </mc:AlternateContent>
  <xr:revisionPtr revIDLastSave="0" documentId="13_ncr:1_{F46657B3-7690-4CE8-AA70-AB4225A023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itidas" sheetId="1" r:id="rId1"/>
    <sheet name="Recebidas" sheetId="2" r:id="rId2"/>
  </sheets>
  <calcPr calcId="191029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  <c r="F60" i="1"/>
  <c r="F59" i="1"/>
  <c r="F58" i="1"/>
  <c r="F57" i="1"/>
  <c r="F56" i="1"/>
  <c r="F55" i="1"/>
  <c r="J51" i="1"/>
  <c r="J50" i="1"/>
  <c r="J49" i="1"/>
  <c r="J46" i="1"/>
  <c r="J42" i="1"/>
  <c r="J41" i="1"/>
  <c r="J35" i="1"/>
  <c r="J34" i="1"/>
  <c r="J33" i="1"/>
  <c r="J32" i="1"/>
  <c r="J22" i="1"/>
  <c r="J20" i="1"/>
  <c r="J19" i="1"/>
  <c r="J18" i="1"/>
  <c r="J17" i="1"/>
  <c r="J16" i="1"/>
  <c r="J15" i="1"/>
  <c r="J12" i="1"/>
  <c r="J7" i="1"/>
  <c r="J6" i="1"/>
  <c r="J5" i="1"/>
  <c r="J8" i="1"/>
  <c r="J9" i="1"/>
  <c r="J10" i="1"/>
  <c r="J11" i="1"/>
  <c r="J13" i="1"/>
  <c r="J14" i="1"/>
  <c r="J21" i="1"/>
  <c r="J23" i="1"/>
  <c r="J24" i="1"/>
  <c r="J25" i="1"/>
  <c r="J26" i="1"/>
  <c r="J27" i="1"/>
  <c r="J28" i="1"/>
  <c r="J29" i="1"/>
  <c r="J30" i="1"/>
  <c r="J31" i="1"/>
  <c r="J36" i="1"/>
  <c r="J37" i="1"/>
  <c r="J38" i="1"/>
  <c r="J39" i="1"/>
  <c r="J40" i="1"/>
  <c r="J43" i="1"/>
  <c r="J44" i="1"/>
  <c r="J45" i="1"/>
  <c r="J47" i="1"/>
  <c r="J48" i="1"/>
  <c r="J4" i="1"/>
  <c r="H55" i="2"/>
  <c r="F55" i="2"/>
  <c r="E55" i="2"/>
  <c r="E52" i="1" l="1"/>
  <c r="F52" i="1"/>
  <c r="G52" i="1"/>
  <c r="I52" i="1"/>
</calcChain>
</file>

<file path=xl/sharedStrings.xml><?xml version="1.0" encoding="utf-8"?>
<sst xmlns="http://schemas.openxmlformats.org/spreadsheetml/2006/main" count="225" uniqueCount="131">
  <si>
    <t>Valor líquido Recebido</t>
  </si>
  <si>
    <t>Rodeio Bonito Hidrelétrica Ltda</t>
  </si>
  <si>
    <t>Norte Energia S.A</t>
  </si>
  <si>
    <t>SANTO ANTÔNIO ENERGIA S.A.</t>
  </si>
  <si>
    <t>Saldo</t>
  </si>
  <si>
    <t>Moinho S/A</t>
  </si>
  <si>
    <t>Energética Barra Grande S.A - BAESA</t>
  </si>
  <si>
    <t>Goiás Transmissão S.A.</t>
  </si>
  <si>
    <t>Data Emissão</t>
  </si>
  <si>
    <t>Consórcio Estreito Energia - CESTE (Consórcio)</t>
  </si>
  <si>
    <t>MGE Transmissão S/A</t>
  </si>
  <si>
    <t>Data do Recebimento</t>
  </si>
  <si>
    <t>Santa Laura S/A</t>
  </si>
  <si>
    <t>Vencimento</t>
  </si>
  <si>
    <t>Campos Novos Energia S.A. - ENERCAN</t>
  </si>
  <si>
    <t>Global Collect do Brasil Soluções de Pagamentos Ltda</t>
  </si>
  <si>
    <t>Valor Líquido</t>
  </si>
  <si>
    <t>Cliente</t>
  </si>
  <si>
    <t>Consórcio Empreendedor Baixo Iguaçu</t>
  </si>
  <si>
    <t>CERAN - Companhia Energética Rio das Antas</t>
  </si>
  <si>
    <t>Foz do Chapecó Energia S.A.</t>
  </si>
  <si>
    <t>Consórcio Machadinho</t>
  </si>
  <si>
    <t>Santa Rosa S/A</t>
  </si>
  <si>
    <t>Passos Maia Energética S/A</t>
  </si>
  <si>
    <t>Valor Título</t>
  </si>
  <si>
    <t>Santa Fé Energética S.A.</t>
  </si>
  <si>
    <t xml:space="preserve">Relatório de Notas Emitidas </t>
  </si>
  <si>
    <t xml:space="preserve">Relatório de Notas Recebidas </t>
  </si>
  <si>
    <t>STATKRAFT ENERGIAS RENOVAVEIS S/A</t>
  </si>
  <si>
    <t>nº da  Nota</t>
  </si>
  <si>
    <t>Nº da Nota Fiscal</t>
  </si>
  <si>
    <t>Serra do Facão Energia S.A.</t>
  </si>
  <si>
    <t>UTE GNA I GERACAO DE ENERGIA S.A</t>
  </si>
  <si>
    <t>ITÁ ENERGETICA S/A</t>
  </si>
  <si>
    <t>CONSÓRCIO ITÁ</t>
  </si>
  <si>
    <t>Empresa de Energia São Manoel S.A.</t>
  </si>
  <si>
    <t>UNIASSELVI – SOCIEDADE EDUCACIONAL LEONARDO DA VINCI S/S LTDA</t>
  </si>
  <si>
    <t>Total geral:</t>
  </si>
  <si>
    <t>COMPANHIA ENERGÉTICA SINOP S/A - MATRIZ</t>
  </si>
  <si>
    <t>STATKRAFT ENERGIAS RENOVÁVEIS S.A</t>
  </si>
  <si>
    <t>São Roque Energética S.A.</t>
  </si>
  <si>
    <t>UTE GNA II GERAÇÃO DE ENERGIA S.A.</t>
  </si>
  <si>
    <t>Energética Águas da Pedra S/A</t>
  </si>
  <si>
    <t>OESTE ENERGIA INVESTIMENTOS E PARTICIPACOES</t>
  </si>
  <si>
    <t>L.D.Q.S.P.E. GERACAO DE ENERGIA E PARTICIPACOES LTDA.</t>
  </si>
  <si>
    <t>Ônix Geração de Energia S.A.</t>
  </si>
  <si>
    <t>Votorantim Cimentos Ltda.</t>
  </si>
  <si>
    <t>ASSU SOL GERACAO DE ENERGIA SPE AS</t>
  </si>
  <si>
    <t>Oslo III S.A.</t>
  </si>
  <si>
    <t>NFe: 004888</t>
  </si>
  <si>
    <t>INFINITO ENERGY INVESTIMENTOS E PARTICIPAÇÕES S/A</t>
  </si>
  <si>
    <t>NFe: 004887</t>
  </si>
  <si>
    <t>NFe: 004884</t>
  </si>
  <si>
    <t>NFe: 004885</t>
  </si>
  <si>
    <t>NFe: 004886</t>
  </si>
  <si>
    <t>NFe: 004883</t>
  </si>
  <si>
    <t>NFe: 004882</t>
  </si>
  <si>
    <t>NFe: 004880</t>
  </si>
  <si>
    <t>NFe: 004879</t>
  </si>
  <si>
    <t>NFe: 004871</t>
  </si>
  <si>
    <t>NFe: 004868</t>
  </si>
  <si>
    <t>NFe: 004869</t>
  </si>
  <si>
    <t>NFe: 004855</t>
  </si>
  <si>
    <t>NFe: 004856</t>
  </si>
  <si>
    <t>NFe: 004857</t>
  </si>
  <si>
    <t>NFe: 004858</t>
  </si>
  <si>
    <t>NFe: 004859</t>
  </si>
  <si>
    <t>NFe: 004865</t>
  </si>
  <si>
    <t>NFe: 004842</t>
  </si>
  <si>
    <t>Lucent Renewables LTD</t>
  </si>
  <si>
    <t>Setembro 2021.</t>
  </si>
  <si>
    <t>NFe: 004937</t>
  </si>
  <si>
    <t>Consórcio UHE Baguari</t>
  </si>
  <si>
    <t>NFe: 004938</t>
  </si>
  <si>
    <t>NFe: 004936</t>
  </si>
  <si>
    <t>NFe: 004934</t>
  </si>
  <si>
    <t>NFe: 004935</t>
  </si>
  <si>
    <t>NFe: 004933</t>
  </si>
  <si>
    <t>NFe: 004932</t>
  </si>
  <si>
    <t>NFe: 004931</t>
  </si>
  <si>
    <t>NFe: 004930</t>
  </si>
  <si>
    <t>NFe: 004929</t>
  </si>
  <si>
    <t>NFe: 004927</t>
  </si>
  <si>
    <t>NFe: 004928</t>
  </si>
  <si>
    <t>NFe: 004923</t>
  </si>
  <si>
    <t>NFe: 004924</t>
  </si>
  <si>
    <t>NFe: 004925</t>
  </si>
  <si>
    <t>NFe: 004920</t>
  </si>
  <si>
    <t>NFe: 004921</t>
  </si>
  <si>
    <t>NFe: 004922</t>
  </si>
  <si>
    <t>NFe: 004915</t>
  </si>
  <si>
    <t>NFe: 004916</t>
  </si>
  <si>
    <t>NFe: 004917</t>
  </si>
  <si>
    <t>NFe: 004918</t>
  </si>
  <si>
    <t>NFe: 004919</t>
  </si>
  <si>
    <t>EDP - Energias do Brasil S.A.</t>
  </si>
  <si>
    <t>NFe: 004910</t>
  </si>
  <si>
    <t>NFe: 004911</t>
  </si>
  <si>
    <t>NFe: 004912</t>
  </si>
  <si>
    <t>NFe: 004913</t>
  </si>
  <si>
    <t>NFe: 004914</t>
  </si>
  <si>
    <t>NFe: 004908</t>
  </si>
  <si>
    <t>NFe: 004909</t>
  </si>
  <si>
    <t>NFe: 004900</t>
  </si>
  <si>
    <t>NFe: 004901</t>
  </si>
  <si>
    <t>NFe: 004902</t>
  </si>
  <si>
    <t>NFe: 004903</t>
  </si>
  <si>
    <t>NFe: 004904</t>
  </si>
  <si>
    <t>NFe: 004905</t>
  </si>
  <si>
    <t>NFe: 004906</t>
  </si>
  <si>
    <t>NFe: 004907</t>
  </si>
  <si>
    <t>NFe: 004899</t>
  </si>
  <si>
    <t>NFe: 004897</t>
  </si>
  <si>
    <t>NFe: 004898</t>
  </si>
  <si>
    <t>NFe: 004895</t>
  </si>
  <si>
    <t>NFe: 004896</t>
  </si>
  <si>
    <t>NFe: 004894</t>
  </si>
  <si>
    <t>NFe: 004891</t>
  </si>
  <si>
    <t>NFe: 004892</t>
  </si>
  <si>
    <t>NFe: 004893</t>
  </si>
  <si>
    <t>NFe: 004890</t>
  </si>
  <si>
    <t>NFe: 004828</t>
  </si>
  <si>
    <t>NFe: 004827</t>
  </si>
  <si>
    <t>NFe: 004826</t>
  </si>
  <si>
    <t>%RET</t>
  </si>
  <si>
    <t>BASE IRRF 1,50%</t>
  </si>
  <si>
    <t>IRRF 1,50%</t>
  </si>
  <si>
    <t>BASE 4,65%</t>
  </si>
  <si>
    <t>PIS 0,65%</t>
  </si>
  <si>
    <t>COFINS 3%</t>
  </si>
  <si>
    <t>CSL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</si>
</sst>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</numFmts>
  <fonts count="16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8"/>
      <color rgb="FF000000"/>
      <name val="Verdana"/>
      <family val="2"/>
    </font>
    <font>
      <b/>
      <sz val="8"/>
      <color rgb="FF00B0F0"/>
      <name val="Arial"/>
      <family val="2"/>
    </font>
    <font>
      <sz val="11"/>
      <color theme="9" tint="-0.499984740745262"/>
      <name val="Calibri"/>
      <family val="2"/>
    </font>
    <font>
      <b/>
      <sz val="12"/>
      <color rgb="FF00B0F0"/>
      <name val="Verdana"/>
      <family val="2"/>
    </font>
    <font>
      <b/>
      <sz val="12"/>
      <color rgb="FFFF0000"/>
      <name val="Verdana"/>
      <family val="2"/>
    </font>
    <font>
      <sz val="8"/>
      <color rgb="FFFF0000"/>
      <name val="Arial"/>
      <family val="2"/>
    </font>
    <font>
      <sz val="8"/>
      <color rgb="FF000000"/>
      <name val="Verdana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8"/>
      <color rgb="FF000000"/>
      <name val="Verdana"/>
    </font>
    <font>
      <sz val="10"/>
      <name val="Arial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1"/>
    <xf numFmtId="9" fontId="1" fillId="0" borderId="0">
      <alignment vertical="center"/>
    </xf>
    <xf numFmtId="44" fontId="1" fillId="0" borderId="0">
      <alignment vertical="center"/>
    </xf>
    <xf numFmtId="42" fontId="1" fillId="0" borderId="0">
      <alignment vertical="center"/>
    </xf>
    <xf numFmtId="43" fontId="1" fillId="0" borderId="0">
      <alignment vertical="center"/>
    </xf>
    <xf numFmtId="41" fontId="1" fillId="0" borderId="0">
      <alignment vertical="center"/>
    </xf>
    <xf numFmtId="9" fontId="9" fillId="0" borderId="1">
      <alignment vertical="center"/>
    </xf>
    <xf numFmtId="165" fontId="9" fillId="0" borderId="1">
      <alignment vertical="center"/>
    </xf>
    <xf numFmtId="164" fontId="9" fillId="0" borderId="1">
      <alignment vertical="center"/>
    </xf>
    <xf numFmtId="43" fontId="9" fillId="0" borderId="1">
      <alignment vertical="center"/>
    </xf>
    <xf numFmtId="41" fontId="9" fillId="0" borderId="1">
      <alignment vertical="center"/>
    </xf>
    <xf numFmtId="43" fontId="14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</cellStyleXfs>
  <cellXfs count="52">
    <xf numFmtId="0" fontId="0" fillId="0" borderId="1" xfId="0"/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 wrapText="1"/>
    </xf>
    <xf numFmtId="0" fontId="2" fillId="2" borderId="15" xfId="0" applyNumberFormat="1" applyFont="1" applyFill="1" applyBorder="1" applyAlignment="1">
      <alignment horizontal="center" vertical="center" wrapText="1"/>
    </xf>
    <xf numFmtId="0" fontId="2" fillId="2" borderId="16" xfId="0" applyNumberFormat="1" applyFont="1" applyFill="1" applyBorder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 wrapText="1"/>
    </xf>
    <xf numFmtId="4" fontId="0" fillId="0" borderId="1" xfId="0" applyNumberFormat="1"/>
    <xf numFmtId="0" fontId="0" fillId="0" borderId="1" xfId="0" applyFill="1"/>
    <xf numFmtId="0" fontId="8" fillId="0" borderId="2" xfId="0" applyNumberFormat="1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4" fontId="8" fillId="0" borderId="2" xfId="0" applyNumberFormat="1" applyFont="1" applyFill="1" applyBorder="1" applyAlignment="1">
      <alignment horizontal="right" vertical="center" wrapText="1"/>
    </xf>
    <xf numFmtId="0" fontId="8" fillId="0" borderId="2" xfId="0" applyNumberFormat="1" applyFont="1" applyBorder="1" applyAlignment="1">
      <alignment horizontal="left" vertical="center" wrapText="1"/>
    </xf>
    <xf numFmtId="14" fontId="8" fillId="0" borderId="2" xfId="0" applyNumberFormat="1" applyFont="1" applyBorder="1" applyAlignment="1">
      <alignment horizontal="center" vertical="center" wrapText="1"/>
    </xf>
    <xf numFmtId="4" fontId="8" fillId="0" borderId="2" xfId="0" applyNumberFormat="1" applyFont="1" applyBorder="1" applyAlignment="1">
      <alignment horizontal="righ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4" fontId="12" fillId="0" borderId="2" xfId="0" applyNumberFormat="1" applyFont="1" applyBorder="1" applyAlignment="1">
      <alignment horizontal="right" vertical="center" wrapText="1"/>
    </xf>
    <xf numFmtId="0" fontId="13" fillId="0" borderId="2" xfId="0" applyFont="1" applyBorder="1"/>
    <xf numFmtId="0" fontId="2" fillId="2" borderId="17" xfId="0" applyNumberFormat="1" applyFont="1" applyFill="1" applyBorder="1" applyAlignment="1">
      <alignment horizontal="center" vertical="center" wrapText="1"/>
    </xf>
    <xf numFmtId="0" fontId="12" fillId="0" borderId="18" xfId="0" applyNumberFormat="1" applyFont="1" applyBorder="1" applyAlignment="1">
      <alignment horizontal="left" vertical="center" wrapText="1"/>
    </xf>
    <xf numFmtId="0" fontId="10" fillId="0" borderId="8" xfId="0" applyFont="1" applyBorder="1"/>
    <xf numFmtId="0" fontId="10" fillId="0" borderId="9" xfId="0" applyFont="1" applyBorder="1"/>
    <xf numFmtId="4" fontId="2" fillId="0" borderId="20" xfId="0" applyNumberFormat="1" applyFont="1" applyBorder="1" applyAlignment="1">
      <alignment horizontal="right" vertical="center" wrapText="1"/>
    </xf>
    <xf numFmtId="0" fontId="0" fillId="0" borderId="21" xfId="0" applyBorder="1"/>
    <xf numFmtId="43" fontId="15" fillId="6" borderId="19" xfId="15" applyNumberFormat="1" applyBorder="1"/>
    <xf numFmtId="43" fontId="15" fillId="4" borderId="19" xfId="13" applyNumberFormat="1" applyBorder="1"/>
    <xf numFmtId="43" fontId="15" fillId="3" borderId="19" xfId="12" applyNumberFormat="1" applyBorder="1"/>
    <xf numFmtId="43" fontId="15" fillId="5" borderId="19" xfId="14" applyNumberFormat="1" applyBorder="1"/>
    <xf numFmtId="0" fontId="0" fillId="0" borderId="3" xfId="0" applyBorder="1"/>
    <xf numFmtId="0" fontId="0" fillId="0" borderId="8" xfId="0" applyBorder="1"/>
    <xf numFmtId="0" fontId="0" fillId="0" borderId="6" xfId="0" applyBorder="1"/>
    <xf numFmtId="4" fontId="0" fillId="0" borderId="5" xfId="0" applyNumberFormat="1" applyBorder="1"/>
    <xf numFmtId="43" fontId="0" fillId="0" borderId="10" xfId="11" applyFont="1" applyBorder="1"/>
    <xf numFmtId="43" fontId="0" fillId="0" borderId="7" xfId="11" applyFont="1" applyBorder="1"/>
    <xf numFmtId="0" fontId="5" fillId="0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7" fontId="7" fillId="0" borderId="6" xfId="0" applyNumberFormat="1" applyFont="1" applyFill="1" applyBorder="1" applyAlignment="1">
      <alignment horizontal="left"/>
    </xf>
    <xf numFmtId="17" fontId="7" fillId="0" borderId="1" xfId="0" applyNumberFormat="1" applyFont="1" applyFill="1" applyBorder="1" applyAlignment="1">
      <alignment horizontal="left"/>
    </xf>
    <xf numFmtId="17" fontId="7" fillId="0" borderId="7" xfId="0" applyNumberFormat="1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43" fontId="2" fillId="0" borderId="1" xfId="11" applyFont="1" applyFill="1" applyBorder="1" applyAlignment="1">
      <alignment horizontal="center" vertical="center" wrapText="1"/>
    </xf>
    <xf numFmtId="43" fontId="10" fillId="0" borderId="1" xfId="11" applyFont="1" applyBorder="1"/>
  </cellXfs>
  <cellStyles count="16">
    <cellStyle name="Comma" xfId="4" xr:uid="{00000000-0005-0000-0000-000000000000}"/>
    <cellStyle name="Comma [0]" xfId="5" xr:uid="{00000000-0005-0000-0000-000001000000}"/>
    <cellStyle name="Comma [0] 2" xfId="10" xr:uid="{00000000-0005-0000-0000-000002000000}"/>
    <cellStyle name="Comma 2" xfId="9" xr:uid="{00000000-0005-0000-0000-000003000000}"/>
    <cellStyle name="Currency" xfId="2" xr:uid="{00000000-0005-0000-0000-000004000000}"/>
    <cellStyle name="Currency [0]" xfId="3" xr:uid="{00000000-0005-0000-0000-000005000000}"/>
    <cellStyle name="Currency [0] 2" xfId="8" xr:uid="{00000000-0005-0000-0000-000006000000}"/>
    <cellStyle name="Currency 2" xfId="7" xr:uid="{00000000-0005-0000-0000-000007000000}"/>
    <cellStyle name="Ênfase3" xfId="12" builtinId="37"/>
    <cellStyle name="Ênfase4" xfId="13" builtinId="41"/>
    <cellStyle name="Ênfase5" xfId="14" builtinId="45"/>
    <cellStyle name="Ênfase6" xfId="15" builtinId="49"/>
    <cellStyle name="Normal" xfId="0" builtinId="0"/>
    <cellStyle name="Percent" xfId="1" xr:uid="{00000000-0005-0000-0000-000009000000}"/>
    <cellStyle name="Percent 2" xfId="6" xr:uid="{00000000-0005-0000-0000-00000A000000}"/>
    <cellStyle name="Vírgula" xfId="1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0"/>
  <sheetViews>
    <sheetView showGridLines="0" tabSelected="1" zoomScaleNormal="100" workbookViewId="0">
      <pane ySplit="3" topLeftCell="A28" activePane="bottomLeft" state="frozen"/>
      <selection pane="bottomLeft" activeCell="H57" sqref="H57"/>
    </sheetView>
  </sheetViews>
  <sheetFormatPr defaultColWidth="9.140625" defaultRowHeight="15" customHeight="1" x14ac:dyDescent="0.25"/>
  <cols>
    <col min="1" max="1" width="64.85546875" bestFit="1" customWidth="1"/>
    <col min="2" max="2" width="12.5703125" bestFit="1" customWidth="1"/>
    <col min="3" max="4" width="14.85546875" bestFit="1" customWidth="1"/>
    <col min="5" max="7" width="18.7109375" customWidth="1"/>
    <col min="8" max="8" width="21" bestFit="1" customWidth="1"/>
    <col min="9" max="9" width="22.28515625" bestFit="1" customWidth="1"/>
  </cols>
  <sheetData>
    <row r="1" spans="1:10" ht="15" customHeight="1" x14ac:dyDescent="0.25">
      <c r="A1" s="36" t="s">
        <v>26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2.75" customHeight="1" thickBot="1" x14ac:dyDescent="0.3">
      <c r="A2" s="38" t="s">
        <v>70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ht="13.5" customHeight="1" x14ac:dyDescent="0.25">
      <c r="A3" s="4" t="s">
        <v>17</v>
      </c>
      <c r="B3" s="5" t="s">
        <v>29</v>
      </c>
      <c r="C3" s="5" t="s">
        <v>8</v>
      </c>
      <c r="D3" s="5" t="s">
        <v>13</v>
      </c>
      <c r="E3" s="5" t="s">
        <v>24</v>
      </c>
      <c r="F3" s="5" t="s">
        <v>16</v>
      </c>
      <c r="G3" s="5" t="s">
        <v>4</v>
      </c>
      <c r="H3" s="5" t="s">
        <v>11</v>
      </c>
      <c r="I3" s="20" t="s">
        <v>0</v>
      </c>
      <c r="J3" s="6" t="s">
        <v>124</v>
      </c>
    </row>
    <row r="4" spans="1:10" s="9" customFormat="1" ht="15" customHeight="1" x14ac:dyDescent="0.25">
      <c r="A4" s="21" t="s">
        <v>40</v>
      </c>
      <c r="B4" s="16" t="s">
        <v>120</v>
      </c>
      <c r="C4" s="17">
        <v>44440</v>
      </c>
      <c r="D4" s="17">
        <v>44455</v>
      </c>
      <c r="E4" s="18">
        <v>13084.84</v>
      </c>
      <c r="F4" s="18">
        <v>12280.12</v>
      </c>
      <c r="G4" s="18">
        <v>0</v>
      </c>
      <c r="H4" s="17">
        <v>44456</v>
      </c>
      <c r="I4" s="18">
        <v>12280.12</v>
      </c>
      <c r="J4" s="26">
        <f>(((E4-I4)/E4)*100)</f>
        <v>6.1500178832908867</v>
      </c>
    </row>
    <row r="5" spans="1:10" s="9" customFormat="1" ht="15" customHeight="1" x14ac:dyDescent="0.25">
      <c r="A5" s="21" t="s">
        <v>18</v>
      </c>
      <c r="B5" s="16" t="s">
        <v>116</v>
      </c>
      <c r="C5" s="17">
        <v>44441</v>
      </c>
      <c r="D5" s="17">
        <v>44456</v>
      </c>
      <c r="E5" s="18">
        <v>41620.589999999997</v>
      </c>
      <c r="F5" s="18">
        <v>39060.92</v>
      </c>
      <c r="G5" s="18">
        <v>0</v>
      </c>
      <c r="H5" s="17">
        <v>44453</v>
      </c>
      <c r="I5" s="18">
        <v>39060.92</v>
      </c>
      <c r="J5" s="26">
        <f t="shared" ref="J5:J48" si="0">(((E5-I5)/E5)*100)</f>
        <v>6.1500089258705808</v>
      </c>
    </row>
    <row r="6" spans="1:10" s="9" customFormat="1" ht="15" customHeight="1" x14ac:dyDescent="0.25">
      <c r="A6" s="21" t="s">
        <v>36</v>
      </c>
      <c r="B6" s="16" t="s">
        <v>117</v>
      </c>
      <c r="C6" s="17">
        <v>44441</v>
      </c>
      <c r="D6" s="17">
        <v>44483</v>
      </c>
      <c r="E6" s="18">
        <v>1624.5</v>
      </c>
      <c r="F6" s="18">
        <v>1524.58</v>
      </c>
      <c r="G6" s="18">
        <v>1524.58</v>
      </c>
      <c r="H6" s="19"/>
      <c r="I6" s="19"/>
      <c r="J6" s="26">
        <f>(((E6-F6)/E6)*100)</f>
        <v>6.1508156355801828</v>
      </c>
    </row>
    <row r="7" spans="1:10" s="9" customFormat="1" ht="15" customHeight="1" x14ac:dyDescent="0.25">
      <c r="A7" s="21" t="s">
        <v>15</v>
      </c>
      <c r="B7" s="16" t="s">
        <v>118</v>
      </c>
      <c r="C7" s="17">
        <v>44441</v>
      </c>
      <c r="D7" s="17">
        <v>44461</v>
      </c>
      <c r="E7" s="18">
        <v>9239.24</v>
      </c>
      <c r="F7" s="18">
        <v>8671.02</v>
      </c>
      <c r="G7" s="18">
        <v>8671.02</v>
      </c>
      <c r="H7" s="19"/>
      <c r="I7" s="19"/>
      <c r="J7" s="26">
        <f>(((E7-F7)/E7)*100)</f>
        <v>6.1500729497231301</v>
      </c>
    </row>
    <row r="8" spans="1:10" s="9" customFormat="1" ht="15" customHeight="1" x14ac:dyDescent="0.25">
      <c r="A8" s="21" t="s">
        <v>25</v>
      </c>
      <c r="B8" s="16" t="s">
        <v>119</v>
      </c>
      <c r="C8" s="17">
        <v>44441</v>
      </c>
      <c r="D8" s="17">
        <v>44456</v>
      </c>
      <c r="E8" s="18">
        <v>1331.97</v>
      </c>
      <c r="F8" s="18">
        <v>1250.05</v>
      </c>
      <c r="G8" s="18">
        <v>0</v>
      </c>
      <c r="H8" s="17">
        <v>44466</v>
      </c>
      <c r="I8" s="18">
        <v>1250.05</v>
      </c>
      <c r="J8" s="26">
        <f t="shared" si="0"/>
        <v>6.1502886701652493</v>
      </c>
    </row>
    <row r="9" spans="1:10" s="9" customFormat="1" ht="15" customHeight="1" x14ac:dyDescent="0.25">
      <c r="A9" s="21" t="s">
        <v>32</v>
      </c>
      <c r="B9" s="16" t="s">
        <v>114</v>
      </c>
      <c r="C9" s="17">
        <v>44442</v>
      </c>
      <c r="D9" s="17">
        <v>44470</v>
      </c>
      <c r="E9" s="18">
        <v>9048.64</v>
      </c>
      <c r="F9" s="18">
        <v>8492.14</v>
      </c>
      <c r="G9" s="18">
        <v>0</v>
      </c>
      <c r="H9" s="17">
        <v>44455</v>
      </c>
      <c r="I9" s="18">
        <v>8492.15</v>
      </c>
      <c r="J9" s="26">
        <f t="shared" si="0"/>
        <v>6.1499849701170541</v>
      </c>
    </row>
    <row r="10" spans="1:10" s="9" customFormat="1" ht="15" customHeight="1" x14ac:dyDescent="0.25">
      <c r="A10" s="21" t="s">
        <v>41</v>
      </c>
      <c r="B10" s="16" t="s">
        <v>115</v>
      </c>
      <c r="C10" s="17">
        <v>44442</v>
      </c>
      <c r="D10" s="17">
        <v>44456</v>
      </c>
      <c r="E10" s="18">
        <v>2200.8200000000002</v>
      </c>
      <c r="F10" s="18">
        <v>2065.4699999999998</v>
      </c>
      <c r="G10" s="18">
        <v>0</v>
      </c>
      <c r="H10" s="17">
        <v>44455</v>
      </c>
      <c r="I10" s="18">
        <v>2065.4699999999998</v>
      </c>
      <c r="J10" s="26">
        <f t="shared" si="0"/>
        <v>6.1499804618278802</v>
      </c>
    </row>
    <row r="11" spans="1:10" s="9" customFormat="1" ht="15" customHeight="1" x14ac:dyDescent="0.25">
      <c r="A11" s="21" t="s">
        <v>45</v>
      </c>
      <c r="B11" s="16" t="s">
        <v>112</v>
      </c>
      <c r="C11" s="17">
        <v>44445</v>
      </c>
      <c r="D11" s="17">
        <v>44455</v>
      </c>
      <c r="E11" s="18">
        <v>828.18</v>
      </c>
      <c r="F11" s="18">
        <v>777.25</v>
      </c>
      <c r="G11" s="18">
        <v>0</v>
      </c>
      <c r="H11" s="17">
        <v>44459</v>
      </c>
      <c r="I11" s="18">
        <v>777.25</v>
      </c>
      <c r="J11" s="26">
        <f t="shared" si="0"/>
        <v>6.1496293076384303</v>
      </c>
    </row>
    <row r="12" spans="1:10" s="9" customFormat="1" ht="15" customHeight="1" x14ac:dyDescent="0.25">
      <c r="A12" s="21" t="s">
        <v>3</v>
      </c>
      <c r="B12" s="16" t="s">
        <v>113</v>
      </c>
      <c r="C12" s="17">
        <v>44445</v>
      </c>
      <c r="D12" s="17">
        <v>44475</v>
      </c>
      <c r="E12" s="18">
        <v>63176.44</v>
      </c>
      <c r="F12" s="18">
        <v>56132.27</v>
      </c>
      <c r="G12" s="18">
        <v>56132.27</v>
      </c>
      <c r="H12" s="19"/>
      <c r="I12" s="19"/>
      <c r="J12" s="27">
        <f>(((E12-F12)/E12)*100)</f>
        <v>11.149995156422245</v>
      </c>
    </row>
    <row r="13" spans="1:10" s="9" customFormat="1" ht="15" customHeight="1" x14ac:dyDescent="0.25">
      <c r="A13" s="21" t="s">
        <v>34</v>
      </c>
      <c r="B13" s="16" t="s">
        <v>101</v>
      </c>
      <c r="C13" s="17">
        <v>44447</v>
      </c>
      <c r="D13" s="17">
        <v>44462</v>
      </c>
      <c r="E13" s="18">
        <v>6172.53</v>
      </c>
      <c r="F13" s="18">
        <v>5792.91</v>
      </c>
      <c r="G13" s="18">
        <v>0</v>
      </c>
      <c r="H13" s="17">
        <v>44466</v>
      </c>
      <c r="I13" s="18">
        <v>5792.92</v>
      </c>
      <c r="J13" s="26">
        <f t="shared" si="0"/>
        <v>6.1499903605166706</v>
      </c>
    </row>
    <row r="14" spans="1:10" s="9" customFormat="1" ht="15" customHeight="1" x14ac:dyDescent="0.25">
      <c r="A14" s="21" t="s">
        <v>33</v>
      </c>
      <c r="B14" s="16" t="s">
        <v>102</v>
      </c>
      <c r="C14" s="17">
        <v>44447</v>
      </c>
      <c r="D14" s="17">
        <v>44462</v>
      </c>
      <c r="E14" s="18">
        <v>1082.9000000000001</v>
      </c>
      <c r="F14" s="18">
        <v>1016.3</v>
      </c>
      <c r="G14" s="18">
        <v>0</v>
      </c>
      <c r="H14" s="17">
        <v>44463</v>
      </c>
      <c r="I14" s="18">
        <v>1016.31</v>
      </c>
      <c r="J14" s="26">
        <f t="shared" si="0"/>
        <v>6.1492289223381791</v>
      </c>
    </row>
    <row r="15" spans="1:10" s="9" customFormat="1" ht="15" customHeight="1" x14ac:dyDescent="0.25">
      <c r="A15" s="21" t="s">
        <v>28</v>
      </c>
      <c r="B15" s="16" t="s">
        <v>103</v>
      </c>
      <c r="C15" s="17">
        <v>44447</v>
      </c>
      <c r="D15" s="17">
        <v>44475</v>
      </c>
      <c r="E15" s="18">
        <v>3106.69</v>
      </c>
      <c r="F15" s="18">
        <v>2915.63</v>
      </c>
      <c r="G15" s="18">
        <v>2915.63</v>
      </c>
      <c r="H15" s="19"/>
      <c r="I15" s="19"/>
      <c r="J15" s="26">
        <f t="shared" ref="J15:J20" si="1">(((E15-F15)/E15)*100)</f>
        <v>6.1499538093597987</v>
      </c>
    </row>
    <row r="16" spans="1:10" s="9" customFormat="1" ht="15" customHeight="1" x14ac:dyDescent="0.25">
      <c r="A16" s="21" t="s">
        <v>23</v>
      </c>
      <c r="B16" s="16" t="s">
        <v>104</v>
      </c>
      <c r="C16" s="17">
        <v>44447</v>
      </c>
      <c r="D16" s="17">
        <v>44475</v>
      </c>
      <c r="E16" s="18">
        <v>601.29</v>
      </c>
      <c r="F16" s="18">
        <v>573.33000000000004</v>
      </c>
      <c r="G16" s="18">
        <v>573.33000000000004</v>
      </c>
      <c r="H16" s="19"/>
      <c r="I16" s="19"/>
      <c r="J16" s="28">
        <f t="shared" si="1"/>
        <v>4.650002494636519</v>
      </c>
    </row>
    <row r="17" spans="1:10" s="9" customFormat="1" ht="15" customHeight="1" x14ac:dyDescent="0.25">
      <c r="A17" s="21" t="s">
        <v>5</v>
      </c>
      <c r="B17" s="16" t="s">
        <v>105</v>
      </c>
      <c r="C17" s="17">
        <v>44447</v>
      </c>
      <c r="D17" s="17">
        <v>44475</v>
      </c>
      <c r="E17" s="18">
        <v>901.94</v>
      </c>
      <c r="F17" s="18">
        <v>846.47</v>
      </c>
      <c r="G17" s="18">
        <v>846.47</v>
      </c>
      <c r="H17" s="19"/>
      <c r="I17" s="19"/>
      <c r="J17" s="26">
        <f t="shared" si="1"/>
        <v>6.1500765017628698</v>
      </c>
    </row>
    <row r="18" spans="1:10" s="9" customFormat="1" ht="15" customHeight="1" x14ac:dyDescent="0.25">
      <c r="A18" s="21" t="s">
        <v>39</v>
      </c>
      <c r="B18" s="16" t="s">
        <v>106</v>
      </c>
      <c r="C18" s="17">
        <v>44447</v>
      </c>
      <c r="D18" s="17">
        <v>44475</v>
      </c>
      <c r="E18" s="18">
        <v>3106.69</v>
      </c>
      <c r="F18" s="18">
        <v>2915.63</v>
      </c>
      <c r="G18" s="18">
        <v>2915.63</v>
      </c>
      <c r="H18" s="19"/>
      <c r="I18" s="19"/>
      <c r="J18" s="26">
        <f t="shared" si="1"/>
        <v>6.1499538093597987</v>
      </c>
    </row>
    <row r="19" spans="1:10" s="9" customFormat="1" ht="15" customHeight="1" x14ac:dyDescent="0.25">
      <c r="A19" s="21" t="s">
        <v>12</v>
      </c>
      <c r="B19" s="16" t="s">
        <v>107</v>
      </c>
      <c r="C19" s="17">
        <v>44447</v>
      </c>
      <c r="D19" s="17">
        <v>44475</v>
      </c>
      <c r="E19" s="18">
        <v>2405.1799999999998</v>
      </c>
      <c r="F19" s="18">
        <v>2257.2600000000002</v>
      </c>
      <c r="G19" s="18">
        <v>2257.2600000000002</v>
      </c>
      <c r="H19" s="19"/>
      <c r="I19" s="19"/>
      <c r="J19" s="26">
        <f t="shared" si="1"/>
        <v>6.1500594550095888</v>
      </c>
    </row>
    <row r="20" spans="1:10" s="9" customFormat="1" ht="15" customHeight="1" x14ac:dyDescent="0.25">
      <c r="A20" s="21" t="s">
        <v>22</v>
      </c>
      <c r="B20" s="16" t="s">
        <v>108</v>
      </c>
      <c r="C20" s="17">
        <v>44447</v>
      </c>
      <c r="D20" s="17">
        <v>44475</v>
      </c>
      <c r="E20" s="18">
        <v>300.64999999999998</v>
      </c>
      <c r="F20" s="18">
        <v>286.67</v>
      </c>
      <c r="G20" s="18">
        <v>286.67</v>
      </c>
      <c r="H20" s="19"/>
      <c r="I20" s="19"/>
      <c r="J20" s="28">
        <f t="shared" si="1"/>
        <v>4.6499251621486648</v>
      </c>
    </row>
    <row r="21" spans="1:10" s="9" customFormat="1" ht="15" customHeight="1" x14ac:dyDescent="0.25">
      <c r="A21" s="21" t="s">
        <v>1</v>
      </c>
      <c r="B21" s="16" t="s">
        <v>109</v>
      </c>
      <c r="C21" s="17">
        <v>44447</v>
      </c>
      <c r="D21" s="17">
        <v>44462</v>
      </c>
      <c r="E21" s="18">
        <v>2871.1</v>
      </c>
      <c r="F21" s="18">
        <v>2694.53</v>
      </c>
      <c r="G21" s="18">
        <v>0</v>
      </c>
      <c r="H21" s="17">
        <v>44452</v>
      </c>
      <c r="I21" s="18">
        <v>2694.53</v>
      </c>
      <c r="J21" s="26">
        <f t="shared" si="0"/>
        <v>6.1499077008811849</v>
      </c>
    </row>
    <row r="22" spans="1:10" s="9" customFormat="1" ht="15" customHeight="1" x14ac:dyDescent="0.25">
      <c r="A22" s="21" t="s">
        <v>46</v>
      </c>
      <c r="B22" s="16" t="s">
        <v>110</v>
      </c>
      <c r="C22" s="17">
        <v>44447</v>
      </c>
      <c r="D22" s="17">
        <v>44469</v>
      </c>
      <c r="E22" s="18">
        <v>836.29</v>
      </c>
      <c r="F22" s="18">
        <v>784.86</v>
      </c>
      <c r="G22" s="18">
        <v>784.86</v>
      </c>
      <c r="H22" s="19"/>
      <c r="I22" s="19"/>
      <c r="J22" s="26">
        <f>(((E22-F22)/E22)*100)</f>
        <v>6.1497805785074497</v>
      </c>
    </row>
    <row r="23" spans="1:10" s="9" customFormat="1" ht="15" customHeight="1" x14ac:dyDescent="0.25">
      <c r="A23" s="21" t="s">
        <v>2</v>
      </c>
      <c r="B23" s="16" t="s">
        <v>111</v>
      </c>
      <c r="C23" s="17">
        <v>44447</v>
      </c>
      <c r="D23" s="17">
        <v>44467</v>
      </c>
      <c r="E23" s="18">
        <v>18875</v>
      </c>
      <c r="F23" s="18">
        <v>17714.18</v>
      </c>
      <c r="G23" s="18">
        <v>0</v>
      </c>
      <c r="H23" s="17">
        <v>44466</v>
      </c>
      <c r="I23" s="18">
        <v>17714.18</v>
      </c>
      <c r="J23" s="26">
        <f t="shared" si="0"/>
        <v>6.1500397350993365</v>
      </c>
    </row>
    <row r="24" spans="1:10" s="9" customFormat="1" ht="15" customHeight="1" x14ac:dyDescent="0.25">
      <c r="A24" s="21" t="s">
        <v>20</v>
      </c>
      <c r="B24" s="16" t="s">
        <v>90</v>
      </c>
      <c r="C24" s="17">
        <v>44448</v>
      </c>
      <c r="D24" s="17">
        <v>44463</v>
      </c>
      <c r="E24" s="18">
        <v>4144.79</v>
      </c>
      <c r="F24" s="18">
        <v>3889.89</v>
      </c>
      <c r="G24" s="18">
        <v>0</v>
      </c>
      <c r="H24" s="17">
        <v>44466</v>
      </c>
      <c r="I24" s="18">
        <v>3889.89</v>
      </c>
      <c r="J24" s="26">
        <f t="shared" si="0"/>
        <v>6.1498893791965363</v>
      </c>
    </row>
    <row r="25" spans="1:10" s="9" customFormat="1" ht="15" customHeight="1" x14ac:dyDescent="0.25">
      <c r="A25" s="21" t="s">
        <v>20</v>
      </c>
      <c r="B25" s="16" t="s">
        <v>91</v>
      </c>
      <c r="C25" s="17">
        <v>44448</v>
      </c>
      <c r="D25" s="17">
        <v>44463</v>
      </c>
      <c r="E25" s="18">
        <v>122284.51</v>
      </c>
      <c r="F25" s="18">
        <v>114764</v>
      </c>
      <c r="G25" s="18">
        <v>0</v>
      </c>
      <c r="H25" s="17">
        <v>44466</v>
      </c>
      <c r="I25" s="18">
        <v>114764</v>
      </c>
      <c r="J25" s="26">
        <f t="shared" si="0"/>
        <v>6.1500103324615649</v>
      </c>
    </row>
    <row r="26" spans="1:10" s="9" customFormat="1" ht="15" customHeight="1" x14ac:dyDescent="0.25">
      <c r="A26" s="21" t="s">
        <v>6</v>
      </c>
      <c r="B26" s="16" t="s">
        <v>92</v>
      </c>
      <c r="C26" s="17">
        <v>44448</v>
      </c>
      <c r="D26" s="17">
        <v>44473</v>
      </c>
      <c r="E26" s="18">
        <v>6752.79</v>
      </c>
      <c r="F26" s="18">
        <v>6337.5</v>
      </c>
      <c r="G26" s="18">
        <v>0</v>
      </c>
      <c r="H26" s="17">
        <v>44461</v>
      </c>
      <c r="I26" s="18">
        <v>6337.5</v>
      </c>
      <c r="J26" s="26">
        <f t="shared" si="0"/>
        <v>6.1499024847507471</v>
      </c>
    </row>
    <row r="27" spans="1:10" s="9" customFormat="1" ht="15" customHeight="1" x14ac:dyDescent="0.25">
      <c r="A27" s="21" t="s">
        <v>19</v>
      </c>
      <c r="B27" s="16" t="s">
        <v>93</v>
      </c>
      <c r="C27" s="17">
        <v>44448</v>
      </c>
      <c r="D27" s="17">
        <v>44463</v>
      </c>
      <c r="E27" s="18">
        <v>4666.53</v>
      </c>
      <c r="F27" s="18">
        <v>4379.53</v>
      </c>
      <c r="G27" s="18">
        <v>0</v>
      </c>
      <c r="H27" s="17">
        <v>44459</v>
      </c>
      <c r="I27" s="18">
        <v>4379.53</v>
      </c>
      <c r="J27" s="26">
        <f t="shared" si="0"/>
        <v>6.1501801124175781</v>
      </c>
    </row>
    <row r="28" spans="1:10" s="9" customFormat="1" ht="15" customHeight="1" x14ac:dyDescent="0.25">
      <c r="A28" s="21" t="s">
        <v>19</v>
      </c>
      <c r="B28" s="16" t="s">
        <v>94</v>
      </c>
      <c r="C28" s="17">
        <v>44448</v>
      </c>
      <c r="D28" s="17">
        <v>44463</v>
      </c>
      <c r="E28" s="18">
        <v>490.93</v>
      </c>
      <c r="F28" s="18">
        <v>468.1</v>
      </c>
      <c r="G28" s="18">
        <v>0</v>
      </c>
      <c r="H28" s="17">
        <v>44459</v>
      </c>
      <c r="I28" s="18">
        <v>468.1</v>
      </c>
      <c r="J28" s="28">
        <f t="shared" si="0"/>
        <v>4.6503574847737932</v>
      </c>
    </row>
    <row r="29" spans="1:10" s="9" customFormat="1" ht="15" customHeight="1" x14ac:dyDescent="0.25">
      <c r="A29" s="21" t="s">
        <v>95</v>
      </c>
      <c r="B29" s="16" t="s">
        <v>96</v>
      </c>
      <c r="C29" s="17">
        <v>44448</v>
      </c>
      <c r="D29" s="17">
        <v>44463</v>
      </c>
      <c r="E29" s="18">
        <v>3427.04</v>
      </c>
      <c r="F29" s="18">
        <v>3216.27</v>
      </c>
      <c r="G29" s="18">
        <v>0</v>
      </c>
      <c r="H29" s="17">
        <v>44461</v>
      </c>
      <c r="I29" s="18">
        <v>3216.27</v>
      </c>
      <c r="J29" s="26">
        <f t="shared" si="0"/>
        <v>6.1502054250898732</v>
      </c>
    </row>
    <row r="30" spans="1:10" s="9" customFormat="1" ht="15" customHeight="1" x14ac:dyDescent="0.25">
      <c r="A30" s="21" t="s">
        <v>7</v>
      </c>
      <c r="B30" s="16" t="s">
        <v>97</v>
      </c>
      <c r="C30" s="17">
        <v>44448</v>
      </c>
      <c r="D30" s="17">
        <v>44463</v>
      </c>
      <c r="E30" s="18">
        <v>8259.2999999999993</v>
      </c>
      <c r="F30" s="18">
        <v>7751.35</v>
      </c>
      <c r="G30" s="18">
        <v>0</v>
      </c>
      <c r="H30" s="17">
        <v>44467</v>
      </c>
      <c r="I30" s="18">
        <v>7751.36</v>
      </c>
      <c r="J30" s="26">
        <f t="shared" si="0"/>
        <v>6.1499158524330104</v>
      </c>
    </row>
    <row r="31" spans="1:10" s="9" customFormat="1" ht="15" customHeight="1" x14ac:dyDescent="0.25">
      <c r="A31" s="21" t="s">
        <v>10</v>
      </c>
      <c r="B31" s="16" t="s">
        <v>98</v>
      </c>
      <c r="C31" s="17">
        <v>44448</v>
      </c>
      <c r="D31" s="17">
        <v>44459</v>
      </c>
      <c r="E31" s="18">
        <v>15979.95</v>
      </c>
      <c r="F31" s="18">
        <v>14997.18</v>
      </c>
      <c r="G31" s="18">
        <v>0</v>
      </c>
      <c r="H31" s="17">
        <v>44467</v>
      </c>
      <c r="I31" s="18">
        <v>14997.18</v>
      </c>
      <c r="J31" s="26">
        <f t="shared" si="0"/>
        <v>6.1500192428637162</v>
      </c>
    </row>
    <row r="32" spans="1:10" s="9" customFormat="1" ht="15" customHeight="1" x14ac:dyDescent="0.25">
      <c r="A32" s="21" t="s">
        <v>42</v>
      </c>
      <c r="B32" s="16" t="s">
        <v>99</v>
      </c>
      <c r="C32" s="17">
        <v>44448</v>
      </c>
      <c r="D32" s="17">
        <v>44463</v>
      </c>
      <c r="E32" s="18">
        <v>17890</v>
      </c>
      <c r="F32" s="18">
        <v>16789.759999999998</v>
      </c>
      <c r="G32" s="18">
        <v>16789.759999999998</v>
      </c>
      <c r="H32" s="19"/>
      <c r="I32" s="19"/>
      <c r="J32" s="26">
        <f t="shared" ref="J32:J35" si="2">(((E32-F32)/E32)*100)</f>
        <v>6.1500279485746319</v>
      </c>
    </row>
    <row r="33" spans="1:10" s="9" customFormat="1" ht="15" customHeight="1" x14ac:dyDescent="0.25">
      <c r="A33" s="21" t="s">
        <v>42</v>
      </c>
      <c r="B33" s="16" t="s">
        <v>100</v>
      </c>
      <c r="C33" s="17">
        <v>44448</v>
      </c>
      <c r="D33" s="17">
        <v>44463</v>
      </c>
      <c r="E33" s="18">
        <v>7135.4</v>
      </c>
      <c r="F33" s="18">
        <v>6696.58</v>
      </c>
      <c r="G33" s="18">
        <v>6696.58</v>
      </c>
      <c r="H33" s="19"/>
      <c r="I33" s="19"/>
      <c r="J33" s="26">
        <f t="shared" si="2"/>
        <v>6.1499004961179429</v>
      </c>
    </row>
    <row r="34" spans="1:10" s="9" customFormat="1" ht="15" customHeight="1" x14ac:dyDescent="0.25">
      <c r="A34" s="21" t="s">
        <v>21</v>
      </c>
      <c r="B34" s="16" t="s">
        <v>82</v>
      </c>
      <c r="C34" s="17">
        <v>44449</v>
      </c>
      <c r="D34" s="17">
        <v>44456</v>
      </c>
      <c r="E34" s="18">
        <v>35253.97</v>
      </c>
      <c r="F34" s="18">
        <v>33085.85</v>
      </c>
      <c r="G34" s="18">
        <v>33085.85</v>
      </c>
      <c r="H34" s="19"/>
      <c r="I34" s="19"/>
      <c r="J34" s="26">
        <f t="shared" si="2"/>
        <v>6.1500023968931794</v>
      </c>
    </row>
    <row r="35" spans="1:10" s="9" customFormat="1" ht="15" customHeight="1" x14ac:dyDescent="0.25">
      <c r="A35" s="21" t="s">
        <v>69</v>
      </c>
      <c r="B35" s="16" t="s">
        <v>83</v>
      </c>
      <c r="C35" s="17">
        <v>44449</v>
      </c>
      <c r="D35" s="17">
        <v>44469</v>
      </c>
      <c r="E35" s="18">
        <v>751.31</v>
      </c>
      <c r="F35" s="18">
        <v>751.31</v>
      </c>
      <c r="G35" s="18">
        <v>751.31</v>
      </c>
      <c r="H35" s="19"/>
      <c r="I35" s="19"/>
      <c r="J35" s="29">
        <f t="shared" si="2"/>
        <v>0</v>
      </c>
    </row>
    <row r="36" spans="1:10" s="9" customFormat="1" ht="15" customHeight="1" x14ac:dyDescent="0.25">
      <c r="A36" s="21" t="s">
        <v>35</v>
      </c>
      <c r="B36" s="16" t="s">
        <v>84</v>
      </c>
      <c r="C36" s="17">
        <v>44449</v>
      </c>
      <c r="D36" s="17">
        <v>44459</v>
      </c>
      <c r="E36" s="18">
        <v>1093.19</v>
      </c>
      <c r="F36" s="18">
        <v>1025.95</v>
      </c>
      <c r="G36" s="18">
        <v>0</v>
      </c>
      <c r="H36" s="17">
        <v>44466</v>
      </c>
      <c r="I36" s="18">
        <v>1025.95</v>
      </c>
      <c r="J36" s="26">
        <f t="shared" si="0"/>
        <v>6.1508063557112678</v>
      </c>
    </row>
    <row r="37" spans="1:10" s="9" customFormat="1" ht="15" customHeight="1" x14ac:dyDescent="0.25">
      <c r="A37" s="21" t="s">
        <v>35</v>
      </c>
      <c r="B37" s="16" t="s">
        <v>85</v>
      </c>
      <c r="C37" s="17">
        <v>44449</v>
      </c>
      <c r="D37" s="17">
        <v>44459</v>
      </c>
      <c r="E37" s="18">
        <v>2035.76</v>
      </c>
      <c r="F37" s="18">
        <v>1910.56</v>
      </c>
      <c r="G37" s="18">
        <v>0</v>
      </c>
      <c r="H37" s="17">
        <v>44466</v>
      </c>
      <c r="I37" s="18">
        <v>1910.58</v>
      </c>
      <c r="J37" s="26">
        <f t="shared" si="0"/>
        <v>6.1490548984163196</v>
      </c>
    </row>
    <row r="38" spans="1:10" s="9" customFormat="1" ht="15" customHeight="1" x14ac:dyDescent="0.25">
      <c r="A38" s="21" t="s">
        <v>35</v>
      </c>
      <c r="B38" s="16" t="s">
        <v>86</v>
      </c>
      <c r="C38" s="17">
        <v>44449</v>
      </c>
      <c r="D38" s="17">
        <v>44459</v>
      </c>
      <c r="E38" s="18">
        <v>35694.67</v>
      </c>
      <c r="F38" s="18">
        <v>33499.440000000002</v>
      </c>
      <c r="G38" s="18">
        <v>0</v>
      </c>
      <c r="H38" s="17">
        <v>44466</v>
      </c>
      <c r="I38" s="18">
        <v>33499.440000000002</v>
      </c>
      <c r="J38" s="26">
        <f t="shared" si="0"/>
        <v>6.1500218379942888</v>
      </c>
    </row>
    <row r="39" spans="1:10" s="9" customFormat="1" ht="15" customHeight="1" x14ac:dyDescent="0.25">
      <c r="A39" s="21" t="s">
        <v>6</v>
      </c>
      <c r="B39" s="16" t="s">
        <v>87</v>
      </c>
      <c r="C39" s="17">
        <v>44449</v>
      </c>
      <c r="D39" s="17">
        <v>44474</v>
      </c>
      <c r="E39" s="18">
        <v>2357.62</v>
      </c>
      <c r="F39" s="18">
        <v>2212.63</v>
      </c>
      <c r="G39" s="18">
        <v>0</v>
      </c>
      <c r="H39" s="17">
        <v>44454</v>
      </c>
      <c r="I39" s="18">
        <v>2212.63</v>
      </c>
      <c r="J39" s="26">
        <f t="shared" si="0"/>
        <v>6.1498460311670149</v>
      </c>
    </row>
    <row r="40" spans="1:10" s="9" customFormat="1" ht="15" customHeight="1" x14ac:dyDescent="0.25">
      <c r="A40" s="21" t="s">
        <v>14</v>
      </c>
      <c r="B40" s="16" t="s">
        <v>88</v>
      </c>
      <c r="C40" s="17">
        <v>44449</v>
      </c>
      <c r="D40" s="17">
        <v>44466</v>
      </c>
      <c r="E40" s="18">
        <v>3332.1</v>
      </c>
      <c r="F40" s="18">
        <v>3127.18</v>
      </c>
      <c r="G40" s="18">
        <v>0</v>
      </c>
      <c r="H40" s="17">
        <v>44454</v>
      </c>
      <c r="I40" s="18">
        <v>3127.18</v>
      </c>
      <c r="J40" s="26">
        <f t="shared" si="0"/>
        <v>6.1498754539179519</v>
      </c>
    </row>
    <row r="41" spans="1:10" s="9" customFormat="1" ht="15" customHeight="1" x14ac:dyDescent="0.25">
      <c r="A41" s="21" t="s">
        <v>9</v>
      </c>
      <c r="B41" s="16" t="s">
        <v>89</v>
      </c>
      <c r="C41" s="17">
        <v>44449</v>
      </c>
      <c r="D41" s="17">
        <v>44477</v>
      </c>
      <c r="E41" s="18">
        <v>154942.85</v>
      </c>
      <c r="F41" s="18">
        <v>145413.85999999999</v>
      </c>
      <c r="G41" s="18">
        <v>145413.85999999999</v>
      </c>
      <c r="H41" s="19"/>
      <c r="I41" s="19"/>
      <c r="J41" s="26">
        <f t="shared" ref="J41:J42" si="3">(((E41-F41)/E41)*100)</f>
        <v>6.1500030495114943</v>
      </c>
    </row>
    <row r="42" spans="1:10" s="9" customFormat="1" ht="15" customHeight="1" x14ac:dyDescent="0.25">
      <c r="A42" s="21" t="s">
        <v>47</v>
      </c>
      <c r="B42" s="16" t="s">
        <v>77</v>
      </c>
      <c r="C42" s="17">
        <v>44452</v>
      </c>
      <c r="D42" s="17">
        <v>44482</v>
      </c>
      <c r="E42" s="18">
        <v>2831.5</v>
      </c>
      <c r="F42" s="18">
        <v>2657.36</v>
      </c>
      <c r="G42" s="18">
        <v>2657.36</v>
      </c>
      <c r="H42" s="19"/>
      <c r="I42" s="19"/>
      <c r="J42" s="26">
        <f t="shared" si="3"/>
        <v>6.1500971216669562</v>
      </c>
    </row>
    <row r="43" spans="1:10" s="9" customFormat="1" ht="15" customHeight="1" x14ac:dyDescent="0.25">
      <c r="A43" s="21" t="s">
        <v>44</v>
      </c>
      <c r="B43" s="16" t="s">
        <v>78</v>
      </c>
      <c r="C43" s="17">
        <v>44452</v>
      </c>
      <c r="D43" s="17">
        <v>44467</v>
      </c>
      <c r="E43" s="18">
        <v>1179.03</v>
      </c>
      <c r="F43" s="18">
        <v>1106.52</v>
      </c>
      <c r="G43" s="18">
        <v>0</v>
      </c>
      <c r="H43" s="17">
        <v>44456</v>
      </c>
      <c r="I43" s="18">
        <v>1106.52</v>
      </c>
      <c r="J43" s="26">
        <f t="shared" si="0"/>
        <v>6.1499707386580491</v>
      </c>
    </row>
    <row r="44" spans="1:10" s="9" customFormat="1" ht="15" customHeight="1" x14ac:dyDescent="0.25">
      <c r="A44" s="21" t="s">
        <v>38</v>
      </c>
      <c r="B44" s="16" t="s">
        <v>79</v>
      </c>
      <c r="C44" s="17">
        <v>44452</v>
      </c>
      <c r="D44" s="17">
        <v>44467</v>
      </c>
      <c r="E44" s="18">
        <v>181870.32</v>
      </c>
      <c r="F44" s="18">
        <v>170685.3</v>
      </c>
      <c r="G44" s="18">
        <v>0</v>
      </c>
      <c r="H44" s="17">
        <v>44463</v>
      </c>
      <c r="I44" s="18">
        <v>170685.3</v>
      </c>
      <c r="J44" s="26">
        <f t="shared" si="0"/>
        <v>6.1499974267379187</v>
      </c>
    </row>
    <row r="45" spans="1:10" s="9" customFormat="1" ht="15" customHeight="1" x14ac:dyDescent="0.25">
      <c r="A45" s="21" t="s">
        <v>31</v>
      </c>
      <c r="B45" s="16" t="s">
        <v>80</v>
      </c>
      <c r="C45" s="17">
        <v>44452</v>
      </c>
      <c r="D45" s="17">
        <v>44459</v>
      </c>
      <c r="E45" s="18">
        <v>6755.07</v>
      </c>
      <c r="F45" s="18">
        <v>6339.63</v>
      </c>
      <c r="G45" s="18">
        <v>0</v>
      </c>
      <c r="H45" s="17">
        <v>44466</v>
      </c>
      <c r="I45" s="18">
        <v>6339.63</v>
      </c>
      <c r="J45" s="26">
        <f t="shared" si="0"/>
        <v>6.1500472978074194</v>
      </c>
    </row>
    <row r="46" spans="1:10" s="9" customFormat="1" ht="15" customHeight="1" x14ac:dyDescent="0.25">
      <c r="A46" s="21" t="s">
        <v>48</v>
      </c>
      <c r="B46" s="16" t="s">
        <v>81</v>
      </c>
      <c r="C46" s="17">
        <v>44452</v>
      </c>
      <c r="D46" s="17">
        <v>44480</v>
      </c>
      <c r="E46" s="18">
        <v>2337.5100000000002</v>
      </c>
      <c r="F46" s="18">
        <v>2193.75</v>
      </c>
      <c r="G46" s="18">
        <v>2193.75</v>
      </c>
      <c r="H46" s="19"/>
      <c r="I46" s="19"/>
      <c r="J46" s="26">
        <f>(((E46-F46)/E46)*100)</f>
        <v>6.1501341170733044</v>
      </c>
    </row>
    <row r="47" spans="1:10" s="9" customFormat="1" ht="15" customHeight="1" x14ac:dyDescent="0.25">
      <c r="A47" s="21" t="s">
        <v>14</v>
      </c>
      <c r="B47" s="16" t="s">
        <v>75</v>
      </c>
      <c r="C47" s="17">
        <v>44455</v>
      </c>
      <c r="D47" s="17">
        <v>44470</v>
      </c>
      <c r="E47" s="18">
        <v>394.93</v>
      </c>
      <c r="F47" s="18">
        <v>376.56</v>
      </c>
      <c r="G47" s="18">
        <v>0</v>
      </c>
      <c r="H47" s="17">
        <v>44462</v>
      </c>
      <c r="I47" s="18">
        <v>376.56</v>
      </c>
      <c r="J47" s="28">
        <f t="shared" si="0"/>
        <v>4.6514572202668836</v>
      </c>
    </row>
    <row r="48" spans="1:10" s="9" customFormat="1" ht="15" customHeight="1" x14ac:dyDescent="0.25">
      <c r="A48" s="21" t="s">
        <v>14</v>
      </c>
      <c r="B48" s="16" t="s">
        <v>76</v>
      </c>
      <c r="C48" s="17">
        <v>44455</v>
      </c>
      <c r="D48" s="17">
        <v>44470</v>
      </c>
      <c r="E48" s="18">
        <v>7635.39</v>
      </c>
      <c r="F48" s="18">
        <v>7165.82</v>
      </c>
      <c r="G48" s="18">
        <v>0</v>
      </c>
      <c r="H48" s="17">
        <v>44462</v>
      </c>
      <c r="I48" s="18">
        <v>7165.82</v>
      </c>
      <c r="J48" s="26">
        <f t="shared" si="0"/>
        <v>6.1499150665519453</v>
      </c>
    </row>
    <row r="49" spans="1:10" s="9" customFormat="1" ht="15" customHeight="1" x14ac:dyDescent="0.25">
      <c r="A49" s="21" t="s">
        <v>2</v>
      </c>
      <c r="B49" s="16" t="s">
        <v>74</v>
      </c>
      <c r="C49" s="17">
        <v>44456</v>
      </c>
      <c r="D49" s="17">
        <v>44476</v>
      </c>
      <c r="E49" s="18">
        <v>129927.66</v>
      </c>
      <c r="F49" s="18">
        <v>121937.11</v>
      </c>
      <c r="G49" s="18">
        <v>121937.11</v>
      </c>
      <c r="H49" s="19"/>
      <c r="I49" s="19"/>
      <c r="J49" s="26">
        <f t="shared" ref="J49:J51" si="4">(((E49-F49)/E49)*100)</f>
        <v>6.1499991610716318</v>
      </c>
    </row>
    <row r="50" spans="1:10" s="9" customFormat="1" ht="15" customHeight="1" x14ac:dyDescent="0.25">
      <c r="A50" s="21" t="s">
        <v>14</v>
      </c>
      <c r="B50" s="16" t="s">
        <v>71</v>
      </c>
      <c r="C50" s="17">
        <v>44462</v>
      </c>
      <c r="D50" s="17">
        <v>44477</v>
      </c>
      <c r="E50" s="18">
        <v>7593.26</v>
      </c>
      <c r="F50" s="18">
        <v>7126.27</v>
      </c>
      <c r="G50" s="18">
        <v>7126.27</v>
      </c>
      <c r="H50" s="19"/>
      <c r="I50" s="19"/>
      <c r="J50" s="26">
        <f t="shared" si="4"/>
        <v>6.1500593947790509</v>
      </c>
    </row>
    <row r="51" spans="1:10" s="9" customFormat="1" ht="15" customHeight="1" x14ac:dyDescent="0.25">
      <c r="A51" s="21" t="s">
        <v>72</v>
      </c>
      <c r="B51" s="16" t="s">
        <v>73</v>
      </c>
      <c r="C51" s="17">
        <v>44462</v>
      </c>
      <c r="D51" s="17">
        <v>44477</v>
      </c>
      <c r="E51" s="18">
        <v>1037.78</v>
      </c>
      <c r="F51" s="18">
        <v>973.95</v>
      </c>
      <c r="G51" s="18">
        <v>973.95</v>
      </c>
      <c r="H51" s="19"/>
      <c r="I51" s="19"/>
      <c r="J51" s="26">
        <f t="shared" si="4"/>
        <v>6.1506292277746661</v>
      </c>
    </row>
    <row r="52" spans="1:10" ht="15" customHeight="1" thickBot="1" x14ac:dyDescent="0.3">
      <c r="A52" s="22" t="s">
        <v>37</v>
      </c>
      <c r="B52" s="23"/>
      <c r="C52" s="23"/>
      <c r="D52" s="23"/>
      <c r="E52" s="24">
        <f>SUM(E4:E51)</f>
        <v>950470.64000000013</v>
      </c>
      <c r="F52" s="24">
        <f>SUM(F4:F51)</f>
        <v>888930.79999999993</v>
      </c>
      <c r="G52" s="24">
        <f>SUM(G4:G51)</f>
        <v>414533.51999999996</v>
      </c>
      <c r="H52" s="24"/>
      <c r="I52" s="24">
        <f>SUM(I4:I51)</f>
        <v>474397.33999999997</v>
      </c>
      <c r="J52" s="25"/>
    </row>
    <row r="54" spans="1:10" ht="15" customHeight="1" thickBot="1" x14ac:dyDescent="0.3">
      <c r="C54" s="50">
        <v>4403.3599999999997</v>
      </c>
    </row>
    <row r="55" spans="1:10" ht="15" customHeight="1" x14ac:dyDescent="0.25">
      <c r="C55" s="51"/>
      <c r="E55" s="30" t="s">
        <v>125</v>
      </c>
      <c r="F55" s="33">
        <f>E52-E47-E35-E28-E20-E16</f>
        <v>947931.52999999991</v>
      </c>
    </row>
    <row r="56" spans="1:10" ht="15" customHeight="1" thickBot="1" x14ac:dyDescent="0.3">
      <c r="C56" s="51">
        <f>E52+C54</f>
        <v>954874.00000000012</v>
      </c>
      <c r="E56" s="31" t="s">
        <v>126</v>
      </c>
      <c r="F56" s="34">
        <f>F55*1.5%</f>
        <v>14218.972949999998</v>
      </c>
    </row>
    <row r="57" spans="1:10" ht="15" customHeight="1" x14ac:dyDescent="0.25">
      <c r="E57" s="30" t="s">
        <v>127</v>
      </c>
      <c r="F57" s="33">
        <f>E52-E35</f>
        <v>949719.33000000007</v>
      </c>
    </row>
    <row r="58" spans="1:10" ht="15" customHeight="1" x14ac:dyDescent="0.25">
      <c r="E58" s="32" t="s">
        <v>128</v>
      </c>
      <c r="F58" s="35">
        <f>F57*0.65%</f>
        <v>6173.1756450000012</v>
      </c>
    </row>
    <row r="59" spans="1:10" ht="15" customHeight="1" x14ac:dyDescent="0.25">
      <c r="E59" s="32" t="s">
        <v>129</v>
      </c>
      <c r="F59" s="35">
        <f>F57*3%</f>
        <v>28491.579900000001</v>
      </c>
    </row>
    <row r="60" spans="1:10" ht="15" customHeight="1" thickBot="1" x14ac:dyDescent="0.3">
      <c r="E60" s="31" t="s">
        <v>130</v>
      </c>
      <c r="F60" s="34">
        <f>F57*1%</f>
        <v>9497.1933000000008</v>
      </c>
    </row>
  </sheetData>
  <sortState xmlns:xlrd2="http://schemas.microsoft.com/office/spreadsheetml/2017/richdata2" ref="A4:I51">
    <sortCondition ref="C4:C51"/>
  </sortState>
  <mergeCells count="2">
    <mergeCell ref="A1:J1"/>
    <mergeCell ref="A2:J2"/>
  </mergeCells>
  <pageMargins left="0.25" right="0.25" top="0.75" bottom="0.75" header="0.3" footer="0.3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8"/>
  <sheetViews>
    <sheetView topLeftCell="A31" zoomScaleNormal="100" workbookViewId="0">
      <selection activeCell="A5" sqref="A5:H54"/>
    </sheetView>
  </sheetViews>
  <sheetFormatPr defaultColWidth="9.140625" defaultRowHeight="15" customHeight="1" x14ac:dyDescent="0.25"/>
  <cols>
    <col min="1" max="1" width="64.85546875" bestFit="1" customWidth="1"/>
    <col min="2" max="2" width="17.28515625" bestFit="1" customWidth="1"/>
    <col min="3" max="3" width="13.7109375" bestFit="1" customWidth="1"/>
    <col min="4" max="4" width="11.5703125" customWidth="1"/>
    <col min="5" max="5" width="13.140625" bestFit="1" customWidth="1"/>
    <col min="6" max="6" width="13.28515625" bestFit="1" customWidth="1"/>
    <col min="7" max="7" width="21" bestFit="1" customWidth="1"/>
    <col min="8" max="8" width="22.140625" bestFit="1" customWidth="1"/>
  </cols>
  <sheetData>
    <row r="1" spans="1:8" ht="15" customHeight="1" x14ac:dyDescent="0.25">
      <c r="A1" s="40" t="s">
        <v>27</v>
      </c>
      <c r="B1" s="41"/>
      <c r="C1" s="41"/>
      <c r="D1" s="41"/>
      <c r="E1" s="41"/>
      <c r="F1" s="41"/>
      <c r="G1" s="41"/>
      <c r="H1" s="42"/>
    </row>
    <row r="2" spans="1:8" x14ac:dyDescent="0.25">
      <c r="A2" s="43" t="s">
        <v>70</v>
      </c>
      <c r="B2" s="44"/>
      <c r="C2" s="44"/>
      <c r="D2" s="44"/>
      <c r="E2" s="44"/>
      <c r="F2" s="44"/>
      <c r="G2" s="44"/>
      <c r="H2" s="45"/>
    </row>
    <row r="3" spans="1:8" ht="15" customHeight="1" thickBot="1" x14ac:dyDescent="0.3">
      <c r="A3" s="46"/>
      <c r="B3" s="47"/>
      <c r="C3" s="47"/>
      <c r="D3" s="47"/>
      <c r="E3" s="47"/>
      <c r="F3" s="47"/>
      <c r="G3" s="47"/>
      <c r="H3" s="48"/>
    </row>
    <row r="4" spans="1:8" ht="21.75" thickBot="1" x14ac:dyDescent="0.3">
      <c r="A4" s="1" t="s">
        <v>17</v>
      </c>
      <c r="B4" s="2" t="s">
        <v>30</v>
      </c>
      <c r="C4" s="2" t="s">
        <v>8</v>
      </c>
      <c r="D4" s="2" t="s">
        <v>13</v>
      </c>
      <c r="E4" s="2" t="s">
        <v>24</v>
      </c>
      <c r="F4" s="2" t="s">
        <v>16</v>
      </c>
      <c r="G4" s="2" t="s">
        <v>11</v>
      </c>
      <c r="H4" s="3" t="s">
        <v>0</v>
      </c>
    </row>
    <row r="5" spans="1:8" ht="20.100000000000001" customHeight="1" x14ac:dyDescent="0.25">
      <c r="A5" s="10" t="s">
        <v>7</v>
      </c>
      <c r="B5" s="10" t="s">
        <v>53</v>
      </c>
      <c r="C5" s="11">
        <v>44431</v>
      </c>
      <c r="D5" s="11">
        <v>44446</v>
      </c>
      <c r="E5" s="12">
        <v>8259.2999999999993</v>
      </c>
      <c r="F5" s="12">
        <v>7751.35</v>
      </c>
      <c r="G5" s="11">
        <v>44440</v>
      </c>
      <c r="H5" s="12">
        <v>7751.36</v>
      </c>
    </row>
    <row r="6" spans="1:8" ht="20.100000000000001" customHeight="1" x14ac:dyDescent="0.25">
      <c r="A6" s="10" t="s">
        <v>10</v>
      </c>
      <c r="B6" s="10" t="s">
        <v>54</v>
      </c>
      <c r="C6" s="11">
        <v>44431</v>
      </c>
      <c r="D6" s="11">
        <v>44441</v>
      </c>
      <c r="E6" s="12">
        <v>16159.5</v>
      </c>
      <c r="F6" s="12">
        <v>15165.68</v>
      </c>
      <c r="G6" s="11">
        <v>44440</v>
      </c>
      <c r="H6" s="12">
        <v>15165.69</v>
      </c>
    </row>
    <row r="7" spans="1:8" ht="20.100000000000001" customHeight="1" x14ac:dyDescent="0.25">
      <c r="A7" s="10" t="s">
        <v>35</v>
      </c>
      <c r="B7" s="10" t="s">
        <v>67</v>
      </c>
      <c r="C7" s="11">
        <v>44417</v>
      </c>
      <c r="D7" s="11">
        <v>44427</v>
      </c>
      <c r="E7" s="12">
        <v>2000</v>
      </c>
      <c r="F7" s="12">
        <v>1877</v>
      </c>
      <c r="G7" s="11">
        <v>44441</v>
      </c>
      <c r="H7" s="12">
        <v>1865.84</v>
      </c>
    </row>
    <row r="8" spans="1:8" ht="20.100000000000001" customHeight="1" x14ac:dyDescent="0.25">
      <c r="A8" s="10" t="s">
        <v>35</v>
      </c>
      <c r="B8" s="10" t="s">
        <v>121</v>
      </c>
      <c r="C8" s="11">
        <v>44391</v>
      </c>
      <c r="D8" s="11">
        <v>44403</v>
      </c>
      <c r="E8" s="12">
        <v>290.58999999999997</v>
      </c>
      <c r="F8" s="12">
        <v>277.07</v>
      </c>
      <c r="G8" s="11">
        <v>44441</v>
      </c>
      <c r="H8" s="12">
        <v>277.07</v>
      </c>
    </row>
    <row r="9" spans="1:8" ht="20.100000000000001" customHeight="1" x14ac:dyDescent="0.25">
      <c r="A9" s="10" t="s">
        <v>35</v>
      </c>
      <c r="B9" s="10" t="s">
        <v>122</v>
      </c>
      <c r="C9" s="11">
        <v>44391</v>
      </c>
      <c r="D9" s="11">
        <v>44403</v>
      </c>
      <c r="E9" s="12">
        <v>4751.3500000000004</v>
      </c>
      <c r="F9" s="12">
        <v>4459.1499999999996</v>
      </c>
      <c r="G9" s="11">
        <v>44441</v>
      </c>
      <c r="H9" s="12">
        <v>4459.1499999999996</v>
      </c>
    </row>
    <row r="10" spans="1:8" ht="20.100000000000001" customHeight="1" x14ac:dyDescent="0.25">
      <c r="A10" s="10" t="s">
        <v>35</v>
      </c>
      <c r="B10" s="10" t="s">
        <v>123</v>
      </c>
      <c r="C10" s="11">
        <v>44391</v>
      </c>
      <c r="D10" s="11">
        <v>44403</v>
      </c>
      <c r="E10" s="12">
        <v>653.88</v>
      </c>
      <c r="F10" s="12">
        <v>623.47</v>
      </c>
      <c r="G10" s="11">
        <v>44441</v>
      </c>
      <c r="H10" s="12">
        <v>623.47</v>
      </c>
    </row>
    <row r="11" spans="1:8" ht="20.100000000000001" customHeight="1" x14ac:dyDescent="0.25">
      <c r="A11" s="10" t="s">
        <v>38</v>
      </c>
      <c r="B11" s="10" t="s">
        <v>57</v>
      </c>
      <c r="C11" s="11">
        <v>44424</v>
      </c>
      <c r="D11" s="11">
        <v>44439</v>
      </c>
      <c r="E11" s="12">
        <v>180466.4</v>
      </c>
      <c r="F11" s="12">
        <v>169367.72</v>
      </c>
      <c r="G11" s="11">
        <v>44442</v>
      </c>
      <c r="H11" s="12">
        <v>169367.71</v>
      </c>
    </row>
    <row r="12" spans="1:8" ht="20.100000000000001" customHeight="1" x14ac:dyDescent="0.25">
      <c r="A12" s="10" t="s">
        <v>5</v>
      </c>
      <c r="B12" s="10" t="s">
        <v>61</v>
      </c>
      <c r="C12" s="11">
        <v>44418</v>
      </c>
      <c r="D12" s="11">
        <v>44446</v>
      </c>
      <c r="E12" s="12">
        <v>2072.46</v>
      </c>
      <c r="F12" s="12">
        <v>1945.01</v>
      </c>
      <c r="G12" s="11">
        <v>44442</v>
      </c>
      <c r="H12" s="12">
        <v>1945.01</v>
      </c>
    </row>
    <row r="13" spans="1:8" ht="20.100000000000001" customHeight="1" x14ac:dyDescent="0.25">
      <c r="A13" s="10" t="s">
        <v>28</v>
      </c>
      <c r="B13" s="10" t="s">
        <v>62</v>
      </c>
      <c r="C13" s="11">
        <v>44417</v>
      </c>
      <c r="D13" s="11">
        <v>44445</v>
      </c>
      <c r="E13" s="12">
        <v>1703.67</v>
      </c>
      <c r="F13" s="12">
        <v>1598.89</v>
      </c>
      <c r="G13" s="11">
        <v>44442</v>
      </c>
      <c r="H13" s="12">
        <v>1598.89</v>
      </c>
    </row>
    <row r="14" spans="1:8" ht="20.100000000000001" customHeight="1" x14ac:dyDescent="0.25">
      <c r="A14" s="10" t="s">
        <v>23</v>
      </c>
      <c r="B14" s="10" t="s">
        <v>63</v>
      </c>
      <c r="C14" s="11">
        <v>44417</v>
      </c>
      <c r="D14" s="11">
        <v>44445</v>
      </c>
      <c r="E14" s="12">
        <v>701.51</v>
      </c>
      <c r="F14" s="12">
        <v>658.36</v>
      </c>
      <c r="G14" s="11">
        <v>44442</v>
      </c>
      <c r="H14" s="12">
        <v>658.36</v>
      </c>
    </row>
    <row r="15" spans="1:8" ht="20.100000000000001" customHeight="1" x14ac:dyDescent="0.25">
      <c r="A15" s="10" t="s">
        <v>39</v>
      </c>
      <c r="B15" s="10" t="s">
        <v>64</v>
      </c>
      <c r="C15" s="11">
        <v>44417</v>
      </c>
      <c r="D15" s="11">
        <v>44445</v>
      </c>
      <c r="E15" s="12">
        <v>2272.89</v>
      </c>
      <c r="F15" s="12">
        <v>2133.11</v>
      </c>
      <c r="G15" s="11">
        <v>44442</v>
      </c>
      <c r="H15" s="12">
        <v>2133.11</v>
      </c>
    </row>
    <row r="16" spans="1:8" ht="20.100000000000001" customHeight="1" x14ac:dyDescent="0.25">
      <c r="A16" s="10" t="s">
        <v>12</v>
      </c>
      <c r="B16" s="10" t="s">
        <v>65</v>
      </c>
      <c r="C16" s="11">
        <v>44417</v>
      </c>
      <c r="D16" s="11">
        <v>44445</v>
      </c>
      <c r="E16" s="12">
        <v>4341.3500000000004</v>
      </c>
      <c r="F16" s="12">
        <v>4074.36</v>
      </c>
      <c r="G16" s="11">
        <v>44442</v>
      </c>
      <c r="H16" s="12">
        <v>4074.36</v>
      </c>
    </row>
    <row r="17" spans="1:9" s="9" customFormat="1" ht="20.100000000000001" customHeight="1" x14ac:dyDescent="0.25">
      <c r="A17" s="10" t="s">
        <v>22</v>
      </c>
      <c r="B17" s="10" t="s">
        <v>66</v>
      </c>
      <c r="C17" s="11">
        <v>44417</v>
      </c>
      <c r="D17" s="11">
        <v>44445</v>
      </c>
      <c r="E17" s="12">
        <v>501.08</v>
      </c>
      <c r="F17" s="12">
        <v>477.78</v>
      </c>
      <c r="G17" s="11">
        <v>44442</v>
      </c>
      <c r="H17" s="12">
        <v>477.78</v>
      </c>
    </row>
    <row r="18" spans="1:9" s="9" customFormat="1" ht="20.100000000000001" customHeight="1" x14ac:dyDescent="0.25">
      <c r="A18" s="10" t="s">
        <v>31</v>
      </c>
      <c r="B18" s="10" t="s">
        <v>52</v>
      </c>
      <c r="C18" s="11">
        <v>44431</v>
      </c>
      <c r="D18" s="11">
        <v>44438</v>
      </c>
      <c r="E18" s="12">
        <v>6755.07</v>
      </c>
      <c r="F18" s="12">
        <v>6339.63</v>
      </c>
      <c r="G18" s="11">
        <v>44445</v>
      </c>
      <c r="H18" s="12">
        <v>6339.63</v>
      </c>
    </row>
    <row r="19" spans="1:9" s="9" customFormat="1" ht="20.100000000000001" customHeight="1" x14ac:dyDescent="0.25">
      <c r="A19" s="10" t="s">
        <v>21</v>
      </c>
      <c r="B19" s="10" t="s">
        <v>59</v>
      </c>
      <c r="C19" s="11">
        <v>44418</v>
      </c>
      <c r="D19" s="11">
        <v>44425</v>
      </c>
      <c r="E19" s="12">
        <v>33968.92</v>
      </c>
      <c r="F19" s="12">
        <v>31879.83</v>
      </c>
      <c r="G19" s="11">
        <v>44445</v>
      </c>
      <c r="H19" s="12">
        <v>31879.83</v>
      </c>
    </row>
    <row r="20" spans="1:9" s="9" customFormat="1" ht="20.100000000000001" customHeight="1" x14ac:dyDescent="0.25">
      <c r="A20" s="10" t="s">
        <v>43</v>
      </c>
      <c r="B20" s="10" t="s">
        <v>60</v>
      </c>
      <c r="C20" s="11">
        <v>44418</v>
      </c>
      <c r="D20" s="11">
        <v>44433</v>
      </c>
      <c r="E20" s="12">
        <v>1198.5999999999999</v>
      </c>
      <c r="F20" s="12">
        <v>1124.8800000000001</v>
      </c>
      <c r="G20" s="11">
        <v>44447</v>
      </c>
      <c r="H20" s="12">
        <v>1124.8900000000001</v>
      </c>
      <c r="I20" s="49"/>
    </row>
    <row r="21" spans="1:9" s="9" customFormat="1" ht="20.100000000000001" customHeight="1" x14ac:dyDescent="0.25">
      <c r="A21" s="10" t="s">
        <v>2</v>
      </c>
      <c r="B21" s="10" t="s">
        <v>55</v>
      </c>
      <c r="C21" s="11">
        <v>44428</v>
      </c>
      <c r="D21" s="11">
        <v>44448</v>
      </c>
      <c r="E21" s="12">
        <v>129927.66</v>
      </c>
      <c r="F21" s="12">
        <v>121937.11</v>
      </c>
      <c r="G21" s="11">
        <v>44449</v>
      </c>
      <c r="H21" s="12">
        <v>121937.11</v>
      </c>
      <c r="I21" s="49"/>
    </row>
    <row r="22" spans="1:9" s="9" customFormat="1" ht="20.100000000000001" customHeight="1" x14ac:dyDescent="0.25">
      <c r="A22" s="10" t="s">
        <v>1</v>
      </c>
      <c r="B22" s="10" t="s">
        <v>109</v>
      </c>
      <c r="C22" s="11">
        <v>44447</v>
      </c>
      <c r="D22" s="11">
        <v>44462</v>
      </c>
      <c r="E22" s="12">
        <v>2871.1</v>
      </c>
      <c r="F22" s="12">
        <v>2694.53</v>
      </c>
      <c r="G22" s="11">
        <v>44452</v>
      </c>
      <c r="H22" s="12">
        <v>2694.53</v>
      </c>
      <c r="I22" s="49"/>
    </row>
    <row r="23" spans="1:9" s="9" customFormat="1" ht="20.100000000000001" customHeight="1" x14ac:dyDescent="0.25">
      <c r="A23" s="10" t="s">
        <v>18</v>
      </c>
      <c r="B23" s="10" t="s">
        <v>116</v>
      </c>
      <c r="C23" s="11">
        <v>44441</v>
      </c>
      <c r="D23" s="11">
        <v>44456</v>
      </c>
      <c r="E23" s="12">
        <v>41620.589999999997</v>
      </c>
      <c r="F23" s="12">
        <v>39060.92</v>
      </c>
      <c r="G23" s="11">
        <v>44453</v>
      </c>
      <c r="H23" s="12">
        <v>39060.92</v>
      </c>
      <c r="I23" s="49"/>
    </row>
    <row r="24" spans="1:9" s="9" customFormat="1" ht="20.100000000000001" customHeight="1" x14ac:dyDescent="0.25">
      <c r="A24" s="13" t="s">
        <v>6</v>
      </c>
      <c r="B24" s="13" t="s">
        <v>87</v>
      </c>
      <c r="C24" s="14">
        <v>44449</v>
      </c>
      <c r="D24" s="14">
        <v>44474</v>
      </c>
      <c r="E24" s="15">
        <v>2357.62</v>
      </c>
      <c r="F24" s="15">
        <v>2212.63</v>
      </c>
      <c r="G24" s="14">
        <v>44454</v>
      </c>
      <c r="H24" s="15">
        <v>2212.63</v>
      </c>
      <c r="I24" s="49"/>
    </row>
    <row r="25" spans="1:9" s="9" customFormat="1" ht="20.100000000000001" customHeight="1" x14ac:dyDescent="0.25">
      <c r="A25" s="13" t="s">
        <v>14</v>
      </c>
      <c r="B25" s="13" t="s">
        <v>88</v>
      </c>
      <c r="C25" s="14">
        <v>44449</v>
      </c>
      <c r="D25" s="14">
        <v>44466</v>
      </c>
      <c r="E25" s="15">
        <v>3332.1</v>
      </c>
      <c r="F25" s="15">
        <v>3127.18</v>
      </c>
      <c r="G25" s="14">
        <v>44454</v>
      </c>
      <c r="H25" s="15">
        <v>3127.18</v>
      </c>
      <c r="I25" s="49"/>
    </row>
    <row r="26" spans="1:9" s="9" customFormat="1" ht="20.100000000000001" customHeight="1" x14ac:dyDescent="0.25">
      <c r="A26" s="10" t="s">
        <v>9</v>
      </c>
      <c r="B26" s="10" t="s">
        <v>58</v>
      </c>
      <c r="C26" s="11">
        <v>44421</v>
      </c>
      <c r="D26" s="11">
        <v>44449</v>
      </c>
      <c r="E26" s="12">
        <v>152876.94</v>
      </c>
      <c r="F26" s="12">
        <v>143475.01</v>
      </c>
      <c r="G26" s="11">
        <v>44454</v>
      </c>
      <c r="H26" s="12">
        <v>143475.01</v>
      </c>
    </row>
    <row r="27" spans="1:9" s="9" customFormat="1" ht="20.100000000000001" customHeight="1" x14ac:dyDescent="0.25">
      <c r="A27" s="10" t="s">
        <v>32</v>
      </c>
      <c r="B27" s="10" t="s">
        <v>114</v>
      </c>
      <c r="C27" s="11">
        <v>44442</v>
      </c>
      <c r="D27" s="11">
        <v>44470</v>
      </c>
      <c r="E27" s="12">
        <v>9048.64</v>
      </c>
      <c r="F27" s="12">
        <v>8492.14</v>
      </c>
      <c r="G27" s="11">
        <v>44455</v>
      </c>
      <c r="H27" s="12">
        <v>8492.15</v>
      </c>
    </row>
    <row r="28" spans="1:9" s="9" customFormat="1" ht="20.100000000000001" customHeight="1" x14ac:dyDescent="0.25">
      <c r="A28" s="10" t="s">
        <v>41</v>
      </c>
      <c r="B28" s="10" t="s">
        <v>115</v>
      </c>
      <c r="C28" s="11">
        <v>44442</v>
      </c>
      <c r="D28" s="11">
        <v>44456</v>
      </c>
      <c r="E28" s="12">
        <v>2200.8200000000002</v>
      </c>
      <c r="F28" s="12">
        <v>2065.4699999999998</v>
      </c>
      <c r="G28" s="11">
        <v>44455</v>
      </c>
      <c r="H28" s="12">
        <v>2065.4699999999998</v>
      </c>
    </row>
    <row r="29" spans="1:9" s="9" customFormat="1" ht="19.5" customHeight="1" x14ac:dyDescent="0.25">
      <c r="A29" s="10" t="s">
        <v>50</v>
      </c>
      <c r="B29" s="10" t="s">
        <v>51</v>
      </c>
      <c r="C29" s="11">
        <v>44432</v>
      </c>
      <c r="D29" s="11">
        <v>44452</v>
      </c>
      <c r="E29" s="12">
        <v>3503.6</v>
      </c>
      <c r="F29" s="12">
        <v>3288.13</v>
      </c>
      <c r="G29" s="11">
        <v>44455</v>
      </c>
      <c r="H29" s="12">
        <v>3288.13</v>
      </c>
    </row>
    <row r="30" spans="1:9" s="9" customFormat="1" ht="20.100000000000001" customHeight="1" x14ac:dyDescent="0.25">
      <c r="A30" s="13" t="s">
        <v>44</v>
      </c>
      <c r="B30" s="13" t="s">
        <v>78</v>
      </c>
      <c r="C30" s="14">
        <v>44452</v>
      </c>
      <c r="D30" s="14">
        <v>44467</v>
      </c>
      <c r="E30" s="15">
        <v>1179.03</v>
      </c>
      <c r="F30" s="15">
        <v>1106.52</v>
      </c>
      <c r="G30" s="14">
        <v>44456</v>
      </c>
      <c r="H30" s="15">
        <v>1106.52</v>
      </c>
    </row>
    <row r="31" spans="1:9" s="9" customFormat="1" ht="20.100000000000001" customHeight="1" x14ac:dyDescent="0.25">
      <c r="A31" s="10" t="s">
        <v>40</v>
      </c>
      <c r="B31" s="10" t="s">
        <v>120</v>
      </c>
      <c r="C31" s="11">
        <v>44440</v>
      </c>
      <c r="D31" s="11">
        <v>44455</v>
      </c>
      <c r="E31" s="12">
        <v>13084.84</v>
      </c>
      <c r="F31" s="12">
        <v>12280.12</v>
      </c>
      <c r="G31" s="11">
        <v>44456</v>
      </c>
      <c r="H31" s="12">
        <v>12280.12</v>
      </c>
    </row>
    <row r="32" spans="1:9" s="9" customFormat="1" ht="20.100000000000001" customHeight="1" x14ac:dyDescent="0.25">
      <c r="A32" s="10" t="s">
        <v>19</v>
      </c>
      <c r="B32" s="10" t="s">
        <v>93</v>
      </c>
      <c r="C32" s="11">
        <v>44448</v>
      </c>
      <c r="D32" s="11">
        <v>44463</v>
      </c>
      <c r="E32" s="12">
        <v>4666.53</v>
      </c>
      <c r="F32" s="12">
        <v>4379.53</v>
      </c>
      <c r="G32" s="11">
        <v>44459</v>
      </c>
      <c r="H32" s="12">
        <v>4379.53</v>
      </c>
    </row>
    <row r="33" spans="1:8" s="9" customFormat="1" ht="20.100000000000001" customHeight="1" x14ac:dyDescent="0.25">
      <c r="A33" s="10" t="s">
        <v>19</v>
      </c>
      <c r="B33" s="10" t="s">
        <v>94</v>
      </c>
      <c r="C33" s="11">
        <v>44448</v>
      </c>
      <c r="D33" s="11">
        <v>44463</v>
      </c>
      <c r="E33" s="12">
        <v>490.93</v>
      </c>
      <c r="F33" s="12">
        <v>468.1</v>
      </c>
      <c r="G33" s="11">
        <v>44459</v>
      </c>
      <c r="H33" s="12">
        <v>468.1</v>
      </c>
    </row>
    <row r="34" spans="1:8" s="9" customFormat="1" ht="20.100000000000001" customHeight="1" x14ac:dyDescent="0.25">
      <c r="A34" s="10" t="s">
        <v>45</v>
      </c>
      <c r="B34" s="10" t="s">
        <v>112</v>
      </c>
      <c r="C34" s="11">
        <v>44445</v>
      </c>
      <c r="D34" s="11">
        <v>44455</v>
      </c>
      <c r="E34" s="12">
        <v>828.18</v>
      </c>
      <c r="F34" s="12">
        <v>777.25</v>
      </c>
      <c r="G34" s="11">
        <v>44459</v>
      </c>
      <c r="H34" s="12">
        <v>777.25</v>
      </c>
    </row>
    <row r="35" spans="1:8" s="9" customFormat="1" ht="20.100000000000001" customHeight="1" x14ac:dyDescent="0.25">
      <c r="A35" s="10" t="s">
        <v>6</v>
      </c>
      <c r="B35" s="10" t="s">
        <v>92</v>
      </c>
      <c r="C35" s="11">
        <v>44448</v>
      </c>
      <c r="D35" s="11">
        <v>44473</v>
      </c>
      <c r="E35" s="12">
        <v>6752.79</v>
      </c>
      <c r="F35" s="12">
        <v>6337.5</v>
      </c>
      <c r="G35" s="11">
        <v>44461</v>
      </c>
      <c r="H35" s="12">
        <v>6337.5</v>
      </c>
    </row>
    <row r="36" spans="1:8" s="9" customFormat="1" ht="20.100000000000001" customHeight="1" x14ac:dyDescent="0.25">
      <c r="A36" s="10" t="s">
        <v>95</v>
      </c>
      <c r="B36" s="10" t="s">
        <v>96</v>
      </c>
      <c r="C36" s="11">
        <v>44448</v>
      </c>
      <c r="D36" s="11">
        <v>44463</v>
      </c>
      <c r="E36" s="12">
        <v>3427.04</v>
      </c>
      <c r="F36" s="12">
        <v>3216.27</v>
      </c>
      <c r="G36" s="11">
        <v>44461</v>
      </c>
      <c r="H36" s="12">
        <v>3216.27</v>
      </c>
    </row>
    <row r="37" spans="1:8" s="9" customFormat="1" ht="20.100000000000001" customHeight="1" x14ac:dyDescent="0.25">
      <c r="A37" s="10" t="s">
        <v>48</v>
      </c>
      <c r="B37" s="10" t="s">
        <v>49</v>
      </c>
      <c r="C37" s="11">
        <v>44433</v>
      </c>
      <c r="D37" s="11">
        <v>44453</v>
      </c>
      <c r="E37" s="12">
        <v>493.56</v>
      </c>
      <c r="F37" s="12">
        <v>470.6</v>
      </c>
      <c r="G37" s="11">
        <v>44461</v>
      </c>
      <c r="H37" s="12">
        <v>470.6</v>
      </c>
    </row>
    <row r="38" spans="1:8" s="9" customFormat="1" ht="20.100000000000001" customHeight="1" x14ac:dyDescent="0.25">
      <c r="A38" s="10" t="s">
        <v>3</v>
      </c>
      <c r="B38" s="10" t="s">
        <v>56</v>
      </c>
      <c r="C38" s="11">
        <v>44427</v>
      </c>
      <c r="D38" s="11">
        <v>44459</v>
      </c>
      <c r="E38" s="12">
        <v>74814.210000000006</v>
      </c>
      <c r="F38" s="12">
        <v>66472.429999999993</v>
      </c>
      <c r="G38" s="11">
        <v>44461</v>
      </c>
      <c r="H38" s="12">
        <v>66472.429999999993</v>
      </c>
    </row>
    <row r="39" spans="1:8" s="9" customFormat="1" ht="20.100000000000001" customHeight="1" x14ac:dyDescent="0.25">
      <c r="A39" s="13" t="s">
        <v>14</v>
      </c>
      <c r="B39" s="13" t="s">
        <v>75</v>
      </c>
      <c r="C39" s="14">
        <v>44455</v>
      </c>
      <c r="D39" s="14">
        <v>44470</v>
      </c>
      <c r="E39" s="15">
        <v>394.93</v>
      </c>
      <c r="F39" s="15">
        <v>376.56</v>
      </c>
      <c r="G39" s="14">
        <v>44462</v>
      </c>
      <c r="H39" s="15">
        <v>376.56</v>
      </c>
    </row>
    <row r="40" spans="1:8" s="9" customFormat="1" ht="20.100000000000001" customHeight="1" x14ac:dyDescent="0.25">
      <c r="A40" s="13" t="s">
        <v>14</v>
      </c>
      <c r="B40" s="13" t="s">
        <v>76</v>
      </c>
      <c r="C40" s="14">
        <v>44455</v>
      </c>
      <c r="D40" s="14">
        <v>44470</v>
      </c>
      <c r="E40" s="15">
        <v>7635.39</v>
      </c>
      <c r="F40" s="15">
        <v>7165.82</v>
      </c>
      <c r="G40" s="14">
        <v>44462</v>
      </c>
      <c r="H40" s="15">
        <v>7165.82</v>
      </c>
    </row>
    <row r="41" spans="1:8" s="9" customFormat="1" ht="20.100000000000001" customHeight="1" x14ac:dyDescent="0.25">
      <c r="A41" s="13" t="s">
        <v>38</v>
      </c>
      <c r="B41" s="13" t="s">
        <v>79</v>
      </c>
      <c r="C41" s="14">
        <v>44452</v>
      </c>
      <c r="D41" s="14">
        <v>44467</v>
      </c>
      <c r="E41" s="15">
        <v>181870.32</v>
      </c>
      <c r="F41" s="15">
        <v>170685.3</v>
      </c>
      <c r="G41" s="14">
        <v>44463</v>
      </c>
      <c r="H41" s="15">
        <v>170685.3</v>
      </c>
    </row>
    <row r="42" spans="1:8" s="9" customFormat="1" ht="20.100000000000001" customHeight="1" x14ac:dyDescent="0.25">
      <c r="A42" s="10" t="s">
        <v>33</v>
      </c>
      <c r="B42" s="10" t="s">
        <v>102</v>
      </c>
      <c r="C42" s="11">
        <v>44447</v>
      </c>
      <c r="D42" s="11">
        <v>44462</v>
      </c>
      <c r="E42" s="12">
        <v>1082.9000000000001</v>
      </c>
      <c r="F42" s="12">
        <v>1016.3</v>
      </c>
      <c r="G42" s="11">
        <v>44463</v>
      </c>
      <c r="H42" s="12">
        <v>1016.31</v>
      </c>
    </row>
    <row r="43" spans="1:8" s="9" customFormat="1" ht="20.100000000000001" customHeight="1" x14ac:dyDescent="0.25">
      <c r="A43" s="13" t="s">
        <v>31</v>
      </c>
      <c r="B43" s="13" t="s">
        <v>80</v>
      </c>
      <c r="C43" s="14">
        <v>44452</v>
      </c>
      <c r="D43" s="14">
        <v>44459</v>
      </c>
      <c r="E43" s="15">
        <v>6755.07</v>
      </c>
      <c r="F43" s="15">
        <v>6339.63</v>
      </c>
      <c r="G43" s="14">
        <v>44466</v>
      </c>
      <c r="H43" s="15">
        <v>6339.63</v>
      </c>
    </row>
    <row r="44" spans="1:8" s="9" customFormat="1" ht="20.100000000000001" customHeight="1" x14ac:dyDescent="0.25">
      <c r="A44" s="13" t="s">
        <v>35</v>
      </c>
      <c r="B44" s="13" t="s">
        <v>84</v>
      </c>
      <c r="C44" s="14">
        <v>44449</v>
      </c>
      <c r="D44" s="14">
        <v>44459</v>
      </c>
      <c r="E44" s="15">
        <v>1093.19</v>
      </c>
      <c r="F44" s="15">
        <v>1025.95</v>
      </c>
      <c r="G44" s="14">
        <v>44466</v>
      </c>
      <c r="H44" s="15">
        <v>1025.95</v>
      </c>
    </row>
    <row r="45" spans="1:8" s="9" customFormat="1" ht="20.100000000000001" customHeight="1" x14ac:dyDescent="0.25">
      <c r="A45" s="13" t="s">
        <v>35</v>
      </c>
      <c r="B45" s="13" t="s">
        <v>85</v>
      </c>
      <c r="C45" s="14">
        <v>44449</v>
      </c>
      <c r="D45" s="14">
        <v>44459</v>
      </c>
      <c r="E45" s="15">
        <v>2035.76</v>
      </c>
      <c r="F45" s="15">
        <v>1910.56</v>
      </c>
      <c r="G45" s="14">
        <v>44466</v>
      </c>
      <c r="H45" s="15">
        <v>1910.58</v>
      </c>
    </row>
    <row r="46" spans="1:8" s="9" customFormat="1" ht="20.100000000000001" customHeight="1" x14ac:dyDescent="0.25">
      <c r="A46" s="13" t="s">
        <v>35</v>
      </c>
      <c r="B46" s="13" t="s">
        <v>86</v>
      </c>
      <c r="C46" s="14">
        <v>44449</v>
      </c>
      <c r="D46" s="14">
        <v>44459</v>
      </c>
      <c r="E46" s="15">
        <v>35694.67</v>
      </c>
      <c r="F46" s="15">
        <v>33499.440000000002</v>
      </c>
      <c r="G46" s="14">
        <v>44466</v>
      </c>
      <c r="H46" s="15">
        <v>33499.440000000002</v>
      </c>
    </row>
    <row r="47" spans="1:8" s="9" customFormat="1" ht="20.100000000000001" customHeight="1" x14ac:dyDescent="0.25">
      <c r="A47" s="13" t="s">
        <v>20</v>
      </c>
      <c r="B47" s="13" t="s">
        <v>90</v>
      </c>
      <c r="C47" s="14">
        <v>44448</v>
      </c>
      <c r="D47" s="14">
        <v>44463</v>
      </c>
      <c r="E47" s="15">
        <v>4144.79</v>
      </c>
      <c r="F47" s="15">
        <v>3889.89</v>
      </c>
      <c r="G47" s="14">
        <v>44466</v>
      </c>
      <c r="H47" s="15">
        <v>3889.89</v>
      </c>
    </row>
    <row r="48" spans="1:8" s="9" customFormat="1" ht="20.100000000000001" customHeight="1" x14ac:dyDescent="0.25">
      <c r="A48" s="13" t="s">
        <v>20</v>
      </c>
      <c r="B48" s="13" t="s">
        <v>91</v>
      </c>
      <c r="C48" s="14">
        <v>44448</v>
      </c>
      <c r="D48" s="14">
        <v>44463</v>
      </c>
      <c r="E48" s="15">
        <v>122284.51</v>
      </c>
      <c r="F48" s="15">
        <v>114764</v>
      </c>
      <c r="G48" s="14">
        <v>44466</v>
      </c>
      <c r="H48" s="15">
        <v>114764</v>
      </c>
    </row>
    <row r="49" spans="1:8" s="9" customFormat="1" ht="20.100000000000001" customHeight="1" x14ac:dyDescent="0.25">
      <c r="A49" s="10" t="s">
        <v>34</v>
      </c>
      <c r="B49" s="10" t="s">
        <v>101</v>
      </c>
      <c r="C49" s="11">
        <v>44447</v>
      </c>
      <c r="D49" s="11">
        <v>44462</v>
      </c>
      <c r="E49" s="12">
        <v>6172.53</v>
      </c>
      <c r="F49" s="12">
        <v>5792.91</v>
      </c>
      <c r="G49" s="11">
        <v>44466</v>
      </c>
      <c r="H49" s="12">
        <v>5792.92</v>
      </c>
    </row>
    <row r="50" spans="1:8" s="9" customFormat="1" ht="20.100000000000001" customHeight="1" x14ac:dyDescent="0.25">
      <c r="A50" s="10" t="s">
        <v>2</v>
      </c>
      <c r="B50" s="10" t="s">
        <v>111</v>
      </c>
      <c r="C50" s="11">
        <v>44447</v>
      </c>
      <c r="D50" s="11">
        <v>44467</v>
      </c>
      <c r="E50" s="12">
        <v>18875</v>
      </c>
      <c r="F50" s="12">
        <v>17714.18</v>
      </c>
      <c r="G50" s="11">
        <v>44466</v>
      </c>
      <c r="H50" s="12">
        <v>17714.18</v>
      </c>
    </row>
    <row r="51" spans="1:8" s="9" customFormat="1" ht="20.100000000000001" customHeight="1" x14ac:dyDescent="0.25">
      <c r="A51" s="10" t="s">
        <v>25</v>
      </c>
      <c r="B51" s="10" t="s">
        <v>119</v>
      </c>
      <c r="C51" s="11">
        <v>44441</v>
      </c>
      <c r="D51" s="11">
        <v>44456</v>
      </c>
      <c r="E51" s="12">
        <v>1331.97</v>
      </c>
      <c r="F51" s="12">
        <v>1250.05</v>
      </c>
      <c r="G51" s="11">
        <v>44466</v>
      </c>
      <c r="H51" s="12">
        <v>1250.05</v>
      </c>
    </row>
    <row r="52" spans="1:8" s="9" customFormat="1" ht="20.100000000000001" customHeight="1" x14ac:dyDescent="0.25">
      <c r="A52" s="10" t="s">
        <v>15</v>
      </c>
      <c r="B52" s="10" t="s">
        <v>68</v>
      </c>
      <c r="C52" s="11">
        <v>44411</v>
      </c>
      <c r="D52" s="11">
        <v>44431</v>
      </c>
      <c r="E52" s="12">
        <v>9239.24</v>
      </c>
      <c r="F52" s="12">
        <v>8671.02</v>
      </c>
      <c r="G52" s="11">
        <v>44466</v>
      </c>
      <c r="H52" s="12">
        <v>8671.02</v>
      </c>
    </row>
    <row r="53" spans="1:8" s="9" customFormat="1" ht="20.100000000000001" customHeight="1" x14ac:dyDescent="0.25">
      <c r="A53" s="10" t="s">
        <v>7</v>
      </c>
      <c r="B53" s="10" t="s">
        <v>97</v>
      </c>
      <c r="C53" s="11">
        <v>44448</v>
      </c>
      <c r="D53" s="11">
        <v>44463</v>
      </c>
      <c r="E53" s="12">
        <v>8259.2999999999993</v>
      </c>
      <c r="F53" s="12">
        <v>7751.35</v>
      </c>
      <c r="G53" s="11">
        <v>44467</v>
      </c>
      <c r="H53" s="12">
        <v>7751.36</v>
      </c>
    </row>
    <row r="54" spans="1:8" s="9" customFormat="1" ht="20.100000000000001" customHeight="1" x14ac:dyDescent="0.25">
      <c r="A54" s="10" t="s">
        <v>10</v>
      </c>
      <c r="B54" s="10" t="s">
        <v>98</v>
      </c>
      <c r="C54" s="11">
        <v>44448</v>
      </c>
      <c r="D54" s="11">
        <v>44459</v>
      </c>
      <c r="E54" s="12">
        <v>15979.95</v>
      </c>
      <c r="F54" s="12">
        <v>14997.18</v>
      </c>
      <c r="G54" s="11">
        <v>44467</v>
      </c>
      <c r="H54" s="12">
        <v>14997.18</v>
      </c>
    </row>
    <row r="55" spans="1:8" ht="13.5" customHeight="1" x14ac:dyDescent="0.25">
      <c r="E55" s="7">
        <f>SUM(E5:E54)</f>
        <v>1142422.27</v>
      </c>
      <c r="F55" s="7">
        <f>SUM(F5:F54)</f>
        <v>1068464.8700000001</v>
      </c>
      <c r="H55" s="7">
        <f>SUM(H5:H54)</f>
        <v>1068453.79</v>
      </c>
    </row>
    <row r="58" spans="1:8" ht="15" customHeight="1" x14ac:dyDescent="0.25">
      <c r="F58" s="8"/>
    </row>
  </sheetData>
  <sortState xmlns:xlrd2="http://schemas.microsoft.com/office/spreadsheetml/2017/richdata2" ref="A5:H54">
    <sortCondition ref="G5:G54"/>
  </sortState>
  <mergeCells count="4">
    <mergeCell ref="A1:H1"/>
    <mergeCell ref="A2:H2"/>
    <mergeCell ref="A3:H3"/>
    <mergeCell ref="I20:I25"/>
  </mergeCells>
  <pageMargins left="0.511811024" right="0.511811024" top="0.78740157499999996" bottom="0.78740157499999996" header="0.31496062000000002" footer="0.31496062000000002"/>
  <pageSetup paperSize="9" scale="4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Emitidas</vt:lpstr>
      <vt:lpstr>Recebidas</vt:lpstr>
    </vt:vector>
  </TitlesOfParts>
  <Company>Facil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marco.beber</dc:creator>
  <cp:lastModifiedBy>Eduardo Macedo</cp:lastModifiedBy>
  <cp:lastPrinted>2021-10-06T13:52:17Z</cp:lastPrinted>
  <dcterms:created xsi:type="dcterms:W3CDTF">2012-07-23T17:16:24Z</dcterms:created>
  <dcterms:modified xsi:type="dcterms:W3CDTF">2021-10-06T13:52:18Z</dcterms:modified>
</cp:coreProperties>
</file>