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asta U\Eduardo.Macedo\Borges\2021\10\"/>
    </mc:Choice>
  </mc:AlternateContent>
  <xr:revisionPtr revIDLastSave="0" documentId="13_ncr:1_{7B89314B-AEF8-4DAF-9206-854483E783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itidas" sheetId="1" r:id="rId1"/>
    <sheet name="Recebidas" sheetId="2" r:id="rId2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5" i="1"/>
  <c r="E56" i="1" s="1"/>
  <c r="E57" i="1"/>
  <c r="E53" i="1"/>
  <c r="E51" i="1"/>
  <c r="J47" i="1"/>
  <c r="J46" i="1"/>
  <c r="J45" i="1"/>
  <c r="J43" i="1"/>
  <c r="J42" i="1"/>
  <c r="J39" i="1"/>
  <c r="J38" i="1"/>
  <c r="J37" i="1"/>
  <c r="J36" i="1"/>
  <c r="J35" i="1"/>
  <c r="J34" i="1"/>
  <c r="J30" i="1"/>
  <c r="J27" i="1"/>
  <c r="J26" i="1"/>
  <c r="J25" i="1"/>
  <c r="J23" i="1"/>
  <c r="J17" i="1"/>
  <c r="J13" i="1"/>
  <c r="J12" i="1"/>
  <c r="J9" i="1"/>
  <c r="J8" i="1"/>
  <c r="J7" i="1"/>
  <c r="J4" i="1"/>
  <c r="J5" i="1"/>
  <c r="J6" i="1"/>
  <c r="J10" i="1"/>
  <c r="J11" i="1"/>
  <c r="J14" i="1"/>
  <c r="J15" i="1"/>
  <c r="J16" i="1"/>
  <c r="J18" i="1"/>
  <c r="J19" i="1"/>
  <c r="J20" i="1"/>
  <c r="J21" i="1"/>
  <c r="J22" i="1"/>
  <c r="J24" i="1"/>
  <c r="J28" i="1"/>
  <c r="J29" i="1"/>
  <c r="J31" i="1"/>
  <c r="J32" i="1"/>
  <c r="J33" i="1"/>
  <c r="J40" i="1"/>
  <c r="J41" i="1"/>
  <c r="J44" i="1"/>
  <c r="J48" i="1"/>
  <c r="H47" i="2"/>
  <c r="F47" i="2"/>
  <c r="E47" i="2"/>
  <c r="E49" i="1" l="1"/>
  <c r="F49" i="1"/>
  <c r="G49" i="1"/>
  <c r="I49" i="1"/>
</calcChain>
</file>

<file path=xl/sharedStrings.xml><?xml version="1.0" encoding="utf-8"?>
<sst xmlns="http://schemas.openxmlformats.org/spreadsheetml/2006/main" count="206" uniqueCount="129">
  <si>
    <t>Valor líquido Recebido</t>
  </si>
  <si>
    <t>Rodeio Bonito Hidrelétrica Ltda</t>
  </si>
  <si>
    <t>Norte Energia S.A</t>
  </si>
  <si>
    <t>SANTO ANTÔNIO ENERGIA S.A.</t>
  </si>
  <si>
    <t>Saldo</t>
  </si>
  <si>
    <t>Moinho S/A</t>
  </si>
  <si>
    <t>Energética Barra Grande S.A - BAESA</t>
  </si>
  <si>
    <t>Goiás Transmissão S.A.</t>
  </si>
  <si>
    <t>Data Emissão</t>
  </si>
  <si>
    <t>Consórcio Estreito Energia - CESTE (Consórcio)</t>
  </si>
  <si>
    <t>MGE Transmissão S/A</t>
  </si>
  <si>
    <t>Data do Recebimento</t>
  </si>
  <si>
    <t>Santa Laura S/A</t>
  </si>
  <si>
    <t>Vencimento</t>
  </si>
  <si>
    <t>Campos Novos Energia S.A. - ENERCAN</t>
  </si>
  <si>
    <t>Global Collect do Brasil Soluções de Pagamentos Ltda</t>
  </si>
  <si>
    <t>Valor Líquido</t>
  </si>
  <si>
    <t>Cliente</t>
  </si>
  <si>
    <t>Consórcio Empreendedor Baixo Iguaçu</t>
  </si>
  <si>
    <t>CERAN - Companhia Energética Rio das Antas</t>
  </si>
  <si>
    <t>Foz do Chapecó Energia S.A.</t>
  </si>
  <si>
    <t>Consórcio Machadinho</t>
  </si>
  <si>
    <t>Santa Rosa S/A</t>
  </si>
  <si>
    <t>Passos Maia Energética S/A</t>
  </si>
  <si>
    <t>Valor Título</t>
  </si>
  <si>
    <t>Santa Fé Energética S.A.</t>
  </si>
  <si>
    <t xml:space="preserve">Relatório de Notas Emitidas </t>
  </si>
  <si>
    <t xml:space="preserve">Relatório de Notas Recebidas </t>
  </si>
  <si>
    <t>STATKRAFT ENERGIAS RENOVAVEIS S/A</t>
  </si>
  <si>
    <t>nº da  Nota</t>
  </si>
  <si>
    <t>Nº da Nota Fiscal</t>
  </si>
  <si>
    <t>Serra do Facão Energia S.A.</t>
  </si>
  <si>
    <t>UTE GNA I GERACAO DE ENERGIA S.A</t>
  </si>
  <si>
    <t>ITÁ ENERGETICA S/A</t>
  </si>
  <si>
    <t>CONSÓRCIO ITÁ</t>
  </si>
  <si>
    <t>Empresa de Energia São Manoel S.A.</t>
  </si>
  <si>
    <t>UNIASSELVI – SOCIEDADE EDUCACIONAL LEONARDO DA VINCI S/S LTDA</t>
  </si>
  <si>
    <t>Total geral:</t>
  </si>
  <si>
    <t>COMPANHIA ENERGÉTICA SINOP S/A - MATRIZ</t>
  </si>
  <si>
    <t>STATKRAFT ENERGIAS RENOVÁVEIS S.A</t>
  </si>
  <si>
    <t>São Roque Energética S.A.</t>
  </si>
  <si>
    <t>UTE GNA II GERAÇÃO DE ENERGIA S.A.</t>
  </si>
  <si>
    <t>Energética Águas da Pedra S/A</t>
  </si>
  <si>
    <t>L.D.Q.S.P.E. GERACAO DE ENERGIA E PARTICIPACOES LTDA.</t>
  </si>
  <si>
    <t>Ônix Geração de Energia S.A.</t>
  </si>
  <si>
    <t>Votorantim Cimentos Ltda.</t>
  </si>
  <si>
    <t>Oslo III S.A.</t>
  </si>
  <si>
    <t>INFINITO ENERGY INVESTIMENTOS E PARTICIPAÇÕES S/A</t>
  </si>
  <si>
    <t>Lucent Renewables LTD</t>
  </si>
  <si>
    <t>NFe: 004937</t>
  </si>
  <si>
    <t>Consórcio UHE Baguari</t>
  </si>
  <si>
    <t>NFe: 004938</t>
  </si>
  <si>
    <t>NFe: 004936</t>
  </si>
  <si>
    <t>NFe: 004929</t>
  </si>
  <si>
    <t>NFe: 004927</t>
  </si>
  <si>
    <t>NFe: 004928</t>
  </si>
  <si>
    <t>NFe: 004922</t>
  </si>
  <si>
    <t>NFe: 004913</t>
  </si>
  <si>
    <t>NFe: 004914</t>
  </si>
  <si>
    <t>NFe: 004900</t>
  </si>
  <si>
    <t>NFe: 004901</t>
  </si>
  <si>
    <t>NFe: 004902</t>
  </si>
  <si>
    <t>NFe: 004903</t>
  </si>
  <si>
    <t>NFe: 004904</t>
  </si>
  <si>
    <t>NFe: 004905</t>
  </si>
  <si>
    <t>NFe: 004907</t>
  </si>
  <si>
    <t>NFe: 004898</t>
  </si>
  <si>
    <t>NFe: 004891</t>
  </si>
  <si>
    <t>NFe: 004892</t>
  </si>
  <si>
    <t>Outubro 2021.</t>
  </si>
  <si>
    <t>NFe: 004939</t>
  </si>
  <si>
    <t>NFe: 004944</t>
  </si>
  <si>
    <t>NFe: 004945</t>
  </si>
  <si>
    <t>NFe: 004940</t>
  </si>
  <si>
    <t>NFe: 004941</t>
  </si>
  <si>
    <t>NFe: 004942</t>
  </si>
  <si>
    <t>NFe: 004943</t>
  </si>
  <si>
    <t>NFe: 004946</t>
  </si>
  <si>
    <t>NFe: 004947</t>
  </si>
  <si>
    <t>NFe: 004948</t>
  </si>
  <si>
    <t>NFe: 004949</t>
  </si>
  <si>
    <t>NFe: 004950</t>
  </si>
  <si>
    <t>NFe: 004951</t>
  </si>
  <si>
    <t>NFe: 004959</t>
  </si>
  <si>
    <t>NFe: 004960</t>
  </si>
  <si>
    <t>NFe: 004957</t>
  </si>
  <si>
    <t>NFe: 004958</t>
  </si>
  <si>
    <t>NFe: 004954</t>
  </si>
  <si>
    <t>NFe: 004955</t>
  </si>
  <si>
    <t>NFe: 004956</t>
  </si>
  <si>
    <t>NFe: 004977</t>
  </si>
  <si>
    <t>NFe: 004979</t>
  </si>
  <si>
    <t>NFe: 004975</t>
  </si>
  <si>
    <t>NFe: 004976</t>
  </si>
  <si>
    <t>NFe: 004970</t>
  </si>
  <si>
    <t>NFe: 004971</t>
  </si>
  <si>
    <t>NFe: 004972</t>
  </si>
  <si>
    <t>NFe: 004973</t>
  </si>
  <si>
    <t>NFe: 004974</t>
  </si>
  <si>
    <t>NFe: 004969</t>
  </si>
  <si>
    <t>NFe: 004968</t>
  </si>
  <si>
    <t>NFe: 004962</t>
  </si>
  <si>
    <t>NFe: 004963</t>
  </si>
  <si>
    <t>NFe: 004964</t>
  </si>
  <si>
    <t>NFe: 004965</t>
  </si>
  <si>
    <t>NFe: 004966</t>
  </si>
  <si>
    <t>TIJOÁ PARTICIPAÇÕES E INVESTIMENTOS S.A.</t>
  </si>
  <si>
    <t>NFe: 004967</t>
  </si>
  <si>
    <t>NFe: 004980</t>
  </si>
  <si>
    <t>NFe: 004981</t>
  </si>
  <si>
    <t>NFe: 004985</t>
  </si>
  <si>
    <t>NFe: 004984</t>
  </si>
  <si>
    <t>Voltalia Energia do Brasil Ltda</t>
  </si>
  <si>
    <t>NFe: 004983</t>
  </si>
  <si>
    <t>NFe: 004982</t>
  </si>
  <si>
    <t>NFe: 004987</t>
  </si>
  <si>
    <t>Posto Rio Vermelho Ltda.</t>
  </si>
  <si>
    <t>NFe: 004988</t>
  </si>
  <si>
    <t>NFe: 004881</t>
  </si>
  <si>
    <t>Referente aos Honorários de Sucumbência recebido em 05/10.</t>
  </si>
  <si>
    <t>%RET</t>
  </si>
  <si>
    <t>SUCUMBÊNCIA</t>
  </si>
  <si>
    <t>TOTAL</t>
  </si>
  <si>
    <t>BASE IRRF 1,50%</t>
  </si>
  <si>
    <t>IRRF 1,50%</t>
  </si>
  <si>
    <t>BASE 4,65%</t>
  </si>
  <si>
    <t>PIS 0,65%</t>
  </si>
  <si>
    <t>COFINS 3%</t>
  </si>
  <si>
    <t>CSL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</si>
</sst>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</numFmts>
  <fonts count="15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00B0F0"/>
      <name val="Arial"/>
      <family val="2"/>
    </font>
    <font>
      <sz val="11"/>
      <color theme="9" tint="-0.499984740745262"/>
      <name val="Calibri"/>
      <family val="2"/>
    </font>
    <font>
      <b/>
      <sz val="12"/>
      <color rgb="FF00B0F0"/>
      <name val="Verdana"/>
      <family val="2"/>
    </font>
    <font>
      <b/>
      <sz val="12"/>
      <color rgb="FFFF0000"/>
      <name val="Verdana"/>
      <family val="2"/>
    </font>
    <font>
      <sz val="8"/>
      <color rgb="FFFF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Verdana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1"/>
    <xf numFmtId="9" fontId="1" fillId="0" borderId="0">
      <alignment vertical="center"/>
    </xf>
    <xf numFmtId="44" fontId="1" fillId="0" borderId="0">
      <alignment vertical="center"/>
    </xf>
    <xf numFmtId="42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  <xf numFmtId="9" fontId="8" fillId="0" borderId="1">
      <alignment vertical="center"/>
    </xf>
    <xf numFmtId="165" fontId="8" fillId="0" borderId="1">
      <alignment vertical="center"/>
    </xf>
    <xf numFmtId="164" fontId="8" fillId="0" borderId="1">
      <alignment vertical="center"/>
    </xf>
    <xf numFmtId="43" fontId="8" fillId="0" borderId="1">
      <alignment vertical="center"/>
    </xf>
    <xf numFmtId="41" fontId="8" fillId="0" borderId="1">
      <alignment vertical="center"/>
    </xf>
    <xf numFmtId="43" fontId="13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</cellStyleXfs>
  <cellXfs count="54">
    <xf numFmtId="0" fontId="0" fillId="0" borderId="1" xfId="0"/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 wrapText="1"/>
    </xf>
    <xf numFmtId="0" fontId="2" fillId="2" borderId="15" xfId="0" applyNumberFormat="1" applyFont="1" applyFill="1" applyBorder="1" applyAlignment="1">
      <alignment horizontal="center" vertical="center" wrapText="1"/>
    </xf>
    <xf numFmtId="0" fontId="9" fillId="0" borderId="1" xfId="0" applyFont="1"/>
    <xf numFmtId="4" fontId="2" fillId="2" borderId="2" xfId="0" applyNumberFormat="1" applyFont="1" applyFill="1" applyBorder="1" applyAlignment="1">
      <alignment horizontal="right" vertical="center" wrapText="1"/>
    </xf>
    <xf numFmtId="4" fontId="0" fillId="0" borderId="1" xfId="0" applyNumberFormat="1"/>
    <xf numFmtId="0" fontId="0" fillId="0" borderId="1" xfId="0" applyFill="1"/>
    <xf numFmtId="0" fontId="11" fillId="0" borderId="1" xfId="0" applyFont="1" applyFill="1"/>
    <xf numFmtId="0" fontId="12" fillId="0" borderId="2" xfId="0" applyNumberFormat="1" applyFont="1" applyBorder="1" applyAlignment="1">
      <alignment horizontal="left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4" fontId="12" fillId="0" borderId="2" xfId="0" applyNumberFormat="1" applyFont="1" applyBorder="1" applyAlignment="1">
      <alignment horizontal="right" vertical="center" wrapText="1"/>
    </xf>
    <xf numFmtId="0" fontId="12" fillId="3" borderId="2" xfId="0" applyNumberFormat="1" applyFont="1" applyFill="1" applyBorder="1" applyAlignment="1">
      <alignment horizontal="left" vertical="center" wrapText="1"/>
    </xf>
    <xf numFmtId="14" fontId="12" fillId="3" borderId="2" xfId="0" applyNumberFormat="1" applyFont="1" applyFill="1" applyBorder="1" applyAlignment="1">
      <alignment horizontal="center" vertical="center" wrapText="1"/>
    </xf>
    <xf numFmtId="4" fontId="12" fillId="3" borderId="2" xfId="0" applyNumberFormat="1" applyFont="1" applyFill="1" applyBorder="1" applyAlignment="1">
      <alignment horizontal="right" vertical="center" wrapText="1"/>
    </xf>
    <xf numFmtId="0" fontId="12" fillId="0" borderId="2" xfId="0" applyNumberFormat="1" applyFont="1" applyFill="1" applyBorder="1" applyAlignment="1">
      <alignment horizontal="left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right" vertical="center" wrapText="1"/>
    </xf>
    <xf numFmtId="0" fontId="12" fillId="4" borderId="2" xfId="0" applyNumberFormat="1" applyFont="1" applyFill="1" applyBorder="1" applyAlignment="1">
      <alignment horizontal="left" vertical="center" wrapText="1"/>
    </xf>
    <xf numFmtId="14" fontId="12" fillId="4" borderId="2" xfId="0" applyNumberFormat="1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7" fontId="7" fillId="0" borderId="6" xfId="0" applyNumberFormat="1" applyFont="1" applyFill="1" applyBorder="1" applyAlignment="1">
      <alignment horizontal="left"/>
    </xf>
    <xf numFmtId="17" fontId="7" fillId="0" borderId="1" xfId="0" applyNumberFormat="1" applyFont="1" applyFill="1" applyBorder="1" applyAlignment="1">
      <alignment horizontal="left"/>
    </xf>
    <xf numFmtId="17" fontId="7" fillId="0" borderId="7" xfId="0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2" fillId="2" borderId="17" xfId="0" applyNumberFormat="1" applyFont="1" applyFill="1" applyBorder="1" applyAlignment="1">
      <alignment horizontal="center" vertical="center" wrapText="1"/>
    </xf>
    <xf numFmtId="0" fontId="12" fillId="0" borderId="18" xfId="0" applyNumberFormat="1" applyFont="1" applyBorder="1" applyAlignment="1">
      <alignment horizontal="left" vertical="center" wrapText="1"/>
    </xf>
    <xf numFmtId="0" fontId="12" fillId="3" borderId="18" xfId="0" applyNumberFormat="1" applyFont="1" applyFill="1" applyBorder="1" applyAlignment="1">
      <alignment horizontal="left" vertical="center" wrapText="1"/>
    </xf>
    <xf numFmtId="0" fontId="9" fillId="0" borderId="8" xfId="0" applyFont="1" applyBorder="1"/>
    <xf numFmtId="0" fontId="9" fillId="0" borderId="9" xfId="0" applyFont="1" applyBorder="1"/>
    <xf numFmtId="4" fontId="2" fillId="0" borderId="20" xfId="0" applyNumberFormat="1" applyFont="1" applyBorder="1" applyAlignment="1">
      <alignment horizontal="right" vertical="center" wrapText="1"/>
    </xf>
    <xf numFmtId="43" fontId="2" fillId="2" borderId="16" xfId="11" applyFont="1" applyFill="1" applyBorder="1" applyAlignment="1">
      <alignment horizontal="center" vertical="center" wrapText="1"/>
    </xf>
    <xf numFmtId="43" fontId="0" fillId="0" borderId="21" xfId="11" applyFont="1" applyFill="1" applyBorder="1"/>
    <xf numFmtId="43" fontId="0" fillId="0" borderId="1" xfId="11" applyFont="1" applyBorder="1"/>
    <xf numFmtId="43" fontId="14" fillId="7" borderId="19" xfId="14" applyNumberFormat="1" applyBorder="1"/>
    <xf numFmtId="43" fontId="14" fillId="6" borderId="19" xfId="13" applyNumberFormat="1" applyBorder="1"/>
    <xf numFmtId="43" fontId="14" fillId="5" borderId="19" xfId="12" applyNumberFormat="1" applyBorder="1"/>
    <xf numFmtId="0" fontId="9" fillId="0" borderId="3" xfId="0" applyFont="1" applyBorder="1"/>
    <xf numFmtId="43" fontId="0" fillId="0" borderId="5" xfId="11" applyFont="1" applyBorder="1"/>
    <xf numFmtId="43" fontId="0" fillId="0" borderId="10" xfId="11" applyFont="1" applyBorder="1"/>
    <xf numFmtId="0" fontId="9" fillId="0" borderId="6" xfId="0" applyFont="1" applyBorder="1"/>
    <xf numFmtId="43" fontId="0" fillId="0" borderId="7" xfId="11" applyFont="1" applyBorder="1"/>
  </cellXfs>
  <cellStyles count="15">
    <cellStyle name="Comma" xfId="4" xr:uid="{00000000-0005-0000-0000-000000000000}"/>
    <cellStyle name="Comma [0]" xfId="5" xr:uid="{00000000-0005-0000-0000-000001000000}"/>
    <cellStyle name="Comma [0] 2" xfId="10" xr:uid="{00000000-0005-0000-0000-000002000000}"/>
    <cellStyle name="Comma 2" xfId="9" xr:uid="{00000000-0005-0000-0000-000003000000}"/>
    <cellStyle name="Currency" xfId="2" xr:uid="{00000000-0005-0000-0000-000004000000}"/>
    <cellStyle name="Currency [0]" xfId="3" xr:uid="{00000000-0005-0000-0000-000005000000}"/>
    <cellStyle name="Currency [0] 2" xfId="8" xr:uid="{00000000-0005-0000-0000-000006000000}"/>
    <cellStyle name="Currency 2" xfId="7" xr:uid="{00000000-0005-0000-0000-000007000000}"/>
    <cellStyle name="Ênfase4" xfId="12" builtinId="41"/>
    <cellStyle name="Ênfase5" xfId="13" builtinId="45"/>
    <cellStyle name="Ênfase6" xfId="14" builtinId="49"/>
    <cellStyle name="Normal" xfId="0" builtinId="0"/>
    <cellStyle name="Percent" xfId="1" xr:uid="{00000000-0005-0000-0000-000009000000}"/>
    <cellStyle name="Percent 2" xfId="6" xr:uid="{00000000-0005-0000-0000-00000A000000}"/>
    <cellStyle name="Vírgula" xfId="1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0"/>
  <sheetViews>
    <sheetView showGridLines="0" tabSelected="1" zoomScaleNormal="100" workbookViewId="0">
      <pane ySplit="3" topLeftCell="A27" activePane="bottomLeft" state="frozen"/>
      <selection pane="bottomLeft" sqref="A1:J61"/>
    </sheetView>
  </sheetViews>
  <sheetFormatPr defaultColWidth="9.140625" defaultRowHeight="15" customHeight="1" x14ac:dyDescent="0.25"/>
  <cols>
    <col min="1" max="1" width="64.85546875" bestFit="1" customWidth="1"/>
    <col min="2" max="2" width="12.5703125" bestFit="1" customWidth="1"/>
    <col min="3" max="4" width="14.85546875" bestFit="1" customWidth="1"/>
    <col min="5" max="7" width="18.7109375" customWidth="1"/>
    <col min="8" max="8" width="21" bestFit="1" customWidth="1"/>
    <col min="9" max="9" width="22.28515625" bestFit="1" customWidth="1"/>
    <col min="10" max="10" width="10.7109375" style="45" bestFit="1" customWidth="1"/>
  </cols>
  <sheetData>
    <row r="1" spans="1:10" ht="15" customHeight="1" x14ac:dyDescent="0.25">
      <c r="A1" s="33" t="s">
        <v>26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2.75" customHeight="1" thickBot="1" x14ac:dyDescent="0.3">
      <c r="A2" s="35" t="s">
        <v>69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3.5" customHeight="1" x14ac:dyDescent="0.25">
      <c r="A3" s="4" t="s">
        <v>17</v>
      </c>
      <c r="B3" s="5" t="s">
        <v>29</v>
      </c>
      <c r="C3" s="5" t="s">
        <v>8</v>
      </c>
      <c r="D3" s="5" t="s">
        <v>13</v>
      </c>
      <c r="E3" s="5" t="s">
        <v>24</v>
      </c>
      <c r="F3" s="5" t="s">
        <v>16</v>
      </c>
      <c r="G3" s="5" t="s">
        <v>4</v>
      </c>
      <c r="H3" s="5" t="s">
        <v>11</v>
      </c>
      <c r="I3" s="37" t="s">
        <v>0</v>
      </c>
      <c r="J3" s="43" t="s">
        <v>120</v>
      </c>
    </row>
    <row r="4" spans="1:10" s="9" customFormat="1" ht="15" customHeight="1" x14ac:dyDescent="0.25">
      <c r="A4" s="38" t="s">
        <v>2</v>
      </c>
      <c r="B4" s="11" t="s">
        <v>70</v>
      </c>
      <c r="C4" s="12">
        <v>44470</v>
      </c>
      <c r="D4" s="12">
        <v>44490</v>
      </c>
      <c r="E4" s="13">
        <v>129927.66</v>
      </c>
      <c r="F4" s="13">
        <v>121937.11</v>
      </c>
      <c r="G4" s="13">
        <v>121937.11</v>
      </c>
      <c r="H4" s="12"/>
      <c r="I4" s="13"/>
      <c r="J4" s="46">
        <f>(((E4-G4)*100)/E4)</f>
        <v>6.1499991610716318</v>
      </c>
    </row>
    <row r="5" spans="1:10" s="9" customFormat="1" ht="15" customHeight="1" x14ac:dyDescent="0.25">
      <c r="A5" s="38" t="s">
        <v>42</v>
      </c>
      <c r="B5" s="11" t="s">
        <v>71</v>
      </c>
      <c r="C5" s="12">
        <v>44473</v>
      </c>
      <c r="D5" s="12">
        <v>44488</v>
      </c>
      <c r="E5" s="13">
        <v>8648.52</v>
      </c>
      <c r="F5" s="13">
        <v>8116.62</v>
      </c>
      <c r="G5" s="13">
        <v>0</v>
      </c>
      <c r="H5" s="12">
        <v>44494</v>
      </c>
      <c r="I5" s="13">
        <v>8116.63</v>
      </c>
      <c r="J5" s="46">
        <f t="shared" ref="J5:J48" si="0">(((E5-I5)*100)/E5)</f>
        <v>6.1500696072854115</v>
      </c>
    </row>
    <row r="6" spans="1:10" s="9" customFormat="1" ht="15" customHeight="1" x14ac:dyDescent="0.25">
      <c r="A6" s="38" t="s">
        <v>42</v>
      </c>
      <c r="B6" s="11" t="s">
        <v>72</v>
      </c>
      <c r="C6" s="12">
        <v>44473</v>
      </c>
      <c r="D6" s="12">
        <v>44488</v>
      </c>
      <c r="E6" s="13">
        <v>5670</v>
      </c>
      <c r="F6" s="13">
        <v>5321.29</v>
      </c>
      <c r="G6" s="13">
        <v>0</v>
      </c>
      <c r="H6" s="12">
        <v>44494</v>
      </c>
      <c r="I6" s="13">
        <v>5321.29</v>
      </c>
      <c r="J6" s="46">
        <f t="shared" si="0"/>
        <v>6.1500881834215164</v>
      </c>
    </row>
    <row r="7" spans="1:10" s="9" customFormat="1" ht="15" customHeight="1" x14ac:dyDescent="0.25">
      <c r="A7" s="38" t="s">
        <v>36</v>
      </c>
      <c r="B7" s="11" t="s">
        <v>73</v>
      </c>
      <c r="C7" s="12">
        <v>44473</v>
      </c>
      <c r="D7" s="12">
        <v>44515</v>
      </c>
      <c r="E7" s="13">
        <v>1716.56</v>
      </c>
      <c r="F7" s="13">
        <v>1610.98</v>
      </c>
      <c r="G7" s="13">
        <v>1610.98</v>
      </c>
      <c r="H7" s="12"/>
      <c r="I7" s="13"/>
      <c r="J7" s="46">
        <f t="shared" ref="J7:J9" si="1">(((E7-G7)*100)/E7)</f>
        <v>6.1506734399030583</v>
      </c>
    </row>
    <row r="8" spans="1:10" s="9" customFormat="1" ht="15" customHeight="1" x14ac:dyDescent="0.25">
      <c r="A8" s="38" t="s">
        <v>15</v>
      </c>
      <c r="B8" s="11" t="s">
        <v>74</v>
      </c>
      <c r="C8" s="12">
        <v>44473</v>
      </c>
      <c r="D8" s="12">
        <v>44494</v>
      </c>
      <c r="E8" s="13">
        <v>9239.24</v>
      </c>
      <c r="F8" s="13">
        <v>8671.02</v>
      </c>
      <c r="G8" s="13">
        <v>8671.02</v>
      </c>
      <c r="H8" s="12"/>
      <c r="I8" s="13"/>
      <c r="J8" s="46">
        <f t="shared" si="1"/>
        <v>6.1500729497231301</v>
      </c>
    </row>
    <row r="9" spans="1:10" s="9" customFormat="1" ht="15" customHeight="1" x14ac:dyDescent="0.25">
      <c r="A9" s="38" t="s">
        <v>25</v>
      </c>
      <c r="B9" s="11" t="s">
        <v>75</v>
      </c>
      <c r="C9" s="12">
        <v>44473</v>
      </c>
      <c r="D9" s="12">
        <v>44488</v>
      </c>
      <c r="E9" s="13">
        <v>1331.97</v>
      </c>
      <c r="F9" s="13">
        <v>1250.05</v>
      </c>
      <c r="G9" s="13">
        <v>1250.05</v>
      </c>
      <c r="H9" s="12"/>
      <c r="I9" s="13"/>
      <c r="J9" s="46">
        <f t="shared" si="1"/>
        <v>6.1502886701652493</v>
      </c>
    </row>
    <row r="10" spans="1:10" s="9" customFormat="1" ht="15" customHeight="1" x14ac:dyDescent="0.25">
      <c r="A10" s="38" t="s">
        <v>18</v>
      </c>
      <c r="B10" s="11" t="s">
        <v>76</v>
      </c>
      <c r="C10" s="12">
        <v>44473</v>
      </c>
      <c r="D10" s="12">
        <v>44488</v>
      </c>
      <c r="E10" s="13">
        <v>36750.6</v>
      </c>
      <c r="F10" s="13">
        <v>34490.43</v>
      </c>
      <c r="G10" s="13">
        <v>0</v>
      </c>
      <c r="H10" s="12">
        <v>44488</v>
      </c>
      <c r="I10" s="13">
        <v>34490.44</v>
      </c>
      <c r="J10" s="46">
        <f t="shared" si="0"/>
        <v>6.1499948300163707</v>
      </c>
    </row>
    <row r="11" spans="1:10" s="9" customFormat="1" ht="15" customHeight="1" x14ac:dyDescent="0.25">
      <c r="A11" s="38" t="s">
        <v>19</v>
      </c>
      <c r="B11" s="11" t="s">
        <v>77</v>
      </c>
      <c r="C11" s="12">
        <v>44474</v>
      </c>
      <c r="D11" s="12">
        <v>44489</v>
      </c>
      <c r="E11" s="13">
        <v>3691.63</v>
      </c>
      <c r="F11" s="13">
        <v>3464.59</v>
      </c>
      <c r="G11" s="13">
        <v>0</v>
      </c>
      <c r="H11" s="12">
        <v>44487</v>
      </c>
      <c r="I11" s="13">
        <v>3464.59</v>
      </c>
      <c r="J11" s="46">
        <f t="shared" si="0"/>
        <v>6.1501288048910636</v>
      </c>
    </row>
    <row r="12" spans="1:10" s="9" customFormat="1" ht="15" customHeight="1" x14ac:dyDescent="0.25">
      <c r="A12" s="38" t="s">
        <v>41</v>
      </c>
      <c r="B12" s="11" t="s">
        <v>78</v>
      </c>
      <c r="C12" s="12">
        <v>44474</v>
      </c>
      <c r="D12" s="12">
        <v>44489</v>
      </c>
      <c r="E12" s="13">
        <v>3962.96</v>
      </c>
      <c r="F12" s="13">
        <v>3719.24</v>
      </c>
      <c r="G12" s="13">
        <v>3719.24</v>
      </c>
      <c r="H12" s="12"/>
      <c r="I12" s="13"/>
      <c r="J12" s="46">
        <f t="shared" ref="J12:J13" si="2">(((E12-G12)*100)/E12)</f>
        <v>6.1499485233260049</v>
      </c>
    </row>
    <row r="13" spans="1:10" s="9" customFormat="1" ht="15" customHeight="1" x14ac:dyDescent="0.25">
      <c r="A13" s="38" t="s">
        <v>32</v>
      </c>
      <c r="B13" s="11" t="s">
        <v>79</v>
      </c>
      <c r="C13" s="12">
        <v>44474</v>
      </c>
      <c r="D13" s="12">
        <v>44504</v>
      </c>
      <c r="E13" s="13">
        <v>21160.58</v>
      </c>
      <c r="F13" s="13">
        <v>19859.2</v>
      </c>
      <c r="G13" s="13">
        <v>19859.2</v>
      </c>
      <c r="H13" s="12"/>
      <c r="I13" s="13"/>
      <c r="J13" s="46">
        <f t="shared" si="2"/>
        <v>6.1500204625771167</v>
      </c>
    </row>
    <row r="14" spans="1:10" s="9" customFormat="1" ht="15" customHeight="1" x14ac:dyDescent="0.25">
      <c r="A14" s="38" t="s">
        <v>34</v>
      </c>
      <c r="B14" s="11" t="s">
        <v>80</v>
      </c>
      <c r="C14" s="12">
        <v>44474</v>
      </c>
      <c r="D14" s="12">
        <v>44489</v>
      </c>
      <c r="E14" s="13">
        <v>4513.5200000000004</v>
      </c>
      <c r="F14" s="13">
        <v>4235.93</v>
      </c>
      <c r="G14" s="13">
        <v>0</v>
      </c>
      <c r="H14" s="12">
        <v>44494</v>
      </c>
      <c r="I14" s="13">
        <v>4235.9399999999996</v>
      </c>
      <c r="J14" s="46">
        <f t="shared" si="0"/>
        <v>6.14996720962798</v>
      </c>
    </row>
    <row r="15" spans="1:10" s="9" customFormat="1" ht="15" customHeight="1" x14ac:dyDescent="0.25">
      <c r="A15" s="38" t="s">
        <v>33</v>
      </c>
      <c r="B15" s="11" t="s">
        <v>81</v>
      </c>
      <c r="C15" s="12">
        <v>44474</v>
      </c>
      <c r="D15" s="12">
        <v>44489</v>
      </c>
      <c r="E15" s="13">
        <v>1082.9000000000001</v>
      </c>
      <c r="F15" s="13">
        <v>1016.3</v>
      </c>
      <c r="G15" s="13">
        <v>0</v>
      </c>
      <c r="H15" s="12">
        <v>44494</v>
      </c>
      <c r="I15" s="13">
        <v>1016.31</v>
      </c>
      <c r="J15" s="46">
        <f t="shared" si="0"/>
        <v>6.1492289223381791</v>
      </c>
    </row>
    <row r="16" spans="1:10" s="9" customFormat="1" ht="15" customHeight="1" x14ac:dyDescent="0.25">
      <c r="A16" s="38" t="s">
        <v>45</v>
      </c>
      <c r="B16" s="11" t="s">
        <v>82</v>
      </c>
      <c r="C16" s="12">
        <v>44474</v>
      </c>
      <c r="D16" s="12">
        <v>44489</v>
      </c>
      <c r="E16" s="13">
        <v>342.74</v>
      </c>
      <c r="F16" s="13">
        <v>326.8</v>
      </c>
      <c r="G16" s="13">
        <v>0</v>
      </c>
      <c r="H16" s="12">
        <v>44489</v>
      </c>
      <c r="I16" s="13">
        <v>326.8</v>
      </c>
      <c r="J16" s="47">
        <f t="shared" si="0"/>
        <v>4.6507556748555752</v>
      </c>
    </row>
    <row r="17" spans="1:10" s="9" customFormat="1" ht="15" customHeight="1" x14ac:dyDescent="0.25">
      <c r="A17" s="38" t="s">
        <v>47</v>
      </c>
      <c r="B17" s="11" t="s">
        <v>83</v>
      </c>
      <c r="C17" s="12">
        <v>44475</v>
      </c>
      <c r="D17" s="12">
        <v>44495</v>
      </c>
      <c r="E17" s="13">
        <v>303.38</v>
      </c>
      <c r="F17" s="13">
        <v>289.27999999999997</v>
      </c>
      <c r="G17" s="13">
        <v>289.27999999999997</v>
      </c>
      <c r="H17" s="12"/>
      <c r="I17" s="13"/>
      <c r="J17" s="47">
        <f>(((E17-G17)*100)/E17)</f>
        <v>4.6476366273320666</v>
      </c>
    </row>
    <row r="18" spans="1:10" s="9" customFormat="1" ht="15" customHeight="1" x14ac:dyDescent="0.25">
      <c r="A18" s="38" t="s">
        <v>19</v>
      </c>
      <c r="B18" s="11" t="s">
        <v>84</v>
      </c>
      <c r="C18" s="12">
        <v>44475</v>
      </c>
      <c r="D18" s="12">
        <v>44490</v>
      </c>
      <c r="E18" s="13">
        <v>518.67999999999995</v>
      </c>
      <c r="F18" s="13">
        <v>494.56</v>
      </c>
      <c r="G18" s="13">
        <v>0</v>
      </c>
      <c r="H18" s="12">
        <v>44487</v>
      </c>
      <c r="I18" s="13">
        <v>494.56</v>
      </c>
      <c r="J18" s="47">
        <f t="shared" si="0"/>
        <v>4.6502660599984473</v>
      </c>
    </row>
    <row r="19" spans="1:10" s="9" customFormat="1" ht="15" customHeight="1" x14ac:dyDescent="0.25">
      <c r="A19" s="38" t="s">
        <v>7</v>
      </c>
      <c r="B19" s="11" t="s">
        <v>85</v>
      </c>
      <c r="C19" s="12">
        <v>44475</v>
      </c>
      <c r="D19" s="12">
        <v>44490</v>
      </c>
      <c r="E19" s="13">
        <v>4680</v>
      </c>
      <c r="F19" s="13">
        <v>4392.18</v>
      </c>
      <c r="G19" s="13">
        <v>0</v>
      </c>
      <c r="H19" s="12">
        <v>44482</v>
      </c>
      <c r="I19" s="13">
        <v>4392.18</v>
      </c>
      <c r="J19" s="46">
        <f t="shared" si="0"/>
        <v>6.1499999999999941</v>
      </c>
    </row>
    <row r="20" spans="1:10" s="9" customFormat="1" ht="15" customHeight="1" x14ac:dyDescent="0.25">
      <c r="A20" s="38" t="s">
        <v>10</v>
      </c>
      <c r="B20" s="11" t="s">
        <v>86</v>
      </c>
      <c r="C20" s="12">
        <v>44475</v>
      </c>
      <c r="D20" s="12">
        <v>44487</v>
      </c>
      <c r="E20" s="13">
        <v>9256</v>
      </c>
      <c r="F20" s="13">
        <v>8686.76</v>
      </c>
      <c r="G20" s="13">
        <v>0</v>
      </c>
      <c r="H20" s="12">
        <v>44482</v>
      </c>
      <c r="I20" s="13">
        <v>8686.76</v>
      </c>
      <c r="J20" s="46">
        <f t="shared" si="0"/>
        <v>6.1499567847882428</v>
      </c>
    </row>
    <row r="21" spans="1:10" s="9" customFormat="1" ht="15" customHeight="1" x14ac:dyDescent="0.25">
      <c r="A21" s="38" t="s">
        <v>44</v>
      </c>
      <c r="B21" s="11" t="s">
        <v>87</v>
      </c>
      <c r="C21" s="12">
        <v>44475</v>
      </c>
      <c r="D21" s="12">
        <v>44487</v>
      </c>
      <c r="E21" s="13">
        <v>593.58000000000004</v>
      </c>
      <c r="F21" s="13">
        <v>565.97</v>
      </c>
      <c r="G21" s="13">
        <v>0</v>
      </c>
      <c r="H21" s="12">
        <v>44489</v>
      </c>
      <c r="I21" s="13">
        <v>565.97</v>
      </c>
      <c r="J21" s="47">
        <f t="shared" si="0"/>
        <v>4.651437043027058</v>
      </c>
    </row>
    <row r="22" spans="1:10" s="9" customFormat="1" ht="15" customHeight="1" x14ac:dyDescent="0.25">
      <c r="A22" s="38" t="s">
        <v>1</v>
      </c>
      <c r="B22" s="11" t="s">
        <v>88</v>
      </c>
      <c r="C22" s="12">
        <v>44475</v>
      </c>
      <c r="D22" s="12">
        <v>44490</v>
      </c>
      <c r="E22" s="13">
        <v>3933.59</v>
      </c>
      <c r="F22" s="13">
        <v>3691.67</v>
      </c>
      <c r="G22" s="13">
        <v>0</v>
      </c>
      <c r="H22" s="12">
        <v>44482</v>
      </c>
      <c r="I22" s="13">
        <v>3691.67</v>
      </c>
      <c r="J22" s="46">
        <f t="shared" si="0"/>
        <v>6.1501071540246963</v>
      </c>
    </row>
    <row r="23" spans="1:10" s="9" customFormat="1" ht="15" customHeight="1" x14ac:dyDescent="0.25">
      <c r="A23" s="38" t="s">
        <v>2</v>
      </c>
      <c r="B23" s="11" t="s">
        <v>89</v>
      </c>
      <c r="C23" s="12">
        <v>44475</v>
      </c>
      <c r="D23" s="12">
        <v>44495</v>
      </c>
      <c r="E23" s="13">
        <v>15480</v>
      </c>
      <c r="F23" s="13">
        <v>14527.98</v>
      </c>
      <c r="G23" s="13">
        <v>14527.98</v>
      </c>
      <c r="H23" s="12"/>
      <c r="I23" s="13"/>
      <c r="J23" s="46">
        <f>(((E23-G23)*100)/E23)</f>
        <v>6.150000000000003</v>
      </c>
    </row>
    <row r="24" spans="1:10" s="9" customFormat="1" ht="15" customHeight="1" x14ac:dyDescent="0.25">
      <c r="A24" s="38" t="s">
        <v>20</v>
      </c>
      <c r="B24" s="11" t="s">
        <v>90</v>
      </c>
      <c r="C24" s="12">
        <v>44476</v>
      </c>
      <c r="D24" s="12">
        <v>44491</v>
      </c>
      <c r="E24" s="13">
        <v>9845.15</v>
      </c>
      <c r="F24" s="13">
        <v>9239.68</v>
      </c>
      <c r="G24" s="13">
        <v>0</v>
      </c>
      <c r="H24" s="12">
        <v>44494</v>
      </c>
      <c r="I24" s="13">
        <v>9239.68</v>
      </c>
      <c r="J24" s="46">
        <f t="shared" si="0"/>
        <v>6.1499316922545555</v>
      </c>
    </row>
    <row r="25" spans="1:10" s="9" customFormat="1" ht="15" customHeight="1" x14ac:dyDescent="0.25">
      <c r="A25" s="38" t="s">
        <v>46</v>
      </c>
      <c r="B25" s="11" t="s">
        <v>91</v>
      </c>
      <c r="C25" s="12">
        <v>44476</v>
      </c>
      <c r="D25" s="12">
        <v>44504</v>
      </c>
      <c r="E25" s="13">
        <v>4343.3500000000004</v>
      </c>
      <c r="F25" s="13">
        <v>4076.24</v>
      </c>
      <c r="G25" s="13">
        <v>4076.24</v>
      </c>
      <c r="H25" s="12"/>
      <c r="I25" s="13"/>
      <c r="J25" s="46">
        <f t="shared" ref="J25:J27" si="3">(((E25-G25)*100)/E25)</f>
        <v>6.1498612821900274</v>
      </c>
    </row>
    <row r="26" spans="1:10" s="9" customFormat="1" ht="15" customHeight="1" x14ac:dyDescent="0.25">
      <c r="A26" s="38" t="s">
        <v>35</v>
      </c>
      <c r="B26" s="11" t="s">
        <v>92</v>
      </c>
      <c r="C26" s="12">
        <v>44476</v>
      </c>
      <c r="D26" s="12">
        <v>44487</v>
      </c>
      <c r="E26" s="13">
        <v>2421.62</v>
      </c>
      <c r="F26" s="13">
        <v>2272.69</v>
      </c>
      <c r="G26" s="13">
        <v>2272.69</v>
      </c>
      <c r="H26" s="12"/>
      <c r="I26" s="13"/>
      <c r="J26" s="46">
        <f t="shared" si="3"/>
        <v>6.1500152790280822</v>
      </c>
    </row>
    <row r="27" spans="1:10" s="9" customFormat="1" ht="15" customHeight="1" x14ac:dyDescent="0.25">
      <c r="A27" s="38" t="s">
        <v>35</v>
      </c>
      <c r="B27" s="11" t="s">
        <v>93</v>
      </c>
      <c r="C27" s="12">
        <v>44476</v>
      </c>
      <c r="D27" s="12">
        <v>44487</v>
      </c>
      <c r="E27" s="13">
        <v>579.78</v>
      </c>
      <c r="F27" s="13">
        <v>552.82000000000005</v>
      </c>
      <c r="G27" s="13">
        <v>552.82000000000005</v>
      </c>
      <c r="H27" s="12"/>
      <c r="I27" s="13"/>
      <c r="J27" s="47">
        <f t="shared" si="3"/>
        <v>4.6500396702197255</v>
      </c>
    </row>
    <row r="28" spans="1:10" s="9" customFormat="1" ht="15" customHeight="1" x14ac:dyDescent="0.25">
      <c r="A28" s="38" t="s">
        <v>14</v>
      </c>
      <c r="B28" s="11" t="s">
        <v>94</v>
      </c>
      <c r="C28" s="12">
        <v>44476</v>
      </c>
      <c r="D28" s="12">
        <v>44491</v>
      </c>
      <c r="E28" s="13">
        <v>3858.32</v>
      </c>
      <c r="F28" s="13">
        <v>3621.04</v>
      </c>
      <c r="G28" s="13">
        <v>0</v>
      </c>
      <c r="H28" s="12">
        <v>44482</v>
      </c>
      <c r="I28" s="13">
        <v>3621.04</v>
      </c>
      <c r="J28" s="46">
        <f t="shared" si="0"/>
        <v>6.1498268676522478</v>
      </c>
    </row>
    <row r="29" spans="1:10" s="9" customFormat="1" ht="15" customHeight="1" x14ac:dyDescent="0.25">
      <c r="A29" s="38" t="s">
        <v>14</v>
      </c>
      <c r="B29" s="11" t="s">
        <v>95</v>
      </c>
      <c r="C29" s="12">
        <v>44476</v>
      </c>
      <c r="D29" s="12">
        <v>44491</v>
      </c>
      <c r="E29" s="13">
        <v>8293.61</v>
      </c>
      <c r="F29" s="13">
        <v>7783.55</v>
      </c>
      <c r="G29" s="13">
        <v>0</v>
      </c>
      <c r="H29" s="12">
        <v>44487</v>
      </c>
      <c r="I29" s="13">
        <v>7783.55</v>
      </c>
      <c r="J29" s="46">
        <f t="shared" si="0"/>
        <v>6.1500359915645948</v>
      </c>
    </row>
    <row r="30" spans="1:10" s="9" customFormat="1" ht="15" customHeight="1" x14ac:dyDescent="0.25">
      <c r="A30" s="38" t="s">
        <v>9</v>
      </c>
      <c r="B30" s="11" t="s">
        <v>96</v>
      </c>
      <c r="C30" s="12">
        <v>44476</v>
      </c>
      <c r="D30" s="12">
        <v>44505</v>
      </c>
      <c r="E30" s="13">
        <v>155183.87</v>
      </c>
      <c r="F30" s="13">
        <v>145640.04999999999</v>
      </c>
      <c r="G30" s="13">
        <v>145640.04999999999</v>
      </c>
      <c r="H30" s="12"/>
      <c r="I30" s="13"/>
      <c r="J30" s="46">
        <f>(((E30-G30)*100)/E30)</f>
        <v>6.1500077295404525</v>
      </c>
    </row>
    <row r="31" spans="1:10" s="9" customFormat="1" ht="15" customHeight="1" x14ac:dyDescent="0.25">
      <c r="A31" s="38" t="s">
        <v>6</v>
      </c>
      <c r="B31" s="11" t="s">
        <v>97</v>
      </c>
      <c r="C31" s="12">
        <v>44476</v>
      </c>
      <c r="D31" s="12">
        <v>44501</v>
      </c>
      <c r="E31" s="13">
        <v>2357.62</v>
      </c>
      <c r="F31" s="13">
        <v>2212.63</v>
      </c>
      <c r="G31" s="13">
        <v>0</v>
      </c>
      <c r="H31" s="12">
        <v>44477</v>
      </c>
      <c r="I31" s="13">
        <v>2212.63</v>
      </c>
      <c r="J31" s="46">
        <f t="shared" si="0"/>
        <v>6.1498460311670158</v>
      </c>
    </row>
    <row r="32" spans="1:10" s="9" customFormat="1" ht="15" customHeight="1" x14ac:dyDescent="0.25">
      <c r="A32" s="38" t="s">
        <v>6</v>
      </c>
      <c r="B32" s="11" t="s">
        <v>98</v>
      </c>
      <c r="C32" s="12">
        <v>44476</v>
      </c>
      <c r="D32" s="12">
        <v>44501</v>
      </c>
      <c r="E32" s="13">
        <v>16687.57</v>
      </c>
      <c r="F32" s="13">
        <v>15661.28</v>
      </c>
      <c r="G32" s="13">
        <v>0</v>
      </c>
      <c r="H32" s="12">
        <v>44491</v>
      </c>
      <c r="I32" s="13">
        <v>15661.28</v>
      </c>
      <c r="J32" s="46">
        <f t="shared" si="0"/>
        <v>6.150026636592381</v>
      </c>
    </row>
    <row r="33" spans="1:10" s="9" customFormat="1" ht="15" customHeight="1" x14ac:dyDescent="0.25">
      <c r="A33" s="38" t="s">
        <v>40</v>
      </c>
      <c r="B33" s="11" t="s">
        <v>99</v>
      </c>
      <c r="C33" s="12">
        <v>44476</v>
      </c>
      <c r="D33" s="12">
        <v>44491</v>
      </c>
      <c r="E33" s="13">
        <v>21961.9</v>
      </c>
      <c r="F33" s="13">
        <v>20611.240000000002</v>
      </c>
      <c r="G33" s="13">
        <v>0</v>
      </c>
      <c r="H33" s="12">
        <v>44484</v>
      </c>
      <c r="I33" s="13">
        <v>20611.240000000002</v>
      </c>
      <c r="J33" s="46">
        <f t="shared" si="0"/>
        <v>6.150014343021323</v>
      </c>
    </row>
    <row r="34" spans="1:10" s="9" customFormat="1" ht="15" customHeight="1" x14ac:dyDescent="0.25">
      <c r="A34" s="38" t="s">
        <v>28</v>
      </c>
      <c r="B34" s="11" t="s">
        <v>100</v>
      </c>
      <c r="C34" s="12">
        <v>44476</v>
      </c>
      <c r="D34" s="12">
        <v>44504</v>
      </c>
      <c r="E34" s="13">
        <v>4377.42</v>
      </c>
      <c r="F34" s="13">
        <v>4108.22</v>
      </c>
      <c r="G34" s="13">
        <v>4108.22</v>
      </c>
      <c r="H34" s="12"/>
      <c r="I34" s="13"/>
      <c r="J34" s="46">
        <f t="shared" ref="J34:J39" si="4">(((E34-G34)*100)/E34)</f>
        <v>6.1497411717404269</v>
      </c>
    </row>
    <row r="35" spans="1:10" s="9" customFormat="1" ht="15" customHeight="1" x14ac:dyDescent="0.25">
      <c r="A35" s="38" t="s">
        <v>23</v>
      </c>
      <c r="B35" s="11" t="s">
        <v>101</v>
      </c>
      <c r="C35" s="12">
        <v>44476</v>
      </c>
      <c r="D35" s="12">
        <v>44504</v>
      </c>
      <c r="E35" s="13">
        <v>601.29</v>
      </c>
      <c r="F35" s="13">
        <v>573.33000000000004</v>
      </c>
      <c r="G35" s="13">
        <v>573.33000000000004</v>
      </c>
      <c r="H35" s="12"/>
      <c r="I35" s="13"/>
      <c r="J35" s="47">
        <f t="shared" si="4"/>
        <v>4.650002494636519</v>
      </c>
    </row>
    <row r="36" spans="1:10" s="9" customFormat="1" ht="15" customHeight="1" x14ac:dyDescent="0.25">
      <c r="A36" s="38" t="s">
        <v>5</v>
      </c>
      <c r="B36" s="11" t="s">
        <v>102</v>
      </c>
      <c r="C36" s="12">
        <v>44476</v>
      </c>
      <c r="D36" s="12">
        <v>44504</v>
      </c>
      <c r="E36" s="13">
        <v>6514.02</v>
      </c>
      <c r="F36" s="13">
        <v>6113.41</v>
      </c>
      <c r="G36" s="13">
        <v>6113.41</v>
      </c>
      <c r="H36" s="12"/>
      <c r="I36" s="13"/>
      <c r="J36" s="46">
        <f t="shared" si="4"/>
        <v>6.1499657661474876</v>
      </c>
    </row>
    <row r="37" spans="1:10" s="9" customFormat="1" ht="15" customHeight="1" x14ac:dyDescent="0.25">
      <c r="A37" s="38" t="s">
        <v>39</v>
      </c>
      <c r="B37" s="11" t="s">
        <v>103</v>
      </c>
      <c r="C37" s="12">
        <v>44476</v>
      </c>
      <c r="D37" s="12">
        <v>44504</v>
      </c>
      <c r="E37" s="13">
        <v>1503.24</v>
      </c>
      <c r="F37" s="13">
        <v>1410.79</v>
      </c>
      <c r="G37" s="13">
        <v>1410.79</v>
      </c>
      <c r="H37" s="12"/>
      <c r="I37" s="13"/>
      <c r="J37" s="46">
        <f t="shared" si="4"/>
        <v>6.1500492270030094</v>
      </c>
    </row>
    <row r="38" spans="1:10" s="9" customFormat="1" ht="15" customHeight="1" x14ac:dyDescent="0.25">
      <c r="A38" s="38" t="s">
        <v>12</v>
      </c>
      <c r="B38" s="11" t="s">
        <v>104</v>
      </c>
      <c r="C38" s="12">
        <v>44476</v>
      </c>
      <c r="D38" s="12">
        <v>44504</v>
      </c>
      <c r="E38" s="13">
        <v>1070.3</v>
      </c>
      <c r="F38" s="13">
        <v>1004.48</v>
      </c>
      <c r="G38" s="13">
        <v>1004.48</v>
      </c>
      <c r="H38" s="12"/>
      <c r="I38" s="13"/>
      <c r="J38" s="46">
        <f t="shared" si="4"/>
        <v>6.1496776604690213</v>
      </c>
    </row>
    <row r="39" spans="1:10" s="9" customFormat="1" ht="15" customHeight="1" x14ac:dyDescent="0.25">
      <c r="A39" s="38" t="s">
        <v>22</v>
      </c>
      <c r="B39" s="11" t="s">
        <v>105</v>
      </c>
      <c r="C39" s="12">
        <v>44476</v>
      </c>
      <c r="D39" s="12">
        <v>44504</v>
      </c>
      <c r="E39" s="13">
        <v>300.64999999999998</v>
      </c>
      <c r="F39" s="13">
        <v>286.67</v>
      </c>
      <c r="G39" s="13">
        <v>286.67</v>
      </c>
      <c r="H39" s="12"/>
      <c r="I39" s="13"/>
      <c r="J39" s="47">
        <f t="shared" si="4"/>
        <v>4.6499251621486657</v>
      </c>
    </row>
    <row r="40" spans="1:10" s="9" customFormat="1" ht="15" customHeight="1" x14ac:dyDescent="0.25">
      <c r="A40" s="38" t="s">
        <v>106</v>
      </c>
      <c r="B40" s="11" t="s">
        <v>107</v>
      </c>
      <c r="C40" s="12">
        <v>44476</v>
      </c>
      <c r="D40" s="12">
        <v>44496</v>
      </c>
      <c r="E40" s="13">
        <v>31000</v>
      </c>
      <c r="F40" s="13">
        <v>29093.5</v>
      </c>
      <c r="G40" s="13">
        <v>0</v>
      </c>
      <c r="H40" s="12">
        <v>44494</v>
      </c>
      <c r="I40" s="13">
        <v>29093.5</v>
      </c>
      <c r="J40" s="46">
        <f t="shared" si="0"/>
        <v>6.15</v>
      </c>
    </row>
    <row r="41" spans="1:10" s="9" customFormat="1" ht="15" customHeight="1" x14ac:dyDescent="0.25">
      <c r="A41" s="38" t="s">
        <v>43</v>
      </c>
      <c r="B41" s="11" t="s">
        <v>108</v>
      </c>
      <c r="C41" s="12">
        <v>44477</v>
      </c>
      <c r="D41" s="12">
        <v>44491</v>
      </c>
      <c r="E41" s="13">
        <v>342.74</v>
      </c>
      <c r="F41" s="13">
        <v>326.8</v>
      </c>
      <c r="G41" s="13">
        <v>0</v>
      </c>
      <c r="H41" s="12">
        <v>44482</v>
      </c>
      <c r="I41" s="13">
        <v>326.8</v>
      </c>
      <c r="J41" s="47">
        <f t="shared" si="0"/>
        <v>4.6507556748555752</v>
      </c>
    </row>
    <row r="42" spans="1:10" s="9" customFormat="1" ht="15" customHeight="1" x14ac:dyDescent="0.25">
      <c r="A42" s="38" t="s">
        <v>21</v>
      </c>
      <c r="B42" s="11" t="s">
        <v>109</v>
      </c>
      <c r="C42" s="12">
        <v>44477</v>
      </c>
      <c r="D42" s="12">
        <v>44484</v>
      </c>
      <c r="E42" s="13">
        <v>33968.92</v>
      </c>
      <c r="F42" s="13">
        <v>31879.83</v>
      </c>
      <c r="G42" s="13">
        <v>31879.83</v>
      </c>
      <c r="H42" s="12"/>
      <c r="I42" s="13"/>
      <c r="J42" s="46">
        <f t="shared" ref="J42:J43" si="5">(((E42-G42)*100)/E42)</f>
        <v>6.150004180291857</v>
      </c>
    </row>
    <row r="43" spans="1:10" s="9" customFormat="1" ht="15" customHeight="1" x14ac:dyDescent="0.25">
      <c r="A43" s="38" t="s">
        <v>3</v>
      </c>
      <c r="B43" s="11" t="s">
        <v>110</v>
      </c>
      <c r="C43" s="12">
        <v>44482</v>
      </c>
      <c r="D43" s="12">
        <v>44512</v>
      </c>
      <c r="E43" s="13">
        <v>49876.14</v>
      </c>
      <c r="F43" s="13">
        <v>44314.96</v>
      </c>
      <c r="G43" s="13">
        <v>44314.96</v>
      </c>
      <c r="H43" s="12"/>
      <c r="I43" s="13"/>
      <c r="J43" s="46">
        <f t="shared" si="5"/>
        <v>11.149980732269979</v>
      </c>
    </row>
    <row r="44" spans="1:10" s="9" customFormat="1" ht="15" customHeight="1" x14ac:dyDescent="0.25">
      <c r="A44" s="38" t="s">
        <v>20</v>
      </c>
      <c r="B44" s="11" t="s">
        <v>111</v>
      </c>
      <c r="C44" s="12">
        <v>44482</v>
      </c>
      <c r="D44" s="12">
        <v>44497</v>
      </c>
      <c r="E44" s="13">
        <v>132146.28</v>
      </c>
      <c r="F44" s="13">
        <v>124019.29</v>
      </c>
      <c r="G44" s="13">
        <v>0</v>
      </c>
      <c r="H44" s="12">
        <v>44494</v>
      </c>
      <c r="I44" s="13">
        <v>124019.29</v>
      </c>
      <c r="J44" s="46">
        <f t="shared" si="0"/>
        <v>6.1499952930948982</v>
      </c>
    </row>
    <row r="45" spans="1:10" s="9" customFormat="1" ht="15" customHeight="1" x14ac:dyDescent="0.25">
      <c r="A45" s="38" t="s">
        <v>112</v>
      </c>
      <c r="B45" s="11" t="s">
        <v>113</v>
      </c>
      <c r="C45" s="12">
        <v>44482</v>
      </c>
      <c r="D45" s="12">
        <v>44512</v>
      </c>
      <c r="E45" s="13">
        <v>16625</v>
      </c>
      <c r="F45" s="13">
        <v>15602.56</v>
      </c>
      <c r="G45" s="13">
        <v>15602.56</v>
      </c>
      <c r="H45" s="12"/>
      <c r="I45" s="13"/>
      <c r="J45" s="46">
        <f t="shared" ref="J45:J47" si="6">(((E45-G45)*100)/E45)</f>
        <v>6.1500150375939882</v>
      </c>
    </row>
    <row r="46" spans="1:10" s="9" customFormat="1" ht="15" customHeight="1" x14ac:dyDescent="0.25">
      <c r="A46" s="38" t="s">
        <v>31</v>
      </c>
      <c r="B46" s="11" t="s">
        <v>114</v>
      </c>
      <c r="C46" s="12">
        <v>44482</v>
      </c>
      <c r="D46" s="12">
        <v>44489</v>
      </c>
      <c r="E46" s="13">
        <v>6755.07</v>
      </c>
      <c r="F46" s="13">
        <v>6339.63</v>
      </c>
      <c r="G46" s="13">
        <v>6339.63</v>
      </c>
      <c r="H46" s="12"/>
      <c r="I46" s="13"/>
      <c r="J46" s="46">
        <f t="shared" si="6"/>
        <v>6.1500472978074185</v>
      </c>
    </row>
    <row r="47" spans="1:10" s="9" customFormat="1" ht="15" customHeight="1" x14ac:dyDescent="0.25">
      <c r="A47" s="38" t="s">
        <v>38</v>
      </c>
      <c r="B47" s="11" t="s">
        <v>115</v>
      </c>
      <c r="C47" s="12">
        <v>44490</v>
      </c>
      <c r="D47" s="12">
        <v>44505</v>
      </c>
      <c r="E47" s="13">
        <v>182978.75</v>
      </c>
      <c r="F47" s="13">
        <v>171725.56</v>
      </c>
      <c r="G47" s="13">
        <v>171725.56</v>
      </c>
      <c r="H47" s="12"/>
      <c r="I47" s="13"/>
      <c r="J47" s="46">
        <f t="shared" si="6"/>
        <v>6.1499982921514125</v>
      </c>
    </row>
    <row r="48" spans="1:10" s="9" customFormat="1" ht="15" customHeight="1" x14ac:dyDescent="0.25">
      <c r="A48" s="39" t="s">
        <v>116</v>
      </c>
      <c r="B48" s="14" t="s">
        <v>117</v>
      </c>
      <c r="C48" s="15">
        <v>44497</v>
      </c>
      <c r="D48" s="15">
        <v>44507</v>
      </c>
      <c r="E48" s="16">
        <v>39255.550000000003</v>
      </c>
      <c r="F48" s="16">
        <v>39255.550000000003</v>
      </c>
      <c r="G48" s="16">
        <v>39255.550000000003</v>
      </c>
      <c r="H48" s="15">
        <v>44474</v>
      </c>
      <c r="I48" s="16">
        <v>39255.550000000003</v>
      </c>
      <c r="J48" s="48">
        <f t="shared" si="0"/>
        <v>0</v>
      </c>
    </row>
    <row r="49" spans="1:10" ht="15" customHeight="1" thickBot="1" x14ac:dyDescent="0.3">
      <c r="A49" s="40" t="s">
        <v>37</v>
      </c>
      <c r="B49" s="41"/>
      <c r="C49" s="41"/>
      <c r="D49" s="41"/>
      <c r="E49" s="42">
        <f>SUM(E4:E48)</f>
        <v>995652.27</v>
      </c>
      <c r="F49" s="42">
        <f>SUM(F4:F48)</f>
        <v>934393.76</v>
      </c>
      <c r="G49" s="42">
        <f>SUM(G4:G48)</f>
        <v>647021.64999999991</v>
      </c>
      <c r="H49" s="42"/>
      <c r="I49" s="42">
        <f>SUM(I4:I48)</f>
        <v>326627.69999999995</v>
      </c>
      <c r="J49" s="44"/>
    </row>
    <row r="51" spans="1:10" ht="15" customHeight="1" x14ac:dyDescent="0.25">
      <c r="D51" s="6" t="s">
        <v>121</v>
      </c>
      <c r="E51" s="45">
        <f>996.23</f>
        <v>996.23</v>
      </c>
    </row>
    <row r="52" spans="1:10" ht="15" customHeight="1" x14ac:dyDescent="0.25">
      <c r="E52" s="45"/>
    </row>
    <row r="53" spans="1:10" ht="15" customHeight="1" x14ac:dyDescent="0.25">
      <c r="D53" s="6" t="s">
        <v>122</v>
      </c>
      <c r="E53" s="45">
        <f>E49+E51</f>
        <v>996648.5</v>
      </c>
    </row>
    <row r="54" spans="1:10" ht="15" customHeight="1" thickBot="1" x14ac:dyDescent="0.3">
      <c r="E54" s="45"/>
    </row>
    <row r="55" spans="1:10" ht="15" customHeight="1" x14ac:dyDescent="0.25">
      <c r="D55" s="49" t="s">
        <v>123</v>
      </c>
      <c r="E55" s="50">
        <f>E49-E41-E39-E35-E27-E21-E18-E17-E16-E48</f>
        <v>952813.87999999989</v>
      </c>
    </row>
    <row r="56" spans="1:10" ht="15" customHeight="1" thickBot="1" x14ac:dyDescent="0.3">
      <c r="D56" s="40" t="s">
        <v>124</v>
      </c>
      <c r="E56" s="51">
        <f>E55*1.5%</f>
        <v>14292.208199999997</v>
      </c>
    </row>
    <row r="57" spans="1:10" ht="15" customHeight="1" x14ac:dyDescent="0.25">
      <c r="D57" s="49" t="s">
        <v>125</v>
      </c>
      <c r="E57" s="50">
        <f>E49-E48</f>
        <v>956396.72</v>
      </c>
    </row>
    <row r="58" spans="1:10" ht="15" customHeight="1" x14ac:dyDescent="0.25">
      <c r="D58" s="52" t="s">
        <v>126</v>
      </c>
      <c r="E58" s="53">
        <f>E57*0.65%</f>
        <v>6216.5786800000005</v>
      </c>
    </row>
    <row r="59" spans="1:10" ht="15" customHeight="1" x14ac:dyDescent="0.25">
      <c r="D59" s="52" t="s">
        <v>127</v>
      </c>
      <c r="E59" s="53">
        <f>E57*3%</f>
        <v>28691.901599999997</v>
      </c>
    </row>
    <row r="60" spans="1:10" ht="15" customHeight="1" thickBot="1" x14ac:dyDescent="0.3">
      <c r="D60" s="40" t="s">
        <v>128</v>
      </c>
      <c r="E60" s="51">
        <f>E57*1%</f>
        <v>9563.9671999999991</v>
      </c>
    </row>
  </sheetData>
  <sortState xmlns:xlrd2="http://schemas.microsoft.com/office/spreadsheetml/2017/richdata2" ref="A1:J49">
    <sortCondition ref="C4:C51"/>
  </sortState>
  <mergeCells count="2">
    <mergeCell ref="A1:J1"/>
    <mergeCell ref="A2:J2"/>
  </mergeCells>
  <pageMargins left="0.25" right="0.25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0"/>
  <sheetViews>
    <sheetView topLeftCell="A19" zoomScaleNormal="100" workbookViewId="0">
      <selection activeCell="E17" sqref="E17"/>
    </sheetView>
  </sheetViews>
  <sheetFormatPr defaultColWidth="9.140625" defaultRowHeight="15" customHeight="1" x14ac:dyDescent="0.25"/>
  <cols>
    <col min="1" max="1" width="64.85546875" bestFit="1" customWidth="1"/>
    <col min="2" max="2" width="17.28515625" bestFit="1" customWidth="1"/>
    <col min="3" max="3" width="13.7109375" bestFit="1" customWidth="1"/>
    <col min="4" max="4" width="11.5703125" customWidth="1"/>
    <col min="5" max="5" width="13.140625" bestFit="1" customWidth="1"/>
    <col min="6" max="6" width="13.28515625" bestFit="1" customWidth="1"/>
    <col min="7" max="7" width="21" bestFit="1" customWidth="1"/>
    <col min="8" max="8" width="22.140625" bestFit="1" customWidth="1"/>
  </cols>
  <sheetData>
    <row r="1" spans="1:9" ht="15" customHeight="1" x14ac:dyDescent="0.25">
      <c r="A1" s="23" t="s">
        <v>27</v>
      </c>
      <c r="B1" s="24"/>
      <c r="C1" s="24"/>
      <c r="D1" s="24"/>
      <c r="E1" s="24"/>
      <c r="F1" s="24"/>
      <c r="G1" s="24"/>
      <c r="H1" s="25"/>
    </row>
    <row r="2" spans="1:9" x14ac:dyDescent="0.25">
      <c r="A2" s="26" t="s">
        <v>69</v>
      </c>
      <c r="B2" s="27"/>
      <c r="C2" s="27"/>
      <c r="D2" s="27"/>
      <c r="E2" s="27"/>
      <c r="F2" s="27"/>
      <c r="G2" s="27"/>
      <c r="H2" s="28"/>
    </row>
    <row r="3" spans="1:9" ht="15" customHeight="1" thickBot="1" x14ac:dyDescent="0.3">
      <c r="A3" s="29"/>
      <c r="B3" s="30"/>
      <c r="C3" s="30"/>
      <c r="D3" s="30"/>
      <c r="E3" s="30"/>
      <c r="F3" s="30"/>
      <c r="G3" s="30"/>
      <c r="H3" s="31"/>
    </row>
    <row r="4" spans="1:9" ht="21.75" thickBot="1" x14ac:dyDescent="0.3">
      <c r="A4" s="1" t="s">
        <v>17</v>
      </c>
      <c r="B4" s="2" t="s">
        <v>30</v>
      </c>
      <c r="C4" s="2" t="s">
        <v>8</v>
      </c>
      <c r="D4" s="2" t="s">
        <v>13</v>
      </c>
      <c r="E4" s="2" t="s">
        <v>24</v>
      </c>
      <c r="F4" s="2" t="s">
        <v>16</v>
      </c>
      <c r="G4" s="2" t="s">
        <v>11</v>
      </c>
      <c r="H4" s="3" t="s">
        <v>0</v>
      </c>
    </row>
    <row r="5" spans="1:9" ht="20.100000000000001" customHeight="1" x14ac:dyDescent="0.25">
      <c r="A5" s="11" t="s">
        <v>9</v>
      </c>
      <c r="B5" s="11" t="s">
        <v>56</v>
      </c>
      <c r="C5" s="12">
        <v>44449</v>
      </c>
      <c r="D5" s="12">
        <v>44477</v>
      </c>
      <c r="E5" s="13">
        <v>154942.85</v>
      </c>
      <c r="F5" s="13">
        <v>145413.85999999999</v>
      </c>
      <c r="G5" s="12">
        <v>44470</v>
      </c>
      <c r="H5" s="13">
        <v>145413.85999999999</v>
      </c>
    </row>
    <row r="6" spans="1:9" ht="20.100000000000001" customHeight="1" x14ac:dyDescent="0.25">
      <c r="A6" s="20" t="s">
        <v>45</v>
      </c>
      <c r="B6" s="20" t="s">
        <v>65</v>
      </c>
      <c r="C6" s="21">
        <v>44447</v>
      </c>
      <c r="D6" s="21">
        <v>44469</v>
      </c>
      <c r="E6" s="22">
        <v>836.29</v>
      </c>
      <c r="F6" s="22">
        <v>836.29</v>
      </c>
      <c r="G6" s="21">
        <v>44470</v>
      </c>
      <c r="H6" s="22">
        <v>836.29</v>
      </c>
    </row>
    <row r="7" spans="1:9" s="9" customFormat="1" ht="15" customHeight="1" x14ac:dyDescent="0.25">
      <c r="A7" s="11" t="s">
        <v>36</v>
      </c>
      <c r="B7" s="11" t="s">
        <v>118</v>
      </c>
      <c r="C7" s="12">
        <v>44426</v>
      </c>
      <c r="D7" s="12">
        <v>44468</v>
      </c>
      <c r="E7" s="13">
        <v>3384.38</v>
      </c>
      <c r="F7" s="13">
        <v>3176.24</v>
      </c>
      <c r="G7" s="12">
        <v>44473</v>
      </c>
      <c r="H7" s="13">
        <v>3176.24</v>
      </c>
    </row>
    <row r="8" spans="1:9" ht="20.100000000000001" customHeight="1" x14ac:dyDescent="0.25">
      <c r="A8" s="14" t="s">
        <v>116</v>
      </c>
      <c r="B8" s="14" t="s">
        <v>117</v>
      </c>
      <c r="C8" s="15">
        <v>44497</v>
      </c>
      <c r="D8" s="15">
        <v>44507</v>
      </c>
      <c r="E8" s="16">
        <v>39255.550000000003</v>
      </c>
      <c r="F8" s="16">
        <v>38666.720000000001</v>
      </c>
      <c r="G8" s="15">
        <v>44474</v>
      </c>
      <c r="H8" s="16">
        <v>39255.550000000003</v>
      </c>
      <c r="I8" s="10" t="s">
        <v>119</v>
      </c>
    </row>
    <row r="9" spans="1:9" ht="20.100000000000001" customHeight="1" x14ac:dyDescent="0.25">
      <c r="A9" s="11" t="s">
        <v>14</v>
      </c>
      <c r="B9" s="11" t="s">
        <v>49</v>
      </c>
      <c r="C9" s="12">
        <v>44462</v>
      </c>
      <c r="D9" s="12">
        <v>44477</v>
      </c>
      <c r="E9" s="13">
        <v>7593.26</v>
      </c>
      <c r="F9" s="13">
        <v>7126.27</v>
      </c>
      <c r="G9" s="12">
        <v>44474</v>
      </c>
      <c r="H9" s="13">
        <v>7126.27</v>
      </c>
    </row>
    <row r="10" spans="1:9" ht="20.100000000000001" customHeight="1" x14ac:dyDescent="0.25">
      <c r="A10" s="11" t="s">
        <v>21</v>
      </c>
      <c r="B10" s="11" t="s">
        <v>54</v>
      </c>
      <c r="C10" s="12">
        <v>44449</v>
      </c>
      <c r="D10" s="12">
        <v>44456</v>
      </c>
      <c r="E10" s="13">
        <v>35253.97</v>
      </c>
      <c r="F10" s="13">
        <v>33085.85</v>
      </c>
      <c r="G10" s="12">
        <v>44474</v>
      </c>
      <c r="H10" s="13">
        <v>33085.85</v>
      </c>
    </row>
    <row r="11" spans="1:9" ht="20.100000000000001" customHeight="1" x14ac:dyDescent="0.25">
      <c r="A11" s="11" t="s">
        <v>42</v>
      </c>
      <c r="B11" s="11" t="s">
        <v>57</v>
      </c>
      <c r="C11" s="12">
        <v>44448</v>
      </c>
      <c r="D11" s="12">
        <v>44463</v>
      </c>
      <c r="E11" s="13">
        <v>17890</v>
      </c>
      <c r="F11" s="13">
        <v>16789.759999999998</v>
      </c>
      <c r="G11" s="12">
        <v>44474</v>
      </c>
      <c r="H11" s="13">
        <v>16789.759999999998</v>
      </c>
    </row>
    <row r="12" spans="1:9" ht="20.100000000000001" customHeight="1" x14ac:dyDescent="0.25">
      <c r="A12" s="11" t="s">
        <v>42</v>
      </c>
      <c r="B12" s="11" t="s">
        <v>58</v>
      </c>
      <c r="C12" s="12">
        <v>44448</v>
      </c>
      <c r="D12" s="12">
        <v>44463</v>
      </c>
      <c r="E12" s="13">
        <v>7135.4</v>
      </c>
      <c r="F12" s="13">
        <v>6696.58</v>
      </c>
      <c r="G12" s="12">
        <v>44474</v>
      </c>
      <c r="H12" s="13">
        <v>6696.57</v>
      </c>
    </row>
    <row r="13" spans="1:9" ht="20.100000000000001" customHeight="1" x14ac:dyDescent="0.25">
      <c r="A13" s="11" t="s">
        <v>48</v>
      </c>
      <c r="B13" s="11" t="s">
        <v>55</v>
      </c>
      <c r="C13" s="12">
        <v>44449</v>
      </c>
      <c r="D13" s="12">
        <v>44469</v>
      </c>
      <c r="E13" s="13">
        <v>751.31</v>
      </c>
      <c r="F13" s="13">
        <v>751.31</v>
      </c>
      <c r="G13" s="12">
        <v>44475</v>
      </c>
      <c r="H13" s="13">
        <v>751.31</v>
      </c>
    </row>
    <row r="14" spans="1:9" ht="20.100000000000001" customHeight="1" x14ac:dyDescent="0.25">
      <c r="A14" s="11" t="s">
        <v>28</v>
      </c>
      <c r="B14" s="11" t="s">
        <v>59</v>
      </c>
      <c r="C14" s="12">
        <v>44447</v>
      </c>
      <c r="D14" s="12">
        <v>44475</v>
      </c>
      <c r="E14" s="13">
        <v>3106.69</v>
      </c>
      <c r="F14" s="13">
        <v>2915.63</v>
      </c>
      <c r="G14" s="12">
        <v>44475</v>
      </c>
      <c r="H14" s="13">
        <v>2915.62</v>
      </c>
    </row>
    <row r="15" spans="1:9" ht="20.100000000000001" customHeight="1" x14ac:dyDescent="0.25">
      <c r="A15" s="11" t="s">
        <v>23</v>
      </c>
      <c r="B15" s="11" t="s">
        <v>60</v>
      </c>
      <c r="C15" s="12">
        <v>44447</v>
      </c>
      <c r="D15" s="12">
        <v>44475</v>
      </c>
      <c r="E15" s="13">
        <v>601.29</v>
      </c>
      <c r="F15" s="13">
        <v>573.33000000000004</v>
      </c>
      <c r="G15" s="12">
        <v>44475</v>
      </c>
      <c r="H15" s="13">
        <v>573.33000000000004</v>
      </c>
    </row>
    <row r="16" spans="1:9" ht="20.100000000000001" customHeight="1" x14ac:dyDescent="0.25">
      <c r="A16" s="11" t="s">
        <v>5</v>
      </c>
      <c r="B16" s="11" t="s">
        <v>61</v>
      </c>
      <c r="C16" s="12">
        <v>44447</v>
      </c>
      <c r="D16" s="12">
        <v>44475</v>
      </c>
      <c r="E16" s="13">
        <v>901.94</v>
      </c>
      <c r="F16" s="13">
        <v>846.47</v>
      </c>
      <c r="G16" s="12">
        <v>44475</v>
      </c>
      <c r="H16" s="13">
        <v>846.47</v>
      </c>
    </row>
    <row r="17" spans="1:9" ht="20.100000000000001" customHeight="1" x14ac:dyDescent="0.25">
      <c r="A17" s="11" t="s">
        <v>39</v>
      </c>
      <c r="B17" s="11" t="s">
        <v>62</v>
      </c>
      <c r="C17" s="12">
        <v>44447</v>
      </c>
      <c r="D17" s="12">
        <v>44475</v>
      </c>
      <c r="E17" s="13">
        <v>3106.69</v>
      </c>
      <c r="F17" s="13">
        <v>2915.63</v>
      </c>
      <c r="G17" s="12">
        <v>44475</v>
      </c>
      <c r="H17" s="13">
        <v>2915.63</v>
      </c>
    </row>
    <row r="18" spans="1:9" s="9" customFormat="1" ht="20.100000000000001" customHeight="1" x14ac:dyDescent="0.25">
      <c r="A18" s="11" t="s">
        <v>12</v>
      </c>
      <c r="B18" s="11" t="s">
        <v>63</v>
      </c>
      <c r="C18" s="12">
        <v>44447</v>
      </c>
      <c r="D18" s="12">
        <v>44475</v>
      </c>
      <c r="E18" s="13">
        <v>2405.1799999999998</v>
      </c>
      <c r="F18" s="13">
        <v>2257.2600000000002</v>
      </c>
      <c r="G18" s="12">
        <v>44475</v>
      </c>
      <c r="H18" s="13">
        <v>2257.2600000000002</v>
      </c>
    </row>
    <row r="19" spans="1:9" s="9" customFormat="1" ht="20.100000000000001" customHeight="1" x14ac:dyDescent="0.25">
      <c r="A19" s="11" t="s">
        <v>22</v>
      </c>
      <c r="B19" s="11" t="s">
        <v>64</v>
      </c>
      <c r="C19" s="12">
        <v>44447</v>
      </c>
      <c r="D19" s="12">
        <v>44475</v>
      </c>
      <c r="E19" s="13">
        <v>300.64999999999998</v>
      </c>
      <c r="F19" s="13">
        <v>286.67</v>
      </c>
      <c r="G19" s="12">
        <v>44475</v>
      </c>
      <c r="H19" s="13">
        <v>286.67</v>
      </c>
    </row>
    <row r="20" spans="1:9" s="9" customFormat="1" ht="20.100000000000001" customHeight="1" x14ac:dyDescent="0.25">
      <c r="A20" s="11" t="s">
        <v>6</v>
      </c>
      <c r="B20" s="11" t="s">
        <v>97</v>
      </c>
      <c r="C20" s="12">
        <v>44476</v>
      </c>
      <c r="D20" s="12">
        <v>44501</v>
      </c>
      <c r="E20" s="13">
        <v>2357.62</v>
      </c>
      <c r="F20" s="13">
        <v>2212.63</v>
      </c>
      <c r="G20" s="12">
        <v>44477</v>
      </c>
      <c r="H20" s="13">
        <v>2212.63</v>
      </c>
    </row>
    <row r="21" spans="1:9" s="9" customFormat="1" ht="20.100000000000001" customHeight="1" x14ac:dyDescent="0.25">
      <c r="A21" s="20" t="s">
        <v>50</v>
      </c>
      <c r="B21" s="20" t="s">
        <v>51</v>
      </c>
      <c r="C21" s="21">
        <v>44462</v>
      </c>
      <c r="D21" s="21">
        <v>44477</v>
      </c>
      <c r="E21" s="22">
        <v>1037.78</v>
      </c>
      <c r="F21" s="22">
        <v>1037.78</v>
      </c>
      <c r="G21" s="21">
        <v>44477</v>
      </c>
      <c r="H21" s="22">
        <v>1037.78</v>
      </c>
      <c r="I21" s="32"/>
    </row>
    <row r="22" spans="1:9" s="9" customFormat="1" ht="20.100000000000001" customHeight="1" x14ac:dyDescent="0.25">
      <c r="A22" s="11" t="s">
        <v>46</v>
      </c>
      <c r="B22" s="11" t="s">
        <v>53</v>
      </c>
      <c r="C22" s="12">
        <v>44452</v>
      </c>
      <c r="D22" s="12">
        <v>44480</v>
      </c>
      <c r="E22" s="13">
        <v>2337.5100000000002</v>
      </c>
      <c r="F22" s="13">
        <v>2193.75</v>
      </c>
      <c r="G22" s="12">
        <v>44477</v>
      </c>
      <c r="H22" s="13">
        <v>2193.75</v>
      </c>
      <c r="I22" s="32"/>
    </row>
    <row r="23" spans="1:9" s="9" customFormat="1" ht="20.100000000000001" customHeight="1" x14ac:dyDescent="0.25">
      <c r="A23" s="11" t="s">
        <v>3</v>
      </c>
      <c r="B23" s="11" t="s">
        <v>66</v>
      </c>
      <c r="C23" s="12">
        <v>44445</v>
      </c>
      <c r="D23" s="12">
        <v>44475</v>
      </c>
      <c r="E23" s="13">
        <v>63176.44</v>
      </c>
      <c r="F23" s="13">
        <v>56132.27</v>
      </c>
      <c r="G23" s="12">
        <v>44477</v>
      </c>
      <c r="H23" s="13">
        <v>56132.27</v>
      </c>
      <c r="I23" s="32"/>
    </row>
    <row r="24" spans="1:9" s="9" customFormat="1" ht="20.100000000000001" customHeight="1" x14ac:dyDescent="0.25">
      <c r="A24" s="11" t="s">
        <v>2</v>
      </c>
      <c r="B24" s="11" t="s">
        <v>52</v>
      </c>
      <c r="C24" s="12">
        <v>44456</v>
      </c>
      <c r="D24" s="12">
        <v>44476</v>
      </c>
      <c r="E24" s="13">
        <v>129927.66</v>
      </c>
      <c r="F24" s="13">
        <v>121937.11</v>
      </c>
      <c r="G24" s="12">
        <v>44480</v>
      </c>
      <c r="H24" s="13">
        <v>121937.11</v>
      </c>
      <c r="I24" s="32"/>
    </row>
    <row r="25" spans="1:9" s="9" customFormat="1" ht="20.100000000000001" customHeight="1" x14ac:dyDescent="0.25">
      <c r="A25" s="11" t="s">
        <v>43</v>
      </c>
      <c r="B25" s="11" t="s">
        <v>108</v>
      </c>
      <c r="C25" s="12">
        <v>44477</v>
      </c>
      <c r="D25" s="12">
        <v>44491</v>
      </c>
      <c r="E25" s="13">
        <v>342.74</v>
      </c>
      <c r="F25" s="13">
        <v>326.8</v>
      </c>
      <c r="G25" s="12">
        <v>44482</v>
      </c>
      <c r="H25" s="13">
        <v>326.8</v>
      </c>
      <c r="I25" s="32"/>
    </row>
    <row r="26" spans="1:9" s="9" customFormat="1" ht="20.100000000000001" customHeight="1" x14ac:dyDescent="0.25">
      <c r="A26" s="11" t="s">
        <v>14</v>
      </c>
      <c r="B26" s="11" t="s">
        <v>94</v>
      </c>
      <c r="C26" s="12">
        <v>44476</v>
      </c>
      <c r="D26" s="12">
        <v>44491</v>
      </c>
      <c r="E26" s="13">
        <v>3858.32</v>
      </c>
      <c r="F26" s="13">
        <v>3621.04</v>
      </c>
      <c r="G26" s="12">
        <v>44482</v>
      </c>
      <c r="H26" s="13">
        <v>3621.04</v>
      </c>
      <c r="I26" s="32"/>
    </row>
    <row r="27" spans="1:9" s="9" customFormat="1" ht="20.100000000000001" customHeight="1" x14ac:dyDescent="0.25">
      <c r="A27" s="11" t="s">
        <v>7</v>
      </c>
      <c r="B27" s="11" t="s">
        <v>85</v>
      </c>
      <c r="C27" s="12">
        <v>44475</v>
      </c>
      <c r="D27" s="12">
        <v>44490</v>
      </c>
      <c r="E27" s="13">
        <v>4680</v>
      </c>
      <c r="F27" s="13">
        <v>4392.18</v>
      </c>
      <c r="G27" s="12">
        <v>44482</v>
      </c>
      <c r="H27" s="13">
        <v>4392.18</v>
      </c>
    </row>
    <row r="28" spans="1:9" s="9" customFormat="1" ht="20.100000000000001" customHeight="1" x14ac:dyDescent="0.25">
      <c r="A28" s="11" t="s">
        <v>10</v>
      </c>
      <c r="B28" s="11" t="s">
        <v>86</v>
      </c>
      <c r="C28" s="12">
        <v>44475</v>
      </c>
      <c r="D28" s="12">
        <v>44487</v>
      </c>
      <c r="E28" s="13">
        <v>9256</v>
      </c>
      <c r="F28" s="13">
        <v>8686.76</v>
      </c>
      <c r="G28" s="12">
        <v>44482</v>
      </c>
      <c r="H28" s="13">
        <v>8686.76</v>
      </c>
    </row>
    <row r="29" spans="1:9" s="9" customFormat="1" ht="20.100000000000001" customHeight="1" x14ac:dyDescent="0.25">
      <c r="A29" s="11" t="s">
        <v>1</v>
      </c>
      <c r="B29" s="11" t="s">
        <v>88</v>
      </c>
      <c r="C29" s="12">
        <v>44475</v>
      </c>
      <c r="D29" s="12">
        <v>44490</v>
      </c>
      <c r="E29" s="13">
        <v>3933.59</v>
      </c>
      <c r="F29" s="13">
        <v>3691.67</v>
      </c>
      <c r="G29" s="12">
        <v>44482</v>
      </c>
      <c r="H29" s="13">
        <v>3691.67</v>
      </c>
    </row>
    <row r="30" spans="1:9" s="9" customFormat="1" ht="19.5" customHeight="1" x14ac:dyDescent="0.25">
      <c r="A30" s="11" t="s">
        <v>36</v>
      </c>
      <c r="B30" s="11" t="s">
        <v>67</v>
      </c>
      <c r="C30" s="12">
        <v>44441</v>
      </c>
      <c r="D30" s="12">
        <v>44483</v>
      </c>
      <c r="E30" s="13">
        <v>1624.5</v>
      </c>
      <c r="F30" s="13">
        <v>1524.58</v>
      </c>
      <c r="G30" s="12">
        <v>44482</v>
      </c>
      <c r="H30" s="13">
        <v>1524.58</v>
      </c>
    </row>
    <row r="31" spans="1:9" s="9" customFormat="1" ht="20.100000000000001" customHeight="1" x14ac:dyDescent="0.25">
      <c r="A31" s="11" t="s">
        <v>40</v>
      </c>
      <c r="B31" s="11" t="s">
        <v>99</v>
      </c>
      <c r="C31" s="12">
        <v>44476</v>
      </c>
      <c r="D31" s="12">
        <v>44491</v>
      </c>
      <c r="E31" s="13">
        <v>21961.9</v>
      </c>
      <c r="F31" s="13">
        <v>20611.240000000002</v>
      </c>
      <c r="G31" s="12">
        <v>44484</v>
      </c>
      <c r="H31" s="13">
        <v>20611.240000000002</v>
      </c>
    </row>
    <row r="32" spans="1:9" s="9" customFormat="1" ht="20.100000000000001" customHeight="1" x14ac:dyDescent="0.25">
      <c r="A32" s="11" t="s">
        <v>14</v>
      </c>
      <c r="B32" s="11" t="s">
        <v>95</v>
      </c>
      <c r="C32" s="12">
        <v>44476</v>
      </c>
      <c r="D32" s="12">
        <v>44491</v>
      </c>
      <c r="E32" s="13">
        <v>8293.61</v>
      </c>
      <c r="F32" s="13">
        <v>7783.55</v>
      </c>
      <c r="G32" s="12">
        <v>44487</v>
      </c>
      <c r="H32" s="13">
        <v>7783.55</v>
      </c>
    </row>
    <row r="33" spans="1:8" s="9" customFormat="1" ht="20.100000000000001" customHeight="1" x14ac:dyDescent="0.25">
      <c r="A33" s="11" t="s">
        <v>19</v>
      </c>
      <c r="B33" s="11" t="s">
        <v>84</v>
      </c>
      <c r="C33" s="12">
        <v>44475</v>
      </c>
      <c r="D33" s="12">
        <v>44490</v>
      </c>
      <c r="E33" s="13">
        <v>518.67999999999995</v>
      </c>
      <c r="F33" s="13">
        <v>494.56</v>
      </c>
      <c r="G33" s="12">
        <v>44487</v>
      </c>
      <c r="H33" s="13">
        <v>494.56</v>
      </c>
    </row>
    <row r="34" spans="1:8" s="9" customFormat="1" ht="20.100000000000001" customHeight="1" x14ac:dyDescent="0.25">
      <c r="A34" s="11" t="s">
        <v>19</v>
      </c>
      <c r="B34" s="11" t="s">
        <v>77</v>
      </c>
      <c r="C34" s="12">
        <v>44474</v>
      </c>
      <c r="D34" s="12">
        <v>44489</v>
      </c>
      <c r="E34" s="13">
        <v>3691.63</v>
      </c>
      <c r="F34" s="13">
        <v>3464.59</v>
      </c>
      <c r="G34" s="12">
        <v>44487</v>
      </c>
      <c r="H34" s="13">
        <v>3464.59</v>
      </c>
    </row>
    <row r="35" spans="1:8" s="9" customFormat="1" ht="20.100000000000001" customHeight="1" x14ac:dyDescent="0.25">
      <c r="A35" s="11" t="s">
        <v>18</v>
      </c>
      <c r="B35" s="11" t="s">
        <v>76</v>
      </c>
      <c r="C35" s="12">
        <v>44473</v>
      </c>
      <c r="D35" s="12">
        <v>44488</v>
      </c>
      <c r="E35" s="13">
        <v>36750.6</v>
      </c>
      <c r="F35" s="13">
        <v>34490.43</v>
      </c>
      <c r="G35" s="12">
        <v>44488</v>
      </c>
      <c r="H35" s="13">
        <v>34490.44</v>
      </c>
    </row>
    <row r="36" spans="1:8" s="9" customFormat="1" ht="20.100000000000001" customHeight="1" x14ac:dyDescent="0.25">
      <c r="A36" s="11" t="s">
        <v>44</v>
      </c>
      <c r="B36" s="11" t="s">
        <v>87</v>
      </c>
      <c r="C36" s="12">
        <v>44475</v>
      </c>
      <c r="D36" s="12">
        <v>44487</v>
      </c>
      <c r="E36" s="13">
        <v>593.58000000000004</v>
      </c>
      <c r="F36" s="13">
        <v>565.97</v>
      </c>
      <c r="G36" s="12">
        <v>44489</v>
      </c>
      <c r="H36" s="13">
        <v>565.97</v>
      </c>
    </row>
    <row r="37" spans="1:8" s="9" customFormat="1" ht="20.100000000000001" customHeight="1" x14ac:dyDescent="0.25">
      <c r="A37" s="11" t="s">
        <v>45</v>
      </c>
      <c r="B37" s="11" t="s">
        <v>82</v>
      </c>
      <c r="C37" s="12">
        <v>44474</v>
      </c>
      <c r="D37" s="12">
        <v>44489</v>
      </c>
      <c r="E37" s="13">
        <v>342.74</v>
      </c>
      <c r="F37" s="13">
        <v>326.8</v>
      </c>
      <c r="G37" s="12">
        <v>44489</v>
      </c>
      <c r="H37" s="13">
        <v>326.8</v>
      </c>
    </row>
    <row r="38" spans="1:8" s="9" customFormat="1" ht="20.100000000000001" customHeight="1" x14ac:dyDescent="0.25">
      <c r="A38" s="11" t="s">
        <v>6</v>
      </c>
      <c r="B38" s="11" t="s">
        <v>98</v>
      </c>
      <c r="C38" s="12">
        <v>44476</v>
      </c>
      <c r="D38" s="12">
        <v>44501</v>
      </c>
      <c r="E38" s="13">
        <v>16687.57</v>
      </c>
      <c r="F38" s="13">
        <v>15661.28</v>
      </c>
      <c r="G38" s="12">
        <v>44491</v>
      </c>
      <c r="H38" s="13">
        <v>15661.28</v>
      </c>
    </row>
    <row r="39" spans="1:8" s="9" customFormat="1" ht="20.100000000000001" customHeight="1" x14ac:dyDescent="0.25">
      <c r="A39" s="11" t="s">
        <v>20</v>
      </c>
      <c r="B39" s="11" t="s">
        <v>111</v>
      </c>
      <c r="C39" s="12">
        <v>44482</v>
      </c>
      <c r="D39" s="12">
        <v>44497</v>
      </c>
      <c r="E39" s="13">
        <v>132146.28</v>
      </c>
      <c r="F39" s="13">
        <v>124019.29</v>
      </c>
      <c r="G39" s="12">
        <v>44494</v>
      </c>
      <c r="H39" s="13">
        <v>124019.29</v>
      </c>
    </row>
    <row r="40" spans="1:8" s="9" customFormat="1" ht="20.100000000000001" customHeight="1" x14ac:dyDescent="0.25">
      <c r="A40" s="17" t="s">
        <v>20</v>
      </c>
      <c r="B40" s="17" t="s">
        <v>90</v>
      </c>
      <c r="C40" s="18">
        <v>44476</v>
      </c>
      <c r="D40" s="18">
        <v>44491</v>
      </c>
      <c r="E40" s="19">
        <v>9845.15</v>
      </c>
      <c r="F40" s="19">
        <v>9239.68</v>
      </c>
      <c r="G40" s="18">
        <v>44494</v>
      </c>
      <c r="H40" s="19">
        <v>9239.68</v>
      </c>
    </row>
    <row r="41" spans="1:8" s="9" customFormat="1" ht="20.100000000000001" customHeight="1" x14ac:dyDescent="0.25">
      <c r="A41" s="11" t="s">
        <v>106</v>
      </c>
      <c r="B41" s="11" t="s">
        <v>107</v>
      </c>
      <c r="C41" s="12">
        <v>44476</v>
      </c>
      <c r="D41" s="12">
        <v>44496</v>
      </c>
      <c r="E41" s="13">
        <v>31000</v>
      </c>
      <c r="F41" s="13">
        <v>29093.5</v>
      </c>
      <c r="G41" s="12">
        <v>44494</v>
      </c>
      <c r="H41" s="13">
        <v>29093.5</v>
      </c>
    </row>
    <row r="42" spans="1:8" s="9" customFormat="1" ht="20.100000000000001" customHeight="1" x14ac:dyDescent="0.25">
      <c r="A42" s="11" t="s">
        <v>34</v>
      </c>
      <c r="B42" s="11" t="s">
        <v>80</v>
      </c>
      <c r="C42" s="12">
        <v>44474</v>
      </c>
      <c r="D42" s="12">
        <v>44489</v>
      </c>
      <c r="E42" s="13">
        <v>4513.5200000000004</v>
      </c>
      <c r="F42" s="13">
        <v>4235.93</v>
      </c>
      <c r="G42" s="12">
        <v>44494</v>
      </c>
      <c r="H42" s="13">
        <v>4235.9399999999996</v>
      </c>
    </row>
    <row r="43" spans="1:8" s="9" customFormat="1" ht="20.100000000000001" customHeight="1" x14ac:dyDescent="0.25">
      <c r="A43" s="11" t="s">
        <v>33</v>
      </c>
      <c r="B43" s="11" t="s">
        <v>81</v>
      </c>
      <c r="C43" s="12">
        <v>44474</v>
      </c>
      <c r="D43" s="12">
        <v>44489</v>
      </c>
      <c r="E43" s="13">
        <v>1082.9000000000001</v>
      </c>
      <c r="F43" s="13">
        <v>1016.3</v>
      </c>
      <c r="G43" s="12">
        <v>44494</v>
      </c>
      <c r="H43" s="13">
        <v>1016.31</v>
      </c>
    </row>
    <row r="44" spans="1:8" s="9" customFormat="1" ht="20.100000000000001" customHeight="1" x14ac:dyDescent="0.25">
      <c r="A44" s="11" t="s">
        <v>42</v>
      </c>
      <c r="B44" s="11" t="s">
        <v>71</v>
      </c>
      <c r="C44" s="12">
        <v>44473</v>
      </c>
      <c r="D44" s="12">
        <v>44488</v>
      </c>
      <c r="E44" s="13">
        <v>8648.52</v>
      </c>
      <c r="F44" s="13">
        <v>8116.62</v>
      </c>
      <c r="G44" s="12">
        <v>44494</v>
      </c>
      <c r="H44" s="13">
        <v>8116.63</v>
      </c>
    </row>
    <row r="45" spans="1:8" s="9" customFormat="1" ht="20.100000000000001" customHeight="1" x14ac:dyDescent="0.25">
      <c r="A45" s="11" t="s">
        <v>42</v>
      </c>
      <c r="B45" s="11" t="s">
        <v>72</v>
      </c>
      <c r="C45" s="12">
        <v>44473</v>
      </c>
      <c r="D45" s="12">
        <v>44488</v>
      </c>
      <c r="E45" s="13">
        <v>5670</v>
      </c>
      <c r="F45" s="13">
        <v>5321.29</v>
      </c>
      <c r="G45" s="12">
        <v>44494</v>
      </c>
      <c r="H45" s="13">
        <v>5321.29</v>
      </c>
    </row>
    <row r="46" spans="1:8" s="9" customFormat="1" ht="20.100000000000001" customHeight="1" x14ac:dyDescent="0.25">
      <c r="A46" s="11" t="s">
        <v>15</v>
      </c>
      <c r="B46" s="11" t="s">
        <v>68</v>
      </c>
      <c r="C46" s="12">
        <v>44441</v>
      </c>
      <c r="D46" s="12">
        <v>44461</v>
      </c>
      <c r="E46" s="13">
        <v>9239.24</v>
      </c>
      <c r="F46" s="13">
        <v>8671.02</v>
      </c>
      <c r="G46" s="12">
        <v>44494</v>
      </c>
      <c r="H46" s="13">
        <v>8671.02</v>
      </c>
    </row>
    <row r="47" spans="1:8" ht="13.5" customHeight="1" x14ac:dyDescent="0.25">
      <c r="E47" s="7">
        <f>SUM(E5:E46)</f>
        <v>790983.53000000014</v>
      </c>
      <c r="F47" s="7">
        <f>SUM(F5:F46)</f>
        <v>741206.49000000034</v>
      </c>
      <c r="H47" s="7">
        <f>SUM(H5:H46)</f>
        <v>741795.3400000002</v>
      </c>
    </row>
    <row r="50" spans="6:6" ht="15" customHeight="1" x14ac:dyDescent="0.25">
      <c r="F50" s="8"/>
    </row>
  </sheetData>
  <sortState xmlns:xlrd2="http://schemas.microsoft.com/office/spreadsheetml/2017/richdata2" ref="A6:H46">
    <sortCondition ref="G6:G46"/>
  </sortState>
  <mergeCells count="4">
    <mergeCell ref="A1:H1"/>
    <mergeCell ref="A2:H2"/>
    <mergeCell ref="A3:H3"/>
    <mergeCell ref="I21:I26"/>
  </mergeCells>
  <pageMargins left="0.511811024" right="0.511811024" top="0.78740157499999996" bottom="0.78740157499999996" header="0.31496062000000002" footer="0.31496062000000002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Emitidas</vt:lpstr>
      <vt:lpstr>Recebidas</vt:lpstr>
    </vt:vector>
  </TitlesOfParts>
  <Company>Facil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marco.beber</dc:creator>
  <cp:lastModifiedBy>Eduardo Macedo</cp:lastModifiedBy>
  <cp:lastPrinted>2021-11-05T13:37:25Z</cp:lastPrinted>
  <dcterms:created xsi:type="dcterms:W3CDTF">2012-07-23T17:16:24Z</dcterms:created>
  <dcterms:modified xsi:type="dcterms:W3CDTF">2021-11-05T13:37:27Z</dcterms:modified>
</cp:coreProperties>
</file>