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Оптимум. Аптеки\UnitTests\"/>
    </mc:Choice>
  </mc:AlternateContent>
  <xr:revisionPtr revIDLastSave="0" documentId="13_ncr:1_{5AC9986C-A848-45AC-93D6-D80B41E1AF9E}" xr6:coauthVersionLast="41" xr6:coauthVersionMax="41" xr10:uidLastSave="{00000000-0000-0000-0000-000000000000}"/>
  <bookViews>
    <workbookView xWindow="-120" yWindow="-120" windowWidth="20730" windowHeight="11160" xr2:uid="{10C26576-9F9D-4F90-96B3-132216F9987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7" i="1" l="1"/>
  <c r="S55" i="1"/>
  <c r="S53" i="1"/>
  <c r="O67" i="1"/>
  <c r="O66" i="1"/>
  <c r="O65" i="1"/>
  <c r="K67" i="1"/>
  <c r="J67" i="1"/>
  <c r="K66" i="1"/>
  <c r="J66" i="1"/>
  <c r="K65" i="1"/>
  <c r="J65" i="1"/>
  <c r="P54" i="1" l="1"/>
  <c r="O56" i="1"/>
  <c r="N57" i="1"/>
  <c r="P61" i="1" l="1"/>
  <c r="P57" i="1"/>
  <c r="P60" i="1"/>
  <c r="P56" i="1"/>
  <c r="P59" i="1"/>
  <c r="P55" i="1"/>
  <c r="P53" i="1"/>
  <c r="P58" i="1"/>
  <c r="O58" i="1"/>
  <c r="O59" i="1"/>
  <c r="O55" i="1"/>
  <c r="O53" i="1"/>
  <c r="O54" i="1"/>
  <c r="O61" i="1"/>
  <c r="O57" i="1"/>
  <c r="T57" i="1" s="1"/>
  <c r="O60" i="1"/>
  <c r="N60" i="1"/>
  <c r="N56" i="1"/>
  <c r="N53" i="1"/>
  <c r="N55" i="1"/>
  <c r="N59" i="1"/>
  <c r="N54" i="1"/>
  <c r="N58" i="1"/>
  <c r="N61" i="1"/>
  <c r="N42" i="1"/>
  <c r="S58" i="1" l="1"/>
  <c r="R57" i="1"/>
  <c r="R55" i="1"/>
  <c r="T55" i="1"/>
  <c r="S59" i="1"/>
  <c r="R59" i="1"/>
  <c r="T59" i="1"/>
  <c r="T61" i="1"/>
  <c r="S61" i="1"/>
  <c r="R61" i="1"/>
  <c r="T58" i="1"/>
  <c r="R58" i="1"/>
  <c r="T53" i="1"/>
  <c r="R53" i="1"/>
  <c r="S60" i="1"/>
  <c r="R60" i="1"/>
  <c r="T60" i="1"/>
  <c r="S54" i="1"/>
  <c r="T54" i="1"/>
  <c r="R54" i="1"/>
  <c r="R56" i="1"/>
  <c r="S56" i="1"/>
  <c r="T56" i="1"/>
  <c r="K21" i="1"/>
  <c r="K20" i="1"/>
  <c r="J21" i="1"/>
  <c r="J20" i="1"/>
  <c r="K40" i="1" s="1"/>
  <c r="K19" i="1"/>
  <c r="J19" i="1"/>
  <c r="J34" i="1" s="1"/>
  <c r="L37" i="1" l="1"/>
  <c r="L36" i="1"/>
  <c r="J39" i="1"/>
  <c r="M39" i="1" s="1"/>
  <c r="J38" i="1"/>
  <c r="K34" i="1"/>
  <c r="O34" i="1" s="1"/>
  <c r="L35" i="1"/>
  <c r="J37" i="1"/>
  <c r="K38" i="1"/>
  <c r="L39" i="1"/>
  <c r="M38" i="1"/>
  <c r="L34" i="1"/>
  <c r="J36" i="1"/>
  <c r="K37" i="1"/>
  <c r="L38" i="1"/>
  <c r="J40" i="1"/>
  <c r="N34" i="1"/>
  <c r="K35" i="1"/>
  <c r="K39" i="1"/>
  <c r="O39" i="1" s="1"/>
  <c r="L40" i="1"/>
  <c r="F36" i="1"/>
  <c r="E39" i="1"/>
  <c r="J35" i="1"/>
  <c r="K36" i="1"/>
  <c r="N36" i="1" s="1"/>
  <c r="G36" i="1"/>
  <c r="F34" i="1"/>
  <c r="F37" i="1"/>
  <c r="F39" i="1"/>
  <c r="F35" i="1"/>
  <c r="F38" i="1"/>
  <c r="F40" i="1"/>
  <c r="G39" i="1"/>
  <c r="G38" i="1"/>
  <c r="G34" i="1"/>
  <c r="G37" i="1"/>
  <c r="G35" i="1"/>
  <c r="G40" i="1"/>
  <c r="E34" i="1"/>
  <c r="E36" i="1"/>
  <c r="E40" i="1"/>
  <c r="E37" i="1"/>
  <c r="E35" i="1"/>
  <c r="E38" i="1"/>
  <c r="N38" i="1" l="1"/>
  <c r="N39" i="1"/>
  <c r="M34" i="1"/>
  <c r="M36" i="1"/>
  <c r="O36" i="1"/>
  <c r="O38" i="1"/>
  <c r="N37" i="1"/>
  <c r="M37" i="1"/>
  <c r="O37" i="1"/>
  <c r="O40" i="1"/>
  <c r="M40" i="1"/>
  <c r="N40" i="1"/>
  <c r="O35" i="1"/>
  <c r="N35" i="1"/>
  <c r="M35" i="1"/>
  <c r="J44" i="1" s="1"/>
  <c r="L44" i="1" l="1"/>
  <c r="K44" i="1"/>
</calcChain>
</file>

<file path=xl/sharedStrings.xml><?xml version="1.0" encoding="utf-8"?>
<sst xmlns="http://schemas.openxmlformats.org/spreadsheetml/2006/main" count="85" uniqueCount="51">
  <si>
    <t>Приморский парк</t>
  </si>
  <si>
    <t>Альтернативы</t>
  </si>
  <si>
    <t>№</t>
  </si>
  <si>
    <t>Место</t>
  </si>
  <si>
    <t>Аптеки</t>
  </si>
  <si>
    <t>Жители</t>
  </si>
  <si>
    <t>Пенсионеры</t>
  </si>
  <si>
    <t>Корпус И (Богудония)</t>
  </si>
  <si>
    <t>Русское поле</t>
  </si>
  <si>
    <t>Вникуда под дачами</t>
  </si>
  <si>
    <t>Дачи</t>
  </si>
  <si>
    <t>Дубки</t>
  </si>
  <si>
    <t>Выезд из города</t>
  </si>
  <si>
    <t>max</t>
  </si>
  <si>
    <t>min</t>
  </si>
  <si>
    <t>K1 →</t>
  </si>
  <si>
    <t>K2 →</t>
  </si>
  <si>
    <t>K3 →</t>
  </si>
  <si>
    <t>Приоритет критериев</t>
  </si>
  <si>
    <t>K1</t>
  </si>
  <si>
    <t>K2</t>
  </si>
  <si>
    <t>K3</t>
  </si>
  <si>
    <t>Так как аптеки минимизируются *(-1) все числа</t>
  </si>
  <si>
    <t>Найти минимум и максимум в каждом столбце</t>
  </si>
  <si>
    <t>Аптеки - min=-18, max=0</t>
  </si>
  <si>
    <t>Жители - min=0, max=18225</t>
  </si>
  <si>
    <t>Пенсионеры - min=0, max=6640</t>
  </si>
  <si>
    <t>Нормализация - (текущее - минимум)/(максимум-минимум)</t>
  </si>
  <si>
    <t>Нормализованная таблица</t>
  </si>
  <si>
    <t>Известны веса</t>
  </si>
  <si>
    <t>Переходим к сверткам</t>
  </si>
  <si>
    <t>А</t>
  </si>
  <si>
    <t>Ж</t>
  </si>
  <si>
    <t>П</t>
  </si>
  <si>
    <t>Линейная</t>
  </si>
  <si>
    <t>дачи</t>
  </si>
  <si>
    <t>Мультипликативная</t>
  </si>
  <si>
    <t>корпус И</t>
  </si>
  <si>
    <t>Максиминная</t>
  </si>
  <si>
    <t>Сумма весов</t>
  </si>
  <si>
    <t>под дачей</t>
  </si>
  <si>
    <t>северный</t>
  </si>
  <si>
    <t>набережная</t>
  </si>
  <si>
    <t>шевченко</t>
  </si>
  <si>
    <t>дубки</t>
  </si>
  <si>
    <t>кладбище старое</t>
  </si>
  <si>
    <t>мой двор</t>
  </si>
  <si>
    <t>никуда</t>
  </si>
  <si>
    <t>Начало</t>
  </si>
  <si>
    <t>Нормализация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</si>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</sst>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0" xfId="0" applyFill="1" applyBorder="1"/>
    <xf numFmtId="0" fontId="0" fillId="8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0" fillId="6" borderId="4" xfId="0" applyNumberFormat="1" applyFill="1" applyBorder="1"/>
    <xf numFmtId="164" fontId="0" fillId="6" borderId="0" xfId="0" applyNumberFormat="1" applyFill="1" applyBorder="1"/>
    <xf numFmtId="164" fontId="0" fillId="6" borderId="6" xfId="0" applyNumberFormat="1" applyFill="1" applyBorder="1"/>
    <xf numFmtId="164" fontId="0" fillId="6" borderId="7" xfId="0" applyNumberFormat="1" applyFill="1" applyBorder="1"/>
    <xf numFmtId="165" fontId="0" fillId="4" borderId="0" xfId="0" applyNumberFormat="1" applyFill="1" applyBorder="1"/>
    <xf numFmtId="165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6" borderId="4" xfId="0" applyNumberFormat="1" applyFill="1" applyBorder="1"/>
    <xf numFmtId="165" fontId="0" fillId="6" borderId="0" xfId="0" applyNumberFormat="1" applyFill="1" applyBorder="1"/>
    <xf numFmtId="165" fontId="0" fillId="4" borderId="4" xfId="0" applyNumberFormat="1" applyFill="1" applyBorder="1"/>
    <xf numFmtId="165" fontId="0" fillId="0" borderId="0" xfId="0" applyNumberFormat="1" applyFill="1" applyBorder="1"/>
    <xf numFmtId="0" fontId="0" fillId="10" borderId="0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165" fontId="0" fillId="0" borderId="5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1" borderId="0" xfId="0" applyFill="1" applyBorder="1"/>
    <xf numFmtId="0" fontId="0" fillId="11" borderId="5" xfId="0" applyFill="1" applyBorder="1"/>
    <xf numFmtId="165" fontId="0" fillId="12" borderId="0" xfId="0" applyNumberFormat="1" applyFill="1" applyBorder="1"/>
    <xf numFmtId="165" fontId="2" fillId="12" borderId="5" xfId="0" applyNumberFormat="1" applyFont="1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3" borderId="0" xfId="0" applyFill="1" applyAlignment="1">
      <alignment horizontal="center"/>
    </xf>
    <xf numFmtId="0" fontId="2" fillId="13" borderId="0" xfId="0" applyFont="1" applyFill="1" applyAlignment="1">
      <alignment horizontal="right"/>
    </xf>
    <xf numFmtId="0" fontId="2" fillId="1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4E2C-D253-407F-97A6-00451F7F2ABA}">
  <dimension ref="A1:V67"/>
  <sheetViews>
    <sheetView tabSelected="1" zoomScale="85" zoomScaleNormal="85" workbookViewId="0">
      <selection activeCell="Q49" sqref="Q49"/>
    </sheetView>
  </sheetViews>
  <sheetFormatPr defaultRowHeight="15" x14ac:dyDescent="0.25"/>
  <cols>
    <col min="1" max="1" width="7.5703125" customWidth="1"/>
    <col min="2" max="2" width="9.140625" customWidth="1"/>
    <col min="3" max="3" width="14.7109375" customWidth="1"/>
    <col min="4" max="4" width="25.7109375" customWidth="1"/>
    <col min="5" max="5" width="7.42578125" customWidth="1"/>
    <col min="6" max="6" width="13.85546875" customWidth="1"/>
    <col min="7" max="7" width="13.42578125" customWidth="1"/>
    <col min="8" max="8" width="2.85546875" customWidth="1"/>
    <col min="9" max="9" width="45.7109375" customWidth="1"/>
    <col min="10" max="10" width="14.28515625" customWidth="1"/>
    <col min="11" max="11" width="22" customWidth="1"/>
    <col min="12" max="12" width="14.42578125" customWidth="1"/>
    <col min="13" max="13" width="13.28515625" customWidth="1"/>
    <col min="14" max="14" width="21.7109375" customWidth="1"/>
    <col min="15" max="15" width="23.5703125" customWidth="1"/>
    <col min="16" max="16" width="14.5703125" customWidth="1"/>
    <col min="17" max="17" width="12.85546875" customWidth="1"/>
    <col min="18" max="18" width="14.140625" customWidth="1"/>
    <col min="19" max="19" width="23.140625" customWidth="1"/>
    <col min="20" max="20" width="19" customWidth="1"/>
  </cols>
  <sheetData>
    <row r="1" spans="1:11" x14ac:dyDescent="0.25">
      <c r="A1" s="17" t="s">
        <v>15</v>
      </c>
      <c r="B1" s="18" t="s">
        <v>14</v>
      </c>
      <c r="C1" s="19" t="s">
        <v>4</v>
      </c>
      <c r="E1" s="79" t="s">
        <v>18</v>
      </c>
      <c r="F1" s="80"/>
      <c r="G1" s="81"/>
    </row>
    <row r="2" spans="1:11" x14ac:dyDescent="0.25">
      <c r="A2" s="20" t="s">
        <v>16</v>
      </c>
      <c r="B2" s="21" t="s">
        <v>13</v>
      </c>
      <c r="C2" s="22" t="s">
        <v>5</v>
      </c>
      <c r="E2" s="26" t="s">
        <v>19</v>
      </c>
      <c r="F2" s="27" t="s">
        <v>20</v>
      </c>
      <c r="G2" s="28" t="s">
        <v>21</v>
      </c>
    </row>
    <row r="3" spans="1:11" ht="15.75" thickBot="1" x14ac:dyDescent="0.3">
      <c r="A3" s="23" t="s">
        <v>17</v>
      </c>
      <c r="B3" s="24" t="s">
        <v>13</v>
      </c>
      <c r="C3" s="25" t="s">
        <v>6</v>
      </c>
      <c r="E3" s="29">
        <v>0.5</v>
      </c>
      <c r="F3" s="30">
        <v>0.3</v>
      </c>
      <c r="G3" s="31">
        <v>0.2</v>
      </c>
    </row>
    <row r="5" spans="1:11" ht="15.75" thickBot="1" x14ac:dyDescent="0.3"/>
    <row r="6" spans="1:11" x14ac:dyDescent="0.25">
      <c r="C6" s="77" t="s">
        <v>1</v>
      </c>
      <c r="D6" s="78"/>
      <c r="E6" s="78"/>
      <c r="F6" s="78"/>
      <c r="G6" s="78"/>
      <c r="H6" s="9"/>
      <c r="I6" s="9"/>
      <c r="J6" s="10"/>
    </row>
    <row r="7" spans="1:11" x14ac:dyDescent="0.25">
      <c r="C7" s="32" t="s">
        <v>2</v>
      </c>
      <c r="D7" s="33" t="s">
        <v>3</v>
      </c>
      <c r="E7" s="33" t="s">
        <v>4</v>
      </c>
      <c r="F7" s="33" t="s">
        <v>5</v>
      </c>
      <c r="G7" s="33" t="s">
        <v>6</v>
      </c>
      <c r="H7" s="12"/>
      <c r="I7" s="34" t="s">
        <v>22</v>
      </c>
      <c r="J7" s="35">
        <v>1</v>
      </c>
    </row>
    <row r="8" spans="1:11" x14ac:dyDescent="0.25">
      <c r="C8" s="32">
        <v>1</v>
      </c>
      <c r="D8" s="57" t="s">
        <v>7</v>
      </c>
      <c r="E8" s="58">
        <v>3</v>
      </c>
      <c r="F8" s="27">
        <v>6200</v>
      </c>
      <c r="G8" s="27">
        <v>2267</v>
      </c>
      <c r="H8" s="12"/>
      <c r="I8" s="12"/>
      <c r="J8" s="13"/>
    </row>
    <row r="9" spans="1:11" x14ac:dyDescent="0.25">
      <c r="C9" s="32">
        <v>2</v>
      </c>
      <c r="D9" s="36" t="s">
        <v>0</v>
      </c>
      <c r="E9" s="27">
        <v>2</v>
      </c>
      <c r="F9" s="27">
        <v>3942</v>
      </c>
      <c r="G9" s="27">
        <v>1426</v>
      </c>
      <c r="H9" s="12"/>
      <c r="I9" s="12"/>
      <c r="J9" s="13"/>
    </row>
    <row r="10" spans="1:11" x14ac:dyDescent="0.25">
      <c r="C10" s="32">
        <v>3</v>
      </c>
      <c r="D10" s="36" t="s">
        <v>8</v>
      </c>
      <c r="E10" s="27">
        <v>18</v>
      </c>
      <c r="F10" s="27">
        <v>18225</v>
      </c>
      <c r="G10" s="27">
        <v>6640</v>
      </c>
      <c r="H10" s="12"/>
      <c r="I10" s="12"/>
      <c r="J10" s="13"/>
    </row>
    <row r="11" spans="1:11" x14ac:dyDescent="0.25">
      <c r="C11" s="32">
        <v>4</v>
      </c>
      <c r="D11" s="57" t="s">
        <v>9</v>
      </c>
      <c r="E11" s="58">
        <v>0</v>
      </c>
      <c r="F11" s="27">
        <v>0</v>
      </c>
      <c r="G11" s="27">
        <v>0</v>
      </c>
      <c r="H11" s="12"/>
      <c r="I11" s="12"/>
      <c r="J11" s="13"/>
    </row>
    <row r="12" spans="1:11" x14ac:dyDescent="0.25">
      <c r="C12" s="32">
        <v>5</v>
      </c>
      <c r="D12" s="57" t="s">
        <v>10</v>
      </c>
      <c r="E12" s="58">
        <v>0</v>
      </c>
      <c r="F12" s="27">
        <v>3810</v>
      </c>
      <c r="G12" s="27">
        <v>1381</v>
      </c>
      <c r="H12" s="12"/>
      <c r="I12" s="12"/>
      <c r="J12" s="13"/>
    </row>
    <row r="13" spans="1:11" x14ac:dyDescent="0.25">
      <c r="C13" s="32">
        <v>6</v>
      </c>
      <c r="D13" s="36" t="s">
        <v>11</v>
      </c>
      <c r="E13" s="27">
        <v>16</v>
      </c>
      <c r="F13" s="27">
        <v>13754</v>
      </c>
      <c r="G13" s="27">
        <v>4982</v>
      </c>
      <c r="H13" s="12"/>
      <c r="I13" s="12"/>
      <c r="J13" s="13"/>
    </row>
    <row r="14" spans="1:11" ht="15.75" thickBot="1" x14ac:dyDescent="0.3">
      <c r="C14" s="37">
        <v>7</v>
      </c>
      <c r="D14" s="38" t="s">
        <v>12</v>
      </c>
      <c r="E14" s="30">
        <v>0</v>
      </c>
      <c r="F14" s="30">
        <v>1513</v>
      </c>
      <c r="G14" s="30">
        <v>546</v>
      </c>
      <c r="H14" s="14"/>
      <c r="I14" s="14"/>
      <c r="J14" s="15"/>
    </row>
    <row r="15" spans="1:11" ht="15.75" thickBot="1" x14ac:dyDescent="0.3"/>
    <row r="16" spans="1:11" x14ac:dyDescent="0.25">
      <c r="C16" s="77" t="s">
        <v>1</v>
      </c>
      <c r="D16" s="78"/>
      <c r="E16" s="78"/>
      <c r="F16" s="78"/>
      <c r="G16" s="78"/>
      <c r="H16" s="9"/>
      <c r="I16" s="9"/>
      <c r="J16" s="9"/>
      <c r="K16" s="10"/>
    </row>
    <row r="17" spans="3:17" x14ac:dyDescent="0.25">
      <c r="C17" s="32" t="s">
        <v>2</v>
      </c>
      <c r="D17" s="33" t="s">
        <v>3</v>
      </c>
      <c r="E17" s="33" t="s">
        <v>4</v>
      </c>
      <c r="F17" s="33" t="s">
        <v>5</v>
      </c>
      <c r="G17" s="33" t="s">
        <v>6</v>
      </c>
      <c r="H17" s="12"/>
      <c r="I17" s="34" t="s">
        <v>23</v>
      </c>
      <c r="J17" s="39">
        <v>2</v>
      </c>
      <c r="K17" s="13"/>
    </row>
    <row r="18" spans="3:17" x14ac:dyDescent="0.25">
      <c r="C18" s="32">
        <v>1</v>
      </c>
      <c r="D18" s="36" t="s">
        <v>7</v>
      </c>
      <c r="E18" s="27">
        <v>-3</v>
      </c>
      <c r="F18" s="27">
        <v>6200</v>
      </c>
      <c r="G18" s="27">
        <v>2267</v>
      </c>
      <c r="H18" s="12"/>
      <c r="I18" s="12"/>
      <c r="J18" s="4"/>
      <c r="K18" s="13"/>
    </row>
    <row r="19" spans="3:17" x14ac:dyDescent="0.25">
      <c r="C19" s="32">
        <v>2</v>
      </c>
      <c r="D19" s="36" t="s">
        <v>0</v>
      </c>
      <c r="E19" s="27">
        <v>-2</v>
      </c>
      <c r="F19" s="27">
        <v>3942</v>
      </c>
      <c r="G19" s="27">
        <v>1426</v>
      </c>
      <c r="H19" s="12"/>
      <c r="I19" s="12" t="s">
        <v>24</v>
      </c>
      <c r="J19" s="27">
        <f>MIN(E18:E24)</f>
        <v>-18</v>
      </c>
      <c r="K19" s="28">
        <f>MAX(E18:E24)</f>
        <v>0</v>
      </c>
    </row>
    <row r="20" spans="3:17" x14ac:dyDescent="0.25">
      <c r="C20" s="32">
        <v>3</v>
      </c>
      <c r="D20" s="36" t="s">
        <v>8</v>
      </c>
      <c r="E20" s="27">
        <v>-18</v>
      </c>
      <c r="F20" s="27">
        <v>18225</v>
      </c>
      <c r="G20" s="27">
        <v>6640</v>
      </c>
      <c r="H20" s="12"/>
      <c r="I20" s="12" t="s">
        <v>25</v>
      </c>
      <c r="J20" s="27">
        <f>MIN(F18:F24)</f>
        <v>0</v>
      </c>
      <c r="K20" s="28">
        <f>MAX(F18:F24)</f>
        <v>18225</v>
      </c>
    </row>
    <row r="21" spans="3:17" x14ac:dyDescent="0.25">
      <c r="C21" s="32">
        <v>4</v>
      </c>
      <c r="D21" s="36" t="s">
        <v>9</v>
      </c>
      <c r="E21" s="27">
        <v>0</v>
      </c>
      <c r="F21" s="27">
        <v>0</v>
      </c>
      <c r="G21" s="27">
        <v>0</v>
      </c>
      <c r="H21" s="12"/>
      <c r="I21" s="12" t="s">
        <v>26</v>
      </c>
      <c r="J21" s="27">
        <f>MIN(G18:G24)</f>
        <v>0</v>
      </c>
      <c r="K21" s="28">
        <f>MAX(G18:G24)</f>
        <v>6640</v>
      </c>
    </row>
    <row r="22" spans="3:17" x14ac:dyDescent="0.25">
      <c r="C22" s="32">
        <v>5</v>
      </c>
      <c r="D22" s="36" t="s">
        <v>10</v>
      </c>
      <c r="E22" s="27">
        <v>0</v>
      </c>
      <c r="F22" s="27">
        <v>3810</v>
      </c>
      <c r="G22" s="27">
        <v>1381</v>
      </c>
      <c r="H22" s="12"/>
      <c r="I22" s="12"/>
      <c r="J22" s="12"/>
      <c r="K22" s="13"/>
      <c r="M22" s="2" t="s">
        <v>2</v>
      </c>
      <c r="N22" s="2" t="s">
        <v>3</v>
      </c>
      <c r="O22" s="2" t="s">
        <v>4</v>
      </c>
      <c r="P22" s="2" t="s">
        <v>5</v>
      </c>
      <c r="Q22" s="2" t="s">
        <v>6</v>
      </c>
    </row>
    <row r="23" spans="3:17" x14ac:dyDescent="0.25">
      <c r="C23" s="32">
        <v>6</v>
      </c>
      <c r="D23" s="36" t="s">
        <v>11</v>
      </c>
      <c r="E23" s="27">
        <v>-16</v>
      </c>
      <c r="F23" s="27">
        <v>13754</v>
      </c>
      <c r="G23" s="27">
        <v>4982</v>
      </c>
      <c r="H23" s="12"/>
      <c r="I23" s="82" t="s">
        <v>27</v>
      </c>
      <c r="J23" s="82"/>
      <c r="K23" s="83"/>
      <c r="M23" s="2">
        <v>1</v>
      </c>
      <c r="N23" s="1" t="s">
        <v>7</v>
      </c>
      <c r="O23" s="16">
        <v>3</v>
      </c>
      <c r="P23" s="16">
        <v>6200</v>
      </c>
      <c r="Q23" s="16">
        <v>2267</v>
      </c>
    </row>
    <row r="24" spans="3:17" ht="15.75" thickBot="1" x14ac:dyDescent="0.3">
      <c r="C24" s="37">
        <v>7</v>
      </c>
      <c r="D24" s="38" t="s">
        <v>12</v>
      </c>
      <c r="E24" s="30">
        <v>0</v>
      </c>
      <c r="F24" s="30">
        <v>1513</v>
      </c>
      <c r="G24" s="30">
        <v>546</v>
      </c>
      <c r="H24" s="14"/>
      <c r="I24" s="14"/>
      <c r="J24" s="14"/>
      <c r="K24" s="15"/>
      <c r="M24" s="2">
        <v>2</v>
      </c>
      <c r="N24" s="1" t="s">
        <v>0</v>
      </c>
      <c r="O24" s="16">
        <v>2</v>
      </c>
      <c r="P24" s="16">
        <v>3942</v>
      </c>
      <c r="Q24" s="16">
        <v>1426</v>
      </c>
    </row>
    <row r="25" spans="3:17" ht="15.75" thickBot="1" x14ac:dyDescent="0.3">
      <c r="M25" s="2">
        <v>3</v>
      </c>
      <c r="N25" s="1" t="s">
        <v>8</v>
      </c>
      <c r="O25" s="16">
        <v>18</v>
      </c>
      <c r="P25" s="16">
        <v>18225</v>
      </c>
      <c r="Q25" s="16">
        <v>6640</v>
      </c>
    </row>
    <row r="26" spans="3:17" x14ac:dyDescent="0.25">
      <c r="E26" s="40">
        <v>-3</v>
      </c>
      <c r="F26" s="41">
        <v>6200</v>
      </c>
      <c r="G26" s="41">
        <v>2267</v>
      </c>
      <c r="H26" s="9"/>
      <c r="I26" s="10"/>
      <c r="M26" s="2">
        <v>4</v>
      </c>
      <c r="N26" s="1" t="s">
        <v>9</v>
      </c>
      <c r="O26" s="16">
        <v>0</v>
      </c>
      <c r="P26" s="16">
        <v>0</v>
      </c>
      <c r="Q26" s="16">
        <v>0</v>
      </c>
    </row>
    <row r="27" spans="3:17" x14ac:dyDescent="0.25">
      <c r="E27" s="26">
        <v>-2</v>
      </c>
      <c r="F27" s="27">
        <v>3942</v>
      </c>
      <c r="G27" s="27">
        <v>1426</v>
      </c>
      <c r="H27" s="12"/>
      <c r="I27" s="13"/>
      <c r="M27" s="2">
        <v>5</v>
      </c>
      <c r="N27" s="1" t="s">
        <v>10</v>
      </c>
      <c r="O27" s="16">
        <v>0</v>
      </c>
      <c r="P27" s="16">
        <v>3810</v>
      </c>
      <c r="Q27" s="16">
        <v>1381</v>
      </c>
    </row>
    <row r="28" spans="3:17" x14ac:dyDescent="0.25">
      <c r="E28" s="26">
        <v>-18</v>
      </c>
      <c r="F28" s="27">
        <v>18225</v>
      </c>
      <c r="G28" s="27">
        <v>6640</v>
      </c>
      <c r="H28" s="12"/>
      <c r="I28" s="13"/>
      <c r="M28" s="2">
        <v>6</v>
      </c>
      <c r="N28" s="1" t="s">
        <v>11</v>
      </c>
      <c r="O28" s="16">
        <v>16</v>
      </c>
      <c r="P28" s="16">
        <v>13754</v>
      </c>
      <c r="Q28" s="16">
        <v>4982</v>
      </c>
    </row>
    <row r="29" spans="3:17" x14ac:dyDescent="0.25">
      <c r="E29" s="26">
        <v>0</v>
      </c>
      <c r="F29" s="27">
        <v>0</v>
      </c>
      <c r="G29" s="27">
        <v>0</v>
      </c>
      <c r="H29" s="12"/>
      <c r="I29" s="35">
        <v>3</v>
      </c>
      <c r="M29" s="2">
        <v>7</v>
      </c>
      <c r="N29" s="1" t="s">
        <v>12</v>
      </c>
      <c r="O29" s="16">
        <v>0</v>
      </c>
      <c r="P29" s="16">
        <v>1513</v>
      </c>
      <c r="Q29" s="16">
        <v>546</v>
      </c>
    </row>
    <row r="30" spans="3:17" ht="15.75" thickBot="1" x14ac:dyDescent="0.3">
      <c r="E30" s="26">
        <v>0</v>
      </c>
      <c r="F30" s="27">
        <v>3810</v>
      </c>
      <c r="G30" s="27">
        <v>1381</v>
      </c>
      <c r="H30" s="12"/>
      <c r="I30" s="13"/>
    </row>
    <row r="31" spans="3:17" x14ac:dyDescent="0.25">
      <c r="E31" s="26">
        <v>-16</v>
      </c>
      <c r="F31" s="27">
        <v>13754</v>
      </c>
      <c r="G31" s="27">
        <v>4982</v>
      </c>
      <c r="H31" s="12"/>
      <c r="I31" s="12"/>
      <c r="J31" s="8"/>
      <c r="K31" s="9"/>
      <c r="L31" s="9"/>
      <c r="M31" s="9"/>
      <c r="N31" s="43">
        <v>4</v>
      </c>
      <c r="O31" s="10"/>
    </row>
    <row r="32" spans="3:17" x14ac:dyDescent="0.25">
      <c r="E32" s="26">
        <v>0</v>
      </c>
      <c r="F32" s="27">
        <v>1513</v>
      </c>
      <c r="G32" s="27">
        <v>546</v>
      </c>
      <c r="H32" s="12"/>
      <c r="I32" s="12"/>
      <c r="J32" s="11"/>
      <c r="K32" s="12"/>
      <c r="L32" s="12"/>
      <c r="M32" s="12"/>
      <c r="N32" s="12"/>
      <c r="O32" s="13"/>
    </row>
    <row r="33" spans="5:15" x14ac:dyDescent="0.25">
      <c r="E33" s="11"/>
      <c r="F33" s="12"/>
      <c r="G33" s="12"/>
      <c r="H33" s="12"/>
      <c r="I33" s="12"/>
      <c r="J33" s="3" t="s">
        <v>31</v>
      </c>
      <c r="K33" s="4" t="s">
        <v>32</v>
      </c>
      <c r="L33" s="4" t="s">
        <v>33</v>
      </c>
      <c r="M33" s="4" t="s">
        <v>34</v>
      </c>
      <c r="N33" s="4" t="s">
        <v>36</v>
      </c>
      <c r="O33" s="5" t="s">
        <v>38</v>
      </c>
    </row>
    <row r="34" spans="5:15" x14ac:dyDescent="0.25">
      <c r="E34" s="46">
        <f>($E26-$J$19)/($K$19-$J$19)</f>
        <v>0.83333333333333337</v>
      </c>
      <c r="F34" s="47">
        <f>($F26-$J$20)/($K$20-$J$20)</f>
        <v>0.34019204389574759</v>
      </c>
      <c r="G34" s="47">
        <f>($G26-$J$21)/($K$21-$J$21)</f>
        <v>0.34141566265060241</v>
      </c>
      <c r="H34" s="12"/>
      <c r="I34" s="12"/>
      <c r="J34" s="53">
        <f>($E26-$J$19)/($K$19-$J$19)</f>
        <v>0.83333333333333337</v>
      </c>
      <c r="K34" s="54">
        <f>($F26-$J$20)/($K$20-$J$20)</f>
        <v>0.34019204389574759</v>
      </c>
      <c r="L34" s="54">
        <f>($G26-$J$21)/($K$21-$J$21)</f>
        <v>0.34141566265060241</v>
      </c>
      <c r="M34" s="56">
        <f>J34*$J$42+K34*$K$42+L34*$L$42</f>
        <v>0.58700741236551146</v>
      </c>
      <c r="N34" s="56">
        <f>J34*$J$42*K34*$K$42*L34*$L$42</f>
        <v>2.9036723023782374E-3</v>
      </c>
      <c r="O34" s="65">
        <f t="shared" ref="O34:O40" si="0">MIN(J34:L34)</f>
        <v>0.34019204389574759</v>
      </c>
    </row>
    <row r="35" spans="5:15" x14ac:dyDescent="0.25">
      <c r="E35" s="46">
        <f t="shared" ref="E35:E40" si="1">($E27-$J$19)/($K$19-$J$19)</f>
        <v>0.88888888888888884</v>
      </c>
      <c r="F35" s="47">
        <f t="shared" ref="F35:F40" si="2">($F27-$J$20)/($K$20-$J$20)</f>
        <v>0.21629629629629629</v>
      </c>
      <c r="G35" s="47">
        <f t="shared" ref="G35:G40" si="3">($G27-$J$21)/($K$21-$J$21)</f>
        <v>0.21475903614457831</v>
      </c>
      <c r="H35" s="12"/>
      <c r="I35" s="42" t="s">
        <v>28</v>
      </c>
      <c r="J35" s="53">
        <f t="shared" ref="J35:J40" si="4">($E27-$J$19)/($K$19-$J$19)</f>
        <v>0.88888888888888884</v>
      </c>
      <c r="K35" s="54">
        <f t="shared" ref="K35:K40" si="5">($F27-$J$20)/($K$20-$J$20)</f>
        <v>0.21629629629629629</v>
      </c>
      <c r="L35" s="54">
        <f t="shared" ref="L35:L40" si="6">($G27-$J$21)/($K$21-$J$21)</f>
        <v>0.21475903614457831</v>
      </c>
      <c r="M35" s="56">
        <f t="shared" ref="M35:M40" si="7">J35*$J$42+K35*$K$42+L35*$L$42</f>
        <v>0.55228514056224898</v>
      </c>
      <c r="N35" s="56">
        <f t="shared" ref="N35:N40" si="8">J35*$J$42*K35*$K$42*L35*$L$42</f>
        <v>1.2387089097129255E-3</v>
      </c>
      <c r="O35" s="59">
        <f t="shared" si="0"/>
        <v>0.21475903614457831</v>
      </c>
    </row>
    <row r="36" spans="5:15" x14ac:dyDescent="0.25">
      <c r="E36" s="46">
        <f t="shared" si="1"/>
        <v>0</v>
      </c>
      <c r="F36" s="47">
        <f t="shared" si="2"/>
        <v>1</v>
      </c>
      <c r="G36" s="47">
        <f t="shared" si="3"/>
        <v>1</v>
      </c>
      <c r="H36" s="12"/>
      <c r="I36" s="42" t="s">
        <v>29</v>
      </c>
      <c r="J36" s="55">
        <f t="shared" si="4"/>
        <v>0</v>
      </c>
      <c r="K36" s="54">
        <f t="shared" si="5"/>
        <v>1</v>
      </c>
      <c r="L36" s="54">
        <f t="shared" si="6"/>
        <v>1</v>
      </c>
      <c r="M36" s="56">
        <f t="shared" si="7"/>
        <v>0.5</v>
      </c>
      <c r="N36" s="56">
        <f>K36*$K$42*L36*$L$42</f>
        <v>0.06</v>
      </c>
      <c r="O36" s="59">
        <f t="shared" si="0"/>
        <v>0</v>
      </c>
    </row>
    <row r="37" spans="5:15" x14ac:dyDescent="0.25">
      <c r="E37" s="46">
        <f t="shared" si="1"/>
        <v>1</v>
      </c>
      <c r="F37" s="47">
        <f t="shared" si="2"/>
        <v>0</v>
      </c>
      <c r="G37" s="47">
        <f t="shared" si="3"/>
        <v>0</v>
      </c>
      <c r="H37" s="12"/>
      <c r="I37" s="42" t="s">
        <v>30</v>
      </c>
      <c r="J37" s="53">
        <f t="shared" si="4"/>
        <v>1</v>
      </c>
      <c r="K37" s="50">
        <f t="shared" si="5"/>
        <v>0</v>
      </c>
      <c r="L37" s="50">
        <f t="shared" si="6"/>
        <v>0</v>
      </c>
      <c r="M37" s="56">
        <f t="shared" si="7"/>
        <v>0.5</v>
      </c>
      <c r="N37" s="64">
        <f>J37*$J$42</f>
        <v>0.5</v>
      </c>
      <c r="O37" s="59">
        <f t="shared" si="0"/>
        <v>0</v>
      </c>
    </row>
    <row r="38" spans="5:15" x14ac:dyDescent="0.25">
      <c r="E38" s="46">
        <f t="shared" si="1"/>
        <v>1</v>
      </c>
      <c r="F38" s="47">
        <f t="shared" si="2"/>
        <v>0.20905349794238684</v>
      </c>
      <c r="G38" s="47">
        <f t="shared" si="3"/>
        <v>0.20798192771084337</v>
      </c>
      <c r="H38" s="12"/>
      <c r="I38" s="12"/>
      <c r="J38" s="53">
        <f t="shared" si="4"/>
        <v>1</v>
      </c>
      <c r="K38" s="54">
        <f t="shared" si="5"/>
        <v>0.20905349794238684</v>
      </c>
      <c r="L38" s="54">
        <f t="shared" si="6"/>
        <v>0.20798192771084337</v>
      </c>
      <c r="M38" s="64">
        <f t="shared" si="7"/>
        <v>0.60431243492488473</v>
      </c>
      <c r="N38" s="56">
        <f t="shared" si="8"/>
        <v>1.3043804849025733E-3</v>
      </c>
      <c r="O38" s="59">
        <f t="shared" si="0"/>
        <v>0.20798192771084337</v>
      </c>
    </row>
    <row r="39" spans="5:15" x14ac:dyDescent="0.25">
      <c r="E39" s="46">
        <f t="shared" si="1"/>
        <v>0.1111111111111111</v>
      </c>
      <c r="F39" s="47">
        <f t="shared" si="2"/>
        <v>0.75467764060356657</v>
      </c>
      <c r="G39" s="47">
        <f t="shared" si="3"/>
        <v>0.75030120481927709</v>
      </c>
      <c r="H39" s="12"/>
      <c r="I39" s="12"/>
      <c r="J39" s="53">
        <f t="shared" si="4"/>
        <v>0.1111111111111111</v>
      </c>
      <c r="K39" s="54">
        <f t="shared" si="5"/>
        <v>0.75467764060356657</v>
      </c>
      <c r="L39" s="54">
        <f t="shared" si="6"/>
        <v>0.75030120481927709</v>
      </c>
      <c r="M39" s="56">
        <f t="shared" si="7"/>
        <v>0.43201908870048089</v>
      </c>
      <c r="N39" s="56">
        <f t="shared" si="8"/>
        <v>1.8874518099834181E-3</v>
      </c>
      <c r="O39" s="59">
        <f t="shared" si="0"/>
        <v>0.1111111111111111</v>
      </c>
    </row>
    <row r="40" spans="5:15" ht="15.75" thickBot="1" x14ac:dyDescent="0.3">
      <c r="E40" s="48">
        <f t="shared" si="1"/>
        <v>1</v>
      </c>
      <c r="F40" s="49">
        <f t="shared" si="2"/>
        <v>8.3017832647462278E-2</v>
      </c>
      <c r="G40" s="49">
        <f t="shared" si="3"/>
        <v>8.2228915662650601E-2</v>
      </c>
      <c r="H40" s="14"/>
      <c r="I40" s="14"/>
      <c r="J40" s="53">
        <f t="shared" si="4"/>
        <v>1</v>
      </c>
      <c r="K40" s="54">
        <f t="shared" si="5"/>
        <v>8.3017832647462278E-2</v>
      </c>
      <c r="L40" s="54">
        <f t="shared" si="6"/>
        <v>8.2228915662650601E-2</v>
      </c>
      <c r="M40" s="56">
        <f t="shared" si="7"/>
        <v>0.54135113292676873</v>
      </c>
      <c r="N40" s="56">
        <f t="shared" si="8"/>
        <v>2.0479399077792649E-4</v>
      </c>
      <c r="O40" s="59">
        <f t="shared" si="0"/>
        <v>8.2228915662650601E-2</v>
      </c>
    </row>
    <row r="41" spans="5:15" x14ac:dyDescent="0.25">
      <c r="J41" s="12"/>
      <c r="K41" s="12"/>
      <c r="L41" s="12"/>
      <c r="M41" s="62"/>
      <c r="N41" s="62"/>
      <c r="O41" s="63"/>
    </row>
    <row r="42" spans="5:15" x14ac:dyDescent="0.25">
      <c r="J42" s="44">
        <v>0.5</v>
      </c>
      <c r="K42" s="45">
        <v>0.3</v>
      </c>
      <c r="L42" s="45">
        <v>0.2</v>
      </c>
      <c r="N42" s="4">
        <f>J42+K42+L42</f>
        <v>1</v>
      </c>
      <c r="O42" s="13"/>
    </row>
    <row r="43" spans="5:15" x14ac:dyDescent="0.25">
      <c r="J43" s="3" t="s">
        <v>35</v>
      </c>
      <c r="K43" s="4" t="s">
        <v>37</v>
      </c>
      <c r="L43" s="4" t="s">
        <v>37</v>
      </c>
      <c r="M43" s="12"/>
      <c r="N43" s="4" t="s">
        <v>39</v>
      </c>
      <c r="O43" s="13"/>
    </row>
    <row r="44" spans="5:15" x14ac:dyDescent="0.25">
      <c r="J44" s="51">
        <f>MAX(M34:M40)</f>
        <v>0.60431243492488473</v>
      </c>
      <c r="K44" s="52">
        <f>MAX(N34:N40)</f>
        <v>0.5</v>
      </c>
      <c r="L44" s="52">
        <f>MAX(O34:O40)</f>
        <v>0.34019204389574759</v>
      </c>
      <c r="M44" s="12"/>
      <c r="N44" s="12"/>
      <c r="O44" s="13"/>
    </row>
    <row r="45" spans="5:15" ht="15.75" thickBot="1" x14ac:dyDescent="0.3">
      <c r="J45" s="6" t="s">
        <v>34</v>
      </c>
      <c r="K45" s="7" t="s">
        <v>36</v>
      </c>
      <c r="L45" s="7" t="s">
        <v>38</v>
      </c>
      <c r="M45" s="14"/>
      <c r="N45" s="14"/>
      <c r="O45" s="15"/>
    </row>
    <row r="52" spans="8:20" x14ac:dyDescent="0.25">
      <c r="I52" s="68"/>
      <c r="J52" s="76" t="s">
        <v>48</v>
      </c>
      <c r="K52" s="76"/>
      <c r="L52" s="76"/>
      <c r="N52" s="76" t="s">
        <v>49</v>
      </c>
      <c r="O52" s="76"/>
      <c r="P52" s="76"/>
      <c r="R52" t="s">
        <v>50</v>
      </c>
    </row>
    <row r="53" spans="8:20" x14ac:dyDescent="0.25">
      <c r="H53">
        <v>1</v>
      </c>
      <c r="I53" s="69" t="s">
        <v>10</v>
      </c>
      <c r="J53" s="70">
        <v>-5</v>
      </c>
      <c r="K53" s="70">
        <v>7157</v>
      </c>
      <c r="L53" s="70">
        <v>2596</v>
      </c>
      <c r="N53" s="70">
        <f>($J53-$J$65)/($K$65-$J$65)</f>
        <v>0.6875</v>
      </c>
      <c r="O53" s="70">
        <f>($K53-$J$66)/($K$66-$J$66)</f>
        <v>0.30156558747530021</v>
      </c>
      <c r="P53" s="70">
        <f>($L53-$J$67)/($K$67-$J$67)</f>
        <v>0.29834710743801651</v>
      </c>
      <c r="R53" s="66">
        <f>N53*$M$65+O53*$M$66+P53*$M$67</f>
        <v>0.6875</v>
      </c>
      <c r="S53" s="66">
        <f>N53*$M$65</f>
        <v>0.6875</v>
      </c>
      <c r="T53" s="66">
        <f>MIN(N53:P53)</f>
        <v>0.29834710743801651</v>
      </c>
    </row>
    <row r="54" spans="8:20" x14ac:dyDescent="0.25">
      <c r="H54">
        <v>2</v>
      </c>
      <c r="I54" s="69" t="s">
        <v>40</v>
      </c>
      <c r="J54" s="70">
        <v>-3</v>
      </c>
      <c r="K54" s="70">
        <v>5422</v>
      </c>
      <c r="L54" s="70">
        <v>1972</v>
      </c>
      <c r="N54" s="70">
        <f>($J54-$J$65)/($K$65-$J$65)</f>
        <v>0.8125</v>
      </c>
      <c r="O54" s="70">
        <f t="shared" ref="O54:O61" si="9">($K54-$J$66)/($K$66-$J$66)</f>
        <v>3.7847697218422252E-2</v>
      </c>
      <c r="P54" s="70">
        <f t="shared" ref="P54:P61" si="10">($L54-$J$67)/($K$67-$J$67)</f>
        <v>4.049586776859504E-2</v>
      </c>
      <c r="R54" s="66">
        <f t="shared" ref="R54:R61" si="11">N54*$M$65+O54*$M$66+P54*$M$67</f>
        <v>0.8125</v>
      </c>
      <c r="S54" s="66">
        <f>N54*$M$65</f>
        <v>0.8125</v>
      </c>
      <c r="T54" s="66">
        <f t="shared" ref="T54:T61" si="12">MIN(N54:P54)</f>
        <v>3.7847697218422252E-2</v>
      </c>
    </row>
    <row r="55" spans="8:20" x14ac:dyDescent="0.25">
      <c r="H55">
        <v>3</v>
      </c>
      <c r="I55" s="69" t="s">
        <v>41</v>
      </c>
      <c r="J55" s="70">
        <v>-8</v>
      </c>
      <c r="K55" s="70">
        <v>11752</v>
      </c>
      <c r="L55" s="70">
        <v>4294</v>
      </c>
      <c r="N55" s="70">
        <f t="shared" ref="N55:N61" si="13">($J55-$J$65)/($K$65-$J$65)</f>
        <v>0.5</v>
      </c>
      <c r="O55" s="70">
        <f t="shared" si="9"/>
        <v>1</v>
      </c>
      <c r="P55" s="70">
        <f t="shared" si="10"/>
        <v>1</v>
      </c>
      <c r="R55" s="66">
        <f t="shared" si="11"/>
        <v>0.5</v>
      </c>
      <c r="S55" s="66">
        <f>N55*$M$65</f>
        <v>0.5</v>
      </c>
      <c r="T55" s="67">
        <f t="shared" si="12"/>
        <v>0.5</v>
      </c>
    </row>
    <row r="56" spans="8:20" x14ac:dyDescent="0.25">
      <c r="H56">
        <v>4</v>
      </c>
      <c r="I56" s="69" t="s">
        <v>42</v>
      </c>
      <c r="J56" s="70">
        <v>-16</v>
      </c>
      <c r="K56" s="70">
        <v>6631</v>
      </c>
      <c r="L56" s="70">
        <v>2402</v>
      </c>
      <c r="N56" s="70">
        <f t="shared" si="13"/>
        <v>0</v>
      </c>
      <c r="O56" s="70">
        <f t="shared" si="9"/>
        <v>0.22161422708618331</v>
      </c>
      <c r="P56" s="70">
        <f t="shared" si="10"/>
        <v>0.21818181818181817</v>
      </c>
      <c r="R56" s="66">
        <f t="shared" si="11"/>
        <v>0</v>
      </c>
      <c r="S56" s="66">
        <f t="shared" ref="S56:S60" si="14">N56*$M$65*O56*$M$66*P56*$M$67</f>
        <v>0</v>
      </c>
      <c r="T56" s="66">
        <f t="shared" si="12"/>
        <v>0</v>
      </c>
    </row>
    <row r="57" spans="8:20" x14ac:dyDescent="0.25">
      <c r="H57">
        <v>5</v>
      </c>
      <c r="I57" s="69" t="s">
        <v>43</v>
      </c>
      <c r="J57" s="70">
        <v>0</v>
      </c>
      <c r="K57" s="70">
        <v>5173</v>
      </c>
      <c r="L57" s="70">
        <v>1874</v>
      </c>
      <c r="N57" s="70">
        <f t="shared" si="13"/>
        <v>1</v>
      </c>
      <c r="O57" s="70">
        <f t="shared" si="9"/>
        <v>0</v>
      </c>
      <c r="P57" s="70">
        <f t="shared" si="10"/>
        <v>0</v>
      </c>
      <c r="R57" s="67">
        <f t="shared" si="11"/>
        <v>1</v>
      </c>
      <c r="S57" s="67">
        <f>N57*$M$65</f>
        <v>1</v>
      </c>
      <c r="T57" s="66">
        <f t="shared" si="12"/>
        <v>0</v>
      </c>
    </row>
    <row r="58" spans="8:20" x14ac:dyDescent="0.25">
      <c r="H58">
        <v>6</v>
      </c>
      <c r="I58" s="71" t="s">
        <v>44</v>
      </c>
      <c r="J58" s="72">
        <v>-27</v>
      </c>
      <c r="K58" s="72">
        <v>17041</v>
      </c>
      <c r="L58" s="72">
        <v>6175</v>
      </c>
      <c r="M58" s="73"/>
      <c r="N58" s="72">
        <f t="shared" si="13"/>
        <v>-0.6875</v>
      </c>
      <c r="O58" s="72">
        <f t="shared" si="9"/>
        <v>1.803921568627451</v>
      </c>
      <c r="P58" s="72">
        <f t="shared" si="10"/>
        <v>1.7772727272727273</v>
      </c>
      <c r="Q58" s="73"/>
      <c r="R58" s="74">
        <f t="shared" si="11"/>
        <v>-0.6875</v>
      </c>
      <c r="S58" s="74">
        <f>O58*$M$66*P58*$M$67</f>
        <v>0</v>
      </c>
      <c r="T58" s="74">
        <f t="shared" si="12"/>
        <v>-0.6875</v>
      </c>
    </row>
    <row r="59" spans="8:20" x14ac:dyDescent="0.25">
      <c r="H59">
        <v>7</v>
      </c>
      <c r="I59" s="71" t="s">
        <v>45</v>
      </c>
      <c r="J59" s="72">
        <v>-9</v>
      </c>
      <c r="K59" s="72">
        <v>14410</v>
      </c>
      <c r="L59" s="72">
        <v>5225</v>
      </c>
      <c r="M59" s="73"/>
      <c r="N59" s="72">
        <f t="shared" si="13"/>
        <v>0.4375</v>
      </c>
      <c r="O59" s="72">
        <f t="shared" si="9"/>
        <v>1.4040127678978569</v>
      </c>
      <c r="P59" s="72">
        <f t="shared" si="10"/>
        <v>1.3847107438016528</v>
      </c>
      <c r="Q59" s="73"/>
      <c r="R59" s="75">
        <f t="shared" si="11"/>
        <v>0.4375</v>
      </c>
      <c r="S59" s="74">
        <f t="shared" si="14"/>
        <v>0</v>
      </c>
      <c r="T59" s="72">
        <f t="shared" si="12"/>
        <v>0.4375</v>
      </c>
    </row>
    <row r="60" spans="8:20" x14ac:dyDescent="0.25">
      <c r="H60">
        <v>8</v>
      </c>
      <c r="I60" s="71" t="s">
        <v>46</v>
      </c>
      <c r="J60" s="72">
        <v>-8</v>
      </c>
      <c r="K60" s="72">
        <v>9582</v>
      </c>
      <c r="L60" s="72">
        <v>3474</v>
      </c>
      <c r="M60" s="73"/>
      <c r="N60" s="72">
        <f t="shared" si="13"/>
        <v>0.5</v>
      </c>
      <c r="O60" s="72">
        <f t="shared" si="9"/>
        <v>0.67016263869889037</v>
      </c>
      <c r="P60" s="72">
        <f t="shared" si="10"/>
        <v>0.66115702479338845</v>
      </c>
      <c r="Q60" s="73"/>
      <c r="R60" s="74">
        <f t="shared" si="11"/>
        <v>0.5</v>
      </c>
      <c r="S60" s="74">
        <f t="shared" si="14"/>
        <v>0</v>
      </c>
      <c r="T60" s="74">
        <f t="shared" si="12"/>
        <v>0.5</v>
      </c>
    </row>
    <row r="61" spans="8:20" x14ac:dyDescent="0.25">
      <c r="H61">
        <v>9</v>
      </c>
      <c r="I61" s="71" t="s">
        <v>47</v>
      </c>
      <c r="J61" s="72">
        <v>0</v>
      </c>
      <c r="K61" s="72">
        <v>0</v>
      </c>
      <c r="L61" s="72">
        <v>0</v>
      </c>
      <c r="M61" s="73"/>
      <c r="N61" s="72">
        <f t="shared" si="13"/>
        <v>1</v>
      </c>
      <c r="O61" s="72">
        <f t="shared" si="9"/>
        <v>-0.78628970968232259</v>
      </c>
      <c r="P61" s="72">
        <f t="shared" si="10"/>
        <v>-0.77438016528925624</v>
      </c>
      <c r="Q61" s="73"/>
      <c r="R61" s="74">
        <f t="shared" si="11"/>
        <v>1</v>
      </c>
      <c r="S61" s="72">
        <f>N61*$M$65</f>
        <v>1</v>
      </c>
      <c r="T61" s="74">
        <f t="shared" si="12"/>
        <v>-0.78628970968232259</v>
      </c>
    </row>
    <row r="65" spans="10:22" x14ac:dyDescent="0.25">
      <c r="J65" s="60">
        <f>MIN(J53:J57)</f>
        <v>-16</v>
      </c>
      <c r="K65" s="61">
        <f>MAX(J53:J57)</f>
        <v>0</v>
      </c>
      <c r="M65" s="70">
        <v>1</v>
      </c>
      <c r="N65" s="70"/>
      <c r="O65" s="70">
        <f>MAX(R53:R57)</f>
        <v>1</v>
      </c>
      <c r="R65" s="67">
        <v>5</v>
      </c>
      <c r="S65" s="67">
        <v>2</v>
      </c>
      <c r="T65" s="67">
        <v>3</v>
      </c>
      <c r="U65" s="67"/>
      <c r="V65" s="67">
        <v>3</v>
      </c>
    </row>
    <row r="66" spans="10:22" x14ac:dyDescent="0.25">
      <c r="J66" s="60">
        <f>MIN(K53:K57)</f>
        <v>5173</v>
      </c>
      <c r="K66" s="61">
        <f>MAX(K53:K57)</f>
        <v>11752</v>
      </c>
      <c r="M66" s="70">
        <v>0</v>
      </c>
      <c r="N66" s="70"/>
      <c r="O66" s="70">
        <f>MAX(S53:S57)</f>
        <v>1</v>
      </c>
      <c r="R66" s="67">
        <v>5</v>
      </c>
      <c r="S66" s="67">
        <v>5</v>
      </c>
      <c r="T66" s="67">
        <v>3</v>
      </c>
      <c r="U66" s="67"/>
      <c r="V66" s="67">
        <v>5</v>
      </c>
    </row>
    <row r="67" spans="10:22" x14ac:dyDescent="0.25">
      <c r="J67" s="60">
        <f>MIN(L53:L57)</f>
        <v>1874</v>
      </c>
      <c r="K67" s="61">
        <f>MAX(L53:L57)</f>
        <v>4294</v>
      </c>
      <c r="M67" s="70">
        <v>0</v>
      </c>
      <c r="N67" s="70"/>
      <c r="O67" s="70">
        <f>MAX(T53:T57)</f>
        <v>0.5</v>
      </c>
    </row>
  </sheetData>
  <mergeCells count="6">
    <mergeCell ref="N52:P52"/>
    <mergeCell ref="C6:G6"/>
    <mergeCell ref="E1:G1"/>
    <mergeCell ref="C16:G16"/>
    <mergeCell ref="I23:K23"/>
    <mergeCell ref="J52:L52"/>
  </mergeCells>
  <pageMargins left="0.7" right="0.7" top="0.75" bottom="0.75" header="0.3" footer="0.3"/>
  <pageSetup paperSize="9" orientation="portrait" r:id="rId1"/>
  <ignoredErrors>
    <ignoredError sqref="S54 S5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2021-04-01T07:56:09Z</dcterms:created>
  <dcterms:modified xsi:type="dcterms:W3CDTF">2021-05-10T18:28:24Z</dcterms:modified>
</cp:coreProperties>
</file>