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AA6D4980-8CA6-409D-B9E1-CC52957D425F}" xr6:coauthVersionLast="47" xr6:coauthVersionMax="47" xr10:uidLastSave="{00000000-0000-0000-0000-000000000000}"/>
  <bookViews>
    <workbookView xWindow="-110" yWindow="-110" windowWidth="19420" windowHeight="11500" firstSheet="1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definedNames>
    <definedName name="_xlnm.Print_Area" localSheetId="0">MON!$A$1:$S$120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8" i="2"/>
  <c r="B7" i="2"/>
  <c r="H15" i="2"/>
  <c r="G15" i="2"/>
  <c r="F15" i="2"/>
  <c r="E15" i="2"/>
  <c r="D15" i="2"/>
  <c r="C15" i="2"/>
  <c r="H14" i="2"/>
  <c r="G14" i="2"/>
  <c r="F14" i="2"/>
  <c r="E14" i="2"/>
  <c r="D14" i="2"/>
  <c r="C14" i="2"/>
  <c r="H8" i="2"/>
  <c r="G8" i="2"/>
  <c r="F8" i="2"/>
  <c r="E8" i="2"/>
  <c r="D8" i="2"/>
  <c r="C8" i="2"/>
  <c r="H7" i="2"/>
  <c r="G7" i="2"/>
  <c r="F7" i="2"/>
  <c r="E7" i="2"/>
  <c r="D7" i="2"/>
  <c r="C7" i="2"/>
  <c r="H9" i="2" l="1"/>
  <c r="I9" i="2" s="1"/>
  <c r="G9" i="2"/>
  <c r="F9" i="2"/>
  <c r="E9" i="2"/>
  <c r="D9" i="2"/>
  <c r="C9" i="2"/>
  <c r="B9" i="2"/>
  <c r="H4" i="2"/>
  <c r="G4" i="2"/>
  <c r="F4" i="2"/>
  <c r="D4" i="2"/>
  <c r="E4" i="2"/>
  <c r="C4" i="2"/>
  <c r="B4" i="2"/>
  <c r="A2" i="2" l="1"/>
  <c r="B39" i="8" l="1"/>
  <c r="B39" i="7"/>
  <c r="B39" i="6"/>
  <c r="B39" i="5"/>
  <c r="B39" i="4"/>
  <c r="B39" i="3"/>
  <c r="B39" i="1"/>
  <c r="H88" i="1"/>
  <c r="H87" i="1"/>
  <c r="H88" i="3"/>
  <c r="H87" i="3"/>
  <c r="C34" i="7"/>
  <c r="H94" i="8" l="1"/>
  <c r="H94" i="7"/>
  <c r="H94" i="5"/>
  <c r="H94" i="4"/>
  <c r="H94" i="3"/>
  <c r="G87" i="1"/>
  <c r="G88" i="8" l="1"/>
  <c r="G87" i="8"/>
  <c r="G88" i="7"/>
  <c r="G87" i="7"/>
  <c r="H94" i="6"/>
  <c r="G87" i="6"/>
  <c r="G88" i="6"/>
  <c r="G88" i="5"/>
  <c r="G87" i="5"/>
  <c r="G87" i="4"/>
  <c r="G88" i="4"/>
  <c r="G87" i="3"/>
  <c r="G88" i="3"/>
  <c r="G88" i="1"/>
  <c r="G94" i="8" l="1"/>
  <c r="H96" i="8" s="1"/>
  <c r="G94" i="7"/>
  <c r="H96" i="7" s="1"/>
  <c r="G94" i="6"/>
  <c r="H96" i="6" s="1"/>
  <c r="G94" i="5"/>
  <c r="H96" i="5" s="1"/>
  <c r="G94" i="4"/>
  <c r="H96" i="4" s="1"/>
  <c r="G94" i="3"/>
  <c r="H96" i="3" s="1"/>
  <c r="M96" i="5"/>
  <c r="M76" i="5"/>
  <c r="N76" i="5" s="1"/>
  <c r="M92" i="4"/>
  <c r="M64" i="4"/>
  <c r="N64" i="4" s="1"/>
  <c r="M94" i="4"/>
  <c r="M96" i="4"/>
  <c r="M100" i="3"/>
  <c r="M76" i="3"/>
  <c r="N76" i="3" s="1"/>
  <c r="M94" i="3"/>
  <c r="M58" i="3"/>
  <c r="N58" i="3" s="1"/>
  <c r="M96" i="3"/>
  <c r="M92" i="3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100" i="5"/>
  <c r="M99" i="5"/>
  <c r="M98" i="5"/>
  <c r="M97" i="5"/>
  <c r="M95" i="5"/>
  <c r="M94" i="5"/>
  <c r="M93" i="5"/>
  <c r="M92" i="5"/>
  <c r="M91" i="5"/>
  <c r="M90" i="5"/>
  <c r="M89" i="5"/>
  <c r="M88" i="5"/>
  <c r="N88" i="5" s="1"/>
  <c r="M85" i="5"/>
  <c r="N85" i="5" s="1"/>
  <c r="M82" i="5"/>
  <c r="N82" i="5" s="1"/>
  <c r="M79" i="5"/>
  <c r="N79" i="5" s="1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100" i="4"/>
  <c r="M99" i="4"/>
  <c r="M98" i="4"/>
  <c r="M97" i="4"/>
  <c r="M95" i="4"/>
  <c r="M93" i="4"/>
  <c r="M91" i="4"/>
  <c r="M90" i="4"/>
  <c r="M89" i="4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67" i="4"/>
  <c r="N67" i="4" s="1"/>
  <c r="M61" i="4"/>
  <c r="N61" i="4" s="1"/>
  <c r="M58" i="4"/>
  <c r="N58" i="4" s="1"/>
  <c r="M55" i="4"/>
  <c r="N55" i="4" s="1"/>
  <c r="M99" i="3"/>
  <c r="M98" i="3"/>
  <c r="M97" i="3"/>
  <c r="M95" i="3"/>
  <c r="M93" i="3"/>
  <c r="M91" i="3"/>
  <c r="M90" i="3"/>
  <c r="M89" i="3"/>
  <c r="M88" i="3"/>
  <c r="N88" i="3" s="1"/>
  <c r="M85" i="3"/>
  <c r="N85" i="3" s="1"/>
  <c r="M82" i="3"/>
  <c r="N82" i="3" s="1"/>
  <c r="M79" i="3"/>
  <c r="N79" i="3" s="1"/>
  <c r="M73" i="3"/>
  <c r="N73" i="3" s="1"/>
  <c r="M70" i="3"/>
  <c r="N70" i="3" s="1"/>
  <c r="M67" i="3"/>
  <c r="N67" i="3" s="1"/>
  <c r="M61" i="3"/>
  <c r="N61" i="3" s="1"/>
  <c r="M55" i="3"/>
  <c r="N55" i="3" s="1"/>
  <c r="G97" i="8" l="1"/>
  <c r="G97" i="7"/>
  <c r="G97" i="6"/>
  <c r="G97" i="5"/>
  <c r="M70" i="4"/>
  <c r="N70" i="4" s="1"/>
  <c r="G97" i="4" s="1"/>
  <c r="M64" i="3"/>
  <c r="N64" i="3" s="1"/>
  <c r="G97" i="3" s="1"/>
  <c r="R97" i="5"/>
  <c r="Q97" i="5"/>
  <c r="M108" i="8" l="1"/>
  <c r="M107" i="8"/>
  <c r="M106" i="8"/>
  <c r="M105" i="8"/>
  <c r="M108" i="7"/>
  <c r="M107" i="7"/>
  <c r="M106" i="7"/>
  <c r="M105" i="7"/>
  <c r="M73" i="1" l="1"/>
  <c r="R102" i="8" l="1"/>
  <c r="Q102" i="8"/>
  <c r="R102" i="7"/>
  <c r="Q102" i="7"/>
  <c r="M108" i="6"/>
  <c r="M107" i="6"/>
  <c r="M106" i="6"/>
  <c r="M105" i="6"/>
  <c r="R97" i="6"/>
  <c r="Q97" i="6"/>
  <c r="M108" i="5"/>
  <c r="M107" i="5"/>
  <c r="M106" i="5"/>
  <c r="M105" i="5"/>
  <c r="M108" i="4"/>
  <c r="M107" i="4"/>
  <c r="M106" i="4"/>
  <c r="M105" i="4"/>
  <c r="R97" i="4"/>
  <c r="Q97" i="4"/>
  <c r="M108" i="3"/>
  <c r="M107" i="3"/>
  <c r="M106" i="3"/>
  <c r="M105" i="3"/>
  <c r="R97" i="3"/>
  <c r="Q97" i="3"/>
  <c r="M91" i="1"/>
  <c r="M92" i="1"/>
  <c r="M93" i="1"/>
  <c r="M94" i="1"/>
  <c r="M90" i="1"/>
  <c r="M95" i="1"/>
  <c r="N73" i="1"/>
  <c r="M88" i="1"/>
  <c r="N88" i="1" s="1"/>
  <c r="M85" i="1"/>
  <c r="N85" i="1" s="1"/>
  <c r="M82" i="1"/>
  <c r="N82" i="1" s="1"/>
  <c r="M79" i="1"/>
  <c r="N79" i="1" s="1"/>
  <c r="R98" i="6" l="1"/>
  <c r="R98" i="4"/>
  <c r="M110" i="6"/>
  <c r="M110" i="3"/>
  <c r="R103" i="8"/>
  <c r="R106" i="8" s="1"/>
  <c r="M103" i="8"/>
  <c r="M110" i="8"/>
  <c r="R103" i="7"/>
  <c r="R107" i="7" s="1"/>
  <c r="R98" i="5"/>
  <c r="M103" i="5"/>
  <c r="M110" i="5"/>
  <c r="M103" i="4"/>
  <c r="M110" i="4"/>
  <c r="R98" i="3"/>
  <c r="M103" i="7"/>
  <c r="M103" i="6"/>
  <c r="M103" i="3"/>
  <c r="M112" i="6" l="1"/>
  <c r="M112" i="3"/>
  <c r="M112" i="8"/>
  <c r="M112" i="5"/>
  <c r="M112" i="4"/>
  <c r="C34" i="4"/>
  <c r="F47" i="5" l="1"/>
  <c r="H94" i="1" l="1"/>
  <c r="G94" i="1"/>
  <c r="H96" i="1" l="1"/>
  <c r="F47" i="1"/>
  <c r="F48" i="1" s="1"/>
  <c r="G13" i="6"/>
  <c r="H12" i="2" l="1"/>
  <c r="H11" i="2"/>
  <c r="H10" i="2"/>
  <c r="G10" i="2"/>
  <c r="G11" i="2"/>
  <c r="G12" i="2"/>
  <c r="G6" i="2" l="1"/>
  <c r="H6" i="2"/>
  <c r="D10" i="2"/>
  <c r="G13" i="3" l="1"/>
  <c r="R97" i="1" l="1"/>
  <c r="Q97" i="1"/>
  <c r="R98" i="1" l="1"/>
  <c r="F47" i="7" l="1"/>
  <c r="F47" i="6" l="1"/>
  <c r="C34" i="8"/>
  <c r="G13" i="7" l="1"/>
  <c r="G13" i="1" l="1"/>
  <c r="D13" i="7" l="1"/>
  <c r="M96" i="1" l="1"/>
  <c r="M97" i="1"/>
  <c r="M98" i="1"/>
  <c r="L44" i="8"/>
  <c r="L43" i="8"/>
  <c r="L42" i="8"/>
  <c r="H42" i="8"/>
  <c r="K37" i="8" s="1"/>
  <c r="L37" i="8" s="1"/>
  <c r="L39" i="8"/>
  <c r="L38" i="8"/>
  <c r="L35" i="8"/>
  <c r="C35" i="8"/>
  <c r="H34" i="8"/>
  <c r="K36" i="8" s="1"/>
  <c r="L36" i="8" s="1"/>
  <c r="C33" i="8"/>
  <c r="K41" i="8" s="1"/>
  <c r="L41" i="8" s="1"/>
  <c r="L31" i="8"/>
  <c r="L30" i="8" s="1"/>
  <c r="L28" i="8"/>
  <c r="C28" i="8"/>
  <c r="L27" i="8"/>
  <c r="C27" i="8"/>
  <c r="L26" i="8"/>
  <c r="L25" i="8" s="1"/>
  <c r="H26" i="8"/>
  <c r="K40" i="8" s="1"/>
  <c r="L40" i="8" s="1"/>
  <c r="C26" i="8"/>
  <c r="C25" i="8"/>
  <c r="C24" i="8"/>
  <c r="K23" i="8"/>
  <c r="L23" i="8" s="1"/>
  <c r="C23" i="8"/>
  <c r="C22" i="8"/>
  <c r="C21" i="8"/>
  <c r="K17" i="8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L44" i="7"/>
  <c r="L43" i="7"/>
  <c r="L42" i="7"/>
  <c r="H42" i="7"/>
  <c r="K37" i="7" s="1"/>
  <c r="L37" i="7" s="1"/>
  <c r="L39" i="7"/>
  <c r="L38" i="7"/>
  <c r="L35" i="7"/>
  <c r="C35" i="7"/>
  <c r="H34" i="7"/>
  <c r="K36" i="7" s="1"/>
  <c r="L36" i="7" s="1"/>
  <c r="C33" i="7"/>
  <c r="K41" i="7" s="1"/>
  <c r="L41" i="7" s="1"/>
  <c r="L31" i="7"/>
  <c r="L30" i="7" s="1"/>
  <c r="L28" i="7"/>
  <c r="C28" i="7"/>
  <c r="L27" i="7"/>
  <c r="C27" i="7"/>
  <c r="L26" i="7"/>
  <c r="L25" i="7" s="1"/>
  <c r="H26" i="7"/>
  <c r="K40" i="7" s="1"/>
  <c r="C26" i="7"/>
  <c r="C25" i="7"/>
  <c r="C24" i="7"/>
  <c r="K23" i="7"/>
  <c r="L23" i="7" s="1"/>
  <c r="C23" i="7"/>
  <c r="C22" i="7"/>
  <c r="C21" i="7"/>
  <c r="K17" i="7"/>
  <c r="K13" i="7"/>
  <c r="J13" i="7"/>
  <c r="I13" i="7"/>
  <c r="H13" i="7"/>
  <c r="F13" i="7"/>
  <c r="F15" i="7" s="1"/>
  <c r="E13" i="7"/>
  <c r="D15" i="7"/>
  <c r="C13" i="7"/>
  <c r="B13" i="7"/>
  <c r="L12" i="7"/>
  <c r="L11" i="7"/>
  <c r="L10" i="7"/>
  <c r="L44" i="6"/>
  <c r="L43" i="6"/>
  <c r="L42" i="6"/>
  <c r="H42" i="6"/>
  <c r="L39" i="6"/>
  <c r="L38" i="6"/>
  <c r="L35" i="6"/>
  <c r="C35" i="6"/>
  <c r="H34" i="6"/>
  <c r="C34" i="6"/>
  <c r="C33" i="6"/>
  <c r="L31" i="6"/>
  <c r="L30" i="6" s="1"/>
  <c r="L28" i="6"/>
  <c r="C28" i="6"/>
  <c r="L27" i="6"/>
  <c r="C27" i="6"/>
  <c r="L26" i="6"/>
  <c r="L25" i="6" s="1"/>
  <c r="H26" i="6"/>
  <c r="C26" i="6"/>
  <c r="C25" i="6"/>
  <c r="C24" i="6"/>
  <c r="K23" i="6"/>
  <c r="L23" i="6" s="1"/>
  <c r="C23" i="6"/>
  <c r="C22" i="6"/>
  <c r="C21" i="6"/>
  <c r="K17" i="6"/>
  <c r="K13" i="6"/>
  <c r="J13" i="6"/>
  <c r="I13" i="6"/>
  <c r="H13" i="6"/>
  <c r="F13" i="6"/>
  <c r="F15" i="6" s="1"/>
  <c r="E13" i="6"/>
  <c r="D13" i="6"/>
  <c r="D15" i="6" s="1"/>
  <c r="C13" i="6"/>
  <c r="B13" i="6"/>
  <c r="L12" i="6"/>
  <c r="L11" i="6"/>
  <c r="L10" i="6"/>
  <c r="L44" i="5"/>
  <c r="L43" i="5"/>
  <c r="L42" i="5"/>
  <c r="H42" i="5"/>
  <c r="K37" i="5" s="1"/>
  <c r="L37" i="5" s="1"/>
  <c r="L39" i="5"/>
  <c r="L38" i="5"/>
  <c r="L35" i="5"/>
  <c r="C35" i="5"/>
  <c r="H34" i="5"/>
  <c r="K36" i="5" s="1"/>
  <c r="L36" i="5" s="1"/>
  <c r="C34" i="5"/>
  <c r="C33" i="5"/>
  <c r="K41" i="5" s="1"/>
  <c r="L41" i="5" s="1"/>
  <c r="L31" i="5"/>
  <c r="L30" i="5" s="1"/>
  <c r="L28" i="5"/>
  <c r="C28" i="5"/>
  <c r="L27" i="5"/>
  <c r="C27" i="5"/>
  <c r="L26" i="5"/>
  <c r="L25" i="5" s="1"/>
  <c r="H26" i="5"/>
  <c r="K40" i="5" s="1"/>
  <c r="L40" i="5" s="1"/>
  <c r="C26" i="5"/>
  <c r="C25" i="5"/>
  <c r="C24" i="5"/>
  <c r="K23" i="5"/>
  <c r="L23" i="5" s="1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L12" i="5"/>
  <c r="L11" i="5"/>
  <c r="L10" i="5"/>
  <c r="L44" i="4"/>
  <c r="L43" i="4"/>
  <c r="L42" i="4"/>
  <c r="H42" i="4"/>
  <c r="K37" i="4" s="1"/>
  <c r="L37" i="4" s="1"/>
  <c r="L39" i="4"/>
  <c r="L38" i="4"/>
  <c r="L35" i="4"/>
  <c r="C35" i="4"/>
  <c r="H34" i="4"/>
  <c r="K36" i="4" s="1"/>
  <c r="L36" i="4" s="1"/>
  <c r="C33" i="4"/>
  <c r="K41" i="4" s="1"/>
  <c r="L41" i="4" s="1"/>
  <c r="L31" i="4"/>
  <c r="L30" i="4" s="1"/>
  <c r="L28" i="4"/>
  <c r="C28" i="4"/>
  <c r="L27" i="4"/>
  <c r="C27" i="4"/>
  <c r="L26" i="4"/>
  <c r="L25" i="4" s="1"/>
  <c r="H26" i="4"/>
  <c r="K40" i="4" s="1"/>
  <c r="L40" i="4" s="1"/>
  <c r="C26" i="4"/>
  <c r="C25" i="4"/>
  <c r="C24" i="4"/>
  <c r="K23" i="4"/>
  <c r="L23" i="4" s="1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L12" i="4"/>
  <c r="L11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F13" i="3"/>
  <c r="F15" i="3" s="1"/>
  <c r="E13" i="3"/>
  <c r="D13" i="3"/>
  <c r="D15" i="3" s="1"/>
  <c r="C13" i="3"/>
  <c r="B13" i="3"/>
  <c r="L12" i="3"/>
  <c r="L11" i="3"/>
  <c r="L10" i="3"/>
  <c r="E21" i="2" l="1"/>
  <c r="F22" i="2"/>
  <c r="C22" i="2"/>
  <c r="E22" i="2"/>
  <c r="G21" i="2"/>
  <c r="D21" i="2"/>
  <c r="G22" i="2"/>
  <c r="H21" i="2"/>
  <c r="D22" i="2"/>
  <c r="H22" i="2"/>
  <c r="B15" i="3"/>
  <c r="C21" i="2"/>
  <c r="B15" i="6"/>
  <c r="F21" i="2"/>
  <c r="L40" i="7"/>
  <c r="M110" i="7"/>
  <c r="M112" i="7" s="1"/>
  <c r="K40" i="6"/>
  <c r="L40" i="6" s="1"/>
  <c r="K36" i="6"/>
  <c r="L36" i="6" s="1"/>
  <c r="K41" i="6"/>
  <c r="L41" i="6" s="1"/>
  <c r="K37" i="6"/>
  <c r="L37" i="6" s="1"/>
  <c r="D16" i="2"/>
  <c r="Q6" i="8"/>
  <c r="I15" i="4"/>
  <c r="I15" i="5"/>
  <c r="K15" i="7"/>
  <c r="H15" i="8"/>
  <c r="K15" i="3"/>
  <c r="B15" i="4"/>
  <c r="B15" i="5"/>
  <c r="K15" i="6"/>
  <c r="H15" i="7"/>
  <c r="I15" i="8"/>
  <c r="H15" i="3"/>
  <c r="K15" i="4"/>
  <c r="K15" i="5"/>
  <c r="H15" i="6"/>
  <c r="I15" i="7"/>
  <c r="B15" i="8"/>
  <c r="I15" i="3"/>
  <c r="H15" i="4"/>
  <c r="H15" i="5"/>
  <c r="I15" i="6"/>
  <c r="B15" i="7"/>
  <c r="K15" i="8"/>
  <c r="C15" i="6"/>
  <c r="Q5" i="6"/>
  <c r="C15" i="7"/>
  <c r="Q5" i="7"/>
  <c r="G15" i="7"/>
  <c r="Q6" i="7"/>
  <c r="C15" i="3"/>
  <c r="Q5" i="3"/>
  <c r="G15" i="3"/>
  <c r="Q6" i="3"/>
  <c r="C29" i="3"/>
  <c r="C29" i="5"/>
  <c r="C29" i="6"/>
  <c r="C15" i="5"/>
  <c r="Q5" i="5"/>
  <c r="G15" i="5"/>
  <c r="Q6" i="5"/>
  <c r="G15" i="6"/>
  <c r="Q6" i="6"/>
  <c r="C15" i="4"/>
  <c r="Q5" i="4"/>
  <c r="G15" i="4"/>
  <c r="Q6" i="4"/>
  <c r="C15" i="8"/>
  <c r="Q5" i="8"/>
  <c r="G15" i="8"/>
  <c r="C29" i="8"/>
  <c r="C29" i="7"/>
  <c r="C29" i="4"/>
  <c r="L15" i="4" l="1"/>
  <c r="L15" i="8"/>
  <c r="L15" i="7"/>
  <c r="L15" i="6"/>
  <c r="L15" i="5"/>
  <c r="L15" i="3"/>
  <c r="F12" i="2"/>
  <c r="E12" i="2"/>
  <c r="D12" i="2"/>
  <c r="C12" i="2"/>
  <c r="B12" i="2"/>
  <c r="M100" i="1" l="1"/>
  <c r="M99" i="1"/>
  <c r="M89" i="1"/>
  <c r="M108" i="1"/>
  <c r="M107" i="1"/>
  <c r="M106" i="1"/>
  <c r="M105" i="1"/>
  <c r="M76" i="1"/>
  <c r="N76" i="1" s="1"/>
  <c r="M70" i="1"/>
  <c r="N70" i="1" s="1"/>
  <c r="M67" i="1"/>
  <c r="N67" i="1" s="1"/>
  <c r="M64" i="1"/>
  <c r="N64" i="1" s="1"/>
  <c r="M61" i="1"/>
  <c r="N61" i="1" s="1"/>
  <c r="M58" i="1"/>
  <c r="M55" i="1"/>
  <c r="N58" i="1" l="1"/>
  <c r="R13" i="1"/>
  <c r="N55" i="1"/>
  <c r="R14" i="3"/>
  <c r="R17" i="3"/>
  <c r="R13" i="3"/>
  <c r="R16" i="3"/>
  <c r="R19" i="3"/>
  <c r="R18" i="3"/>
  <c r="R15" i="3"/>
  <c r="M103" i="1"/>
  <c r="M110" i="1"/>
  <c r="G97" i="1" l="1"/>
  <c r="M112" i="1"/>
  <c r="R20" i="3"/>
  <c r="R20" i="1" l="1"/>
  <c r="F47" i="8" l="1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F11" i="2"/>
  <c r="E11" i="2"/>
  <c r="D11" i="2"/>
  <c r="C11" i="2"/>
  <c r="B11" i="2"/>
  <c r="F17" i="2"/>
  <c r="E17" i="2"/>
  <c r="D17" i="2"/>
  <c r="D6" i="2" l="1"/>
  <c r="D51" i="2"/>
  <c r="D49" i="2"/>
  <c r="R13" i="8" l="1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5" i="8"/>
  <c r="P14" i="8"/>
  <c r="P13" i="8"/>
  <c r="Q7" i="8"/>
  <c r="M12" i="8"/>
  <c r="H18" i="2"/>
  <c r="Q11" i="8"/>
  <c r="P11" i="8"/>
  <c r="M11" i="8"/>
  <c r="H17" i="2"/>
  <c r="M10" i="8"/>
  <c r="Q9" i="8"/>
  <c r="P9" i="8"/>
  <c r="Q8" i="8"/>
  <c r="P8" i="8"/>
  <c r="P7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M12" i="7"/>
  <c r="G18" i="2"/>
  <c r="Q11" i="7"/>
  <c r="P11" i="7"/>
  <c r="M11" i="7"/>
  <c r="G17" i="2"/>
  <c r="M10" i="7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Q11" i="3"/>
  <c r="P11" i="3"/>
  <c r="M11" i="3"/>
  <c r="C17" i="2"/>
  <c r="M10" i="3"/>
  <c r="Q9" i="3"/>
  <c r="P9" i="3"/>
  <c r="Q8" i="3"/>
  <c r="P8" i="3"/>
  <c r="P7" i="3"/>
  <c r="R17" i="5" l="1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3" i="7"/>
  <c r="M16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Q23" i="8"/>
  <c r="Q24" i="8"/>
  <c r="R18" i="8"/>
  <c r="R14" i="8"/>
  <c r="R16" i="8"/>
  <c r="M13" i="8"/>
  <c r="M16" i="8" s="1"/>
  <c r="Q24" i="7"/>
  <c r="Q23" i="7"/>
  <c r="Q28" i="7"/>
  <c r="R18" i="7"/>
  <c r="R14" i="7"/>
  <c r="R16" i="7"/>
  <c r="Q23" i="6"/>
  <c r="Q27" i="6"/>
  <c r="Q28" i="6"/>
  <c r="Q24" i="6"/>
  <c r="R14" i="6"/>
  <c r="R16" i="6"/>
  <c r="Q23" i="5"/>
  <c r="Q28" i="5"/>
  <c r="Q24" i="5"/>
  <c r="Q27" i="5"/>
  <c r="R14" i="5"/>
  <c r="R16" i="5"/>
  <c r="Q27" i="4"/>
  <c r="Q23" i="4"/>
  <c r="Q28" i="4"/>
  <c r="Q24" i="4"/>
  <c r="R14" i="4"/>
  <c r="R16" i="4"/>
  <c r="Q24" i="3"/>
  <c r="Q23" i="3"/>
  <c r="Q28" i="3"/>
  <c r="L45" i="8" l="1"/>
  <c r="K47" i="8" s="1"/>
  <c r="Q21" i="8" s="1"/>
  <c r="L45" i="7"/>
  <c r="K47" i="7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K47" i="4" l="1"/>
  <c r="Q21" i="4" s="1"/>
  <c r="Q21" i="7"/>
  <c r="R15" i="1"/>
  <c r="R18" i="1"/>
  <c r="R14" i="1"/>
  <c r="D47" i="2"/>
  <c r="C10" i="2" l="1"/>
  <c r="D5" i="2"/>
  <c r="E10" i="2"/>
  <c r="F10" i="2"/>
  <c r="G5" i="2"/>
  <c r="H5" i="2"/>
  <c r="B10" i="2"/>
  <c r="F6" i="2" l="1"/>
  <c r="B6" i="2"/>
  <c r="E6" i="2"/>
  <c r="C6" i="2"/>
  <c r="B5" i="2"/>
  <c r="F5" i="2"/>
  <c r="E5" i="2"/>
  <c r="C5" i="2"/>
  <c r="I10" i="2"/>
  <c r="H16" i="2" l="1"/>
  <c r="G16" i="2"/>
  <c r="F16" i="2"/>
  <c r="E16" i="2"/>
  <c r="C16" i="2"/>
  <c r="J13" i="1"/>
  <c r="B13" i="1"/>
  <c r="M10" i="1"/>
  <c r="M11" i="1"/>
  <c r="K13" i="1"/>
  <c r="I13" i="1"/>
  <c r="H13" i="1"/>
  <c r="F13" i="1"/>
  <c r="E13" i="1"/>
  <c r="D13" i="1"/>
  <c r="B23" i="2" s="1"/>
  <c r="C13" i="1"/>
  <c r="L10" i="1"/>
  <c r="L11" i="1"/>
  <c r="B22" i="2" l="1"/>
  <c r="B21" i="2"/>
  <c r="Q6" i="1"/>
  <c r="B16" i="2"/>
  <c r="H15" i="1"/>
  <c r="B17" i="2"/>
  <c r="Q5" i="1"/>
  <c r="E19" i="2"/>
  <c r="H19" i="2"/>
  <c r="G19" i="2"/>
  <c r="B15" i="1"/>
  <c r="Q4" i="1"/>
  <c r="I17" i="2" l="1"/>
  <c r="I16" i="2"/>
  <c r="C33" i="1"/>
  <c r="D34" i="2" l="1"/>
  <c r="P6" i="8" l="1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R31" i="5"/>
  <c r="R31" i="3"/>
  <c r="R31" i="7"/>
  <c r="L40" i="1"/>
  <c r="L45" i="1" s="1"/>
  <c r="R31" i="6"/>
  <c r="R31" i="4"/>
  <c r="B45" i="1"/>
  <c r="L15" i="1"/>
  <c r="R11" i="1"/>
  <c r="K47" i="1" l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34" i="2"/>
  <c r="B33" i="2"/>
  <c r="I30" i="2"/>
  <c r="C33" i="2" l="1"/>
  <c r="C19" i="2"/>
  <c r="D19" i="2"/>
  <c r="E33" i="2"/>
  <c r="G33" i="2"/>
  <c r="D33" i="2"/>
  <c r="F33" i="2"/>
  <c r="B29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C29" i="2"/>
  <c r="F35" i="2" l="1"/>
  <c r="B35" i="2"/>
  <c r="I33" i="2"/>
  <c r="D35" i="2"/>
  <c r="G35" i="2"/>
  <c r="H31" i="2"/>
  <c r="H35" i="2"/>
  <c r="C35" i="2"/>
  <c r="I34" i="2"/>
  <c r="E35" i="2"/>
  <c r="I19" i="2"/>
  <c r="I29" i="2"/>
  <c r="I5" i="2"/>
  <c r="B39" i="2" s="1"/>
  <c r="D39" i="2" s="1"/>
  <c r="I6" i="2"/>
  <c r="B45" i="2" s="1"/>
  <c r="D45" i="2" s="1"/>
  <c r="B31" i="2"/>
  <c r="G31" i="2"/>
  <c r="F31" i="2"/>
  <c r="E31" i="2"/>
  <c r="C31" i="2"/>
  <c r="B43" i="2" l="1"/>
  <c r="D43" i="2" s="1"/>
  <c r="B41" i="2"/>
  <c r="D41" i="2" s="1"/>
  <c r="B42" i="2"/>
  <c r="D42" i="2" s="1"/>
  <c r="B44" i="2"/>
  <c r="D44" i="2" s="1"/>
  <c r="I35" i="2"/>
  <c r="B46" i="2" s="1"/>
  <c r="D46" i="2" s="1"/>
  <c r="B40" i="2"/>
  <c r="I31" i="2"/>
  <c r="D40" i="2" l="1"/>
  <c r="B50" i="2"/>
  <c r="D50" i="2" s="1"/>
  <c r="B52" i="2"/>
  <c r="D52" i="2" s="1"/>
  <c r="B48" i="2"/>
  <c r="D48" i="2" s="1"/>
  <c r="J51" i="1"/>
  <c r="E51" i="1" s="1"/>
  <c r="J51" i="3"/>
  <c r="E51" i="3" s="1"/>
  <c r="J51" i="4" l="1"/>
  <c r="E51" i="4" s="1"/>
  <c r="J51" i="5" l="1"/>
  <c r="E51" i="5" s="1"/>
  <c r="J51" i="6" l="1"/>
  <c r="E51" i="6" s="1"/>
  <c r="J51" i="7" l="1"/>
  <c r="E51" i="7" s="1"/>
  <c r="J51" i="8" l="1"/>
  <c r="E51" i="8" s="1"/>
</calcChain>
</file>

<file path=xl/sharedStrings.xml><?xml version="1.0" encoding="utf-8"?>
<sst xmlns="http://schemas.openxmlformats.org/spreadsheetml/2006/main" count="1389" uniqueCount="164">
  <si>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</si>
  <si>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</si>
  <si>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</si>
  <si>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</si>
  <si>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</si>
  <si>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</si>
  <si>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</si>
  <si>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</si>
  <si>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</si>
  <si>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</si>
  <si>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</si>
  <si>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</si>
  <si>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</si>
  <si>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</si>
  <si>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</si>
  <si>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</si>
  <si>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</si>
  <si>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</si>
  <si>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</si>
  <si>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</si>
  <si>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</si>
  <si>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</si>
  <si>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</si>
  <si>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</si>
  <si>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</si>
  <si>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</si>
  <si>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</si>
  <si>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</si>
  <si>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</si>
  <si>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</si>
  <si>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</si>
  <si>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</si>
  <si>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</si>
  <si>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</si>
  <si>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</si>
  <si>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</si>
  <si>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</si>
  <si>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</si>
  <si>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</si>
  <si>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</si>
  <si>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</si>
  <si>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</si>
  <si>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</si>
  <si>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</si>
  <si>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</si>
  <si>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</si>
  <si>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</si>
  <si>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</si>
  <si>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</si>
  <si>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</si>
  <si>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</si>
  <si>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</si>
  <si>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</si>
  <si>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</si>
  <si>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</si>
  <si>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</si>
  <si>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</si>
  <si>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</si>
  <si>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</si>
  <si>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</si>
  <si>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</si>
  <si>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</si>
  <si>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</si>
  <si>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</si>
  <si>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</si>
  <si>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</si>
  <si>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</si>
  <si>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</si>
  <si>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</si>
  <si>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</si>
  <si>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</si>
  <si>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</si>
  <si>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</si>
  <si>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</si>
  <si>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</si>
  <si>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</si>
  <si>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</si>
  <si>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</si>
  <si>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</si>
  <si>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</si>
  <si>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</si>
  <si>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</si>
  <si>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</si>
  <si>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</si>
  <si>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</si>
  <si>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</si>
  <si>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</si>
  <si>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</si>
  <si>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</si>
  <si>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</si>
  <si>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</si>
  <si>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</si>
  <si>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</si>
  <si>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</si>
  <si>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</si>
  <si>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</si>
  <si>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</si>
  <si>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</si>
  <si>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</si>
  <si>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</si>
  <si>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</si>
  <si>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</si>
  <si>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</si>
  <si>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</si>
  <si>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</si>
  <si>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</si>
  <si>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</si>
  <si>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</si>
  <si>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</si>
  <si>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</si>
  <si>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</si>
  <si>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</si>
  <si>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</si>
  <si>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</si>
  <si>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</si>
  <si>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</si>
  <si>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</si>
  <si>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</si>
  <si>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</si>
  <si>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</si>
  <si>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</si>
  <si>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</si>
  <si>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</si>
  <si>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</si>
  <si>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</si>
  <si>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</si>
  <si>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</si>
  <si>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</si>
  <si>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Dinner- #6802</t>
  </si>
  <si>
    <t>Complimentary covers</t>
  </si>
  <si>
    <t>Total Covers (Adj.)</t>
  </si>
  <si>
    <t>Dinner - #6802</t>
  </si>
  <si>
    <t>Lunch - #6802</t>
  </si>
  <si>
    <t>Total Average check (OTHER)</t>
  </si>
  <si>
    <t>Various</t>
  </si>
  <si>
    <t>BBD</t>
  </si>
  <si>
    <t>Amex Total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</si>
  <si>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</si>
  <si>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t>Total BBD</t>
  </si>
  <si>
    <t>Commission (Amex)</t>
  </si>
  <si>
    <r>
      <t xml:space="preserve">Commission </t>
    </r>
    <r>
      <rPr>
        <sz val="8"/>
        <color theme="1"/>
        <rFont val="Times New Roman"/>
        <family val="1"/>
      </rPr>
      <t>(VI, MC, Other)</t>
    </r>
  </si>
  <si>
    <t>Dinner- #6812</t>
  </si>
  <si>
    <t>Dinner - #6812</t>
  </si>
  <si>
    <t>Lunch - #6812</t>
  </si>
  <si>
    <t>Dinner- #6815</t>
  </si>
  <si>
    <t>Lunch - #6815</t>
  </si>
  <si>
    <t>Lunch - #6814</t>
  </si>
  <si>
    <t>Dinner - #6814</t>
  </si>
  <si>
    <t>Dinner - #6815</t>
  </si>
  <si>
    <t>Dinner- #6814</t>
  </si>
  <si>
    <t>Lunch - #6816</t>
  </si>
  <si>
    <t>Dinner- #6816</t>
  </si>
  <si>
    <t>Dinner - #6816</t>
  </si>
  <si>
    <t>Musician</t>
  </si>
  <si>
    <t>Lunch - #6817</t>
  </si>
  <si>
    <t>Dinner- #6817</t>
  </si>
  <si>
    <t>Dinner - #6817</t>
  </si>
  <si>
    <t>Lunch - #6818</t>
  </si>
  <si>
    <t>Dinner- #6818</t>
  </si>
  <si>
    <t>Lunch - #6819</t>
  </si>
  <si>
    <t>Dinner- #6819</t>
  </si>
  <si>
    <t>Dinner - #6819</t>
  </si>
  <si>
    <t>Dinner - #6818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</si>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</sst>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4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sz val="10"/>
      <color rgb="FFFF0000"/>
      <name val="Times New Roman"/>
      <family val="1"/>
    </font>
    <font>
      <sz val="8"/>
      <name val="Times New Roman"/>
      <family val="2"/>
    </font>
    <font>
      <b/>
      <sz val="10"/>
      <color rgb="FFFF0000"/>
      <name val="Times New Roman"/>
      <family val="1"/>
    </font>
    <font>
      <sz val="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</cellStyleXfs>
  <cellXfs count="427">
    <xf numFmtId="0" fontId="0" fillId="0" borderId="0" xfId="0"/>
    <xf numFmtId="0" fontId="13" fillId="0" borderId="0" xfId="0" applyFont="1"/>
    <xf numFmtId="0" fontId="13" fillId="2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1" fontId="15" fillId="5" borderId="5" xfId="0" applyNumberFormat="1" applyFont="1" applyFill="1" applyBorder="1" applyAlignment="1">
      <alignment horizontal="center"/>
    </xf>
    <xf numFmtId="43" fontId="11" fillId="2" borderId="5" xfId="1" applyNumberFormat="1" applyFont="1" applyFill="1" applyBorder="1" applyAlignment="1">
      <alignment horizontal="center"/>
    </xf>
    <xf numFmtId="0" fontId="11" fillId="0" borderId="0" xfId="0" applyFont="1"/>
    <xf numFmtId="0" fontId="11" fillId="3" borderId="7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1" fillId="2" borderId="18" xfId="0" applyFont="1" applyFill="1" applyBorder="1"/>
    <xf numFmtId="165" fontId="11" fillId="4" borderId="21" xfId="1" applyFont="1" applyFill="1" applyBorder="1"/>
    <xf numFmtId="0" fontId="15" fillId="5" borderId="5" xfId="0" applyFont="1" applyFill="1" applyBorder="1" applyAlignment="1">
      <alignment horizontal="center"/>
    </xf>
    <xf numFmtId="165" fontId="11" fillId="2" borderId="38" xfId="1" applyFont="1" applyFill="1" applyBorder="1"/>
    <xf numFmtId="165" fontId="11" fillId="2" borderId="24" xfId="1" applyFont="1" applyFill="1" applyBorder="1"/>
    <xf numFmtId="165" fontId="11" fillId="2" borderId="25" xfId="1" applyFont="1" applyFill="1" applyBorder="1"/>
    <xf numFmtId="165" fontId="11" fillId="4" borderId="39" xfId="1" applyFont="1" applyFill="1" applyBorder="1"/>
    <xf numFmtId="165" fontId="11" fillId="4" borderId="40" xfId="1" applyFont="1" applyFill="1" applyBorder="1"/>
    <xf numFmtId="0" fontId="15" fillId="5" borderId="4" xfId="0" applyFont="1" applyFill="1" applyBorder="1" applyAlignment="1">
      <alignment horizontal="center"/>
    </xf>
    <xf numFmtId="165" fontId="11" fillId="2" borderId="0" xfId="1" applyFont="1" applyFill="1" applyBorder="1"/>
    <xf numFmtId="165" fontId="11" fillId="4" borderId="30" xfId="1" applyFont="1" applyFill="1" applyBorder="1"/>
    <xf numFmtId="1" fontId="15" fillId="5" borderId="27" xfId="0" applyNumberFormat="1" applyFont="1" applyFill="1" applyBorder="1" applyAlignment="1">
      <alignment horizontal="center"/>
    </xf>
    <xf numFmtId="165" fontId="11" fillId="2" borderId="0" xfId="1" applyFont="1" applyFill="1" applyBorder="1" applyAlignment="1">
      <alignment horizontal="center"/>
    </xf>
    <xf numFmtId="2" fontId="11" fillId="2" borderId="0" xfId="0" applyNumberFormat="1" applyFont="1" applyFill="1"/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64" fontId="11" fillId="3" borderId="5" xfId="2" applyFont="1" applyFill="1" applyBorder="1" applyAlignment="1">
      <alignment horizontal="left"/>
    </xf>
    <xf numFmtId="164" fontId="11" fillId="2" borderId="0" xfId="2" applyFont="1" applyFill="1" applyBorder="1" applyProtection="1">
      <protection locked="0"/>
    </xf>
    <xf numFmtId="0" fontId="13" fillId="0" borderId="5" xfId="0" applyFont="1" applyBorder="1"/>
    <xf numFmtId="165" fontId="16" fillId="2" borderId="0" xfId="1" applyFont="1" applyFill="1" applyBorder="1"/>
    <xf numFmtId="164" fontId="11" fillId="3" borderId="5" xfId="2" applyFont="1" applyFill="1" applyBorder="1"/>
    <xf numFmtId="0" fontId="11" fillId="2" borderId="2" xfId="0" applyFont="1" applyFill="1" applyBorder="1"/>
    <xf numFmtId="43" fontId="11" fillId="3" borderId="5" xfId="1" applyNumberFormat="1" applyFont="1" applyFill="1" applyBorder="1" applyAlignment="1" applyProtection="1">
      <alignment horizontal="right"/>
      <protection locked="0"/>
    </xf>
    <xf numFmtId="43" fontId="11" fillId="2" borderId="5" xfId="1" applyNumberFormat="1" applyFont="1" applyFill="1" applyBorder="1" applyAlignment="1" applyProtection="1">
      <alignment horizontal="right"/>
      <protection locked="0"/>
    </xf>
    <xf numFmtId="0" fontId="13" fillId="2" borderId="0" xfId="0" applyFont="1" applyFill="1" applyAlignment="1">
      <alignment horizontal="left"/>
    </xf>
    <xf numFmtId="164" fontId="13" fillId="3" borderId="5" xfId="2" applyFont="1" applyFill="1" applyBorder="1"/>
    <xf numFmtId="43" fontId="16" fillId="2" borderId="0" xfId="0" applyNumberFormat="1" applyFont="1" applyFill="1"/>
    <xf numFmtId="0" fontId="11" fillId="3" borderId="5" xfId="0" applyFont="1" applyFill="1" applyBorder="1"/>
    <xf numFmtId="164" fontId="13" fillId="2" borderId="0" xfId="2" applyFont="1" applyFill="1" applyBorder="1"/>
    <xf numFmtId="0" fontId="11" fillId="2" borderId="2" xfId="0" applyFont="1" applyFill="1" applyBorder="1" applyAlignment="1">
      <alignment horizontal="left"/>
    </xf>
    <xf numFmtId="44" fontId="11" fillId="2" borderId="0" xfId="0" applyNumberFormat="1" applyFont="1" applyFill="1"/>
    <xf numFmtId="43" fontId="11" fillId="2" borderId="4" xfId="1" applyNumberFormat="1" applyFont="1" applyFill="1" applyBorder="1" applyAlignment="1">
      <alignment horizontal="center"/>
    </xf>
    <xf numFmtId="0" fontId="11" fillId="2" borderId="5" xfId="0" applyFont="1" applyFill="1" applyBorder="1"/>
    <xf numFmtId="2" fontId="15" fillId="2" borderId="0" xfId="0" applyNumberFormat="1" applyFont="1" applyFill="1" applyAlignment="1">
      <alignment horizontal="center"/>
    </xf>
    <xf numFmtId="43" fontId="11" fillId="2" borderId="27" xfId="1" applyNumberFormat="1" applyFont="1" applyFill="1" applyBorder="1" applyAlignment="1">
      <alignment horizontal="center"/>
    </xf>
    <xf numFmtId="2" fontId="11" fillId="2" borderId="5" xfId="0" applyNumberFormat="1" applyFont="1" applyFill="1" applyBorder="1" applyProtection="1">
      <protection locked="0"/>
    </xf>
    <xf numFmtId="0" fontId="11" fillId="0" borderId="5" xfId="0" applyFont="1" applyBorder="1"/>
    <xf numFmtId="2" fontId="11" fillId="2" borderId="5" xfId="0" applyNumberFormat="1" applyFont="1" applyFill="1" applyBorder="1" applyAlignment="1" applyProtection="1">
      <alignment horizontal="right"/>
      <protection locked="0"/>
    </xf>
    <xf numFmtId="164" fontId="11" fillId="2" borderId="0" xfId="2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14" fontId="11" fillId="2" borderId="5" xfId="0" applyNumberFormat="1" applyFont="1" applyFill="1" applyBorder="1"/>
    <xf numFmtId="43" fontId="16" fillId="2" borderId="5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right"/>
    </xf>
    <xf numFmtId="43" fontId="11" fillId="2" borderId="0" xfId="0" applyNumberFormat="1" applyFont="1" applyFill="1"/>
    <xf numFmtId="165" fontId="11" fillId="2" borderId="5" xfId="1" applyFont="1" applyFill="1" applyBorder="1"/>
    <xf numFmtId="2" fontId="13" fillId="2" borderId="0" xfId="0" applyNumberFormat="1" applyFont="1" applyFill="1"/>
    <xf numFmtId="0" fontId="11" fillId="0" borderId="0" xfId="0" applyFont="1" applyAlignment="1">
      <alignment horizontal="center"/>
    </xf>
    <xf numFmtId="43" fontId="11" fillId="2" borderId="0" xfId="0" applyNumberFormat="1" applyFont="1" applyFill="1" applyAlignment="1">
      <alignment horizontal="left"/>
    </xf>
    <xf numFmtId="8" fontId="11" fillId="2" borderId="5" xfId="0" applyNumberFormat="1" applyFont="1" applyFill="1" applyBorder="1" applyProtection="1">
      <protection locked="0"/>
    </xf>
    <xf numFmtId="0" fontId="11" fillId="2" borderId="5" xfId="0" applyFont="1" applyFill="1" applyBorder="1" applyProtection="1">
      <protection locked="0"/>
    </xf>
    <xf numFmtId="165" fontId="11" fillId="2" borderId="5" xfId="1" applyFont="1" applyFill="1" applyBorder="1" applyAlignment="1" applyProtection="1">
      <alignment horizontal="right"/>
      <protection locked="0"/>
    </xf>
    <xf numFmtId="0" fontId="11" fillId="0" borderId="2" xfId="0" applyFont="1" applyBorder="1" applyAlignment="1">
      <alignment horizontal="left"/>
    </xf>
    <xf numFmtId="165" fontId="11" fillId="2" borderId="0" xfId="1" applyFont="1" applyFill="1" applyBorder="1" applyAlignment="1" applyProtection="1">
      <alignment horizontal="right"/>
      <protection locked="0"/>
    </xf>
    <xf numFmtId="1" fontId="11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/>
    </xf>
    <xf numFmtId="1" fontId="11" fillId="2" borderId="28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2" fontId="13" fillId="0" borderId="0" xfId="0" applyNumberFormat="1" applyFont="1" applyProtection="1">
      <protection locked="0"/>
    </xf>
    <xf numFmtId="43" fontId="11" fillId="0" borderId="0" xfId="0" applyNumberFormat="1" applyFont="1" applyAlignment="1">
      <alignment horizontal="center"/>
    </xf>
    <xf numFmtId="2" fontId="11" fillId="0" borderId="0" xfId="0" applyNumberFormat="1" applyFont="1"/>
    <xf numFmtId="2" fontId="13" fillId="0" borderId="0" xfId="0" applyNumberFormat="1" applyFont="1"/>
    <xf numFmtId="0" fontId="11" fillId="2" borderId="20" xfId="0" applyFont="1" applyFill="1" applyBorder="1"/>
    <xf numFmtId="0" fontId="11" fillId="2" borderId="26" xfId="0" applyFont="1" applyFill="1" applyBorder="1"/>
    <xf numFmtId="165" fontId="17" fillId="2" borderId="5" xfId="1" applyFont="1" applyFill="1" applyBorder="1"/>
    <xf numFmtId="165" fontId="18" fillId="0" borderId="5" xfId="1" applyFont="1" applyFill="1" applyBorder="1" applyProtection="1">
      <protection locked="0"/>
    </xf>
    <xf numFmtId="165" fontId="18" fillId="2" borderId="5" xfId="1" applyFont="1" applyFill="1" applyBorder="1"/>
    <xf numFmtId="0" fontId="18" fillId="2" borderId="24" xfId="0" applyFont="1" applyFill="1" applyBorder="1" applyAlignment="1">
      <alignment horizontal="center"/>
    </xf>
    <xf numFmtId="165" fontId="18" fillId="3" borderId="0" xfId="1" applyFont="1" applyFill="1" applyBorder="1"/>
    <xf numFmtId="165" fontId="18" fillId="3" borderId="0" xfId="1" applyFont="1" applyFill="1" applyBorder="1" applyProtection="1">
      <protection locked="0"/>
    </xf>
    <xf numFmtId="0" fontId="18" fillId="3" borderId="6" xfId="0" applyFont="1" applyFill="1" applyBorder="1"/>
    <xf numFmtId="0" fontId="13" fillId="3" borderId="24" xfId="0" applyFont="1" applyFill="1" applyBorder="1"/>
    <xf numFmtId="43" fontId="11" fillId="2" borderId="0" xfId="1" applyNumberFormat="1" applyFont="1" applyFill="1" applyBorder="1" applyAlignment="1">
      <alignment horizontal="center"/>
    </xf>
    <xf numFmtId="0" fontId="15" fillId="5" borderId="27" xfId="0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43" fontId="11" fillId="2" borderId="3" xfId="1" applyNumberFormat="1" applyFont="1" applyFill="1" applyBorder="1" applyAlignment="1">
      <alignment horizontal="center"/>
    </xf>
    <xf numFmtId="0" fontId="15" fillId="5" borderId="24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165" fontId="11" fillId="4" borderId="5" xfId="1" applyFont="1" applyFill="1" applyBorder="1" applyProtection="1">
      <protection locked="0"/>
    </xf>
    <xf numFmtId="43" fontId="11" fillId="4" borderId="5" xfId="1" applyNumberFormat="1" applyFont="1" applyFill="1" applyBorder="1" applyAlignment="1" applyProtection="1">
      <alignment horizontal="right"/>
      <protection locked="0"/>
    </xf>
    <xf numFmtId="43" fontId="11" fillId="4" borderId="27" xfId="1" applyNumberFormat="1" applyFont="1" applyFill="1" applyBorder="1" applyAlignment="1">
      <alignment horizontal="center"/>
    </xf>
    <xf numFmtId="43" fontId="11" fillId="4" borderId="5" xfId="1" applyNumberFormat="1" applyFont="1" applyFill="1" applyBorder="1" applyAlignment="1">
      <alignment horizontal="center"/>
    </xf>
    <xf numFmtId="164" fontId="11" fillId="4" borderId="5" xfId="2" applyFont="1" applyFill="1" applyBorder="1" applyProtection="1">
      <protection locked="0"/>
    </xf>
    <xf numFmtId="164" fontId="13" fillId="4" borderId="5" xfId="2" applyFont="1" applyFill="1" applyBorder="1"/>
    <xf numFmtId="44" fontId="11" fillId="4" borderId="5" xfId="0" applyNumberFormat="1" applyFont="1" applyFill="1" applyBorder="1"/>
    <xf numFmtId="165" fontId="11" fillId="4" borderId="5" xfId="1" applyFont="1" applyFill="1" applyBorder="1"/>
    <xf numFmtId="164" fontId="11" fillId="4" borderId="5" xfId="2" applyFont="1" applyFill="1" applyBorder="1" applyAlignment="1">
      <alignment horizontal="center"/>
    </xf>
    <xf numFmtId="0" fontId="11" fillId="4" borderId="5" xfId="0" applyFont="1" applyFill="1" applyBorder="1"/>
    <xf numFmtId="165" fontId="11" fillId="4" borderId="5" xfId="1" applyFont="1" applyFill="1" applyBorder="1" applyAlignment="1">
      <alignment horizontal="center"/>
    </xf>
    <xf numFmtId="43" fontId="16" fillId="4" borderId="5" xfId="1" applyNumberFormat="1" applyFont="1" applyFill="1" applyBorder="1" applyAlignment="1"/>
    <xf numFmtId="2" fontId="11" fillId="4" borderId="5" xfId="0" applyNumberFormat="1" applyFont="1" applyFill="1" applyBorder="1"/>
    <xf numFmtId="1" fontId="11" fillId="4" borderId="5" xfId="0" applyNumberFormat="1" applyFont="1" applyFill="1" applyBorder="1" applyAlignment="1" applyProtection="1">
      <alignment horizontal="center"/>
      <protection locked="0"/>
    </xf>
    <xf numFmtId="165" fontId="16" fillId="4" borderId="5" xfId="1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20" fillId="0" borderId="30" xfId="0" applyFont="1" applyBorder="1"/>
    <xf numFmtId="0" fontId="20" fillId="0" borderId="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16" fontId="20" fillId="0" borderId="45" xfId="0" applyNumberFormat="1" applyFont="1" applyBorder="1" applyAlignment="1">
      <alignment horizontal="center"/>
    </xf>
    <xf numFmtId="0" fontId="20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20" fillId="0" borderId="18" xfId="0" applyFont="1" applyBorder="1"/>
    <xf numFmtId="0" fontId="20" fillId="0" borderId="49" xfId="0" applyFont="1" applyBorder="1"/>
    <xf numFmtId="0" fontId="20" fillId="0" borderId="53" xfId="0" applyFont="1" applyBorder="1"/>
    <xf numFmtId="164" fontId="24" fillId="0" borderId="54" xfId="2" applyFont="1" applyBorder="1" applyAlignment="1">
      <alignment horizontal="center"/>
    </xf>
    <xf numFmtId="164" fontId="24" fillId="0" borderId="51" xfId="2" applyFont="1" applyBorder="1" applyAlignment="1">
      <alignment horizontal="center"/>
    </xf>
    <xf numFmtId="164" fontId="23" fillId="0" borderId="51" xfId="2" applyFont="1" applyBorder="1"/>
    <xf numFmtId="164" fontId="24" fillId="0" borderId="35" xfId="2" applyFont="1" applyBorder="1" applyAlignment="1">
      <alignment horizontal="center"/>
    </xf>
    <xf numFmtId="164" fontId="24" fillId="0" borderId="55" xfId="2" applyFont="1" applyBorder="1" applyAlignment="1">
      <alignment horizontal="center"/>
    </xf>
    <xf numFmtId="164" fontId="25" fillId="0" borderId="56" xfId="2" applyFont="1" applyBorder="1" applyAlignment="1">
      <alignment horizontal="center"/>
    </xf>
    <xf numFmtId="0" fontId="20" fillId="0" borderId="57" xfId="0" applyFont="1" applyBorder="1"/>
    <xf numFmtId="164" fontId="24" fillId="0" borderId="37" xfId="2" applyFont="1" applyBorder="1" applyAlignment="1">
      <alignment horizontal="center"/>
    </xf>
    <xf numFmtId="164" fontId="24" fillId="0" borderId="5" xfId="2" applyFont="1" applyBorder="1" applyAlignment="1">
      <alignment horizontal="center"/>
    </xf>
    <xf numFmtId="164" fontId="23" fillId="0" borderId="5" xfId="2" applyFont="1" applyBorder="1"/>
    <xf numFmtId="164" fontId="24" fillId="0" borderId="2" xfId="2" applyFont="1" applyBorder="1" applyAlignment="1">
      <alignment horizontal="center"/>
    </xf>
    <xf numFmtId="164" fontId="24" fillId="0" borderId="21" xfId="2" applyFont="1" applyBorder="1" applyAlignment="1">
      <alignment horizontal="center"/>
    </xf>
    <xf numFmtId="0" fontId="20" fillId="0" borderId="58" xfId="0" applyFont="1" applyBorder="1"/>
    <xf numFmtId="164" fontId="24" fillId="0" borderId="39" xfId="2" applyFont="1" applyBorder="1" applyAlignment="1">
      <alignment horizontal="center"/>
    </xf>
    <xf numFmtId="164" fontId="24" fillId="0" borderId="40" xfId="2" applyFont="1" applyBorder="1" applyAlignment="1">
      <alignment horizontal="center"/>
    </xf>
    <xf numFmtId="164" fontId="24" fillId="0" borderId="41" xfId="2" applyFont="1" applyBorder="1" applyAlignment="1">
      <alignment horizontal="center"/>
    </xf>
    <xf numFmtId="164" fontId="24" fillId="0" borderId="43" xfId="2" applyFont="1" applyBorder="1" applyAlignment="1">
      <alignment horizontal="center"/>
    </xf>
    <xf numFmtId="164" fontId="25" fillId="0" borderId="32" xfId="2" applyFont="1" applyBorder="1" applyAlignment="1">
      <alignment horizontal="center"/>
    </xf>
    <xf numFmtId="0" fontId="0" fillId="0" borderId="20" xfId="0" applyBorder="1"/>
    <xf numFmtId="164" fontId="25" fillId="0" borderId="16" xfId="2" applyFont="1" applyFill="1" applyBorder="1" applyAlignment="1">
      <alignment horizontal="center"/>
    </xf>
    <xf numFmtId="164" fontId="25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20" fillId="3" borderId="30" xfId="0" applyFont="1" applyFill="1" applyBorder="1"/>
    <xf numFmtId="164" fontId="26" fillId="3" borderId="46" xfId="2" applyFont="1" applyFill="1" applyBorder="1" applyAlignment="1">
      <alignment horizontal="center"/>
    </xf>
    <xf numFmtId="164" fontId="20" fillId="3" borderId="30" xfId="2" applyFont="1" applyFill="1" applyBorder="1" applyAlignment="1">
      <alignment horizontal="center"/>
    </xf>
    <xf numFmtId="0" fontId="20" fillId="3" borderId="48" xfId="0" applyFont="1" applyFill="1" applyBorder="1"/>
    <xf numFmtId="164" fontId="20" fillId="3" borderId="9" xfId="2" applyFont="1" applyFill="1" applyBorder="1" applyAlignment="1">
      <alignment horizontal="center"/>
    </xf>
    <xf numFmtId="0" fontId="20" fillId="0" borderId="0" xfId="0" applyFont="1"/>
    <xf numFmtId="164" fontId="20" fillId="0" borderId="0" xfId="2" applyFont="1" applyFill="1" applyBorder="1" applyAlignment="1"/>
    <xf numFmtId="164" fontId="20" fillId="0" borderId="0" xfId="2" applyFont="1" applyFill="1" applyBorder="1" applyAlignment="1">
      <alignment horizontal="center"/>
    </xf>
    <xf numFmtId="0" fontId="27" fillId="0" borderId="0" xfId="0" applyFont="1"/>
    <xf numFmtId="44" fontId="27" fillId="0" borderId="0" xfId="0" applyNumberFormat="1" applyFont="1"/>
    <xf numFmtId="44" fontId="20" fillId="0" borderId="32" xfId="0" applyNumberFormat="1" applyFont="1" applyBorder="1"/>
    <xf numFmtId="4" fontId="29" fillId="0" borderId="0" xfId="0" applyNumberFormat="1" applyFont="1"/>
    <xf numFmtId="0" fontId="20" fillId="0" borderId="61" xfId="0" applyFont="1" applyBorder="1" applyAlignment="1">
      <alignment wrapText="1"/>
    </xf>
    <xf numFmtId="8" fontId="29" fillId="0" borderId="0" xfId="0" applyNumberFormat="1" applyFont="1"/>
    <xf numFmtId="10" fontId="20" fillId="0" borderId="62" xfId="3" applyNumberFormat="1" applyFont="1" applyBorder="1"/>
    <xf numFmtId="0" fontId="11" fillId="2" borderId="5" xfId="0" applyFont="1" applyFill="1" applyBorder="1" applyAlignment="1" applyProtection="1">
      <alignment horizontal="left"/>
      <protection locked="0"/>
    </xf>
    <xf numFmtId="0" fontId="31" fillId="3" borderId="11" xfId="0" applyFont="1" applyFill="1" applyBorder="1" applyAlignment="1">
      <alignment horizontal="center"/>
    </xf>
    <xf numFmtId="0" fontId="32" fillId="3" borderId="11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20" fillId="0" borderId="63" xfId="0" applyFont="1" applyBorder="1"/>
    <xf numFmtId="164" fontId="24" fillId="0" borderId="38" xfId="2" applyFont="1" applyBorder="1" applyAlignment="1">
      <alignment horizontal="center"/>
    </xf>
    <xf numFmtId="164" fontId="24" fillId="0" borderId="24" xfId="2" applyFont="1" applyBorder="1" applyAlignment="1">
      <alignment horizontal="center"/>
    </xf>
    <xf numFmtId="164" fontId="24" fillId="0" borderId="64" xfId="2" applyFont="1" applyBorder="1" applyAlignment="1">
      <alignment horizontal="center"/>
    </xf>
    <xf numFmtId="164" fontId="24" fillId="0" borderId="25" xfId="2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5" fontId="11" fillId="0" borderId="23" xfId="1" applyFont="1" applyFill="1" applyBorder="1" applyProtection="1">
      <protection locked="0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20" fontId="13" fillId="0" borderId="0" xfId="0" applyNumberFormat="1" applyFont="1"/>
    <xf numFmtId="165" fontId="15" fillId="0" borderId="22" xfId="1" applyFont="1" applyFill="1" applyBorder="1" applyProtection="1"/>
    <xf numFmtId="44" fontId="13" fillId="0" borderId="0" xfId="0" applyNumberFormat="1" applyFont="1"/>
    <xf numFmtId="43" fontId="13" fillId="0" borderId="0" xfId="0" applyNumberFormat="1" applyFont="1"/>
    <xf numFmtId="4" fontId="37" fillId="0" borderId="0" xfId="0" applyNumberFormat="1" applyFont="1"/>
    <xf numFmtId="10" fontId="20" fillId="0" borderId="59" xfId="3" applyNumberFormat="1" applyFont="1" applyBorder="1"/>
    <xf numFmtId="164" fontId="20" fillId="0" borderId="30" xfId="2" applyFont="1" applyFill="1" applyBorder="1"/>
    <xf numFmtId="167" fontId="20" fillId="0" borderId="30" xfId="3" applyNumberFormat="1" applyFont="1" applyBorder="1"/>
    <xf numFmtId="10" fontId="20" fillId="0" borderId="30" xfId="0" applyNumberFormat="1" applyFont="1" applyBorder="1"/>
    <xf numFmtId="44" fontId="20" fillId="0" borderId="0" xfId="0" applyNumberFormat="1" applyFont="1"/>
    <xf numFmtId="167" fontId="0" fillId="0" borderId="0" xfId="3" applyNumberFormat="1" applyFont="1" applyFill="1" applyBorder="1"/>
    <xf numFmtId="0" fontId="20" fillId="0" borderId="0" xfId="0" applyFont="1" applyAlignment="1">
      <alignment wrapText="1"/>
    </xf>
    <xf numFmtId="164" fontId="20" fillId="0" borderId="0" xfId="2" applyFont="1" applyFill="1" applyBorder="1"/>
    <xf numFmtId="10" fontId="20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7" fillId="0" borderId="30" xfId="0" applyFont="1" applyBorder="1"/>
    <xf numFmtId="44" fontId="7" fillId="0" borderId="32" xfId="0" applyNumberFormat="1" applyFont="1" applyBorder="1"/>
    <xf numFmtId="165" fontId="30" fillId="6" borderId="20" xfId="1" applyFont="1" applyFill="1" applyBorder="1" applyProtection="1"/>
    <xf numFmtId="165" fontId="30" fillId="6" borderId="22" xfId="1" applyFont="1" applyFill="1" applyBorder="1" applyProtection="1"/>
    <xf numFmtId="165" fontId="35" fillId="0" borderId="37" xfId="1" applyFont="1" applyFill="1" applyBorder="1" applyProtection="1">
      <protection locked="0"/>
    </xf>
    <xf numFmtId="165" fontId="35" fillId="0" borderId="5" xfId="1" applyFont="1" applyFill="1" applyBorder="1" applyProtection="1">
      <protection locked="0"/>
    </xf>
    <xf numFmtId="165" fontId="35" fillId="2" borderId="5" xfId="1" applyFont="1" applyFill="1" applyBorder="1" applyProtection="1">
      <protection locked="0"/>
    </xf>
    <xf numFmtId="165" fontId="13" fillId="7" borderId="0" xfId="1" applyFont="1" applyFill="1"/>
    <xf numFmtId="165" fontId="33" fillId="7" borderId="0" xfId="1" applyFont="1" applyFill="1"/>
    <xf numFmtId="165" fontId="33" fillId="7" borderId="66" xfId="1" applyFont="1" applyFill="1" applyBorder="1"/>
    <xf numFmtId="43" fontId="34" fillId="7" borderId="0" xfId="0" applyNumberFormat="1" applyFont="1" applyFill="1" applyAlignment="1">
      <alignment horizontal="center"/>
    </xf>
    <xf numFmtId="165" fontId="33" fillId="7" borderId="0" xfId="0" applyNumberFormat="1" applyFont="1" applyFill="1" applyAlignment="1">
      <alignment horizontal="center"/>
    </xf>
    <xf numFmtId="165" fontId="13" fillId="7" borderId="0" xfId="0" applyNumberFormat="1" applyFont="1" applyFill="1" applyAlignment="1">
      <alignment horizontal="center"/>
    </xf>
    <xf numFmtId="165" fontId="33" fillId="7" borderId="66" xfId="0" applyNumberFormat="1" applyFont="1" applyFill="1" applyBorder="1" applyAlignment="1">
      <alignment horizontal="center"/>
    </xf>
    <xf numFmtId="43" fontId="11" fillId="9" borderId="31" xfId="1" applyNumberFormat="1" applyFont="1" applyFill="1" applyBorder="1" applyAlignment="1">
      <alignment horizontal="center"/>
    </xf>
    <xf numFmtId="43" fontId="36" fillId="9" borderId="53" xfId="1" applyNumberFormat="1" applyFont="1" applyFill="1" applyBorder="1" applyAlignment="1">
      <alignment horizontal="center"/>
    </xf>
    <xf numFmtId="43" fontId="36" fillId="9" borderId="57" xfId="1" applyNumberFormat="1" applyFont="1" applyFill="1" applyBorder="1" applyAlignment="1">
      <alignment horizontal="center"/>
    </xf>
    <xf numFmtId="43" fontId="36" fillId="9" borderId="58" xfId="1" applyNumberFormat="1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43" fontId="11" fillId="11" borderId="5" xfId="1" applyNumberFormat="1" applyFont="1" applyFill="1" applyBorder="1" applyAlignment="1">
      <alignment horizontal="center"/>
    </xf>
    <xf numFmtId="0" fontId="21" fillId="12" borderId="48" xfId="0" applyFont="1" applyFill="1" applyBorder="1"/>
    <xf numFmtId="0" fontId="22" fillId="12" borderId="5" xfId="0" applyFont="1" applyFill="1" applyBorder="1" applyAlignment="1">
      <alignment horizontal="center"/>
    </xf>
    <xf numFmtId="0" fontId="21" fillId="12" borderId="48" xfId="0" applyFont="1" applyFill="1" applyBorder="1" applyAlignment="1">
      <alignment horizontal="center"/>
    </xf>
    <xf numFmtId="0" fontId="22" fillId="12" borderId="67" xfId="0" applyFont="1" applyFill="1" applyBorder="1" applyAlignment="1">
      <alignment horizontal="center"/>
    </xf>
    <xf numFmtId="44" fontId="21" fillId="12" borderId="52" xfId="0" applyNumberFormat="1" applyFont="1" applyFill="1" applyBorder="1" applyAlignment="1">
      <alignment horizontal="center"/>
    </xf>
    <xf numFmtId="164" fontId="21" fillId="12" borderId="32" xfId="2" applyFont="1" applyFill="1" applyBorder="1" applyAlignment="1">
      <alignment horizontal="center"/>
    </xf>
    <xf numFmtId="164" fontId="22" fillId="12" borderId="13" xfId="2" applyFont="1" applyFill="1" applyBorder="1" applyAlignment="1">
      <alignment horizontal="center"/>
    </xf>
    <xf numFmtId="164" fontId="22" fillId="12" borderId="16" xfId="2" applyFont="1" applyFill="1" applyBorder="1" applyAlignment="1">
      <alignment horizontal="center"/>
    </xf>
    <xf numFmtId="164" fontId="22" fillId="12" borderId="17" xfId="2" applyFont="1" applyFill="1" applyBorder="1" applyAlignment="1">
      <alignment horizontal="center"/>
    </xf>
    <xf numFmtId="44" fontId="21" fillId="12" borderId="48" xfId="0" applyNumberFormat="1" applyFont="1" applyFill="1" applyBorder="1" applyAlignment="1">
      <alignment horizontal="center"/>
    </xf>
    <xf numFmtId="0" fontId="28" fillId="12" borderId="47" xfId="0" applyFont="1" applyFill="1" applyBorder="1" applyAlignment="1">
      <alignment horizontal="center"/>
    </xf>
    <xf numFmtId="0" fontId="20" fillId="6" borderId="48" xfId="0" applyFont="1" applyFill="1" applyBorder="1"/>
    <xf numFmtId="0" fontId="20" fillId="6" borderId="16" xfId="0" applyFont="1" applyFill="1" applyBorder="1" applyAlignment="1">
      <alignment horizontal="center"/>
    </xf>
    <xf numFmtId="0" fontId="20" fillId="6" borderId="48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left"/>
    </xf>
    <xf numFmtId="44" fontId="8" fillId="6" borderId="52" xfId="0" applyNumberFormat="1" applyFont="1" applyFill="1" applyBorder="1" applyAlignment="1">
      <alignment horizontal="center"/>
    </xf>
    <xf numFmtId="44" fontId="8" fillId="6" borderId="45" xfId="0" applyNumberFormat="1" applyFont="1" applyFill="1" applyBorder="1" applyAlignment="1">
      <alignment horizontal="center"/>
    </xf>
    <xf numFmtId="44" fontId="8" fillId="6" borderId="46" xfId="0" applyNumberFormat="1" applyFont="1" applyFill="1" applyBorder="1" applyAlignment="1">
      <alignment horizontal="center"/>
    </xf>
    <xf numFmtId="44" fontId="8" fillId="6" borderId="47" xfId="0" applyNumberFormat="1" applyFont="1" applyFill="1" applyBorder="1" applyAlignment="1">
      <alignment horizontal="center"/>
    </xf>
    <xf numFmtId="164" fontId="20" fillId="6" borderId="32" xfId="2" applyFont="1" applyFill="1" applyBorder="1" applyAlignment="1">
      <alignment horizontal="center"/>
    </xf>
    <xf numFmtId="0" fontId="20" fillId="6" borderId="30" xfId="0" applyFont="1" applyFill="1" applyBorder="1"/>
    <xf numFmtId="164" fontId="25" fillId="6" borderId="45" xfId="2" applyFont="1" applyFill="1" applyBorder="1" applyAlignment="1">
      <alignment horizontal="center"/>
    </xf>
    <xf numFmtId="164" fontId="25" fillId="6" borderId="30" xfId="2" applyFont="1" applyFill="1" applyBorder="1" applyAlignment="1">
      <alignment horizontal="center"/>
    </xf>
    <xf numFmtId="0" fontId="20" fillId="10" borderId="30" xfId="0" applyFont="1" applyFill="1" applyBorder="1"/>
    <xf numFmtId="0" fontId="20" fillId="10" borderId="30" xfId="0" applyFont="1" applyFill="1" applyBorder="1" applyAlignment="1">
      <alignment horizontal="center"/>
    </xf>
    <xf numFmtId="0" fontId="20" fillId="10" borderId="30" xfId="0" applyFont="1" applyFill="1" applyBorder="1" applyAlignment="1">
      <alignment horizontal="left"/>
    </xf>
    <xf numFmtId="44" fontId="8" fillId="10" borderId="52" xfId="0" applyNumberFormat="1" applyFont="1" applyFill="1" applyBorder="1" applyAlignment="1">
      <alignment horizontal="center"/>
    </xf>
    <xf numFmtId="44" fontId="8" fillId="10" borderId="45" xfId="0" applyNumberFormat="1" applyFont="1" applyFill="1" applyBorder="1" applyAlignment="1">
      <alignment horizontal="center"/>
    </xf>
    <xf numFmtId="44" fontId="8" fillId="10" borderId="46" xfId="0" applyNumberFormat="1" applyFont="1" applyFill="1" applyBorder="1" applyAlignment="1">
      <alignment horizontal="center"/>
    </xf>
    <xf numFmtId="44" fontId="8" fillId="10" borderId="47" xfId="0" applyNumberFormat="1" applyFont="1" applyFill="1" applyBorder="1" applyAlignment="1">
      <alignment horizontal="center"/>
    </xf>
    <xf numFmtId="164" fontId="20" fillId="10" borderId="32" xfId="2" applyFont="1" applyFill="1" applyBorder="1" applyAlignment="1">
      <alignment horizontal="center"/>
    </xf>
    <xf numFmtId="0" fontId="26" fillId="13" borderId="48" xfId="0" applyFont="1" applyFill="1" applyBorder="1"/>
    <xf numFmtId="0" fontId="26" fillId="13" borderId="48" xfId="0" applyFont="1" applyFill="1" applyBorder="1" applyAlignment="1">
      <alignment horizontal="center"/>
    </xf>
    <xf numFmtId="0" fontId="20" fillId="13" borderId="30" xfId="0" applyFont="1" applyFill="1" applyBorder="1" applyAlignment="1">
      <alignment horizontal="left"/>
    </xf>
    <xf numFmtId="44" fontId="8" fillId="13" borderId="52" xfId="0" applyNumberFormat="1" applyFont="1" applyFill="1" applyBorder="1" applyAlignment="1">
      <alignment horizontal="center"/>
    </xf>
    <xf numFmtId="44" fontId="8" fillId="13" borderId="45" xfId="0" applyNumberFormat="1" applyFont="1" applyFill="1" applyBorder="1" applyAlignment="1">
      <alignment horizontal="center"/>
    </xf>
    <xf numFmtId="44" fontId="8" fillId="13" borderId="46" xfId="0" applyNumberFormat="1" applyFont="1" applyFill="1" applyBorder="1" applyAlignment="1">
      <alignment horizontal="center"/>
    </xf>
    <xf numFmtId="44" fontId="8" fillId="13" borderId="47" xfId="0" applyNumberFormat="1" applyFont="1" applyFill="1" applyBorder="1" applyAlignment="1">
      <alignment horizontal="center"/>
    </xf>
    <xf numFmtId="164" fontId="20" fillId="13" borderId="32" xfId="2" applyFont="1" applyFill="1" applyBorder="1" applyAlignment="1">
      <alignment horizontal="center"/>
    </xf>
    <xf numFmtId="0" fontId="20" fillId="7" borderId="48" xfId="0" applyFont="1" applyFill="1" applyBorder="1"/>
    <xf numFmtId="164" fontId="25" fillId="7" borderId="13" xfId="2" applyFont="1" applyFill="1" applyBorder="1" applyAlignment="1">
      <alignment horizontal="center"/>
    </xf>
    <xf numFmtId="164" fontId="25" fillId="7" borderId="16" xfId="2" applyFont="1" applyFill="1" applyBorder="1" applyAlignment="1">
      <alignment horizontal="center"/>
    </xf>
    <xf numFmtId="164" fontId="25" fillId="7" borderId="17" xfId="2" applyFont="1" applyFill="1" applyBorder="1" applyAlignment="1">
      <alignment horizontal="center"/>
    </xf>
    <xf numFmtId="164" fontId="20" fillId="7" borderId="59" xfId="2" applyFont="1" applyFill="1" applyBorder="1" applyAlignment="1">
      <alignment horizontal="center"/>
    </xf>
    <xf numFmtId="165" fontId="35" fillId="2" borderId="18" xfId="1" applyFont="1" applyFill="1" applyBorder="1"/>
    <xf numFmtId="165" fontId="35" fillId="2" borderId="10" xfId="1" applyFont="1" applyFill="1" applyBorder="1"/>
    <xf numFmtId="165" fontId="35" fillId="2" borderId="19" xfId="1" applyFont="1" applyFill="1" applyBorder="1"/>
    <xf numFmtId="44" fontId="6" fillId="0" borderId="32" xfId="0" applyNumberFormat="1" applyFont="1" applyBorder="1"/>
    <xf numFmtId="164" fontId="21" fillId="12" borderId="30" xfId="2" applyFont="1" applyFill="1" applyBorder="1" applyAlignment="1">
      <alignment horizontal="center"/>
    </xf>
    <xf numFmtId="165" fontId="13" fillId="7" borderId="49" xfId="1" applyFont="1" applyFill="1" applyBorder="1"/>
    <xf numFmtId="165" fontId="13" fillId="7" borderId="34" xfId="1" applyFont="1" applyFill="1" applyBorder="1"/>
    <xf numFmtId="165" fontId="33" fillId="7" borderId="34" xfId="1" applyFont="1" applyFill="1" applyBorder="1"/>
    <xf numFmtId="165" fontId="13" fillId="8" borderId="59" xfId="1" applyFont="1" applyFill="1" applyBorder="1" applyAlignment="1">
      <alignment horizontal="center"/>
    </xf>
    <xf numFmtId="165" fontId="13" fillId="7" borderId="0" xfId="1" applyFont="1" applyFill="1" applyBorder="1"/>
    <xf numFmtId="165" fontId="33" fillId="7" borderId="0" xfId="1" applyFont="1" applyFill="1" applyBorder="1"/>
    <xf numFmtId="165" fontId="13" fillId="8" borderId="60" xfId="1" applyFont="1" applyFill="1" applyBorder="1" applyAlignment="1">
      <alignment horizontal="center"/>
    </xf>
    <xf numFmtId="43" fontId="11" fillId="4" borderId="2" xfId="1" applyNumberFormat="1" applyFont="1" applyFill="1" applyBorder="1" applyAlignment="1">
      <alignment horizontal="center"/>
    </xf>
    <xf numFmtId="43" fontId="11" fillId="2" borderId="44" xfId="1" applyNumberFormat="1" applyFont="1" applyFill="1" applyBorder="1" applyAlignment="1">
      <alignment horizontal="center"/>
    </xf>
    <xf numFmtId="0" fontId="5" fillId="0" borderId="30" xfId="0" applyFont="1" applyBorder="1"/>
    <xf numFmtId="165" fontId="35" fillId="7" borderId="0" xfId="1" applyFont="1" applyFill="1" applyBorder="1"/>
    <xf numFmtId="0" fontId="33" fillId="2" borderId="0" xfId="0" applyFont="1" applyFill="1"/>
    <xf numFmtId="165" fontId="11" fillId="7" borderId="34" xfId="1" applyFont="1" applyFill="1" applyBorder="1"/>
    <xf numFmtId="165" fontId="11" fillId="2" borderId="5" xfId="1" applyFont="1" applyFill="1" applyBorder="1" applyProtection="1">
      <protection locked="0"/>
    </xf>
    <xf numFmtId="165" fontId="11" fillId="0" borderId="43" xfId="1" applyFont="1" applyFill="1" applyBorder="1"/>
    <xf numFmtId="165" fontId="11" fillId="3" borderId="0" xfId="1" applyFont="1" applyFill="1" applyBorder="1"/>
    <xf numFmtId="43" fontId="11" fillId="4" borderId="5" xfId="1" applyNumberFormat="1" applyFont="1" applyFill="1" applyBorder="1" applyAlignment="1">
      <alignment horizontal="right"/>
    </xf>
    <xf numFmtId="0" fontId="38" fillId="13" borderId="27" xfId="0" applyFont="1" applyFill="1" applyBorder="1" applyAlignment="1">
      <alignment horizontal="center"/>
    </xf>
    <xf numFmtId="0" fontId="38" fillId="13" borderId="39" xfId="0" applyFont="1" applyFill="1" applyBorder="1" applyAlignment="1">
      <alignment horizontal="center"/>
    </xf>
    <xf numFmtId="0" fontId="38" fillId="13" borderId="45" xfId="0" applyFont="1" applyFill="1" applyBorder="1" applyAlignment="1">
      <alignment horizontal="center"/>
    </xf>
    <xf numFmtId="0" fontId="25" fillId="10" borderId="46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5" fillId="10" borderId="47" xfId="0" applyFont="1" applyFill="1" applyBorder="1" applyAlignment="1">
      <alignment horizontal="center"/>
    </xf>
    <xf numFmtId="165" fontId="33" fillId="7" borderId="49" xfId="1" applyFont="1" applyFill="1" applyBorder="1"/>
    <xf numFmtId="4" fontId="13" fillId="7" borderId="34" xfId="0" applyNumberFormat="1" applyFont="1" applyFill="1" applyBorder="1"/>
    <xf numFmtId="165" fontId="18" fillId="2" borderId="5" xfId="5" applyFont="1" applyFill="1" applyBorder="1" applyProtection="1">
      <protection locked="0"/>
    </xf>
    <xf numFmtId="165" fontId="11" fillId="2" borderId="5" xfId="5" applyFont="1" applyFill="1" applyBorder="1" applyProtection="1">
      <protection locked="0"/>
    </xf>
    <xf numFmtId="165" fontId="11" fillId="2" borderId="37" xfId="5" applyFont="1" applyFill="1" applyBorder="1" applyProtection="1">
      <protection locked="0"/>
    </xf>
    <xf numFmtId="1" fontId="11" fillId="2" borderId="5" xfId="5" applyNumberFormat="1" applyFont="1" applyFill="1" applyBorder="1" applyAlignment="1" applyProtection="1">
      <alignment horizontal="center"/>
      <protection locked="0"/>
    </xf>
    <xf numFmtId="1" fontId="11" fillId="2" borderId="5" xfId="5" applyNumberFormat="1" applyFont="1" applyFill="1" applyBorder="1" applyAlignment="1">
      <alignment horizontal="center"/>
    </xf>
    <xf numFmtId="165" fontId="11" fillId="0" borderId="5" xfId="5" applyFont="1" applyBorder="1"/>
    <xf numFmtId="165" fontId="11" fillId="2" borderId="44" xfId="5" applyFont="1" applyFill="1" applyBorder="1"/>
    <xf numFmtId="165" fontId="11" fillId="2" borderId="27" xfId="5" applyFont="1" applyFill="1" applyBorder="1"/>
    <xf numFmtId="165" fontId="11" fillId="2" borderId="5" xfId="5" applyFont="1" applyFill="1" applyBorder="1" applyAlignment="1" applyProtection="1">
      <alignment horizontal="right"/>
      <protection locked="0"/>
    </xf>
    <xf numFmtId="0" fontId="13" fillId="7" borderId="0" xfId="0" applyFont="1" applyFill="1"/>
    <xf numFmtId="0" fontId="13" fillId="7" borderId="0" xfId="0" applyFont="1" applyFill="1" applyAlignment="1">
      <alignment horizontal="center"/>
    </xf>
    <xf numFmtId="0" fontId="33" fillId="7" borderId="0" xfId="0" applyFont="1" applyFill="1"/>
    <xf numFmtId="0" fontId="33" fillId="7" borderId="65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3" fillId="7" borderId="18" xfId="0" applyFont="1" applyFill="1" applyBorder="1"/>
    <xf numFmtId="0" fontId="13" fillId="7" borderId="49" xfId="0" applyFont="1" applyFill="1" applyBorder="1"/>
    <xf numFmtId="0" fontId="13" fillId="8" borderId="50" xfId="0" applyFont="1" applyFill="1" applyBorder="1" applyAlignment="1">
      <alignment horizontal="center"/>
    </xf>
    <xf numFmtId="0" fontId="13" fillId="7" borderId="26" xfId="0" applyFont="1" applyFill="1" applyBorder="1"/>
    <xf numFmtId="0" fontId="13" fillId="7" borderId="34" xfId="0" applyFont="1" applyFill="1" applyBorder="1"/>
    <xf numFmtId="0" fontId="13" fillId="7" borderId="20" xfId="0" applyFont="1" applyFill="1" applyBorder="1"/>
    <xf numFmtId="0" fontId="11" fillId="7" borderId="18" xfId="0" applyFont="1" applyFill="1" applyBorder="1"/>
    <xf numFmtId="0" fontId="11" fillId="7" borderId="49" xfId="0" applyFont="1" applyFill="1" applyBorder="1"/>
    <xf numFmtId="0" fontId="11" fillId="7" borderId="26" xfId="0" applyFont="1" applyFill="1" applyBorder="1"/>
    <xf numFmtId="0" fontId="11" fillId="7" borderId="34" xfId="0" applyFont="1" applyFill="1" applyBorder="1"/>
    <xf numFmtId="0" fontId="13" fillId="8" borderId="60" xfId="0" applyFont="1" applyFill="1" applyBorder="1" applyAlignment="1">
      <alignment horizontal="center"/>
    </xf>
    <xf numFmtId="165" fontId="11" fillId="7" borderId="49" xfId="1" applyFont="1" applyFill="1" applyBorder="1"/>
    <xf numFmtId="0" fontId="33" fillId="0" borderId="0" xfId="0" applyFont="1"/>
    <xf numFmtId="165" fontId="11" fillId="0" borderId="5" xfId="1" applyFont="1" applyFill="1" applyBorder="1" applyProtection="1">
      <protection locked="0"/>
    </xf>
    <xf numFmtId="165" fontId="13" fillId="0" borderId="0" xfId="1" applyFont="1" applyFill="1" applyBorder="1"/>
    <xf numFmtId="0" fontId="26" fillId="14" borderId="48" xfId="0" applyFont="1" applyFill="1" applyBorder="1"/>
    <xf numFmtId="0" fontId="38" fillId="14" borderId="13" xfId="0" applyFont="1" applyFill="1" applyBorder="1" applyAlignment="1">
      <alignment horizontal="center"/>
    </xf>
    <xf numFmtId="169" fontId="20" fillId="0" borderId="32" xfId="1" applyNumberFormat="1" applyFont="1" applyBorder="1"/>
    <xf numFmtId="43" fontId="14" fillId="0" borderId="0" xfId="0" applyNumberFormat="1" applyFont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40" fillId="2" borderId="0" xfId="0" applyFont="1" applyFill="1"/>
    <xf numFmtId="165" fontId="11" fillId="0" borderId="0" xfId="0" applyNumberFormat="1" applyFont="1" applyAlignment="1">
      <alignment horizontal="center"/>
    </xf>
    <xf numFmtId="4" fontId="13" fillId="7" borderId="0" xfId="0" applyNumberFormat="1" applyFont="1" applyFill="1"/>
    <xf numFmtId="165" fontId="11" fillId="2" borderId="5" xfId="5" applyFont="1" applyFill="1" applyBorder="1"/>
    <xf numFmtId="165" fontId="11" fillId="0" borderId="0" xfId="1" applyFont="1" applyAlignment="1">
      <alignment horizontal="center"/>
    </xf>
    <xf numFmtId="164" fontId="3" fillId="0" borderId="5" xfId="2" applyFont="1" applyBorder="1"/>
    <xf numFmtId="0" fontId="42" fillId="2" borderId="0" xfId="0" applyFont="1" applyFill="1"/>
    <xf numFmtId="165" fontId="40" fillId="0" borderId="0" xfId="1" applyFont="1" applyAlignment="1">
      <alignment horizontal="center"/>
    </xf>
    <xf numFmtId="0" fontId="40" fillId="0" borderId="0" xfId="0" applyFont="1" applyAlignment="1">
      <alignment horizontal="center"/>
    </xf>
    <xf numFmtId="0" fontId="13" fillId="15" borderId="64" xfId="0" applyFont="1" applyFill="1" applyBorder="1"/>
    <xf numFmtId="0" fontId="13" fillId="15" borderId="65" xfId="0" applyFont="1" applyFill="1" applyBorder="1"/>
    <xf numFmtId="165" fontId="13" fillId="15" borderId="44" xfId="1" applyFont="1" applyFill="1" applyBorder="1" applyAlignment="1">
      <alignment horizontal="right"/>
    </xf>
    <xf numFmtId="165" fontId="13" fillId="15" borderId="44" xfId="1" applyFont="1" applyFill="1" applyBorder="1"/>
    <xf numFmtId="0" fontId="13" fillId="15" borderId="22" xfId="0" applyFont="1" applyFill="1" applyBorder="1"/>
    <xf numFmtId="0" fontId="13" fillId="15" borderId="0" xfId="0" applyFont="1" applyFill="1"/>
    <xf numFmtId="165" fontId="13" fillId="15" borderId="1" xfId="1" applyFont="1" applyFill="1" applyBorder="1"/>
    <xf numFmtId="0" fontId="33" fillId="15" borderId="31" xfId="0" applyFont="1" applyFill="1" applyBorder="1"/>
    <xf numFmtId="0" fontId="33" fillId="15" borderId="6" xfId="0" applyFont="1" applyFill="1" applyBorder="1"/>
    <xf numFmtId="165" fontId="33" fillId="15" borderId="29" xfId="1" applyFont="1" applyFill="1" applyBorder="1"/>
    <xf numFmtId="0" fontId="13" fillId="15" borderId="6" xfId="0" applyFont="1" applyFill="1" applyBorder="1"/>
    <xf numFmtId="165" fontId="13" fillId="15" borderId="29" xfId="1" applyFont="1" applyFill="1" applyBorder="1"/>
    <xf numFmtId="0" fontId="13" fillId="15" borderId="31" xfId="0" applyFont="1" applyFill="1" applyBorder="1"/>
    <xf numFmtId="0" fontId="42" fillId="0" borderId="0" xfId="0" applyFont="1"/>
    <xf numFmtId="165" fontId="13" fillId="7" borderId="0" xfId="1" applyFont="1" applyFill="1" applyAlignment="1">
      <alignment horizontal="right"/>
    </xf>
    <xf numFmtId="165" fontId="13" fillId="0" borderId="0" xfId="0" applyNumberFormat="1" applyFont="1"/>
    <xf numFmtId="0" fontId="2" fillId="0" borderId="30" xfId="0" applyFont="1" applyBorder="1"/>
    <xf numFmtId="165" fontId="33" fillId="7" borderId="0" xfId="1" applyFont="1" applyFill="1" applyAlignment="1">
      <alignment horizontal="right"/>
    </xf>
    <xf numFmtId="0" fontId="13" fillId="7" borderId="0" xfId="0" applyFont="1" applyFill="1" applyAlignment="1">
      <alignment horizontal="right"/>
    </xf>
    <xf numFmtId="165" fontId="13" fillId="7" borderId="0" xfId="1" applyFont="1" applyFill="1" applyAlignment="1">
      <alignment horizontal="center"/>
    </xf>
    <xf numFmtId="165" fontId="33" fillId="7" borderId="0" xfId="1" applyFont="1" applyFill="1" applyAlignment="1">
      <alignment horizontal="center"/>
    </xf>
    <xf numFmtId="44" fontId="20" fillId="16" borderId="32" xfId="0" applyNumberFormat="1" applyFont="1" applyFill="1" applyBorder="1"/>
    <xf numFmtId="165" fontId="13" fillId="15" borderId="5" xfId="1" applyFont="1" applyFill="1" applyBorder="1" applyAlignment="1">
      <alignment horizontal="right"/>
    </xf>
    <xf numFmtId="165" fontId="11" fillId="7" borderId="0" xfId="1" applyFont="1" applyFill="1" applyBorder="1"/>
    <xf numFmtId="4" fontId="11" fillId="7" borderId="0" xfId="0" applyNumberFormat="1" applyFont="1" applyFill="1"/>
    <xf numFmtId="165" fontId="14" fillId="7" borderId="0" xfId="1" applyFont="1" applyFill="1" applyBorder="1"/>
    <xf numFmtId="165" fontId="14" fillId="7" borderId="34" xfId="1" applyFont="1" applyFill="1" applyBorder="1"/>
    <xf numFmtId="4" fontId="11" fillId="7" borderId="34" xfId="0" applyNumberFormat="1" applyFont="1" applyFill="1" applyBorder="1"/>
    <xf numFmtId="0" fontId="13" fillId="7" borderId="0" xfId="1" applyNumberFormat="1" applyFont="1" applyFill="1" applyAlignment="1">
      <alignment horizontal="center"/>
    </xf>
    <xf numFmtId="0" fontId="13" fillId="7" borderId="0" xfId="1" applyNumberFormat="1" applyFont="1" applyFill="1"/>
    <xf numFmtId="165" fontId="14" fillId="7" borderId="49" xfId="1" applyFont="1" applyFill="1" applyBorder="1"/>
    <xf numFmtId="0" fontId="40" fillId="0" borderId="0" xfId="0" applyFont="1"/>
    <xf numFmtId="165" fontId="14" fillId="0" borderId="0" xfId="0" applyNumberFormat="1" applyFont="1" applyAlignment="1">
      <alignment horizontal="center"/>
    </xf>
    <xf numFmtId="166" fontId="33" fillId="0" borderId="0" xfId="0" applyNumberFormat="1" applyFont="1" applyAlignment="1">
      <alignment horizontal="center"/>
    </xf>
    <xf numFmtId="0" fontId="12" fillId="3" borderId="10" xfId="0" applyFont="1" applyFill="1" applyBorder="1" applyAlignment="1">
      <alignment horizontal="center" wrapText="1"/>
    </xf>
    <xf numFmtId="0" fontId="12" fillId="3" borderId="16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3" borderId="17" xfId="0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" fontId="15" fillId="5" borderId="31" xfId="0" applyNumberFormat="1" applyFont="1" applyFill="1" applyBorder="1" applyAlignment="1">
      <alignment horizontal="center"/>
    </xf>
    <xf numFmtId="1" fontId="15" fillId="5" borderId="29" xfId="0" applyNumberFormat="1" applyFont="1" applyFill="1" applyBorder="1" applyAlignment="1">
      <alignment horizontal="center"/>
    </xf>
    <xf numFmtId="165" fontId="30" fillId="6" borderId="2" xfId="1" applyFont="1" applyFill="1" applyBorder="1" applyAlignment="1" applyProtection="1">
      <alignment horizontal="center"/>
    </xf>
    <xf numFmtId="165" fontId="30" fillId="6" borderId="4" xfId="1" applyFont="1" applyFill="1" applyBorder="1" applyAlignment="1" applyProtection="1">
      <alignment horizontal="center"/>
    </xf>
    <xf numFmtId="165" fontId="11" fillId="2" borderId="2" xfId="1" applyFont="1" applyFill="1" applyBorder="1" applyAlignment="1">
      <alignment horizontal="center"/>
    </xf>
    <xf numFmtId="165" fontId="11" fillId="2" borderId="4" xfId="1" applyFont="1" applyFill="1" applyBorder="1" applyAlignment="1">
      <alignment horizontal="center"/>
    </xf>
    <xf numFmtId="165" fontId="11" fillId="4" borderId="41" xfId="1" applyFont="1" applyFill="1" applyBorder="1" applyAlignment="1">
      <alignment horizontal="center"/>
    </xf>
    <xf numFmtId="165" fontId="11" fillId="4" borderId="42" xfId="1" applyFont="1" applyFill="1" applyBorder="1" applyAlignment="1">
      <alignment horizontal="center"/>
    </xf>
    <xf numFmtId="0" fontId="32" fillId="3" borderId="19" xfId="0" applyFont="1" applyFill="1" applyBorder="1" applyAlignment="1">
      <alignment horizontal="center"/>
    </xf>
    <xf numFmtId="0" fontId="32" fillId="3" borderId="11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34" xfId="0" applyFont="1" applyFill="1" applyBorder="1" applyAlignment="1">
      <alignment horizontal="center"/>
    </xf>
    <xf numFmtId="165" fontId="35" fillId="2" borderId="35" xfId="1" applyFont="1" applyFill="1" applyBorder="1" applyAlignment="1">
      <alignment horizontal="center"/>
    </xf>
    <xf numFmtId="165" fontId="35" fillId="2" borderId="36" xfId="1" applyFont="1" applyFill="1" applyBorder="1" applyAlignment="1">
      <alignment horizontal="center"/>
    </xf>
    <xf numFmtId="165" fontId="18" fillId="0" borderId="2" xfId="1" applyFont="1" applyFill="1" applyBorder="1" applyAlignment="1" applyProtection="1">
      <alignment horizontal="center"/>
      <protection locked="0"/>
    </xf>
    <xf numFmtId="165" fontId="18" fillId="0" borderId="4" xfId="1" applyFont="1" applyFill="1" applyBorder="1" applyAlignment="1" applyProtection="1">
      <alignment horizontal="center"/>
      <protection locked="0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165" fontId="11" fillId="2" borderId="2" xfId="5" applyFont="1" applyFill="1" applyBorder="1" applyAlignment="1" applyProtection="1">
      <alignment horizontal="center"/>
      <protection locked="0"/>
    </xf>
    <xf numFmtId="165" fontId="11" fillId="2" borderId="4" xfId="5" applyFont="1" applyFill="1" applyBorder="1" applyAlignment="1" applyProtection="1">
      <alignment horizontal="center"/>
      <protection locked="0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6" fontId="19" fillId="2" borderId="0" xfId="0" applyNumberFormat="1" applyFont="1" applyFill="1" applyAlignment="1" applyProtection="1">
      <alignment horizontal="center" vertical="center"/>
      <protection locked="0"/>
    </xf>
    <xf numFmtId="166" fontId="19" fillId="2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165" fontId="35" fillId="0" borderId="2" xfId="1" applyFont="1" applyFill="1" applyBorder="1" applyAlignment="1" applyProtection="1">
      <alignment horizontal="center"/>
      <protection locked="0"/>
    </xf>
    <xf numFmtId="165" fontId="35" fillId="0" borderId="4" xfId="1" applyFont="1" applyFill="1" applyBorder="1" applyAlignment="1" applyProtection="1">
      <alignment horizontal="center"/>
      <protection locked="0"/>
    </xf>
    <xf numFmtId="0" fontId="31" fillId="3" borderId="19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1" fontId="15" fillId="5" borderId="6" xfId="0" applyNumberFormat="1" applyFont="1" applyFill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0" fontId="11" fillId="0" borderId="5" xfId="0" applyFont="1" applyBorder="1"/>
    <xf numFmtId="168" fontId="39" fillId="12" borderId="45" xfId="0" applyNumberFormat="1" applyFont="1" applyFill="1" applyBorder="1" applyAlignment="1">
      <alignment horizontal="center"/>
    </xf>
    <xf numFmtId="168" fontId="39" fillId="12" borderId="46" xfId="0" applyNumberFormat="1" applyFont="1" applyFill="1" applyBorder="1" applyAlignment="1">
      <alignment horizontal="center"/>
    </xf>
    <xf numFmtId="168" fontId="39" fillId="12" borderId="47" xfId="0" applyNumberFormat="1" applyFont="1" applyFill="1" applyBorder="1" applyAlignment="1">
      <alignment horizontal="center"/>
    </xf>
    <xf numFmtId="0" fontId="28" fillId="12" borderId="45" xfId="0" applyFont="1" applyFill="1" applyBorder="1" applyAlignment="1">
      <alignment horizontal="center"/>
    </xf>
    <xf numFmtId="0" fontId="28" fillId="12" borderId="47" xfId="0" applyFont="1" applyFill="1" applyBorder="1" applyAlignment="1">
      <alignment horizontal="center"/>
    </xf>
    <xf numFmtId="0" fontId="39" fillId="12" borderId="45" xfId="0" applyFont="1" applyFill="1" applyBorder="1" applyAlignment="1">
      <alignment horizontal="center"/>
    </xf>
    <xf numFmtId="0" fontId="39" fillId="12" borderId="46" xfId="0" applyFont="1" applyFill="1" applyBorder="1" applyAlignment="1">
      <alignment horizontal="center"/>
    </xf>
    <xf numFmtId="0" fontId="39" fillId="12" borderId="47" xfId="0" applyFont="1" applyFill="1" applyBorder="1" applyAlignment="1">
      <alignment horizontal="center"/>
    </xf>
    <xf numFmtId="44" fontId="1" fillId="13" borderId="52" xfId="0" applyNumberFormat="1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8DCF3"/>
      <color rgb="FFDF5BC3"/>
      <color rgb="FF0000FF"/>
      <color rgb="FFF8FED6"/>
      <color rgb="FF007434"/>
      <color rgb="FF9DE3B1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</xdr:col>
      <xdr:colOff>419100</xdr:colOff>
      <xdr:row>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942975" cy="876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85726</xdr:rowOff>
    </xdr:from>
    <xdr:to>
      <xdr:col>1</xdr:col>
      <xdr:colOff>380999</xdr:colOff>
      <xdr:row>5</xdr:row>
      <xdr:rowOff>101601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85726"/>
          <a:ext cx="904875" cy="857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425450</xdr:colOff>
      <xdr:row>5</xdr:row>
      <xdr:rowOff>120650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62025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463550</xdr:colOff>
      <xdr:row>5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71550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368300</xdr:colOff>
      <xdr:row>5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0487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57150</xdr:rowOff>
    </xdr:from>
    <xdr:to>
      <xdr:col>1</xdr:col>
      <xdr:colOff>419101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57150"/>
          <a:ext cx="93345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368300</xdr:colOff>
      <xdr:row>5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89535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20"/>
  <sheetViews>
    <sheetView topLeftCell="A26" zoomScaleNormal="100" workbookViewId="0">
      <selection activeCell="B49" sqref="B4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</row>
    <row r="2" spans="1:19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93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3"/>
      <c r="J8" s="374"/>
      <c r="K8" s="158" t="s">
        <v>94</v>
      </c>
      <c r="L8" s="358" t="s">
        <v>95</v>
      </c>
      <c r="M8" s="360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5">
        <v>40100</v>
      </c>
      <c r="D9" s="377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359"/>
      <c r="M9" s="361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78"/>
      <c r="E10" s="379"/>
      <c r="F10" s="252"/>
      <c r="G10" s="252"/>
      <c r="H10" s="252"/>
      <c r="I10" s="378"/>
      <c r="J10" s="379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06"/>
      <c r="E11" s="407"/>
      <c r="F11" s="192"/>
      <c r="G11" s="308"/>
      <c r="H11" s="75"/>
      <c r="I11" s="380"/>
      <c r="J11" s="381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3"/>
      <c r="C12" s="282"/>
      <c r="D12" s="388"/>
      <c r="E12" s="389"/>
      <c r="F12" s="282"/>
      <c r="G12" s="282"/>
      <c r="H12" s="282"/>
      <c r="I12" s="388"/>
      <c r="J12" s="389"/>
      <c r="K12" s="281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67">
        <f t="shared" ref="D13:E13" si="0">SUM(D10:D12)</f>
        <v>0</v>
      </c>
      <c r="E13" s="368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67">
        <f t="shared" ref="I13" si="1">SUM(I10:I12)</f>
        <v>0</v>
      </c>
      <c r="J13" s="368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3" ht="14.5" customHeight="1" x14ac:dyDescent="0.3">
      <c r="A17" s="3" t="s">
        <v>16</v>
      </c>
      <c r="B17" s="22">
        <v>40000</v>
      </c>
      <c r="C17" s="365">
        <v>40200</v>
      </c>
      <c r="D17" s="413"/>
      <c r="E17" s="366"/>
      <c r="F17" s="365">
        <v>40300</v>
      </c>
      <c r="G17" s="366"/>
      <c r="H17" s="22">
        <v>40500</v>
      </c>
      <c r="I17" s="365">
        <v>40600</v>
      </c>
      <c r="J17" s="366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23" ht="13.5" thickBot="1" x14ac:dyDescent="0.35">
      <c r="A20" s="362" t="s">
        <v>22</v>
      </c>
      <c r="B20" s="363"/>
      <c r="C20" s="364"/>
      <c r="D20" s="26"/>
      <c r="E20" s="362" t="s">
        <v>53</v>
      </c>
      <c r="F20" s="363"/>
      <c r="G20" s="363"/>
      <c r="H20" s="364"/>
      <c r="J20" s="362" t="s">
        <v>51</v>
      </c>
      <c r="K20" s="363"/>
      <c r="L20" s="364"/>
      <c r="M20" s="2"/>
      <c r="N20" s="4"/>
      <c r="O20" s="2"/>
      <c r="R20" s="204">
        <f>-M88</f>
        <v>0</v>
      </c>
      <c r="S20" s="2"/>
    </row>
    <row r="21" spans="1:23" x14ac:dyDescent="0.3">
      <c r="A21" s="27">
        <v>100</v>
      </c>
      <c r="B21" s="285"/>
      <c r="C21" s="92">
        <f t="shared" ref="C21:C27" si="2">A21*B21</f>
        <v>0</v>
      </c>
      <c r="D21" s="28"/>
      <c r="E21" s="385"/>
      <c r="F21" s="386"/>
      <c r="G21" s="387"/>
      <c r="H21" s="55"/>
      <c r="I21" s="26"/>
      <c r="J21" s="29" t="s">
        <v>55</v>
      </c>
      <c r="K21" s="286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V21" s="1" t="s">
        <v>16</v>
      </c>
    </row>
    <row r="22" spans="1:23" x14ac:dyDescent="0.3">
      <c r="A22" s="27">
        <v>50</v>
      </c>
      <c r="B22" s="284"/>
      <c r="C22" s="92">
        <f t="shared" si="2"/>
        <v>0</v>
      </c>
      <c r="D22" s="28"/>
      <c r="E22" s="385"/>
      <c r="F22" s="386"/>
      <c r="G22" s="387"/>
      <c r="H22" s="55"/>
      <c r="I22" s="30"/>
      <c r="J22" s="29" t="s">
        <v>56</v>
      </c>
      <c r="K22" s="286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3" x14ac:dyDescent="0.3">
      <c r="A23" s="31">
        <v>20</v>
      </c>
      <c r="B23" s="284"/>
      <c r="C23" s="92">
        <f t="shared" si="2"/>
        <v>0</v>
      </c>
      <c r="D23" s="28"/>
      <c r="E23" s="385"/>
      <c r="F23" s="386"/>
      <c r="G23" s="387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3" x14ac:dyDescent="0.3">
      <c r="A24" s="27">
        <v>10</v>
      </c>
      <c r="B24" s="285"/>
      <c r="C24" s="92">
        <f t="shared" si="2"/>
        <v>0</v>
      </c>
      <c r="D24" s="28"/>
      <c r="E24" s="382"/>
      <c r="F24" s="383"/>
      <c r="G24" s="384"/>
      <c r="H24" s="76"/>
      <c r="I24" s="30"/>
      <c r="J24" s="43" t="s">
        <v>21</v>
      </c>
      <c r="K24" s="287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3" x14ac:dyDescent="0.3">
      <c r="A25" s="31">
        <v>5</v>
      </c>
      <c r="B25" s="285"/>
      <c r="C25" s="92">
        <f t="shared" si="2"/>
        <v>0</v>
      </c>
      <c r="D25" s="28"/>
      <c r="E25" s="382"/>
      <c r="F25" s="383"/>
      <c r="G25" s="38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3" x14ac:dyDescent="0.3">
      <c r="A26" s="31">
        <v>2</v>
      </c>
      <c r="B26" s="285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</row>
    <row r="27" spans="1:23" x14ac:dyDescent="0.3">
      <c r="A27" s="36">
        <v>1</v>
      </c>
      <c r="B27" s="285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3" x14ac:dyDescent="0.3">
      <c r="A28" s="38" t="s">
        <v>36</v>
      </c>
      <c r="B28" s="318"/>
      <c r="C28" s="93">
        <f>B28</f>
        <v>0</v>
      </c>
      <c r="D28" s="39"/>
      <c r="E28" s="362" t="s">
        <v>54</v>
      </c>
      <c r="F28" s="363"/>
      <c r="G28" s="363"/>
      <c r="H28" s="364"/>
      <c r="I28" s="37"/>
      <c r="J28" s="32" t="s">
        <v>97</v>
      </c>
      <c r="K28" s="288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3" x14ac:dyDescent="0.3">
      <c r="A29" s="7"/>
      <c r="B29" s="2"/>
      <c r="C29" s="94">
        <f>SUM(C21:C28)</f>
        <v>0</v>
      </c>
      <c r="D29" s="41"/>
      <c r="E29" s="382"/>
      <c r="F29" s="383"/>
      <c r="G29" s="384"/>
      <c r="H29" s="76"/>
      <c r="I29" s="26"/>
      <c r="J29" s="40" t="s">
        <v>33</v>
      </c>
      <c r="K29" s="282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3" x14ac:dyDescent="0.3">
      <c r="D30" s="2"/>
      <c r="E30" s="382"/>
      <c r="F30" s="383"/>
      <c r="G30" s="38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3" x14ac:dyDescent="0.3">
      <c r="A31" s="414" t="s">
        <v>23</v>
      </c>
      <c r="B31" s="415"/>
      <c r="C31" s="416"/>
      <c r="D31" s="44"/>
      <c r="E31" s="382"/>
      <c r="F31" s="383"/>
      <c r="G31" s="38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382"/>
      <c r="F32" s="383"/>
      <c r="G32" s="38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2"/>
      <c r="F33" s="383"/>
      <c r="G33" s="384"/>
      <c r="H33" s="76"/>
      <c r="I33" s="30"/>
      <c r="J33" s="167" t="s">
        <v>52</v>
      </c>
      <c r="K33" s="168"/>
      <c r="L33" s="169"/>
      <c r="M33" s="25"/>
      <c r="N33" s="411" t="s">
        <v>60</v>
      </c>
      <c r="O33" s="411"/>
      <c r="P33" s="411"/>
      <c r="Q33" s="411"/>
      <c r="R33" s="411"/>
      <c r="S33" s="411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0"/>
      <c r="O34" s="410"/>
      <c r="P34" s="410"/>
      <c r="Q34" s="410"/>
      <c r="R34" s="410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0"/>
      <c r="O35" s="410"/>
      <c r="P35" s="410"/>
      <c r="Q35" s="410"/>
      <c r="R35" s="410"/>
      <c r="S35" s="76"/>
    </row>
    <row r="36" spans="1:21" x14ac:dyDescent="0.3">
      <c r="A36" s="43"/>
      <c r="B36" s="55"/>
      <c r="C36" s="97"/>
      <c r="D36" s="3"/>
      <c r="E36" s="362" t="s">
        <v>58</v>
      </c>
      <c r="F36" s="363"/>
      <c r="G36" s="363"/>
      <c r="H36" s="364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0"/>
      <c r="O36" s="410"/>
      <c r="P36" s="410"/>
      <c r="Q36" s="410"/>
      <c r="R36" s="410"/>
      <c r="S36" s="76"/>
    </row>
    <row r="37" spans="1:21" x14ac:dyDescent="0.3">
      <c r="A37" s="2"/>
      <c r="B37" s="2"/>
      <c r="C37" s="2"/>
      <c r="E37" s="385" t="s">
        <v>134</v>
      </c>
      <c r="F37" s="386"/>
      <c r="G37" s="387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0"/>
      <c r="O37" s="410"/>
      <c r="P37" s="410"/>
      <c r="Q37" s="410"/>
      <c r="R37" s="410"/>
      <c r="S37" s="76"/>
    </row>
    <row r="38" spans="1:21" x14ac:dyDescent="0.3">
      <c r="A38" s="412" t="s">
        <v>39</v>
      </c>
      <c r="B38" s="412"/>
      <c r="C38" s="2"/>
      <c r="D38" s="2"/>
      <c r="E38" s="390"/>
      <c r="F38" s="391"/>
      <c r="G38" s="392"/>
      <c r="H38" s="74"/>
      <c r="I38" s="30"/>
      <c r="J38" s="43" t="s">
        <v>46</v>
      </c>
      <c r="K38" s="52"/>
      <c r="L38" s="89">
        <f t="shared" si="4"/>
        <v>0</v>
      </c>
      <c r="M38" s="56"/>
      <c r="N38" s="410"/>
      <c r="O38" s="410"/>
      <c r="P38" s="410"/>
      <c r="Q38" s="410"/>
      <c r="R38" s="410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0"/>
      <c r="F39" s="391"/>
      <c r="G39" s="392"/>
      <c r="H39" s="74"/>
      <c r="I39" s="30"/>
      <c r="J39" s="43" t="s">
        <v>47</v>
      </c>
      <c r="K39" s="289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0"/>
      <c r="F40" s="391"/>
      <c r="G40" s="392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0"/>
      <c r="F41" s="391"/>
      <c r="G41" s="392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1" t="s">
        <v>61</v>
      </c>
      <c r="O41" s="411"/>
      <c r="P41" s="411"/>
      <c r="Q41" s="411"/>
      <c r="R41" s="411"/>
      <c r="S41" s="411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0"/>
      <c r="O42" s="410"/>
      <c r="P42" s="410"/>
      <c r="Q42" s="410"/>
      <c r="R42" s="410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0"/>
      <c r="O43" s="410"/>
      <c r="P43" s="410"/>
      <c r="Q43" s="410"/>
      <c r="R43" s="410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0"/>
      <c r="O44" s="410"/>
      <c r="P44" s="410"/>
      <c r="Q44" s="410"/>
      <c r="R44" s="410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0"/>
      <c r="O45" s="410"/>
      <c r="P45" s="410"/>
      <c r="Q45" s="410"/>
      <c r="R45" s="410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0"/>
      <c r="O46" s="410"/>
      <c r="P46" s="410"/>
      <c r="Q46" s="410"/>
      <c r="R46" s="410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5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21" x14ac:dyDescent="0.3">
      <c r="A51" s="7" t="s">
        <v>16</v>
      </c>
      <c r="B51" s="68"/>
      <c r="E51" s="357">
        <f>+J51</f>
        <v>0</v>
      </c>
      <c r="F51" s="357"/>
      <c r="G51" s="357"/>
      <c r="H51" s="357"/>
      <c r="J51" s="357">
        <f>+J3</f>
        <v>0</v>
      </c>
      <c r="K51" s="357"/>
      <c r="L51" s="357"/>
      <c r="M51" s="357"/>
      <c r="S51" s="69"/>
    </row>
    <row r="52" spans="1:21" ht="13.5" thickBot="1" x14ac:dyDescent="0.35">
      <c r="A52" s="7"/>
      <c r="E52" s="290"/>
      <c r="F52" s="290"/>
      <c r="G52" s="290"/>
      <c r="H52" s="291"/>
      <c r="J52" s="292" t="s">
        <v>105</v>
      </c>
      <c r="K52" s="290"/>
      <c r="L52" s="290"/>
      <c r="M52" s="291"/>
      <c r="N52" s="294"/>
      <c r="S52" s="69"/>
    </row>
    <row r="53" spans="1:21" x14ac:dyDescent="0.3">
      <c r="A53" s="70"/>
      <c r="E53" s="290"/>
      <c r="F53" s="290"/>
      <c r="G53" s="194"/>
      <c r="H53" s="194"/>
      <c r="J53" s="295" t="s">
        <v>132</v>
      </c>
      <c r="K53" s="296" t="s">
        <v>100</v>
      </c>
      <c r="L53" s="256"/>
      <c r="M53" s="256"/>
      <c r="N53" s="297"/>
      <c r="S53" s="69"/>
    </row>
    <row r="54" spans="1:21" x14ac:dyDescent="0.3">
      <c r="A54" s="70"/>
      <c r="E54" s="290"/>
      <c r="F54" s="290"/>
      <c r="G54" s="194"/>
      <c r="H54" s="194"/>
      <c r="J54" s="300" t="s">
        <v>132</v>
      </c>
      <c r="K54" s="290" t="s">
        <v>117</v>
      </c>
      <c r="L54" s="260"/>
      <c r="M54" s="260"/>
      <c r="N54" s="305"/>
      <c r="S54" s="69"/>
    </row>
    <row r="55" spans="1:21" ht="13.5" thickBot="1" x14ac:dyDescent="0.35">
      <c r="A55" s="70"/>
      <c r="E55" s="290"/>
      <c r="F55" s="290"/>
      <c r="G55" s="194"/>
      <c r="H55" s="195"/>
      <c r="J55" s="298" t="s">
        <v>132</v>
      </c>
      <c r="K55" s="299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21" x14ac:dyDescent="0.3">
      <c r="E56" s="290"/>
      <c r="F56" s="290"/>
      <c r="G56" s="194"/>
      <c r="H56" s="194"/>
      <c r="J56" s="295" t="s">
        <v>128</v>
      </c>
      <c r="K56" s="296" t="s">
        <v>100</v>
      </c>
      <c r="L56" s="256"/>
      <c r="M56" s="256"/>
      <c r="N56" s="297"/>
      <c r="R56" s="309"/>
      <c r="S56" s="69"/>
    </row>
    <row r="57" spans="1:21" x14ac:dyDescent="0.3">
      <c r="A57" s="7"/>
      <c r="E57" s="290"/>
      <c r="F57" s="290"/>
      <c r="G57" s="194"/>
      <c r="H57" s="195"/>
      <c r="I57" s="7"/>
      <c r="J57" s="300" t="s">
        <v>128</v>
      </c>
      <c r="K57" s="290" t="s">
        <v>117</v>
      </c>
      <c r="L57" s="260"/>
      <c r="M57" s="261"/>
      <c r="N57" s="262"/>
      <c r="R57" s="309"/>
      <c r="S57" s="69"/>
    </row>
    <row r="58" spans="1:21" ht="13.5" thickBot="1" x14ac:dyDescent="0.35">
      <c r="E58" s="290"/>
      <c r="F58" s="290"/>
      <c r="G58" s="194"/>
      <c r="H58" s="194"/>
      <c r="I58" s="7"/>
      <c r="J58" s="298" t="s">
        <v>128</v>
      </c>
      <c r="K58" s="299" t="s">
        <v>101</v>
      </c>
      <c r="L58" s="257"/>
      <c r="M58" s="258">
        <f>SUM(L56:L58)</f>
        <v>0</v>
      </c>
      <c r="N58" s="259">
        <f>+M58*0.0185</f>
        <v>0</v>
      </c>
      <c r="R58" s="309"/>
      <c r="S58" s="69"/>
    </row>
    <row r="59" spans="1:21" x14ac:dyDescent="0.3">
      <c r="E59" s="290"/>
      <c r="F59" s="290"/>
      <c r="G59" s="194"/>
      <c r="H59" s="195"/>
      <c r="J59" s="295" t="s">
        <v>143</v>
      </c>
      <c r="K59" s="296" t="s">
        <v>100</v>
      </c>
      <c r="L59" s="256"/>
      <c r="M59" s="256"/>
      <c r="N59" s="297"/>
      <c r="R59" s="309"/>
    </row>
    <row r="60" spans="1:21" x14ac:dyDescent="0.3">
      <c r="E60" s="290"/>
      <c r="F60" s="290"/>
      <c r="G60" s="290"/>
      <c r="H60" s="290"/>
      <c r="J60" s="300" t="s">
        <v>143</v>
      </c>
      <c r="K60" s="290" t="s">
        <v>117</v>
      </c>
      <c r="L60" s="260"/>
      <c r="M60" s="260"/>
      <c r="N60" s="305"/>
      <c r="R60" s="309"/>
    </row>
    <row r="61" spans="1:21" ht="13.5" thickBot="1" x14ac:dyDescent="0.35">
      <c r="E61" s="290"/>
      <c r="F61" s="290"/>
      <c r="G61" s="194"/>
      <c r="H61" s="195"/>
      <c r="J61" s="298" t="s">
        <v>143</v>
      </c>
      <c r="K61" s="299" t="s">
        <v>101</v>
      </c>
      <c r="L61" s="257"/>
      <c r="M61" s="258">
        <f>SUM(L59:L61)</f>
        <v>0</v>
      </c>
      <c r="N61" s="259">
        <f>+M61*0.0185</f>
        <v>0</v>
      </c>
      <c r="R61" s="309"/>
      <c r="S61" s="57" t="s">
        <v>37</v>
      </c>
    </row>
    <row r="62" spans="1:21" x14ac:dyDescent="0.3">
      <c r="E62" s="290"/>
      <c r="F62" s="290"/>
      <c r="G62" s="194"/>
      <c r="H62" s="194"/>
      <c r="J62" s="295" t="s">
        <v>141</v>
      </c>
      <c r="K62" s="296" t="s">
        <v>100</v>
      </c>
      <c r="L62" s="256"/>
      <c r="M62" s="256"/>
      <c r="N62" s="297"/>
      <c r="R62" s="309"/>
    </row>
    <row r="63" spans="1:21" x14ac:dyDescent="0.3">
      <c r="E63" s="290"/>
      <c r="F63" s="290"/>
      <c r="G63" s="194"/>
      <c r="H63" s="195"/>
      <c r="J63" s="300" t="s">
        <v>141</v>
      </c>
      <c r="K63" s="290" t="s">
        <v>117</v>
      </c>
      <c r="L63" s="260"/>
      <c r="M63" s="260"/>
      <c r="N63" s="305"/>
      <c r="R63" s="309"/>
    </row>
    <row r="64" spans="1:21" ht="13.5" thickBot="1" x14ac:dyDescent="0.35">
      <c r="E64" s="290"/>
      <c r="F64" s="290"/>
      <c r="G64" s="194"/>
      <c r="H64" s="194"/>
      <c r="J64" s="298" t="s">
        <v>141</v>
      </c>
      <c r="K64" s="299" t="s">
        <v>101</v>
      </c>
      <c r="L64" s="257"/>
      <c r="M64" s="258">
        <f>SUM(L62:L64)</f>
        <v>0</v>
      </c>
      <c r="N64" s="259">
        <f>+M64*0.0185</f>
        <v>0</v>
      </c>
      <c r="R64" s="309"/>
    </row>
    <row r="65" spans="2:18" x14ac:dyDescent="0.3">
      <c r="B65" s="71"/>
      <c r="E65" s="290"/>
      <c r="F65" s="290"/>
      <c r="G65" s="194"/>
      <c r="H65" s="195"/>
      <c r="J65" s="295" t="s">
        <v>146</v>
      </c>
      <c r="K65" s="296" t="s">
        <v>100</v>
      </c>
      <c r="L65" s="256"/>
      <c r="M65" s="256"/>
      <c r="N65" s="297"/>
      <c r="R65" s="309"/>
    </row>
    <row r="66" spans="2:18" x14ac:dyDescent="0.3">
      <c r="B66" s="71"/>
      <c r="E66" s="290"/>
      <c r="F66" s="290"/>
      <c r="G66" s="194"/>
      <c r="H66" s="194"/>
      <c r="J66" s="300" t="s">
        <v>146</v>
      </c>
      <c r="K66" s="290" t="s">
        <v>117</v>
      </c>
      <c r="L66" s="260"/>
      <c r="M66" s="260"/>
      <c r="N66" s="305"/>
      <c r="R66" s="309"/>
    </row>
    <row r="67" spans="2:18" ht="13.5" thickBot="1" x14ac:dyDescent="0.35">
      <c r="B67" s="71"/>
      <c r="E67" s="290"/>
      <c r="F67" s="290"/>
      <c r="G67" s="194"/>
      <c r="H67" s="195"/>
      <c r="J67" s="298" t="s">
        <v>146</v>
      </c>
      <c r="K67" s="299" t="s">
        <v>101</v>
      </c>
      <c r="L67" s="257"/>
      <c r="M67" s="258">
        <f>SUM(L65:L67)</f>
        <v>0</v>
      </c>
      <c r="N67" s="259">
        <f>+M67*0.0185</f>
        <v>0</v>
      </c>
      <c r="R67" s="309"/>
    </row>
    <row r="68" spans="2:18" x14ac:dyDescent="0.3">
      <c r="E68" s="290"/>
      <c r="F68" s="290"/>
      <c r="G68" s="194"/>
      <c r="H68" s="194"/>
      <c r="J68" s="295" t="s">
        <v>149</v>
      </c>
      <c r="K68" s="296" t="s">
        <v>100</v>
      </c>
      <c r="L68" s="256"/>
      <c r="M68" s="256"/>
      <c r="N68" s="297"/>
      <c r="R68" s="309"/>
    </row>
    <row r="69" spans="2:18" x14ac:dyDescent="0.3">
      <c r="E69" s="290"/>
      <c r="F69" s="290"/>
      <c r="G69" s="194"/>
      <c r="H69" s="195"/>
      <c r="J69" s="300" t="s">
        <v>149</v>
      </c>
      <c r="K69" s="290" t="s">
        <v>117</v>
      </c>
      <c r="L69" s="260"/>
      <c r="M69" s="260"/>
      <c r="N69" s="305"/>
      <c r="Q69" s="57" t="s">
        <v>135</v>
      </c>
      <c r="R69" s="57" t="s">
        <v>29</v>
      </c>
    </row>
    <row r="70" spans="2:18" ht="13.5" thickBot="1" x14ac:dyDescent="0.35">
      <c r="E70" s="290"/>
      <c r="F70" s="290"/>
      <c r="G70" s="194"/>
      <c r="H70" s="195"/>
      <c r="J70" s="298" t="s">
        <v>149</v>
      </c>
      <c r="K70" s="299" t="s">
        <v>101</v>
      </c>
      <c r="L70" s="257"/>
      <c r="M70" s="350">
        <f>SUM(L68:L70)</f>
        <v>0</v>
      </c>
      <c r="N70" s="259">
        <f>+M70*0.0185</f>
        <v>0</v>
      </c>
      <c r="Q70" s="319"/>
      <c r="R70" s="319"/>
    </row>
    <row r="71" spans="2:18" x14ac:dyDescent="0.3">
      <c r="E71" s="290"/>
      <c r="F71" s="290"/>
      <c r="G71" s="194"/>
      <c r="H71" s="195"/>
      <c r="J71" s="295" t="s">
        <v>145</v>
      </c>
      <c r="K71" s="296" t="s">
        <v>100</v>
      </c>
      <c r="L71" s="260"/>
      <c r="M71" s="261"/>
      <c r="N71" s="262"/>
      <c r="Q71" s="319"/>
      <c r="R71" s="319"/>
    </row>
    <row r="72" spans="2:18" x14ac:dyDescent="0.3">
      <c r="E72" s="290"/>
      <c r="F72" s="290"/>
      <c r="G72" s="194"/>
      <c r="H72" s="195"/>
      <c r="J72" s="300" t="s">
        <v>145</v>
      </c>
      <c r="K72" s="290" t="s">
        <v>117</v>
      </c>
      <c r="L72" s="260"/>
      <c r="M72" s="261"/>
      <c r="N72" s="262"/>
      <c r="Q72" s="319"/>
      <c r="R72" s="319"/>
    </row>
    <row r="73" spans="2:18" ht="13.5" thickBot="1" x14ac:dyDescent="0.35">
      <c r="E73" s="290"/>
      <c r="F73" s="290"/>
      <c r="G73" s="194"/>
      <c r="H73" s="195"/>
      <c r="J73" s="298" t="s">
        <v>145</v>
      </c>
      <c r="K73" s="299" t="s">
        <v>101</v>
      </c>
      <c r="L73" s="260"/>
      <c r="M73" s="258">
        <f>SUM(L71:L73)</f>
        <v>0</v>
      </c>
      <c r="N73" s="259">
        <f>+M73*0.0185</f>
        <v>0</v>
      </c>
      <c r="Q73" s="319"/>
      <c r="R73" s="319"/>
    </row>
    <row r="74" spans="2:18" x14ac:dyDescent="0.3">
      <c r="E74" s="290"/>
      <c r="F74" s="290"/>
      <c r="G74" s="194"/>
      <c r="H74" s="195"/>
      <c r="J74" s="301" t="s">
        <v>144</v>
      </c>
      <c r="K74" s="302" t="s">
        <v>100</v>
      </c>
      <c r="L74" s="306"/>
      <c r="M74" s="256"/>
      <c r="N74" s="297"/>
      <c r="Q74" s="319"/>
      <c r="R74" s="319"/>
    </row>
    <row r="75" spans="2:18" x14ac:dyDescent="0.3">
      <c r="E75" s="290"/>
      <c r="F75" s="290"/>
      <c r="G75" s="194"/>
      <c r="H75" s="195"/>
      <c r="J75" s="300" t="s">
        <v>144</v>
      </c>
      <c r="K75" s="290" t="s">
        <v>117</v>
      </c>
      <c r="L75" s="266"/>
      <c r="M75" s="260"/>
      <c r="N75" s="305"/>
      <c r="Q75" s="319"/>
      <c r="R75" s="319"/>
    </row>
    <row r="76" spans="2:18" ht="13.5" thickBot="1" x14ac:dyDescent="0.35">
      <c r="E76" s="290"/>
      <c r="F76" s="290"/>
      <c r="G76" s="194"/>
      <c r="H76" s="195"/>
      <c r="J76" s="303" t="s">
        <v>144</v>
      </c>
      <c r="K76" s="304" t="s">
        <v>101</v>
      </c>
      <c r="L76" s="268"/>
      <c r="M76" s="258">
        <f>SUM(L74:L76)</f>
        <v>0</v>
      </c>
      <c r="N76" s="259">
        <f>+M76*0.0185</f>
        <v>0</v>
      </c>
      <c r="Q76" s="319"/>
      <c r="R76" s="319"/>
    </row>
    <row r="77" spans="2:18" x14ac:dyDescent="0.3">
      <c r="E77" s="290"/>
      <c r="F77" s="290"/>
      <c r="G77" s="194"/>
      <c r="H77" s="195"/>
      <c r="J77" s="295" t="s">
        <v>150</v>
      </c>
      <c r="K77" s="296" t="s">
        <v>100</v>
      </c>
      <c r="L77" s="256"/>
      <c r="M77" s="256"/>
      <c r="N77" s="297"/>
      <c r="Q77" s="319"/>
      <c r="R77" s="319"/>
    </row>
    <row r="78" spans="2:18" x14ac:dyDescent="0.3">
      <c r="E78" s="290"/>
      <c r="F78" s="290"/>
      <c r="G78" s="194"/>
      <c r="H78" s="195"/>
      <c r="J78" s="300" t="s">
        <v>150</v>
      </c>
      <c r="K78" s="290" t="s">
        <v>117</v>
      </c>
      <c r="L78" s="260"/>
      <c r="M78" s="260"/>
      <c r="N78" s="305"/>
      <c r="Q78" s="319"/>
      <c r="R78" s="319"/>
    </row>
    <row r="79" spans="2:18" ht="13.5" thickBot="1" x14ac:dyDescent="0.35">
      <c r="E79" s="290"/>
      <c r="F79" s="290"/>
      <c r="G79" s="194"/>
      <c r="H79" s="195"/>
      <c r="J79" s="298" t="s">
        <v>150</v>
      </c>
      <c r="K79" s="299" t="s">
        <v>101</v>
      </c>
      <c r="L79" s="257"/>
      <c r="M79" s="258">
        <f>SUM(L77:L79)</f>
        <v>0</v>
      </c>
      <c r="N79" s="259">
        <f>+M79*0.0185</f>
        <v>0</v>
      </c>
      <c r="Q79" s="319"/>
      <c r="R79" s="319"/>
    </row>
    <row r="80" spans="2:18" x14ac:dyDescent="0.3">
      <c r="E80" s="290"/>
      <c r="F80" s="290"/>
      <c r="G80" s="194"/>
      <c r="H80" s="195"/>
      <c r="J80" s="295" t="s">
        <v>151</v>
      </c>
      <c r="K80" s="296" t="s">
        <v>100</v>
      </c>
      <c r="L80" s="256"/>
      <c r="M80" s="256"/>
      <c r="N80" s="297"/>
      <c r="Q80" s="319"/>
      <c r="R80" s="319"/>
    </row>
    <row r="81" spans="5:18" x14ac:dyDescent="0.3">
      <c r="E81" s="290"/>
      <c r="F81" s="290"/>
      <c r="G81" s="194"/>
      <c r="H81" s="195"/>
      <c r="J81" s="300" t="s">
        <v>151</v>
      </c>
      <c r="K81" s="290" t="s">
        <v>117</v>
      </c>
      <c r="L81" s="260"/>
      <c r="M81" s="260"/>
      <c r="N81" s="305"/>
      <c r="Q81" s="319"/>
      <c r="R81" s="319"/>
    </row>
    <row r="82" spans="5:18" ht="13.5" thickBot="1" x14ac:dyDescent="0.35">
      <c r="E82" s="290"/>
      <c r="F82" s="290"/>
      <c r="G82" s="194"/>
      <c r="H82" s="195"/>
      <c r="J82" s="298" t="s">
        <v>151</v>
      </c>
      <c r="K82" s="299" t="s">
        <v>101</v>
      </c>
      <c r="L82" s="257"/>
      <c r="M82" s="258">
        <f>SUM(L80:L82)</f>
        <v>0</v>
      </c>
      <c r="N82" s="259">
        <f>+M82*0.0185</f>
        <v>0</v>
      </c>
      <c r="Q82" s="319"/>
      <c r="R82" s="319"/>
    </row>
    <row r="83" spans="5:18" x14ac:dyDescent="0.3">
      <c r="E83" s="290"/>
      <c r="F83" s="290"/>
      <c r="G83" s="194"/>
      <c r="H83" s="195"/>
      <c r="J83" s="295" t="s">
        <v>157</v>
      </c>
      <c r="K83" s="296" t="s">
        <v>100</v>
      </c>
      <c r="L83" s="256"/>
      <c r="M83" s="256"/>
      <c r="N83" s="297"/>
      <c r="Q83" s="319"/>
      <c r="R83" s="319"/>
    </row>
    <row r="84" spans="5:18" x14ac:dyDescent="0.3">
      <c r="E84" s="290"/>
      <c r="F84" s="290"/>
      <c r="G84" s="194"/>
      <c r="H84" s="195"/>
      <c r="J84" s="300" t="s">
        <v>157</v>
      </c>
      <c r="K84" s="290" t="s">
        <v>117</v>
      </c>
      <c r="L84" s="260"/>
      <c r="M84" s="260"/>
      <c r="N84" s="305"/>
      <c r="Q84" s="319"/>
      <c r="R84" s="319"/>
    </row>
    <row r="85" spans="5:18" ht="13.5" thickBot="1" x14ac:dyDescent="0.35">
      <c r="E85" s="290"/>
      <c r="F85" s="290"/>
      <c r="G85" s="194"/>
      <c r="H85" s="195"/>
      <c r="J85" s="298" t="s">
        <v>157</v>
      </c>
      <c r="K85" s="299" t="s">
        <v>101</v>
      </c>
      <c r="L85" s="257"/>
      <c r="M85" s="258">
        <f>SUM(L83:L85)</f>
        <v>0</v>
      </c>
      <c r="N85" s="259">
        <f>+M85*0.0185</f>
        <v>0</v>
      </c>
      <c r="Q85" s="319"/>
      <c r="R85" s="319"/>
    </row>
    <row r="86" spans="5:18" x14ac:dyDescent="0.3">
      <c r="E86" s="324"/>
      <c r="F86" s="325"/>
      <c r="G86" s="326" t="s">
        <v>135</v>
      </c>
      <c r="H86" s="326" t="s">
        <v>29</v>
      </c>
      <c r="J86" s="295" t="s">
        <v>160</v>
      </c>
      <c r="K86" s="296" t="s">
        <v>100</v>
      </c>
      <c r="L86" s="256"/>
      <c r="M86" s="256"/>
      <c r="N86" s="297"/>
      <c r="Q86" s="319"/>
      <c r="R86" s="319"/>
    </row>
    <row r="87" spans="5:18" x14ac:dyDescent="0.3">
      <c r="E87" s="324" t="s">
        <v>137</v>
      </c>
      <c r="F87" s="325"/>
      <c r="G87" s="327">
        <f>SUM(L53:L88)-H87</f>
        <v>0</v>
      </c>
      <c r="H87" s="327">
        <f>1.98*(0)</f>
        <v>0</v>
      </c>
      <c r="J87" s="300" t="s">
        <v>160</v>
      </c>
      <c r="K87" s="290" t="s">
        <v>117</v>
      </c>
      <c r="L87" s="260"/>
      <c r="M87" s="260"/>
      <c r="N87" s="305"/>
      <c r="Q87" s="319"/>
      <c r="R87" s="319"/>
    </row>
    <row r="88" spans="5:18" ht="13.5" thickBot="1" x14ac:dyDescent="0.35">
      <c r="E88" s="328" t="s">
        <v>136</v>
      </c>
      <c r="F88" s="329"/>
      <c r="G88" s="330">
        <f>SUM(L89:L100)-H88</f>
        <v>0</v>
      </c>
      <c r="H88" s="330">
        <f>1.98*(0)</f>
        <v>0</v>
      </c>
      <c r="J88" s="298" t="s">
        <v>160</v>
      </c>
      <c r="K88" s="299" t="s">
        <v>101</v>
      </c>
      <c r="L88" s="257"/>
      <c r="M88" s="258">
        <f>SUM(L86:L88)</f>
        <v>0</v>
      </c>
      <c r="N88" s="259">
        <f>+M88*0.0185</f>
        <v>0</v>
      </c>
      <c r="Q88" s="319"/>
      <c r="R88" s="319"/>
    </row>
    <row r="89" spans="5:18" x14ac:dyDescent="0.3">
      <c r="E89" s="328"/>
      <c r="F89" s="329"/>
      <c r="G89" s="330"/>
      <c r="H89" s="330"/>
      <c r="J89" s="295" t="s">
        <v>132</v>
      </c>
      <c r="K89" s="296" t="s">
        <v>102</v>
      </c>
      <c r="L89" s="256"/>
      <c r="M89" s="279">
        <f>SUM(L89)</f>
        <v>0</v>
      </c>
      <c r="N89" s="297"/>
      <c r="Q89" s="319"/>
      <c r="R89" s="319"/>
    </row>
    <row r="90" spans="5:18" x14ac:dyDescent="0.3">
      <c r="E90" s="328"/>
      <c r="F90" s="329"/>
      <c r="G90" s="330"/>
      <c r="H90" s="330"/>
      <c r="J90" s="300" t="s">
        <v>131</v>
      </c>
      <c r="K90" s="290" t="s">
        <v>102</v>
      </c>
      <c r="L90" s="260"/>
      <c r="M90" s="261">
        <f t="shared" ref="M90:M94" si="5">SUM(L90)</f>
        <v>0</v>
      </c>
      <c r="N90" s="305"/>
      <c r="Q90" s="319"/>
      <c r="R90" s="319"/>
    </row>
    <row r="91" spans="5:18" x14ac:dyDescent="0.3">
      <c r="E91" s="328"/>
      <c r="F91" s="329"/>
      <c r="G91" s="330"/>
      <c r="H91" s="330"/>
      <c r="J91" s="300" t="s">
        <v>143</v>
      </c>
      <c r="K91" s="290" t="s">
        <v>102</v>
      </c>
      <c r="L91" s="260"/>
      <c r="M91" s="261">
        <f t="shared" si="5"/>
        <v>0</v>
      </c>
      <c r="N91" s="305"/>
      <c r="Q91" s="319"/>
      <c r="R91" s="319"/>
    </row>
    <row r="92" spans="5:18" x14ac:dyDescent="0.3">
      <c r="E92" s="328"/>
      <c r="F92" s="329"/>
      <c r="G92" s="330"/>
      <c r="H92" s="330"/>
      <c r="J92" s="300" t="s">
        <v>142</v>
      </c>
      <c r="K92" s="290" t="s">
        <v>102</v>
      </c>
      <c r="L92" s="260"/>
      <c r="M92" s="261">
        <f t="shared" si="5"/>
        <v>0</v>
      </c>
      <c r="N92" s="305"/>
      <c r="Q92" s="319"/>
      <c r="R92" s="319"/>
    </row>
    <row r="93" spans="5:18" x14ac:dyDescent="0.3">
      <c r="E93" s="328"/>
      <c r="F93" s="329"/>
      <c r="G93" s="330"/>
      <c r="H93" s="330"/>
      <c r="J93" s="300" t="s">
        <v>146</v>
      </c>
      <c r="K93" s="290" t="s">
        <v>102</v>
      </c>
      <c r="L93" s="260"/>
      <c r="M93" s="261">
        <f t="shared" si="5"/>
        <v>0</v>
      </c>
      <c r="N93" s="305"/>
      <c r="Q93" s="319"/>
      <c r="R93" s="319"/>
    </row>
    <row r="94" spans="5:18" x14ac:dyDescent="0.3">
      <c r="E94" s="331"/>
      <c r="F94" s="332"/>
      <c r="G94" s="333">
        <f>SUM(G87:G89)</f>
        <v>0</v>
      </c>
      <c r="H94" s="333">
        <f>SUM(H87:H89)</f>
        <v>0</v>
      </c>
      <c r="J94" s="300" t="s">
        <v>147</v>
      </c>
      <c r="K94" s="290" t="s">
        <v>102</v>
      </c>
      <c r="L94" s="347"/>
      <c r="M94" s="261">
        <f t="shared" si="5"/>
        <v>0</v>
      </c>
      <c r="N94" s="305"/>
      <c r="Q94" s="319"/>
      <c r="R94" s="319"/>
    </row>
    <row r="95" spans="5:18" x14ac:dyDescent="0.3">
      <c r="E95" s="331"/>
      <c r="F95" s="332"/>
      <c r="G95" s="333"/>
      <c r="H95" s="333"/>
      <c r="J95" s="300" t="s">
        <v>145</v>
      </c>
      <c r="K95" s="290" t="s">
        <v>102</v>
      </c>
      <c r="L95" s="260"/>
      <c r="M95" s="261">
        <f t="shared" ref="M95:M98" si="6">SUM(L95)</f>
        <v>0</v>
      </c>
      <c r="N95" s="305"/>
      <c r="Q95" s="319"/>
      <c r="R95" s="319"/>
    </row>
    <row r="96" spans="5:18" x14ac:dyDescent="0.3">
      <c r="E96" s="331" t="s">
        <v>138</v>
      </c>
      <c r="F96" s="334"/>
      <c r="G96" s="335"/>
      <c r="H96" s="333">
        <f>SUM(G94:H94)</f>
        <v>0</v>
      </c>
      <c r="J96" s="300" t="s">
        <v>148</v>
      </c>
      <c r="K96" s="290" t="s">
        <v>102</v>
      </c>
      <c r="L96" s="260"/>
      <c r="M96" s="261">
        <f t="shared" si="6"/>
        <v>0</v>
      </c>
      <c r="N96" s="305"/>
      <c r="Q96" s="322"/>
      <c r="R96" s="319"/>
    </row>
    <row r="97" spans="5:18" x14ac:dyDescent="0.3">
      <c r="E97" s="336" t="s">
        <v>140</v>
      </c>
      <c r="F97" s="334"/>
      <c r="G97" s="335">
        <f>SUM(N53:N88)</f>
        <v>0</v>
      </c>
      <c r="H97" s="194"/>
      <c r="J97" s="300" t="s">
        <v>150</v>
      </c>
      <c r="K97" s="290" t="s">
        <v>102</v>
      </c>
      <c r="L97" s="260"/>
      <c r="M97" s="261">
        <f t="shared" si="6"/>
        <v>0</v>
      </c>
      <c r="N97" s="305"/>
      <c r="Q97" s="316">
        <f>SUM(Q70:Q96)</f>
        <v>0</v>
      </c>
      <c r="R97" s="316">
        <f>SUM(R70:R96)*1.98</f>
        <v>0</v>
      </c>
    </row>
    <row r="98" spans="5:18" x14ac:dyDescent="0.3">
      <c r="E98" s="336" t="s">
        <v>139</v>
      </c>
      <c r="F98" s="334"/>
      <c r="G98" s="335"/>
      <c r="H98" s="195"/>
      <c r="J98" s="300" t="s">
        <v>152</v>
      </c>
      <c r="K98" s="290" t="s">
        <v>102</v>
      </c>
      <c r="L98" s="260"/>
      <c r="M98" s="261">
        <f t="shared" si="6"/>
        <v>0</v>
      </c>
      <c r="N98" s="305"/>
      <c r="Q98" s="323"/>
      <c r="R98" s="316">
        <f>SUM(Q97:R97)</f>
        <v>0</v>
      </c>
    </row>
    <row r="99" spans="5:18" x14ac:dyDescent="0.3">
      <c r="E99" s="290"/>
      <c r="F99" s="290"/>
      <c r="G99" s="194"/>
      <c r="H99" s="195"/>
      <c r="J99" s="300" t="s">
        <v>157</v>
      </c>
      <c r="K99" s="290" t="s">
        <v>102</v>
      </c>
      <c r="L99" s="317"/>
      <c r="M99" s="261">
        <f>SUM(L99)</f>
        <v>0</v>
      </c>
      <c r="N99" s="305"/>
    </row>
    <row r="100" spans="5:18" ht="13.5" thickBot="1" x14ac:dyDescent="0.35">
      <c r="E100" s="290"/>
      <c r="F100" s="290"/>
      <c r="G100" s="290"/>
      <c r="H100" s="195"/>
      <c r="J100" s="298" t="s">
        <v>161</v>
      </c>
      <c r="K100" s="299" t="s">
        <v>102</v>
      </c>
      <c r="L100" s="280"/>
      <c r="M100" s="258">
        <f>SUM(L100)</f>
        <v>0</v>
      </c>
      <c r="N100" s="259"/>
    </row>
    <row r="101" spans="5:18" x14ac:dyDescent="0.3">
      <c r="E101" s="290"/>
      <c r="F101" s="290"/>
      <c r="G101" s="290"/>
      <c r="H101" s="195"/>
      <c r="J101" s="290"/>
      <c r="K101" s="290"/>
      <c r="L101" s="290"/>
      <c r="M101" s="198"/>
    </row>
    <row r="102" spans="5:18" x14ac:dyDescent="0.3">
      <c r="E102" s="290"/>
      <c r="F102" s="290"/>
      <c r="G102" s="290"/>
      <c r="H102" s="195"/>
      <c r="J102" s="290"/>
      <c r="K102" s="290"/>
      <c r="L102" s="290"/>
      <c r="M102" s="291"/>
    </row>
    <row r="103" spans="5:18" ht="13.5" thickBot="1" x14ac:dyDescent="0.35">
      <c r="E103" s="290"/>
      <c r="F103" s="194"/>
      <c r="G103" s="290"/>
      <c r="H103" s="195"/>
      <c r="J103" s="290"/>
      <c r="K103" s="290"/>
      <c r="L103" s="290"/>
      <c r="M103" s="196">
        <f>SUM(M53:M102)</f>
        <v>0</v>
      </c>
    </row>
    <row r="104" spans="5:18" ht="13.5" thickTop="1" x14ac:dyDescent="0.3">
      <c r="E104" s="290"/>
      <c r="F104" s="194"/>
      <c r="G104" s="290"/>
      <c r="H104" s="195"/>
      <c r="J104" s="290"/>
      <c r="K104" s="290"/>
      <c r="L104" s="290"/>
      <c r="M104" s="291"/>
    </row>
    <row r="105" spans="5:18" x14ac:dyDescent="0.3">
      <c r="E105" s="290"/>
      <c r="F105" s="194"/>
      <c r="G105" s="290"/>
      <c r="H105" s="195"/>
      <c r="J105" s="290" t="s">
        <v>100</v>
      </c>
      <c r="K105" s="290"/>
      <c r="L105" s="290"/>
      <c r="M105" s="199">
        <f>+K21</f>
        <v>0</v>
      </c>
    </row>
    <row r="106" spans="5:18" x14ac:dyDescent="0.3">
      <c r="E106" s="290"/>
      <c r="F106" s="194"/>
      <c r="G106" s="290"/>
      <c r="H106" s="195"/>
      <c r="J106" s="290" t="s">
        <v>117</v>
      </c>
      <c r="K106" s="290"/>
      <c r="L106" s="290"/>
      <c r="M106" s="199">
        <f>+K35</f>
        <v>0</v>
      </c>
    </row>
    <row r="107" spans="5:18" x14ac:dyDescent="0.3">
      <c r="E107" s="290"/>
      <c r="F107" s="194"/>
      <c r="G107" s="290"/>
      <c r="H107" s="195"/>
      <c r="J107" s="290" t="s">
        <v>103</v>
      </c>
      <c r="K107" s="290"/>
      <c r="L107" s="290"/>
      <c r="M107" s="199">
        <f>+K22</f>
        <v>0</v>
      </c>
    </row>
    <row r="108" spans="5:18" x14ac:dyDescent="0.3">
      <c r="E108" s="290"/>
      <c r="F108" s="194"/>
      <c r="G108" s="290"/>
      <c r="H108" s="195"/>
      <c r="J108" s="290" t="s">
        <v>102</v>
      </c>
      <c r="K108" s="290"/>
      <c r="L108" s="290"/>
      <c r="M108" s="199">
        <f>+K24</f>
        <v>0</v>
      </c>
    </row>
    <row r="109" spans="5:18" x14ac:dyDescent="0.3">
      <c r="E109" s="290"/>
      <c r="F109" s="194"/>
      <c r="G109" s="290"/>
      <c r="H109" s="195"/>
      <c r="J109" s="290"/>
      <c r="K109" s="290"/>
      <c r="L109" s="290"/>
      <c r="M109" s="293"/>
    </row>
    <row r="110" spans="5:18" ht="13.5" thickBot="1" x14ac:dyDescent="0.35">
      <c r="E110" s="290"/>
      <c r="F110" s="290"/>
      <c r="G110" s="290"/>
      <c r="H110" s="195"/>
      <c r="J110" s="290"/>
      <c r="K110" s="290"/>
      <c r="L110" s="290"/>
      <c r="M110" s="200">
        <f>SUM(M105:M109)</f>
        <v>0</v>
      </c>
    </row>
    <row r="111" spans="5:18" ht="13.5" thickTop="1" x14ac:dyDescent="0.3">
      <c r="E111" s="290"/>
      <c r="F111" s="290"/>
      <c r="G111" s="290"/>
      <c r="H111" s="195"/>
      <c r="J111" s="290"/>
      <c r="K111" s="290"/>
      <c r="L111" s="290"/>
      <c r="M111" s="291"/>
    </row>
    <row r="112" spans="5:18" x14ac:dyDescent="0.3">
      <c r="E112" s="290"/>
      <c r="F112" s="290"/>
      <c r="G112" s="290"/>
      <c r="H112" s="197"/>
      <c r="J112" s="290" t="s">
        <v>104</v>
      </c>
      <c r="K112" s="290"/>
      <c r="L112" s="290"/>
      <c r="M112" s="197">
        <f>+M103-M110</f>
        <v>0</v>
      </c>
    </row>
    <row r="120" spans="12:12" x14ac:dyDescent="0.3">
      <c r="L120" s="1" t="s">
        <v>50</v>
      </c>
    </row>
  </sheetData>
  <mergeCells count="67"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11:E11"/>
    <mergeCell ref="D10:E10"/>
    <mergeCell ref="D8:E8"/>
    <mergeCell ref="F9:G9"/>
    <mergeCell ref="C9:E9"/>
    <mergeCell ref="I10:J10"/>
    <mergeCell ref="I11:J11"/>
    <mergeCell ref="E25:G25"/>
    <mergeCell ref="E22:G22"/>
    <mergeCell ref="A20:C20"/>
    <mergeCell ref="I12:J12"/>
    <mergeCell ref="D12:E12"/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</mergeCells>
  <pageMargins left="0.47244094488188981" right="0.70866141732283472" top="0.74803149606299213" bottom="0.51181102362204722" header="0.31496062992125984" footer="0.31496062992125984"/>
  <pageSetup scale="6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12"/>
  <sheetViews>
    <sheetView topLeftCell="A32" zoomScaleNormal="100" workbookViewId="0">
      <selection activeCell="B49" sqref="B4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9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93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3"/>
      <c r="J8" s="374"/>
      <c r="K8" s="158" t="s">
        <v>94</v>
      </c>
      <c r="L8" s="358" t="s">
        <v>95</v>
      </c>
      <c r="M8" s="360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5">
        <v>40100</v>
      </c>
      <c r="D9" s="377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359"/>
      <c r="M9" s="361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78"/>
      <c r="E10" s="379"/>
      <c r="F10" s="252"/>
      <c r="G10" s="252"/>
      <c r="H10" s="252"/>
      <c r="I10" s="378"/>
      <c r="J10" s="379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06"/>
      <c r="E11" s="407"/>
      <c r="F11" s="192"/>
      <c r="G11" s="192"/>
      <c r="H11" s="75"/>
      <c r="I11" s="380"/>
      <c r="J11" s="381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3"/>
      <c r="C12" s="282"/>
      <c r="D12" s="388"/>
      <c r="E12" s="389"/>
      <c r="F12" s="282"/>
      <c r="G12" s="282"/>
      <c r="H12" s="282"/>
      <c r="I12" s="388"/>
      <c r="J12" s="389"/>
      <c r="K12" s="281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67">
        <f t="shared" ref="D13:E13" si="0">SUM(D10:D12)</f>
        <v>0</v>
      </c>
      <c r="E13" s="368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67">
        <f t="shared" ref="I13" si="1">SUM(I10:I12)</f>
        <v>0</v>
      </c>
      <c r="J13" s="368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-M67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65">
        <v>40200</v>
      </c>
      <c r="D17" s="413"/>
      <c r="E17" s="366"/>
      <c r="F17" s="365">
        <v>40300</v>
      </c>
      <c r="G17" s="366"/>
      <c r="H17" s="22">
        <v>40500</v>
      </c>
      <c r="I17" s="365">
        <v>40600</v>
      </c>
      <c r="J17" s="366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-M70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19" ht="13.5" thickBot="1" x14ac:dyDescent="0.35">
      <c r="A20" s="362" t="s">
        <v>22</v>
      </c>
      <c r="B20" s="363"/>
      <c r="C20" s="364"/>
      <c r="D20" s="26"/>
      <c r="E20" s="362" t="s">
        <v>53</v>
      </c>
      <c r="F20" s="363"/>
      <c r="G20" s="363"/>
      <c r="H20" s="364"/>
      <c r="J20" s="362" t="s">
        <v>51</v>
      </c>
      <c r="K20" s="363"/>
      <c r="L20" s="364"/>
      <c r="M20" s="2"/>
      <c r="N20" s="4"/>
      <c r="O20" s="2"/>
      <c r="R20" s="204">
        <f>-M78</f>
        <v>0</v>
      </c>
      <c r="S20" s="2"/>
    </row>
    <row r="21" spans="1:19" x14ac:dyDescent="0.3">
      <c r="A21" s="27">
        <v>100</v>
      </c>
      <c r="B21" s="285"/>
      <c r="C21" s="92">
        <f t="shared" ref="C21:C27" si="2">A21*B21</f>
        <v>0</v>
      </c>
      <c r="D21" s="28"/>
      <c r="E21" s="385"/>
      <c r="F21" s="386"/>
      <c r="G21" s="387"/>
      <c r="H21" s="55"/>
      <c r="I21" s="26"/>
      <c r="J21" s="29" t="s">
        <v>55</v>
      </c>
      <c r="K21" s="286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4"/>
      <c r="C22" s="92">
        <f t="shared" si="2"/>
        <v>0</v>
      </c>
      <c r="D22" s="28"/>
      <c r="E22" s="385"/>
      <c r="F22" s="386"/>
      <c r="G22" s="387"/>
      <c r="H22" s="55"/>
      <c r="I22" s="30"/>
      <c r="J22" s="29" t="s">
        <v>56</v>
      </c>
      <c r="K22" s="286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4"/>
      <c r="C23" s="92">
        <f t="shared" si="2"/>
        <v>0</v>
      </c>
      <c r="D23" s="28"/>
      <c r="E23" s="385"/>
      <c r="F23" s="386"/>
      <c r="G23" s="387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5"/>
      <c r="C24" s="92">
        <f t="shared" si="2"/>
        <v>0</v>
      </c>
      <c r="D24" s="28"/>
      <c r="E24" s="382"/>
      <c r="F24" s="383"/>
      <c r="G24" s="384"/>
      <c r="H24" s="76"/>
      <c r="I24" s="30"/>
      <c r="J24" s="43" t="s">
        <v>21</v>
      </c>
      <c r="K24" s="287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5"/>
      <c r="C25" s="92">
        <f t="shared" si="2"/>
        <v>0</v>
      </c>
      <c r="D25" s="28"/>
      <c r="E25" s="382"/>
      <c r="F25" s="383"/>
      <c r="G25" s="38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5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5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362" t="s">
        <v>54</v>
      </c>
      <c r="F28" s="363"/>
      <c r="G28" s="363"/>
      <c r="H28" s="364"/>
      <c r="I28" s="37"/>
      <c r="J28" s="32" t="s">
        <v>97</v>
      </c>
      <c r="K28" s="288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2"/>
      <c r="F29" s="383"/>
      <c r="G29" s="384"/>
      <c r="H29" s="76"/>
      <c r="I29" s="26"/>
      <c r="J29" s="40" t="s">
        <v>33</v>
      </c>
      <c r="K29" s="282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2"/>
      <c r="F30" s="383"/>
      <c r="G30" s="38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14" t="s">
        <v>23</v>
      </c>
      <c r="B31" s="415"/>
      <c r="C31" s="416"/>
      <c r="D31" s="44"/>
      <c r="E31" s="382"/>
      <c r="F31" s="383"/>
      <c r="G31" s="38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2"/>
      <c r="F32" s="383"/>
      <c r="G32" s="38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2"/>
      <c r="F33" s="383"/>
      <c r="G33" s="384"/>
      <c r="H33" s="76"/>
      <c r="I33" s="30"/>
      <c r="J33" s="167" t="s">
        <v>52</v>
      </c>
      <c r="K33" s="168"/>
      <c r="L33" s="169"/>
      <c r="M33" s="25"/>
      <c r="N33" s="411" t="s">
        <v>60</v>
      </c>
      <c r="O33" s="411"/>
      <c r="P33" s="411"/>
      <c r="Q33" s="411"/>
      <c r="R33" s="411"/>
      <c r="S33" s="411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0"/>
      <c r="O34" s="410"/>
      <c r="P34" s="410"/>
      <c r="Q34" s="410"/>
      <c r="R34" s="410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0"/>
      <c r="O35" s="410"/>
      <c r="P35" s="410"/>
      <c r="Q35" s="410"/>
      <c r="R35" s="410"/>
      <c r="S35" s="76"/>
    </row>
    <row r="36" spans="1:21" x14ac:dyDescent="0.3">
      <c r="A36" s="43"/>
      <c r="B36" s="55"/>
      <c r="C36" s="97"/>
      <c r="D36" s="3"/>
      <c r="E36" s="362" t="s">
        <v>58</v>
      </c>
      <c r="F36" s="363"/>
      <c r="G36" s="363"/>
      <c r="H36" s="364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0"/>
      <c r="O36" s="410"/>
      <c r="P36" s="410"/>
      <c r="Q36" s="410"/>
      <c r="R36" s="410"/>
      <c r="S36" s="76"/>
    </row>
    <row r="37" spans="1:21" x14ac:dyDescent="0.3">
      <c r="A37" s="2"/>
      <c r="B37" s="2"/>
      <c r="C37" s="2"/>
      <c r="E37" s="385" t="s">
        <v>134</v>
      </c>
      <c r="F37" s="386"/>
      <c r="G37" s="387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0"/>
      <c r="O37" s="410"/>
      <c r="P37" s="410"/>
      <c r="Q37" s="410"/>
      <c r="R37" s="410"/>
      <c r="S37" s="76"/>
    </row>
    <row r="38" spans="1:21" x14ac:dyDescent="0.3">
      <c r="A38" s="412" t="s">
        <v>39</v>
      </c>
      <c r="B38" s="412"/>
      <c r="C38" s="2"/>
      <c r="D38" s="2"/>
      <c r="E38" s="390"/>
      <c r="F38" s="391"/>
      <c r="G38" s="392"/>
      <c r="H38" s="74"/>
      <c r="I38" s="30"/>
      <c r="J38" s="43" t="s">
        <v>46</v>
      </c>
      <c r="K38" s="52"/>
      <c r="L38" s="89">
        <f t="shared" si="4"/>
        <v>0</v>
      </c>
      <c r="M38" s="56"/>
      <c r="N38" s="410"/>
      <c r="O38" s="410"/>
      <c r="P38" s="410"/>
      <c r="Q38" s="410"/>
      <c r="R38" s="410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0"/>
      <c r="F39" s="391"/>
      <c r="G39" s="392"/>
      <c r="H39" s="74"/>
      <c r="I39" s="30"/>
      <c r="J39" s="43" t="s">
        <v>47</v>
      </c>
      <c r="K39" s="289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0"/>
      <c r="F40" s="391"/>
      <c r="G40" s="392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0"/>
      <c r="F41" s="391"/>
      <c r="G41" s="392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1" t="s">
        <v>61</v>
      </c>
      <c r="O41" s="411"/>
      <c r="P41" s="411"/>
      <c r="Q41" s="411"/>
      <c r="R41" s="411"/>
      <c r="S41" s="411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0"/>
      <c r="O42" s="410"/>
      <c r="P42" s="410"/>
      <c r="Q42" s="410"/>
      <c r="R42" s="410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0"/>
      <c r="O43" s="410"/>
      <c r="P43" s="410"/>
      <c r="Q43" s="410"/>
      <c r="R43" s="410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0"/>
      <c r="O44" s="410"/>
      <c r="P44" s="410"/>
      <c r="Q44" s="410"/>
      <c r="R44" s="410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0"/>
      <c r="O45" s="410"/>
      <c r="P45" s="410"/>
      <c r="Q45" s="410"/>
      <c r="R45" s="410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0"/>
      <c r="O46" s="410"/>
      <c r="P46" s="410"/>
      <c r="Q46" s="410"/>
      <c r="R46" s="410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67"/>
      <c r="L48" s="26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7"/>
      <c r="K49" s="267"/>
      <c r="L49" s="26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57">
        <f>+J51</f>
        <v>0</v>
      </c>
      <c r="F51" s="357"/>
      <c r="G51" s="357"/>
      <c r="H51" s="357"/>
      <c r="J51" s="357">
        <f>+J3</f>
        <v>0</v>
      </c>
      <c r="K51" s="357"/>
      <c r="L51" s="357"/>
      <c r="M51" s="357"/>
      <c r="S51" s="69"/>
    </row>
    <row r="52" spans="1:19" ht="13.5" thickBot="1" x14ac:dyDescent="0.35">
      <c r="A52" s="7"/>
      <c r="E52" s="290"/>
      <c r="F52" s="290"/>
      <c r="G52" s="290"/>
      <c r="H52" s="291"/>
      <c r="J52" s="292" t="s">
        <v>105</v>
      </c>
      <c r="K52" s="290"/>
      <c r="L52" s="290"/>
      <c r="M52" s="291"/>
      <c r="N52" s="294"/>
      <c r="S52" s="69"/>
    </row>
    <row r="53" spans="1:19" x14ac:dyDescent="0.3">
      <c r="A53" s="70"/>
      <c r="E53" s="290"/>
      <c r="F53" s="290"/>
      <c r="G53" s="194"/>
      <c r="H53" s="194"/>
      <c r="J53" s="295" t="s">
        <v>132</v>
      </c>
      <c r="K53" s="296" t="s">
        <v>100</v>
      </c>
      <c r="L53" s="256"/>
      <c r="M53" s="256"/>
      <c r="N53" s="297"/>
      <c r="S53" s="69"/>
    </row>
    <row r="54" spans="1:19" x14ac:dyDescent="0.3">
      <c r="A54" s="70"/>
      <c r="E54" s="290"/>
      <c r="F54" s="290"/>
      <c r="G54" s="194"/>
      <c r="H54" s="194"/>
      <c r="J54" s="300" t="s">
        <v>132</v>
      </c>
      <c r="K54" s="290" t="s">
        <v>117</v>
      </c>
      <c r="L54" s="260"/>
      <c r="M54" s="260"/>
      <c r="N54" s="305"/>
      <c r="S54" s="69"/>
    </row>
    <row r="55" spans="1:19" ht="13.5" thickBot="1" x14ac:dyDescent="0.35">
      <c r="A55" s="70"/>
      <c r="E55" s="290"/>
      <c r="F55" s="290"/>
      <c r="G55" s="194"/>
      <c r="H55" s="195"/>
      <c r="J55" s="298" t="s">
        <v>132</v>
      </c>
      <c r="K55" s="299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0"/>
      <c r="F56" s="290"/>
      <c r="G56" s="194"/>
      <c r="H56" s="194"/>
      <c r="J56" s="295" t="s">
        <v>128</v>
      </c>
      <c r="K56" s="296" t="s">
        <v>100</v>
      </c>
      <c r="L56" s="306"/>
      <c r="M56" s="306"/>
      <c r="N56" s="297"/>
      <c r="R56" s="309"/>
      <c r="S56" s="69"/>
    </row>
    <row r="57" spans="1:19" x14ac:dyDescent="0.3">
      <c r="A57" s="7"/>
      <c r="E57" s="290"/>
      <c r="F57" s="290"/>
      <c r="G57" s="194"/>
      <c r="H57" s="195"/>
      <c r="I57" s="7"/>
      <c r="J57" s="300" t="s">
        <v>128</v>
      </c>
      <c r="K57" s="290" t="s">
        <v>117</v>
      </c>
      <c r="L57" s="347"/>
      <c r="M57" s="349"/>
      <c r="N57" s="262"/>
      <c r="R57" s="309"/>
      <c r="S57" s="69"/>
    </row>
    <row r="58" spans="1:19" ht="13.5" thickBot="1" x14ac:dyDescent="0.35">
      <c r="E58" s="290"/>
      <c r="F58" s="290"/>
      <c r="G58" s="194"/>
      <c r="H58" s="194"/>
      <c r="I58" s="7"/>
      <c r="J58" s="298" t="s">
        <v>128</v>
      </c>
      <c r="K58" s="299" t="s">
        <v>101</v>
      </c>
      <c r="L58" s="268"/>
      <c r="M58" s="350">
        <f>SUM(L56:L58)</f>
        <v>0</v>
      </c>
      <c r="N58" s="259">
        <f>+M58*0.0185</f>
        <v>0</v>
      </c>
      <c r="R58" s="309"/>
      <c r="S58" s="69"/>
    </row>
    <row r="59" spans="1:19" x14ac:dyDescent="0.3">
      <c r="E59" s="290"/>
      <c r="F59" s="290"/>
      <c r="G59" s="194"/>
      <c r="H59" s="195"/>
      <c r="J59" s="295" t="s">
        <v>143</v>
      </c>
      <c r="K59" s="296" t="s">
        <v>100</v>
      </c>
      <c r="L59" s="306"/>
      <c r="M59" s="306"/>
      <c r="N59" s="297"/>
      <c r="R59" s="309"/>
    </row>
    <row r="60" spans="1:19" x14ac:dyDescent="0.3">
      <c r="E60" s="290"/>
      <c r="F60" s="290"/>
      <c r="G60" s="290"/>
      <c r="H60" s="290"/>
      <c r="J60" s="300" t="s">
        <v>143</v>
      </c>
      <c r="K60" s="290" t="s">
        <v>117</v>
      </c>
      <c r="L60" s="347"/>
      <c r="M60" s="347"/>
      <c r="N60" s="305"/>
      <c r="R60" s="309"/>
    </row>
    <row r="61" spans="1:19" ht="13.5" thickBot="1" x14ac:dyDescent="0.35">
      <c r="E61" s="290"/>
      <c r="F61" s="290"/>
      <c r="G61" s="194"/>
      <c r="H61" s="195"/>
      <c r="J61" s="298" t="s">
        <v>143</v>
      </c>
      <c r="K61" s="299" t="s">
        <v>101</v>
      </c>
      <c r="L61" s="268"/>
      <c r="M61" s="350">
        <f>SUM(L59:L61)</f>
        <v>0</v>
      </c>
      <c r="N61" s="259">
        <f>+M61*0.0185</f>
        <v>0</v>
      </c>
      <c r="R61" s="309"/>
      <c r="S61" s="57" t="s">
        <v>37</v>
      </c>
    </row>
    <row r="62" spans="1:19" x14ac:dyDescent="0.3">
      <c r="E62" s="290"/>
      <c r="F62" s="290"/>
      <c r="G62" s="194"/>
      <c r="H62" s="194"/>
      <c r="J62" s="295" t="s">
        <v>141</v>
      </c>
      <c r="K62" s="296" t="s">
        <v>100</v>
      </c>
      <c r="L62" s="306"/>
      <c r="M62" s="306"/>
      <c r="N62" s="297"/>
      <c r="R62" s="309"/>
    </row>
    <row r="63" spans="1:19" x14ac:dyDescent="0.3">
      <c r="E63" s="290"/>
      <c r="F63" s="290"/>
      <c r="G63" s="194"/>
      <c r="H63" s="195"/>
      <c r="J63" s="300" t="s">
        <v>141</v>
      </c>
      <c r="K63" s="290" t="s">
        <v>117</v>
      </c>
      <c r="L63" s="347"/>
      <c r="M63" s="347"/>
      <c r="N63" s="305"/>
      <c r="R63" s="309"/>
    </row>
    <row r="64" spans="1:19" ht="13.5" thickBot="1" x14ac:dyDescent="0.35">
      <c r="E64" s="290"/>
      <c r="F64" s="290"/>
      <c r="G64" s="194"/>
      <c r="H64" s="194"/>
      <c r="J64" s="298" t="s">
        <v>141</v>
      </c>
      <c r="K64" s="299" t="s">
        <v>101</v>
      </c>
      <c r="L64" s="268"/>
      <c r="M64" s="350">
        <f>SUM(L62:L64)</f>
        <v>0</v>
      </c>
      <c r="N64" s="259">
        <f>+M64*0.0185</f>
        <v>0</v>
      </c>
      <c r="R64" s="309"/>
    </row>
    <row r="65" spans="2:18" x14ac:dyDescent="0.3">
      <c r="E65" s="290"/>
      <c r="F65" s="290"/>
      <c r="G65" s="194"/>
      <c r="H65" s="195"/>
      <c r="J65" s="295" t="s">
        <v>146</v>
      </c>
      <c r="K65" s="296" t="s">
        <v>100</v>
      </c>
      <c r="L65" s="306"/>
      <c r="M65" s="306"/>
      <c r="N65" s="297"/>
      <c r="R65" s="309"/>
    </row>
    <row r="66" spans="2:18" x14ac:dyDescent="0.3">
      <c r="E66" s="290"/>
      <c r="F66" s="290"/>
      <c r="G66" s="194"/>
      <c r="H66" s="194"/>
      <c r="J66" s="300" t="s">
        <v>146</v>
      </c>
      <c r="K66" s="290" t="s">
        <v>117</v>
      </c>
      <c r="L66" s="347"/>
      <c r="M66" s="347"/>
      <c r="N66" s="305"/>
      <c r="R66" s="309"/>
    </row>
    <row r="67" spans="2:18" ht="13.5" thickBot="1" x14ac:dyDescent="0.35">
      <c r="B67" s="71"/>
      <c r="E67" s="290"/>
      <c r="F67" s="290"/>
      <c r="G67" s="194"/>
      <c r="H67" s="195"/>
      <c r="J67" s="298" t="s">
        <v>146</v>
      </c>
      <c r="K67" s="299" t="s">
        <v>101</v>
      </c>
      <c r="L67" s="268"/>
      <c r="M67" s="350">
        <f>SUM(L65:L67)</f>
        <v>0</v>
      </c>
      <c r="N67" s="259">
        <f>+M67*0.0185</f>
        <v>0</v>
      </c>
      <c r="R67" s="309"/>
    </row>
    <row r="68" spans="2:18" x14ac:dyDescent="0.3">
      <c r="E68" s="290"/>
      <c r="F68" s="290"/>
      <c r="G68" s="194"/>
      <c r="H68" s="194"/>
      <c r="J68" s="295" t="s">
        <v>149</v>
      </c>
      <c r="K68" s="296" t="s">
        <v>100</v>
      </c>
      <c r="L68" s="306"/>
      <c r="M68" s="306"/>
      <c r="N68" s="297"/>
      <c r="R68" s="309"/>
    </row>
    <row r="69" spans="2:18" x14ac:dyDescent="0.3">
      <c r="E69" s="290"/>
      <c r="F69" s="290"/>
      <c r="G69" s="194"/>
      <c r="H69" s="195"/>
      <c r="J69" s="300" t="s">
        <v>149</v>
      </c>
      <c r="K69" s="290" t="s">
        <v>117</v>
      </c>
      <c r="L69" s="347"/>
      <c r="M69" s="347"/>
      <c r="N69" s="305"/>
      <c r="Q69" s="57" t="s">
        <v>135</v>
      </c>
      <c r="R69" s="57" t="s">
        <v>29</v>
      </c>
    </row>
    <row r="70" spans="2:18" ht="13.5" thickBot="1" x14ac:dyDescent="0.35">
      <c r="E70" s="290"/>
      <c r="F70" s="290"/>
      <c r="G70" s="194"/>
      <c r="H70" s="195"/>
      <c r="J70" s="298" t="s">
        <v>149</v>
      </c>
      <c r="K70" s="299" t="s">
        <v>101</v>
      </c>
      <c r="L70" s="268"/>
      <c r="M70" s="350">
        <f>SUM(L68:L70)</f>
        <v>0</v>
      </c>
      <c r="N70" s="259">
        <f>+M70*0.0185</f>
        <v>0</v>
      </c>
      <c r="Q70" s="319"/>
      <c r="R70" s="319"/>
    </row>
    <row r="71" spans="2:18" x14ac:dyDescent="0.3">
      <c r="E71" s="290"/>
      <c r="F71" s="290"/>
      <c r="G71" s="194"/>
      <c r="H71" s="195"/>
      <c r="J71" s="295" t="s">
        <v>145</v>
      </c>
      <c r="K71" s="296" t="s">
        <v>100</v>
      </c>
      <c r="L71" s="347"/>
      <c r="M71" s="349"/>
      <c r="N71" s="262"/>
      <c r="Q71" s="319"/>
      <c r="R71" s="319"/>
    </row>
    <row r="72" spans="2:18" x14ac:dyDescent="0.3">
      <c r="E72" s="290"/>
      <c r="F72" s="290"/>
      <c r="G72" s="194"/>
      <c r="H72" s="195"/>
      <c r="J72" s="300" t="s">
        <v>145</v>
      </c>
      <c r="K72" s="290" t="s">
        <v>117</v>
      </c>
      <c r="L72" s="347"/>
      <c r="M72" s="349"/>
      <c r="N72" s="262"/>
      <c r="Q72" s="319"/>
      <c r="R72" s="319"/>
    </row>
    <row r="73" spans="2:18" ht="13.5" thickBot="1" x14ac:dyDescent="0.35">
      <c r="E73" s="290"/>
      <c r="F73" s="290"/>
      <c r="G73" s="194"/>
      <c r="H73" s="195"/>
      <c r="J73" s="298" t="s">
        <v>145</v>
      </c>
      <c r="K73" s="299" t="s">
        <v>101</v>
      </c>
      <c r="L73" s="347"/>
      <c r="M73" s="350">
        <f>SUM(L71:L73)</f>
        <v>0</v>
      </c>
      <c r="N73" s="259">
        <f>+M73*0.0185</f>
        <v>0</v>
      </c>
      <c r="Q73" s="319"/>
      <c r="R73" s="319"/>
    </row>
    <row r="74" spans="2:18" x14ac:dyDescent="0.3">
      <c r="E74" s="290"/>
      <c r="F74" s="290"/>
      <c r="G74" s="194"/>
      <c r="H74" s="195"/>
      <c r="J74" s="301" t="s">
        <v>144</v>
      </c>
      <c r="K74" s="302" t="s">
        <v>100</v>
      </c>
      <c r="L74" s="306"/>
      <c r="M74" s="306"/>
      <c r="N74" s="297"/>
      <c r="Q74" s="319"/>
      <c r="R74" s="319"/>
    </row>
    <row r="75" spans="2:18" x14ac:dyDescent="0.3">
      <c r="E75" s="290"/>
      <c r="F75" s="290"/>
      <c r="G75" s="194"/>
      <c r="H75" s="195"/>
      <c r="J75" s="300" t="s">
        <v>144</v>
      </c>
      <c r="K75" s="290" t="s">
        <v>117</v>
      </c>
      <c r="L75" s="347"/>
      <c r="M75" s="347"/>
      <c r="N75" s="305"/>
      <c r="Q75" s="319"/>
      <c r="R75" s="319"/>
    </row>
    <row r="76" spans="2:18" ht="13.5" thickBot="1" x14ac:dyDescent="0.35">
      <c r="E76" s="290"/>
      <c r="F76" s="290"/>
      <c r="G76" s="194"/>
      <c r="H76" s="195"/>
      <c r="J76" s="303" t="s">
        <v>144</v>
      </c>
      <c r="K76" s="304" t="s">
        <v>101</v>
      </c>
      <c r="L76" s="268"/>
      <c r="M76" s="350">
        <f>SUM(L74:L76)</f>
        <v>0</v>
      </c>
      <c r="N76" s="259">
        <f>+M76*0.0185</f>
        <v>0</v>
      </c>
      <c r="Q76" s="319"/>
      <c r="R76" s="319"/>
    </row>
    <row r="77" spans="2:18" x14ac:dyDescent="0.3">
      <c r="E77" s="290"/>
      <c r="F77" s="290"/>
      <c r="G77" s="194"/>
      <c r="H77" s="195"/>
      <c r="J77" s="295" t="s">
        <v>150</v>
      </c>
      <c r="K77" s="296" t="s">
        <v>100</v>
      </c>
      <c r="L77" s="306"/>
      <c r="M77" s="306"/>
      <c r="N77" s="297"/>
      <c r="Q77" s="319"/>
      <c r="R77" s="319"/>
    </row>
    <row r="78" spans="2:18" x14ac:dyDescent="0.3">
      <c r="E78" s="290"/>
      <c r="F78" s="290"/>
      <c r="G78" s="194"/>
      <c r="H78" s="195"/>
      <c r="J78" s="300" t="s">
        <v>150</v>
      </c>
      <c r="K78" s="290" t="s">
        <v>117</v>
      </c>
      <c r="L78" s="347"/>
      <c r="M78" s="347"/>
      <c r="N78" s="305"/>
      <c r="Q78" s="319"/>
      <c r="R78" s="319"/>
    </row>
    <row r="79" spans="2:18" ht="13.5" thickBot="1" x14ac:dyDescent="0.35">
      <c r="E79" s="290"/>
      <c r="F79" s="290"/>
      <c r="G79" s="194"/>
      <c r="H79" s="195"/>
      <c r="J79" s="298" t="s">
        <v>150</v>
      </c>
      <c r="K79" s="299" t="s">
        <v>101</v>
      </c>
      <c r="L79" s="268"/>
      <c r="M79" s="350">
        <f>SUM(L77:L79)</f>
        <v>0</v>
      </c>
      <c r="N79" s="259">
        <f>+M79*0.0185</f>
        <v>0</v>
      </c>
      <c r="Q79" s="319"/>
      <c r="R79" s="319"/>
    </row>
    <row r="80" spans="2:18" x14ac:dyDescent="0.3">
      <c r="E80" s="290"/>
      <c r="F80" s="290"/>
      <c r="G80" s="194"/>
      <c r="H80" s="195"/>
      <c r="J80" s="295" t="s">
        <v>151</v>
      </c>
      <c r="K80" s="296" t="s">
        <v>100</v>
      </c>
      <c r="L80" s="306"/>
      <c r="M80" s="306"/>
      <c r="N80" s="297"/>
      <c r="Q80" s="319"/>
      <c r="R80" s="319"/>
    </row>
    <row r="81" spans="5:18" x14ac:dyDescent="0.3">
      <c r="E81" s="290"/>
      <c r="F81" s="290"/>
      <c r="G81" s="194"/>
      <c r="H81" s="195"/>
      <c r="J81" s="300" t="s">
        <v>151</v>
      </c>
      <c r="K81" s="290" t="s">
        <v>117</v>
      </c>
      <c r="L81" s="347"/>
      <c r="M81" s="347"/>
      <c r="N81" s="305"/>
      <c r="Q81" s="319"/>
      <c r="R81" s="319"/>
    </row>
    <row r="82" spans="5:18" ht="13.5" thickBot="1" x14ac:dyDescent="0.35">
      <c r="E82" s="290"/>
      <c r="F82" s="290"/>
      <c r="G82" s="194"/>
      <c r="H82" s="195"/>
      <c r="J82" s="298" t="s">
        <v>151</v>
      </c>
      <c r="K82" s="299" t="s">
        <v>101</v>
      </c>
      <c r="L82" s="268"/>
      <c r="M82" s="350">
        <f>SUM(L80:L82)</f>
        <v>0</v>
      </c>
      <c r="N82" s="259">
        <f>+M82*0.0185</f>
        <v>0</v>
      </c>
      <c r="Q82" s="319"/>
      <c r="R82" s="319"/>
    </row>
    <row r="83" spans="5:18" x14ac:dyDescent="0.3">
      <c r="E83" s="290"/>
      <c r="F83" s="290"/>
      <c r="G83" s="194"/>
      <c r="H83" s="195"/>
      <c r="J83" s="295" t="s">
        <v>154</v>
      </c>
      <c r="K83" s="296" t="s">
        <v>100</v>
      </c>
      <c r="L83" s="306"/>
      <c r="M83" s="306"/>
      <c r="N83" s="297"/>
      <c r="Q83" s="319"/>
      <c r="R83" s="319"/>
    </row>
    <row r="84" spans="5:18" x14ac:dyDescent="0.3">
      <c r="E84" s="290"/>
      <c r="F84" s="290"/>
      <c r="G84" s="194"/>
      <c r="H84" s="195"/>
      <c r="J84" s="300" t="s">
        <v>154</v>
      </c>
      <c r="K84" s="290" t="s">
        <v>117</v>
      </c>
      <c r="L84" s="347"/>
      <c r="M84" s="347"/>
      <c r="N84" s="305"/>
      <c r="Q84" s="319"/>
      <c r="R84" s="319"/>
    </row>
    <row r="85" spans="5:18" ht="13.5" thickBot="1" x14ac:dyDescent="0.35">
      <c r="E85" s="290"/>
      <c r="F85" s="290"/>
      <c r="G85" s="194"/>
      <c r="H85" s="195"/>
      <c r="J85" s="298" t="s">
        <v>154</v>
      </c>
      <c r="K85" s="299" t="s">
        <v>101</v>
      </c>
      <c r="L85" s="268"/>
      <c r="M85" s="350">
        <f>SUM(L83:L85)</f>
        <v>0</v>
      </c>
      <c r="N85" s="259">
        <f>+M85*0.0185</f>
        <v>0</v>
      </c>
      <c r="Q85" s="319"/>
      <c r="R85" s="319"/>
    </row>
    <row r="86" spans="5:18" x14ac:dyDescent="0.3">
      <c r="E86" s="324"/>
      <c r="F86" s="325"/>
      <c r="G86" s="326" t="s">
        <v>135</v>
      </c>
      <c r="H86" s="326" t="s">
        <v>29</v>
      </c>
      <c r="J86" s="295" t="s">
        <v>155</v>
      </c>
      <c r="K86" s="296" t="s">
        <v>100</v>
      </c>
      <c r="L86" s="306"/>
      <c r="M86" s="306"/>
      <c r="N86" s="297"/>
      <c r="Q86" s="319"/>
      <c r="R86" s="319"/>
    </row>
    <row r="87" spans="5:18" x14ac:dyDescent="0.3">
      <c r="E87" s="324" t="s">
        <v>137</v>
      </c>
      <c r="F87" s="325"/>
      <c r="G87" s="327">
        <f>SUM(L53:L88)-H87</f>
        <v>0</v>
      </c>
      <c r="H87" s="327">
        <f>1.98*(0)</f>
        <v>0</v>
      </c>
      <c r="J87" s="300" t="s">
        <v>155</v>
      </c>
      <c r="K87" s="290" t="s">
        <v>117</v>
      </c>
      <c r="L87" s="347"/>
      <c r="M87" s="347"/>
      <c r="N87" s="305"/>
      <c r="Q87" s="319"/>
      <c r="R87" s="319"/>
    </row>
    <row r="88" spans="5:18" ht="13.5" thickBot="1" x14ac:dyDescent="0.35">
      <c r="E88" s="328" t="s">
        <v>136</v>
      </c>
      <c r="F88" s="329"/>
      <c r="G88" s="330">
        <f>SUM(L89:L100)-H88</f>
        <v>0</v>
      </c>
      <c r="H88" s="330">
        <f>1.98*(0)</f>
        <v>0</v>
      </c>
      <c r="J88" s="298" t="s">
        <v>155</v>
      </c>
      <c r="K88" s="299" t="s">
        <v>101</v>
      </c>
      <c r="L88" s="268"/>
      <c r="M88" s="350">
        <f>SUM(L86:L88)</f>
        <v>0</v>
      </c>
      <c r="N88" s="259">
        <f>+M88*0.0185</f>
        <v>0</v>
      </c>
      <c r="Q88" s="319"/>
      <c r="R88" s="319"/>
    </row>
    <row r="89" spans="5:18" x14ac:dyDescent="0.3">
      <c r="E89" s="328"/>
      <c r="F89" s="329"/>
      <c r="G89" s="330"/>
      <c r="H89" s="330"/>
      <c r="J89" s="295" t="s">
        <v>132</v>
      </c>
      <c r="K89" s="296" t="s">
        <v>102</v>
      </c>
      <c r="L89" s="306"/>
      <c r="M89" s="354">
        <f>SUM(L89)</f>
        <v>0</v>
      </c>
      <c r="N89" s="297"/>
      <c r="Q89" s="319"/>
      <c r="R89" s="319"/>
    </row>
    <row r="90" spans="5:18" x14ac:dyDescent="0.3">
      <c r="E90" s="328"/>
      <c r="F90" s="329"/>
      <c r="G90" s="330"/>
      <c r="H90" s="330"/>
      <c r="J90" s="300" t="s">
        <v>131</v>
      </c>
      <c r="K90" s="290" t="s">
        <v>102</v>
      </c>
      <c r="L90" s="347"/>
      <c r="M90" s="349">
        <f t="shared" ref="M90:M94" si="5">SUM(L90)</f>
        <v>0</v>
      </c>
      <c r="N90" s="305"/>
      <c r="Q90" s="319"/>
      <c r="R90" s="319"/>
    </row>
    <row r="91" spans="5:18" x14ac:dyDescent="0.3">
      <c r="E91" s="328"/>
      <c r="F91" s="329"/>
      <c r="G91" s="330"/>
      <c r="H91" s="330"/>
      <c r="J91" s="300" t="s">
        <v>143</v>
      </c>
      <c r="K91" s="290" t="s">
        <v>102</v>
      </c>
      <c r="L91" s="347"/>
      <c r="M91" s="349">
        <f t="shared" si="5"/>
        <v>0</v>
      </c>
      <c r="N91" s="305"/>
      <c r="Q91" s="319"/>
      <c r="R91" s="319"/>
    </row>
    <row r="92" spans="5:18" x14ac:dyDescent="0.3">
      <c r="E92" s="328"/>
      <c r="F92" s="329"/>
      <c r="G92" s="330"/>
      <c r="H92" s="330"/>
      <c r="J92" s="300" t="s">
        <v>142</v>
      </c>
      <c r="K92" s="290" t="s">
        <v>102</v>
      </c>
      <c r="L92" s="347"/>
      <c r="M92" s="349">
        <f t="shared" si="5"/>
        <v>0</v>
      </c>
      <c r="N92" s="305"/>
      <c r="Q92" s="319"/>
      <c r="R92" s="319"/>
    </row>
    <row r="93" spans="5:18" x14ac:dyDescent="0.3">
      <c r="E93" s="328"/>
      <c r="F93" s="329"/>
      <c r="G93" s="330"/>
      <c r="H93" s="330"/>
      <c r="J93" s="300" t="s">
        <v>146</v>
      </c>
      <c r="K93" s="290" t="s">
        <v>102</v>
      </c>
      <c r="L93" s="347"/>
      <c r="M93" s="349">
        <f t="shared" si="5"/>
        <v>0</v>
      </c>
      <c r="N93" s="305"/>
      <c r="Q93" s="319"/>
      <c r="R93" s="319"/>
    </row>
    <row r="94" spans="5:18" x14ac:dyDescent="0.3">
      <c r="E94" s="331"/>
      <c r="F94" s="332"/>
      <c r="G94" s="333">
        <f>SUM(G87:G89)</f>
        <v>0</v>
      </c>
      <c r="H94" s="333">
        <f>SUM(H87:H89)</f>
        <v>0</v>
      </c>
      <c r="J94" s="300" t="s">
        <v>147</v>
      </c>
      <c r="K94" s="290" t="s">
        <v>102</v>
      </c>
      <c r="L94" s="347"/>
      <c r="M94" s="349">
        <f t="shared" si="5"/>
        <v>0</v>
      </c>
      <c r="N94" s="305"/>
      <c r="Q94" s="319"/>
      <c r="R94" s="319"/>
    </row>
    <row r="95" spans="5:18" x14ac:dyDescent="0.3">
      <c r="E95" s="331"/>
      <c r="F95" s="332"/>
      <c r="G95" s="333"/>
      <c r="H95" s="333"/>
      <c r="J95" s="300" t="s">
        <v>145</v>
      </c>
      <c r="K95" s="290" t="s">
        <v>102</v>
      </c>
      <c r="L95" s="347"/>
      <c r="M95" s="349">
        <f t="shared" ref="M95:M98" si="6">SUM(L95)</f>
        <v>0</v>
      </c>
      <c r="N95" s="305"/>
      <c r="Q95" s="319"/>
      <c r="R95" s="319"/>
    </row>
    <row r="96" spans="5:18" x14ac:dyDescent="0.3">
      <c r="E96" s="331" t="s">
        <v>138</v>
      </c>
      <c r="F96" s="334"/>
      <c r="G96" s="335"/>
      <c r="H96" s="333">
        <f>SUM(G94:H94)</f>
        <v>0</v>
      </c>
      <c r="J96" s="300" t="s">
        <v>148</v>
      </c>
      <c r="K96" s="290" t="s">
        <v>102</v>
      </c>
      <c r="L96" s="347"/>
      <c r="M96" s="349">
        <f t="shared" si="6"/>
        <v>0</v>
      </c>
      <c r="N96" s="305"/>
      <c r="Q96" s="322"/>
      <c r="R96" s="319"/>
    </row>
    <row r="97" spans="5:18" x14ac:dyDescent="0.3">
      <c r="E97" s="336" t="s">
        <v>140</v>
      </c>
      <c r="F97" s="334"/>
      <c r="G97" s="335">
        <f>SUM(N53:N88)</f>
        <v>0</v>
      </c>
      <c r="H97" s="194"/>
      <c r="J97" s="300" t="s">
        <v>150</v>
      </c>
      <c r="K97" s="290" t="s">
        <v>102</v>
      </c>
      <c r="L97" s="347"/>
      <c r="M97" s="349">
        <f t="shared" si="6"/>
        <v>0</v>
      </c>
      <c r="N97" s="305"/>
      <c r="Q97" s="316">
        <f>SUM(Q70:Q96)</f>
        <v>0</v>
      </c>
      <c r="R97" s="316">
        <f>SUM(R70:R96)*1.98</f>
        <v>0</v>
      </c>
    </row>
    <row r="98" spans="5:18" x14ac:dyDescent="0.3">
      <c r="E98" s="336" t="s">
        <v>139</v>
      </c>
      <c r="F98" s="334"/>
      <c r="G98" s="335"/>
      <c r="H98" s="195"/>
      <c r="J98" s="300" t="s">
        <v>152</v>
      </c>
      <c r="K98" s="290" t="s">
        <v>102</v>
      </c>
      <c r="L98" s="347"/>
      <c r="M98" s="349">
        <f t="shared" si="6"/>
        <v>0</v>
      </c>
      <c r="N98" s="305"/>
      <c r="Q98" s="323"/>
      <c r="R98" s="316">
        <f>SUM(Q97:R97)</f>
        <v>0</v>
      </c>
    </row>
    <row r="99" spans="5:18" x14ac:dyDescent="0.3">
      <c r="E99" s="290"/>
      <c r="F99" s="290"/>
      <c r="G99" s="194"/>
      <c r="H99" s="195"/>
      <c r="J99" s="300" t="s">
        <v>154</v>
      </c>
      <c r="K99" s="290" t="s">
        <v>102</v>
      </c>
      <c r="L99" s="348"/>
      <c r="M99" s="349">
        <f>SUM(L99)</f>
        <v>0</v>
      </c>
      <c r="N99" s="305"/>
    </row>
    <row r="100" spans="5:18" ht="13.5" thickBot="1" x14ac:dyDescent="0.35">
      <c r="E100" s="290"/>
      <c r="F100" s="290"/>
      <c r="G100" s="290"/>
      <c r="H100" s="195"/>
      <c r="J100" s="298" t="s">
        <v>156</v>
      </c>
      <c r="K100" s="299" t="s">
        <v>102</v>
      </c>
      <c r="L100" s="351"/>
      <c r="M100" s="350">
        <f>SUM(L100)</f>
        <v>0</v>
      </c>
      <c r="N100" s="259"/>
    </row>
    <row r="101" spans="5:18" x14ac:dyDescent="0.3">
      <c r="E101" s="290"/>
      <c r="F101" s="290"/>
      <c r="G101" s="290"/>
      <c r="H101" s="195"/>
      <c r="J101" s="290"/>
      <c r="K101" s="290"/>
      <c r="L101" s="290"/>
      <c r="M101" s="198"/>
    </row>
    <row r="102" spans="5:18" x14ac:dyDescent="0.3">
      <c r="E102" s="290"/>
      <c r="F102" s="290"/>
      <c r="G102" s="290"/>
      <c r="H102" s="195"/>
      <c r="J102" s="290"/>
      <c r="K102" s="290"/>
      <c r="L102" s="290"/>
      <c r="M102" s="291"/>
    </row>
    <row r="103" spans="5:18" ht="13.5" thickBot="1" x14ac:dyDescent="0.35">
      <c r="E103" s="290"/>
      <c r="F103" s="290"/>
      <c r="G103" s="290"/>
      <c r="H103" s="195"/>
      <c r="J103" s="290"/>
      <c r="K103" s="290"/>
      <c r="L103" s="290"/>
      <c r="M103" s="196">
        <f>SUM(M53:M102)</f>
        <v>0</v>
      </c>
    </row>
    <row r="104" spans="5:18" ht="13.5" thickTop="1" x14ac:dyDescent="0.3">
      <c r="E104" s="290"/>
      <c r="F104" s="290"/>
      <c r="G104" s="290"/>
      <c r="H104" s="195"/>
      <c r="J104" s="290"/>
      <c r="K104" s="290"/>
      <c r="L104" s="290"/>
      <c r="M104" s="291"/>
    </row>
    <row r="105" spans="5:18" x14ac:dyDescent="0.3">
      <c r="E105" s="290"/>
      <c r="F105" s="290"/>
      <c r="G105" s="290"/>
      <c r="H105" s="195"/>
      <c r="J105" s="290" t="s">
        <v>100</v>
      </c>
      <c r="K105" s="290"/>
      <c r="L105" s="290"/>
      <c r="M105" s="199">
        <f>+K21</f>
        <v>0</v>
      </c>
    </row>
    <row r="106" spans="5:18" x14ac:dyDescent="0.3">
      <c r="E106" s="290"/>
      <c r="F106" s="290"/>
      <c r="G106" s="290"/>
      <c r="H106" s="195"/>
      <c r="J106" s="290" t="s">
        <v>117</v>
      </c>
      <c r="K106" s="290"/>
      <c r="L106" s="290"/>
      <c r="M106" s="199">
        <f>+K35</f>
        <v>0</v>
      </c>
    </row>
    <row r="107" spans="5:18" x14ac:dyDescent="0.3">
      <c r="E107" s="290"/>
      <c r="F107" s="290"/>
      <c r="G107" s="290"/>
      <c r="H107" s="195"/>
      <c r="J107" s="290" t="s">
        <v>103</v>
      </c>
      <c r="K107" s="290"/>
      <c r="L107" s="290"/>
      <c r="M107" s="199">
        <f>+K22</f>
        <v>0</v>
      </c>
    </row>
    <row r="108" spans="5:18" x14ac:dyDescent="0.3">
      <c r="E108" s="290"/>
      <c r="F108" s="290"/>
      <c r="G108" s="290"/>
      <c r="H108" s="195"/>
      <c r="J108" s="290" t="s">
        <v>102</v>
      </c>
      <c r="K108" s="290"/>
      <c r="L108" s="290"/>
      <c r="M108" s="199">
        <f>+K24</f>
        <v>0</v>
      </c>
    </row>
    <row r="109" spans="5:18" x14ac:dyDescent="0.3">
      <c r="E109" s="290"/>
      <c r="F109" s="290"/>
      <c r="G109" s="290"/>
      <c r="H109" s="195"/>
      <c r="J109" s="290"/>
      <c r="K109" s="290"/>
      <c r="L109" s="290"/>
      <c r="M109" s="293"/>
    </row>
    <row r="110" spans="5:18" ht="13.5" thickBot="1" x14ac:dyDescent="0.35">
      <c r="E110" s="290"/>
      <c r="F110" s="290"/>
      <c r="G110" s="290"/>
      <c r="H110" s="195"/>
      <c r="J110" s="290"/>
      <c r="K110" s="290"/>
      <c r="L110" s="290"/>
      <c r="M110" s="200">
        <f>SUM(M105:M109)</f>
        <v>0</v>
      </c>
    </row>
    <row r="111" spans="5:18" ht="13.5" thickTop="1" x14ac:dyDescent="0.3">
      <c r="E111" s="290"/>
      <c r="F111" s="290"/>
      <c r="G111" s="290"/>
      <c r="H111" s="195"/>
      <c r="J111" s="290"/>
      <c r="K111" s="290"/>
      <c r="L111" s="290"/>
      <c r="M111" s="291"/>
    </row>
    <row r="112" spans="5:18" x14ac:dyDescent="0.3">
      <c r="E112" s="290"/>
      <c r="F112" s="290"/>
      <c r="G112" s="290"/>
      <c r="H112" s="290"/>
      <c r="J112" s="290" t="s">
        <v>104</v>
      </c>
      <c r="K112" s="290"/>
      <c r="L112" s="290"/>
      <c r="M112" s="197">
        <f>+M103-M110</f>
        <v>0</v>
      </c>
    </row>
  </sheetData>
  <mergeCells count="66">
    <mergeCell ref="I9:J9"/>
    <mergeCell ref="D10:E10"/>
    <mergeCell ref="I10:J10"/>
    <mergeCell ref="D11:E1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41" type="noConversion"/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15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</row>
    <row r="2" spans="1:19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93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3"/>
      <c r="J8" s="374"/>
      <c r="K8" s="158" t="s">
        <v>94</v>
      </c>
      <c r="L8" s="358" t="s">
        <v>95</v>
      </c>
      <c r="M8" s="360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5">
        <v>40100</v>
      </c>
      <c r="D9" s="377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359"/>
      <c r="M9" s="361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78"/>
      <c r="E10" s="379"/>
      <c r="F10" s="252"/>
      <c r="G10" s="252"/>
      <c r="H10" s="252"/>
      <c r="I10" s="378"/>
      <c r="J10" s="379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06"/>
      <c r="E11" s="407"/>
      <c r="F11" s="192"/>
      <c r="G11" s="192"/>
      <c r="H11" s="75"/>
      <c r="I11" s="380"/>
      <c r="J11" s="381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3"/>
      <c r="C12" s="282"/>
      <c r="D12" s="388"/>
      <c r="E12" s="389"/>
      <c r="F12" s="282"/>
      <c r="G12" s="282"/>
      <c r="H12" s="282"/>
      <c r="I12" s="388"/>
      <c r="J12" s="389"/>
      <c r="K12" s="281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67">
        <f t="shared" ref="D13:E13" si="0">SUM(D10:D12)</f>
        <v>0</v>
      </c>
      <c r="E13" s="368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67">
        <f t="shared" ref="I13" si="1">SUM(I10:I12)</f>
        <v>0</v>
      </c>
      <c r="J13" s="368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65">
        <v>40200</v>
      </c>
      <c r="D17" s="413"/>
      <c r="E17" s="366"/>
      <c r="F17" s="365">
        <v>40300</v>
      </c>
      <c r="G17" s="366"/>
      <c r="H17" s="22">
        <v>40500</v>
      </c>
      <c r="I17" s="365">
        <v>40600</v>
      </c>
      <c r="J17" s="366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-M75</f>
        <v>0</v>
      </c>
      <c r="S19" s="2"/>
    </row>
    <row r="20" spans="1:19" ht="13.5" thickBot="1" x14ac:dyDescent="0.35">
      <c r="A20" s="362" t="s">
        <v>22</v>
      </c>
      <c r="B20" s="363"/>
      <c r="C20" s="364"/>
      <c r="D20" s="26"/>
      <c r="E20" s="362" t="s">
        <v>53</v>
      </c>
      <c r="F20" s="363"/>
      <c r="G20" s="363"/>
      <c r="H20" s="364"/>
      <c r="J20" s="362" t="s">
        <v>51</v>
      </c>
      <c r="K20" s="363"/>
      <c r="L20" s="364"/>
      <c r="M20" s="2"/>
      <c r="N20" s="4"/>
      <c r="O20" s="2"/>
      <c r="R20" s="204">
        <f>+M78</f>
        <v>0</v>
      </c>
      <c r="S20" s="2"/>
    </row>
    <row r="21" spans="1:19" x14ac:dyDescent="0.3">
      <c r="A21" s="27">
        <v>100</v>
      </c>
      <c r="B21" s="285"/>
      <c r="C21" s="92">
        <f t="shared" ref="C21:C27" si="2">A21*B21</f>
        <v>0</v>
      </c>
      <c r="D21" s="28"/>
      <c r="E21" s="385"/>
      <c r="F21" s="386"/>
      <c r="G21" s="387"/>
      <c r="H21" s="55"/>
      <c r="I21" s="26"/>
      <c r="J21" s="29" t="s">
        <v>55</v>
      </c>
      <c r="K21" s="286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4"/>
      <c r="C22" s="92">
        <f t="shared" si="2"/>
        <v>0</v>
      </c>
      <c r="D22" s="28"/>
      <c r="E22" s="385"/>
      <c r="F22" s="386"/>
      <c r="G22" s="387"/>
      <c r="H22" s="55"/>
      <c r="I22" s="30"/>
      <c r="J22" s="29" t="s">
        <v>56</v>
      </c>
      <c r="K22" s="286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4"/>
      <c r="C23" s="92">
        <f t="shared" si="2"/>
        <v>0</v>
      </c>
      <c r="D23" s="28"/>
      <c r="E23" s="385"/>
      <c r="F23" s="386"/>
      <c r="G23" s="387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5"/>
      <c r="C24" s="92">
        <f t="shared" si="2"/>
        <v>0</v>
      </c>
      <c r="D24" s="28"/>
      <c r="E24" s="385"/>
      <c r="F24" s="386"/>
      <c r="G24" s="387"/>
      <c r="H24" s="55"/>
      <c r="I24" s="30"/>
      <c r="J24" s="43" t="s">
        <v>21</v>
      </c>
      <c r="K24" s="287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5"/>
      <c r="C25" s="92">
        <f t="shared" si="2"/>
        <v>0</v>
      </c>
      <c r="D25" s="28"/>
      <c r="E25" s="382"/>
      <c r="F25" s="383"/>
      <c r="G25" s="38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5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5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18"/>
      <c r="C28" s="93">
        <f>B28</f>
        <v>0</v>
      </c>
      <c r="D28" s="39"/>
      <c r="E28" s="362" t="s">
        <v>54</v>
      </c>
      <c r="F28" s="363"/>
      <c r="G28" s="363"/>
      <c r="H28" s="364"/>
      <c r="I28" s="37"/>
      <c r="J28" s="32" t="s">
        <v>97</v>
      </c>
      <c r="K28" s="288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2"/>
      <c r="F29" s="383"/>
      <c r="G29" s="384"/>
      <c r="H29" s="76"/>
      <c r="I29" s="26"/>
      <c r="J29" s="40" t="s">
        <v>33</v>
      </c>
      <c r="K29" s="282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2"/>
      <c r="F30" s="383"/>
      <c r="G30" s="38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14" t="s">
        <v>23</v>
      </c>
      <c r="B31" s="415"/>
      <c r="C31" s="416"/>
      <c r="D31" s="44"/>
      <c r="E31" s="382"/>
      <c r="F31" s="383"/>
      <c r="G31" s="38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2"/>
      <c r="F32" s="383"/>
      <c r="G32" s="38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2"/>
      <c r="F33" s="383"/>
      <c r="G33" s="384"/>
      <c r="H33" s="76"/>
      <c r="I33" s="30"/>
      <c r="J33" s="167" t="s">
        <v>52</v>
      </c>
      <c r="K33" s="168"/>
      <c r="L33" s="169"/>
      <c r="M33" s="25"/>
      <c r="N33" s="411" t="s">
        <v>60</v>
      </c>
      <c r="O33" s="411"/>
      <c r="P33" s="411"/>
      <c r="Q33" s="411"/>
      <c r="R33" s="411"/>
      <c r="S33" s="411"/>
    </row>
    <row r="34" spans="1:21" x14ac:dyDescent="0.3">
      <c r="A34" s="48" t="s">
        <v>30</v>
      </c>
      <c r="B34" s="269"/>
      <c r="C34" s="96">
        <f>B34*2.44923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0"/>
      <c r="O34" s="410"/>
      <c r="P34" s="410"/>
      <c r="Q34" s="410"/>
      <c r="R34" s="410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0"/>
      <c r="O35" s="410"/>
      <c r="P35" s="410"/>
      <c r="Q35" s="410"/>
      <c r="R35" s="410"/>
      <c r="S35" s="76"/>
    </row>
    <row r="36" spans="1:21" x14ac:dyDescent="0.3">
      <c r="A36" s="43"/>
      <c r="B36" s="55"/>
      <c r="C36" s="97"/>
      <c r="D36" s="3"/>
      <c r="E36" s="362" t="s">
        <v>58</v>
      </c>
      <c r="F36" s="363"/>
      <c r="G36" s="363"/>
      <c r="H36" s="364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0"/>
      <c r="O36" s="410"/>
      <c r="P36" s="410"/>
      <c r="Q36" s="410"/>
      <c r="R36" s="410"/>
      <c r="S36" s="76"/>
    </row>
    <row r="37" spans="1:21" x14ac:dyDescent="0.3">
      <c r="A37" s="2"/>
      <c r="B37" s="2"/>
      <c r="C37" s="2"/>
      <c r="E37" s="385"/>
      <c r="F37" s="386"/>
      <c r="G37" s="387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0"/>
      <c r="O37" s="410"/>
      <c r="P37" s="410"/>
      <c r="Q37" s="410"/>
      <c r="R37" s="410"/>
      <c r="S37" s="76"/>
    </row>
    <row r="38" spans="1:21" x14ac:dyDescent="0.3">
      <c r="A38" s="412" t="s">
        <v>39</v>
      </c>
      <c r="B38" s="412"/>
      <c r="C38" s="2"/>
      <c r="D38" s="2"/>
      <c r="E38" s="390"/>
      <c r="F38" s="391"/>
      <c r="G38" s="392"/>
      <c r="H38" s="74"/>
      <c r="I38" s="30"/>
      <c r="J38" s="43" t="s">
        <v>46</v>
      </c>
      <c r="K38" s="52"/>
      <c r="L38" s="89">
        <f t="shared" si="4"/>
        <v>0</v>
      </c>
      <c r="M38" s="56"/>
      <c r="N38" s="410"/>
      <c r="O38" s="410"/>
      <c r="P38" s="410"/>
      <c r="Q38" s="410"/>
      <c r="R38" s="410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0"/>
      <c r="F39" s="391"/>
      <c r="G39" s="392"/>
      <c r="H39" s="74"/>
      <c r="I39" s="30"/>
      <c r="J39" s="43" t="s">
        <v>47</v>
      </c>
      <c r="K39" s="289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0"/>
      <c r="F40" s="391"/>
      <c r="G40" s="392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0"/>
      <c r="F41" s="391"/>
      <c r="G41" s="392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1" t="s">
        <v>61</v>
      </c>
      <c r="O41" s="411"/>
      <c r="P41" s="411"/>
      <c r="Q41" s="411"/>
      <c r="R41" s="411"/>
      <c r="S41" s="411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0"/>
      <c r="O42" s="410"/>
      <c r="P42" s="410"/>
      <c r="Q42" s="410"/>
      <c r="R42" s="410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0"/>
      <c r="O43" s="410"/>
      <c r="P43" s="410"/>
      <c r="Q43" s="410"/>
      <c r="R43" s="410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0"/>
      <c r="O44" s="410"/>
      <c r="P44" s="410"/>
      <c r="Q44" s="410"/>
      <c r="R44" s="410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0"/>
      <c r="O45" s="410"/>
      <c r="P45" s="410"/>
      <c r="Q45" s="410"/>
      <c r="R45" s="410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0"/>
      <c r="O46" s="410"/>
      <c r="P46" s="410"/>
      <c r="Q46" s="410"/>
      <c r="R46" s="410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37"/>
      <c r="K48" s="307"/>
      <c r="L48" s="30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07"/>
      <c r="K49" s="307"/>
      <c r="L49" s="30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57">
        <f>+J51</f>
        <v>0</v>
      </c>
      <c r="F51" s="357"/>
      <c r="G51" s="357"/>
      <c r="H51" s="357"/>
      <c r="J51" s="357">
        <f>+J3</f>
        <v>0</v>
      </c>
      <c r="K51" s="357"/>
      <c r="L51" s="357"/>
      <c r="M51" s="357"/>
      <c r="S51" s="69"/>
    </row>
    <row r="52" spans="1:19" ht="13.5" thickBot="1" x14ac:dyDescent="0.35">
      <c r="A52" s="7"/>
      <c r="E52" s="290"/>
      <c r="F52" s="290"/>
      <c r="G52" s="290"/>
      <c r="H52" s="291"/>
      <c r="J52" s="292" t="s">
        <v>105</v>
      </c>
      <c r="K52" s="290"/>
      <c r="L52" s="290"/>
      <c r="M52" s="291"/>
      <c r="N52" s="294"/>
      <c r="S52" s="69"/>
    </row>
    <row r="53" spans="1:19" x14ac:dyDescent="0.3">
      <c r="A53" s="70"/>
      <c r="E53" s="290"/>
      <c r="F53" s="290"/>
      <c r="G53" s="194"/>
      <c r="H53" s="194"/>
      <c r="J53" s="295" t="s">
        <v>132</v>
      </c>
      <c r="K53" s="296" t="s">
        <v>100</v>
      </c>
      <c r="L53" s="256"/>
      <c r="M53" s="256"/>
      <c r="N53" s="297"/>
      <c r="S53" s="69"/>
    </row>
    <row r="54" spans="1:19" x14ac:dyDescent="0.3">
      <c r="A54" s="70"/>
      <c r="E54" s="291"/>
      <c r="F54" s="342"/>
      <c r="G54" s="338"/>
      <c r="H54" s="338"/>
      <c r="J54" s="300" t="s">
        <v>132</v>
      </c>
      <c r="K54" s="290" t="s">
        <v>117</v>
      </c>
      <c r="L54" s="260"/>
      <c r="M54" s="260"/>
      <c r="N54" s="305"/>
      <c r="S54" s="69"/>
    </row>
    <row r="55" spans="1:19" ht="13.5" thickBot="1" x14ac:dyDescent="0.35">
      <c r="A55" s="70"/>
      <c r="E55" s="291"/>
      <c r="F55" s="343"/>
      <c r="G55" s="343"/>
      <c r="H55" s="343"/>
      <c r="J55" s="298" t="s">
        <v>132</v>
      </c>
      <c r="K55" s="299" t="s">
        <v>101</v>
      </c>
      <c r="L55" s="257"/>
      <c r="M55" s="350">
        <f>SUM(L53:L55)</f>
        <v>0</v>
      </c>
      <c r="N55" s="259">
        <f>+M55*0.0185</f>
        <v>0</v>
      </c>
      <c r="S55" s="69"/>
    </row>
    <row r="56" spans="1:19" x14ac:dyDescent="0.3">
      <c r="E56" s="291"/>
      <c r="F56" s="343"/>
      <c r="G56" s="343"/>
      <c r="H56" s="343"/>
      <c r="J56" s="295" t="s">
        <v>128</v>
      </c>
      <c r="K56" s="296" t="s">
        <v>100</v>
      </c>
      <c r="L56" s="256"/>
      <c r="M56" s="306"/>
      <c r="N56" s="297"/>
      <c r="R56" s="309"/>
      <c r="S56" s="69"/>
    </row>
    <row r="57" spans="1:19" x14ac:dyDescent="0.3">
      <c r="E57" s="290"/>
      <c r="F57" s="343"/>
      <c r="G57" s="343"/>
      <c r="H57" s="344"/>
      <c r="I57" s="7"/>
      <c r="J57" s="300" t="s">
        <v>128</v>
      </c>
      <c r="K57" s="290" t="s">
        <v>117</v>
      </c>
      <c r="L57" s="260"/>
      <c r="M57" s="349"/>
      <c r="N57" s="262"/>
      <c r="R57" s="309"/>
      <c r="S57" s="69"/>
    </row>
    <row r="58" spans="1:19" ht="13.5" thickBot="1" x14ac:dyDescent="0.35">
      <c r="A58" s="7"/>
      <c r="E58" s="291"/>
      <c r="F58" s="343"/>
      <c r="G58" s="343"/>
      <c r="H58" s="343"/>
      <c r="I58" s="7"/>
      <c r="J58" s="298" t="s">
        <v>128</v>
      </c>
      <c r="K58" s="299" t="s">
        <v>101</v>
      </c>
      <c r="L58" s="257"/>
      <c r="M58" s="350">
        <f>SUM(L56:L58)</f>
        <v>0</v>
      </c>
      <c r="N58" s="259">
        <f>+M58*0.0185</f>
        <v>0</v>
      </c>
      <c r="R58" s="309"/>
      <c r="S58" s="69"/>
    </row>
    <row r="59" spans="1:19" s="307" customFormat="1" x14ac:dyDescent="0.3">
      <c r="E59" s="291"/>
      <c r="F59" s="343"/>
      <c r="G59" s="343"/>
      <c r="H59" s="344"/>
      <c r="I59" s="1"/>
      <c r="J59" s="295" t="s">
        <v>143</v>
      </c>
      <c r="K59" s="296" t="s">
        <v>100</v>
      </c>
      <c r="L59" s="256"/>
      <c r="M59" s="306"/>
      <c r="N59" s="297"/>
      <c r="O59" s="1"/>
      <c r="P59" s="1"/>
      <c r="Q59" s="57"/>
      <c r="R59" s="309"/>
      <c r="S59" s="313"/>
    </row>
    <row r="60" spans="1:19" x14ac:dyDescent="0.3">
      <c r="E60" s="291"/>
      <c r="F60" s="344"/>
      <c r="G60" s="344"/>
      <c r="H60" s="344"/>
      <c r="J60" s="300" t="s">
        <v>143</v>
      </c>
      <c r="K60" s="290" t="s">
        <v>117</v>
      </c>
      <c r="L60" s="260"/>
      <c r="M60" s="347"/>
      <c r="N60" s="305"/>
      <c r="R60" s="309"/>
    </row>
    <row r="61" spans="1:19" ht="13.5" thickBot="1" x14ac:dyDescent="0.35">
      <c r="E61" s="291"/>
      <c r="F61" s="343"/>
      <c r="G61" s="343"/>
      <c r="H61" s="343"/>
      <c r="J61" s="298" t="s">
        <v>143</v>
      </c>
      <c r="K61" s="299" t="s">
        <v>101</v>
      </c>
      <c r="L61" s="257"/>
      <c r="M61" s="350">
        <f>SUM(L59:L61)</f>
        <v>0</v>
      </c>
      <c r="N61" s="259">
        <f>+M61*0.0185</f>
        <v>0</v>
      </c>
      <c r="R61" s="309"/>
    </row>
    <row r="62" spans="1:19" x14ac:dyDescent="0.3">
      <c r="E62" s="291"/>
      <c r="F62" s="343"/>
      <c r="G62" s="343"/>
      <c r="H62" s="343"/>
      <c r="J62" s="295" t="s">
        <v>141</v>
      </c>
      <c r="K62" s="296" t="s">
        <v>100</v>
      </c>
      <c r="L62" s="256"/>
      <c r="M62" s="256"/>
      <c r="N62" s="297"/>
      <c r="R62" s="309"/>
      <c r="S62" s="57" t="s">
        <v>37</v>
      </c>
    </row>
    <row r="63" spans="1:19" x14ac:dyDescent="0.3">
      <c r="E63" s="291"/>
      <c r="F63" s="343"/>
      <c r="G63" s="343"/>
      <c r="H63" s="344"/>
      <c r="J63" s="300" t="s">
        <v>141</v>
      </c>
      <c r="K63" s="290" t="s">
        <v>117</v>
      </c>
      <c r="L63" s="260"/>
      <c r="M63" s="260"/>
      <c r="N63" s="305"/>
      <c r="R63" s="309"/>
    </row>
    <row r="64" spans="1:19" ht="13.5" thickBot="1" x14ac:dyDescent="0.35">
      <c r="E64" s="291"/>
      <c r="F64" s="343"/>
      <c r="G64" s="343"/>
      <c r="H64" s="343"/>
      <c r="J64" s="298" t="s">
        <v>141</v>
      </c>
      <c r="K64" s="299" t="s">
        <v>101</v>
      </c>
      <c r="L64" s="257"/>
      <c r="M64" s="258">
        <f>SUM(L62:L64)</f>
        <v>0</v>
      </c>
      <c r="N64" s="259">
        <f>+M64*0.0185</f>
        <v>0</v>
      </c>
      <c r="R64" s="309"/>
    </row>
    <row r="65" spans="2:18" x14ac:dyDescent="0.3">
      <c r="E65" s="291"/>
      <c r="F65" s="343"/>
      <c r="G65" s="343"/>
      <c r="H65" s="343"/>
      <c r="J65" s="295" t="s">
        <v>146</v>
      </c>
      <c r="K65" s="296" t="s">
        <v>100</v>
      </c>
      <c r="L65" s="256"/>
      <c r="M65" s="256"/>
      <c r="N65" s="297"/>
      <c r="R65" s="309"/>
    </row>
    <row r="66" spans="2:18" x14ac:dyDescent="0.3">
      <c r="E66" s="291"/>
      <c r="F66" s="343"/>
      <c r="G66" s="343"/>
      <c r="H66" s="343"/>
      <c r="J66" s="300" t="s">
        <v>146</v>
      </c>
      <c r="K66" s="290" t="s">
        <v>117</v>
      </c>
      <c r="L66" s="260"/>
      <c r="M66" s="347"/>
      <c r="N66" s="305"/>
      <c r="R66" s="309"/>
    </row>
    <row r="67" spans="2:18" ht="13.5" thickBot="1" x14ac:dyDescent="0.35">
      <c r="B67" s="71"/>
      <c r="E67" s="291"/>
      <c r="F67" s="343"/>
      <c r="G67" s="343"/>
      <c r="H67" s="344"/>
      <c r="J67" s="298" t="s">
        <v>146</v>
      </c>
      <c r="K67" s="299" t="s">
        <v>101</v>
      </c>
      <c r="L67" s="257"/>
      <c r="M67" s="350">
        <f>SUM(L65:L67)</f>
        <v>0</v>
      </c>
      <c r="N67" s="259">
        <f>+M67*0.0185</f>
        <v>0</v>
      </c>
      <c r="R67" s="309"/>
    </row>
    <row r="68" spans="2:18" x14ac:dyDescent="0.3">
      <c r="B68" s="71"/>
      <c r="E68" s="291"/>
      <c r="F68" s="343"/>
      <c r="G68" s="343"/>
      <c r="H68" s="343"/>
      <c r="J68" s="295" t="s">
        <v>149</v>
      </c>
      <c r="K68" s="296" t="s">
        <v>100</v>
      </c>
      <c r="L68" s="256"/>
      <c r="M68" s="306"/>
      <c r="N68" s="297"/>
      <c r="R68" s="309"/>
    </row>
    <row r="69" spans="2:18" x14ac:dyDescent="0.3">
      <c r="B69" s="71"/>
      <c r="E69" s="291"/>
      <c r="F69" s="343"/>
      <c r="G69" s="343"/>
      <c r="H69" s="344"/>
      <c r="J69" s="300" t="s">
        <v>149</v>
      </c>
      <c r="K69" s="290" t="s">
        <v>117</v>
      </c>
      <c r="L69" s="260"/>
      <c r="M69" s="347"/>
      <c r="N69" s="305"/>
      <c r="Q69" s="57" t="s">
        <v>135</v>
      </c>
      <c r="R69" s="57" t="s">
        <v>29</v>
      </c>
    </row>
    <row r="70" spans="2:18" ht="13.5" thickBot="1" x14ac:dyDescent="0.35">
      <c r="E70" s="291"/>
      <c r="F70" s="343"/>
      <c r="G70" s="343"/>
      <c r="H70" s="344"/>
      <c r="J70" s="298" t="s">
        <v>149</v>
      </c>
      <c r="K70" s="299" t="s">
        <v>101</v>
      </c>
      <c r="L70" s="257"/>
      <c r="M70" s="350">
        <f>SUM(L68:L70)</f>
        <v>0</v>
      </c>
      <c r="N70" s="259">
        <f>+M70*0.0185</f>
        <v>0</v>
      </c>
      <c r="Q70" s="319"/>
      <c r="R70" s="319"/>
    </row>
    <row r="71" spans="2:18" x14ac:dyDescent="0.3">
      <c r="E71" s="291"/>
      <c r="F71" s="343"/>
      <c r="G71" s="343"/>
      <c r="H71" s="344"/>
      <c r="J71" s="295" t="s">
        <v>145</v>
      </c>
      <c r="K71" s="296" t="s">
        <v>100</v>
      </c>
      <c r="L71" s="260"/>
      <c r="M71" s="349"/>
      <c r="N71" s="262"/>
      <c r="Q71" s="319"/>
      <c r="R71" s="319"/>
    </row>
    <row r="72" spans="2:18" x14ac:dyDescent="0.3">
      <c r="E72" s="291"/>
      <c r="F72" s="343"/>
      <c r="G72" s="343"/>
      <c r="H72" s="344"/>
      <c r="J72" s="300" t="s">
        <v>145</v>
      </c>
      <c r="K72" s="290" t="s">
        <v>117</v>
      </c>
      <c r="L72" s="260"/>
      <c r="M72" s="349"/>
      <c r="N72" s="262"/>
      <c r="Q72" s="319"/>
      <c r="R72" s="319"/>
    </row>
    <row r="73" spans="2:18" ht="13.5" thickBot="1" x14ac:dyDescent="0.35">
      <c r="E73" s="291"/>
      <c r="F73" s="343"/>
      <c r="G73" s="343"/>
      <c r="H73" s="344"/>
      <c r="J73" s="298" t="s">
        <v>145</v>
      </c>
      <c r="K73" s="299" t="s">
        <v>101</v>
      </c>
      <c r="L73" s="260"/>
      <c r="M73" s="350">
        <f>SUM(L71:L73)</f>
        <v>0</v>
      </c>
      <c r="N73" s="259">
        <f>+M73*0.0185</f>
        <v>0</v>
      </c>
      <c r="Q73" s="319"/>
      <c r="R73" s="319"/>
    </row>
    <row r="74" spans="2:18" x14ac:dyDescent="0.3">
      <c r="E74" s="291"/>
      <c r="F74" s="291"/>
      <c r="G74" s="343"/>
      <c r="H74" s="344"/>
      <c r="J74" s="301" t="s">
        <v>144</v>
      </c>
      <c r="K74" s="302" t="s">
        <v>100</v>
      </c>
      <c r="L74" s="306"/>
      <c r="M74" s="306"/>
      <c r="N74" s="297"/>
      <c r="Q74" s="319"/>
      <c r="R74" s="319"/>
    </row>
    <row r="75" spans="2:18" x14ac:dyDescent="0.3">
      <c r="E75" s="291"/>
      <c r="F75" s="291"/>
      <c r="G75" s="343"/>
      <c r="H75" s="344"/>
      <c r="J75" s="300" t="s">
        <v>144</v>
      </c>
      <c r="K75" s="290" t="s">
        <v>117</v>
      </c>
      <c r="L75" s="266"/>
      <c r="M75" s="347"/>
      <c r="N75" s="305"/>
      <c r="Q75" s="319"/>
      <c r="R75" s="319"/>
    </row>
    <row r="76" spans="2:18" ht="13.5" thickBot="1" x14ac:dyDescent="0.35">
      <c r="E76" s="291"/>
      <c r="F76" s="291"/>
      <c r="G76" s="343"/>
      <c r="H76" s="344"/>
      <c r="J76" s="303" t="s">
        <v>144</v>
      </c>
      <c r="K76" s="304" t="s">
        <v>101</v>
      </c>
      <c r="L76" s="268"/>
      <c r="M76" s="350">
        <f>SUM(L74:L76)</f>
        <v>0</v>
      </c>
      <c r="N76" s="259">
        <f>+M76*0.0185</f>
        <v>0</v>
      </c>
      <c r="Q76" s="319"/>
      <c r="R76" s="319"/>
    </row>
    <row r="77" spans="2:18" x14ac:dyDescent="0.3">
      <c r="E77" s="291"/>
      <c r="F77" s="291"/>
      <c r="G77" s="343"/>
      <c r="H77" s="344"/>
      <c r="J77" s="295" t="s">
        <v>150</v>
      </c>
      <c r="K77" s="296" t="s">
        <v>100</v>
      </c>
      <c r="L77" s="256"/>
      <c r="M77" s="306"/>
      <c r="N77" s="297"/>
      <c r="Q77" s="319"/>
      <c r="R77" s="319"/>
    </row>
    <row r="78" spans="2:18" x14ac:dyDescent="0.3">
      <c r="E78" s="290"/>
      <c r="F78" s="291"/>
      <c r="G78" s="343"/>
      <c r="H78" s="344"/>
      <c r="J78" s="300" t="s">
        <v>150</v>
      </c>
      <c r="K78" s="290" t="s">
        <v>117</v>
      </c>
      <c r="L78" s="260"/>
      <c r="M78" s="347"/>
      <c r="N78" s="305"/>
      <c r="Q78" s="319"/>
      <c r="R78" s="319"/>
    </row>
    <row r="79" spans="2:18" ht="13.5" thickBot="1" x14ac:dyDescent="0.35">
      <c r="E79" s="290"/>
      <c r="F79" s="291"/>
      <c r="G79" s="343"/>
      <c r="H79" s="344"/>
      <c r="J79" s="298" t="s">
        <v>150</v>
      </c>
      <c r="K79" s="299" t="s">
        <v>101</v>
      </c>
      <c r="L79" s="257"/>
      <c r="M79" s="350">
        <f>SUM(L77:L79)</f>
        <v>0</v>
      </c>
      <c r="N79" s="259">
        <f>+M79*0.0185</f>
        <v>0</v>
      </c>
      <c r="Q79" s="319"/>
      <c r="R79" s="319"/>
    </row>
    <row r="80" spans="2:18" x14ac:dyDescent="0.3">
      <c r="E80" s="290"/>
      <c r="F80" s="290"/>
      <c r="G80" s="194"/>
      <c r="H80" s="195"/>
      <c r="J80" s="295" t="s">
        <v>155</v>
      </c>
      <c r="K80" s="296" t="s">
        <v>100</v>
      </c>
      <c r="L80" s="256"/>
      <c r="M80" s="306"/>
      <c r="N80" s="297"/>
      <c r="Q80" s="319"/>
      <c r="R80" s="319"/>
    </row>
    <row r="81" spans="5:18" x14ac:dyDescent="0.3">
      <c r="E81" s="290"/>
      <c r="F81" s="290"/>
      <c r="G81" s="194"/>
      <c r="H81" s="195"/>
      <c r="J81" s="300" t="s">
        <v>155</v>
      </c>
      <c r="K81" s="290" t="s">
        <v>117</v>
      </c>
      <c r="L81" s="260"/>
      <c r="M81" s="347"/>
      <c r="N81" s="305"/>
      <c r="Q81" s="319"/>
      <c r="R81" s="319"/>
    </row>
    <row r="82" spans="5:18" ht="13.5" thickBot="1" x14ac:dyDescent="0.35">
      <c r="E82" s="290"/>
      <c r="F82" s="290"/>
      <c r="G82" s="194"/>
      <c r="H82" s="195"/>
      <c r="J82" s="298" t="s">
        <v>155</v>
      </c>
      <c r="K82" s="299" t="s">
        <v>101</v>
      </c>
      <c r="L82" s="257"/>
      <c r="M82" s="350">
        <f>SUM(L80:L82)</f>
        <v>0</v>
      </c>
      <c r="N82" s="259">
        <f>+M82*0.0185</f>
        <v>0</v>
      </c>
      <c r="Q82" s="319"/>
      <c r="R82" s="319"/>
    </row>
    <row r="83" spans="5:18" x14ac:dyDescent="0.3">
      <c r="E83" s="290"/>
      <c r="F83" s="290"/>
      <c r="G83" s="194"/>
      <c r="H83" s="195"/>
      <c r="J83" s="295" t="s">
        <v>157</v>
      </c>
      <c r="K83" s="296" t="s">
        <v>100</v>
      </c>
      <c r="L83" s="256"/>
      <c r="M83" s="306"/>
      <c r="N83" s="297"/>
      <c r="Q83" s="319"/>
      <c r="R83" s="319"/>
    </row>
    <row r="84" spans="5:18" x14ac:dyDescent="0.3">
      <c r="E84" s="290"/>
      <c r="F84" s="290"/>
      <c r="G84" s="194"/>
      <c r="H84" s="195"/>
      <c r="J84" s="300" t="s">
        <v>157</v>
      </c>
      <c r="K84" s="290" t="s">
        <v>117</v>
      </c>
      <c r="L84" s="260"/>
      <c r="M84" s="347"/>
      <c r="N84" s="305"/>
      <c r="Q84" s="319"/>
      <c r="R84" s="319"/>
    </row>
    <row r="85" spans="5:18" ht="13.5" thickBot="1" x14ac:dyDescent="0.35">
      <c r="E85" s="290"/>
      <c r="F85" s="290"/>
      <c r="G85" s="194"/>
      <c r="H85" s="195"/>
      <c r="J85" s="298" t="s">
        <v>157</v>
      </c>
      <c r="K85" s="299" t="s">
        <v>101</v>
      </c>
      <c r="L85" s="257"/>
      <c r="M85" s="350">
        <f>SUM(L83:L85)</f>
        <v>0</v>
      </c>
      <c r="N85" s="259">
        <f>+M85*0.0185</f>
        <v>0</v>
      </c>
      <c r="Q85" s="319"/>
      <c r="R85" s="319"/>
    </row>
    <row r="86" spans="5:18" x14ac:dyDescent="0.3">
      <c r="E86" s="324"/>
      <c r="F86" s="325"/>
      <c r="G86" s="326" t="s">
        <v>135</v>
      </c>
      <c r="H86" s="326" t="s">
        <v>29</v>
      </c>
      <c r="J86" s="295" t="s">
        <v>160</v>
      </c>
      <c r="K86" s="296" t="s">
        <v>100</v>
      </c>
      <c r="L86" s="256"/>
      <c r="M86" s="306"/>
      <c r="N86" s="297"/>
      <c r="Q86" s="319"/>
      <c r="R86" s="319"/>
    </row>
    <row r="87" spans="5:18" x14ac:dyDescent="0.3">
      <c r="E87" s="324" t="s">
        <v>137</v>
      </c>
      <c r="F87" s="325"/>
      <c r="G87" s="327">
        <f>SUM(L53:L88)-H87</f>
        <v>0</v>
      </c>
      <c r="H87" s="327"/>
      <c r="J87" s="300" t="s">
        <v>160</v>
      </c>
      <c r="K87" s="290" t="s">
        <v>117</v>
      </c>
      <c r="L87" s="260"/>
      <c r="M87" s="347"/>
      <c r="N87" s="305"/>
      <c r="Q87" s="319"/>
      <c r="R87" s="319"/>
    </row>
    <row r="88" spans="5:18" ht="13.5" thickBot="1" x14ac:dyDescent="0.35">
      <c r="E88" s="328" t="s">
        <v>136</v>
      </c>
      <c r="F88" s="329"/>
      <c r="G88" s="330">
        <f>SUM(L89:L100)-H88</f>
        <v>0</v>
      </c>
      <c r="H88" s="330"/>
      <c r="J88" s="298" t="s">
        <v>160</v>
      </c>
      <c r="K88" s="299" t="s">
        <v>101</v>
      </c>
      <c r="L88" s="257"/>
      <c r="M88" s="350">
        <f>SUM(L86:L88)</f>
        <v>0</v>
      </c>
      <c r="N88" s="259">
        <f>+M88*0.0185</f>
        <v>0</v>
      </c>
      <c r="Q88" s="319"/>
      <c r="R88" s="319"/>
    </row>
    <row r="89" spans="5:18" x14ac:dyDescent="0.3">
      <c r="E89" s="328"/>
      <c r="F89" s="329"/>
      <c r="G89" s="330"/>
      <c r="H89" s="330"/>
      <c r="J89" s="295" t="s">
        <v>132</v>
      </c>
      <c r="K89" s="296" t="s">
        <v>102</v>
      </c>
      <c r="L89" s="256"/>
      <c r="M89" s="279">
        <f>SUM(L89)</f>
        <v>0</v>
      </c>
      <c r="N89" s="297"/>
      <c r="Q89" s="319"/>
      <c r="R89" s="319"/>
    </row>
    <row r="90" spans="5:18" x14ac:dyDescent="0.3">
      <c r="E90" s="328"/>
      <c r="F90" s="329"/>
      <c r="G90" s="330"/>
      <c r="H90" s="330"/>
      <c r="J90" s="300" t="s">
        <v>131</v>
      </c>
      <c r="K90" s="290" t="s">
        <v>102</v>
      </c>
      <c r="L90" s="347"/>
      <c r="M90" s="261">
        <f t="shared" ref="M90:M94" si="5">SUM(L90)</f>
        <v>0</v>
      </c>
      <c r="N90" s="305"/>
      <c r="Q90" s="319"/>
      <c r="R90" s="319"/>
    </row>
    <row r="91" spans="5:18" x14ac:dyDescent="0.3">
      <c r="E91" s="328"/>
      <c r="F91" s="329"/>
      <c r="G91" s="330"/>
      <c r="H91" s="330"/>
      <c r="J91" s="300" t="s">
        <v>143</v>
      </c>
      <c r="K91" s="290" t="s">
        <v>102</v>
      </c>
      <c r="L91" s="347"/>
      <c r="M91" s="261">
        <f t="shared" si="5"/>
        <v>0</v>
      </c>
      <c r="N91" s="305"/>
      <c r="Q91" s="319"/>
      <c r="R91" s="319"/>
    </row>
    <row r="92" spans="5:18" x14ac:dyDescent="0.3">
      <c r="E92" s="328"/>
      <c r="F92" s="329"/>
      <c r="G92" s="330"/>
      <c r="H92" s="330"/>
      <c r="J92" s="300" t="s">
        <v>142</v>
      </c>
      <c r="K92" s="290" t="s">
        <v>102</v>
      </c>
      <c r="L92" s="347"/>
      <c r="M92" s="261">
        <f t="shared" si="5"/>
        <v>0</v>
      </c>
      <c r="N92" s="305"/>
      <c r="Q92" s="319"/>
      <c r="R92" s="319"/>
    </row>
    <row r="93" spans="5:18" x14ac:dyDescent="0.3">
      <c r="E93" s="328"/>
      <c r="F93" s="329"/>
      <c r="G93" s="330"/>
      <c r="H93" s="330"/>
      <c r="J93" s="300" t="s">
        <v>146</v>
      </c>
      <c r="K93" s="290" t="s">
        <v>102</v>
      </c>
      <c r="L93" s="347"/>
      <c r="M93" s="261">
        <f t="shared" si="5"/>
        <v>0</v>
      </c>
      <c r="N93" s="305"/>
      <c r="Q93" s="319"/>
      <c r="R93" s="319"/>
    </row>
    <row r="94" spans="5:18" x14ac:dyDescent="0.3">
      <c r="E94" s="331"/>
      <c r="F94" s="332"/>
      <c r="G94" s="333">
        <f>SUM(G87:G89)</f>
        <v>0</v>
      </c>
      <c r="H94" s="333">
        <f>SUM(H87:H89)</f>
        <v>0</v>
      </c>
      <c r="J94" s="300" t="s">
        <v>147</v>
      </c>
      <c r="K94" s="290" t="s">
        <v>102</v>
      </c>
      <c r="L94" s="347"/>
      <c r="M94" s="261">
        <f t="shared" si="5"/>
        <v>0</v>
      </c>
      <c r="N94" s="305"/>
      <c r="Q94" s="319"/>
      <c r="R94" s="319"/>
    </row>
    <row r="95" spans="5:18" x14ac:dyDescent="0.3">
      <c r="E95" s="331"/>
      <c r="F95" s="332"/>
      <c r="G95" s="333"/>
      <c r="H95" s="333"/>
      <c r="J95" s="300" t="s">
        <v>145</v>
      </c>
      <c r="K95" s="290" t="s">
        <v>102</v>
      </c>
      <c r="L95" s="347"/>
      <c r="M95" s="261">
        <f t="shared" ref="M95:M98" si="6">SUM(L95)</f>
        <v>0</v>
      </c>
      <c r="N95" s="305"/>
      <c r="Q95" s="319"/>
      <c r="R95" s="319"/>
    </row>
    <row r="96" spans="5:18" x14ac:dyDescent="0.3">
      <c r="E96" s="331" t="s">
        <v>138</v>
      </c>
      <c r="F96" s="334"/>
      <c r="G96" s="335"/>
      <c r="H96" s="333">
        <f>SUM(G94:H94)</f>
        <v>0</v>
      </c>
      <c r="J96" s="300" t="s">
        <v>148</v>
      </c>
      <c r="K96" s="290" t="s">
        <v>102</v>
      </c>
      <c r="L96" s="347"/>
      <c r="M96" s="261">
        <f t="shared" si="6"/>
        <v>0</v>
      </c>
      <c r="N96" s="305"/>
      <c r="Q96" s="322"/>
      <c r="R96" s="319"/>
    </row>
    <row r="97" spans="5:18" x14ac:dyDescent="0.3">
      <c r="E97" s="336" t="s">
        <v>140</v>
      </c>
      <c r="F97" s="334"/>
      <c r="G97" s="335">
        <f>SUM(N53:N88)</f>
        <v>0</v>
      </c>
      <c r="H97" s="194"/>
      <c r="J97" s="300" t="s">
        <v>150</v>
      </c>
      <c r="K97" s="290" t="s">
        <v>102</v>
      </c>
      <c r="L97" s="347"/>
      <c r="M97" s="261">
        <f t="shared" si="6"/>
        <v>0</v>
      </c>
      <c r="N97" s="305"/>
      <c r="Q97" s="316">
        <f>SUM(Q70:Q96)</f>
        <v>0</v>
      </c>
      <c r="R97" s="316">
        <f>SUM(R70:R96)*1.98</f>
        <v>0</v>
      </c>
    </row>
    <row r="98" spans="5:18" x14ac:dyDescent="0.3">
      <c r="E98" s="336" t="s">
        <v>139</v>
      </c>
      <c r="F98" s="334"/>
      <c r="G98" s="335"/>
      <c r="H98" s="195"/>
      <c r="J98" s="300" t="s">
        <v>156</v>
      </c>
      <c r="K98" s="290" t="s">
        <v>102</v>
      </c>
      <c r="L98" s="347"/>
      <c r="M98" s="261">
        <f t="shared" si="6"/>
        <v>0</v>
      </c>
      <c r="N98" s="305"/>
      <c r="Q98" s="323"/>
      <c r="R98" s="316">
        <f>SUM(Q97:R97)</f>
        <v>0</v>
      </c>
    </row>
    <row r="99" spans="5:18" x14ac:dyDescent="0.3">
      <c r="E99" s="290"/>
      <c r="F99" s="290"/>
      <c r="G99" s="194"/>
      <c r="H99" s="195"/>
      <c r="J99" s="300" t="s">
        <v>157</v>
      </c>
      <c r="K99" s="290" t="s">
        <v>102</v>
      </c>
      <c r="L99" s="317"/>
      <c r="M99" s="261">
        <f>SUM(L99)</f>
        <v>0</v>
      </c>
      <c r="N99" s="305"/>
    </row>
    <row r="100" spans="5:18" ht="13.5" thickBot="1" x14ac:dyDescent="0.35">
      <c r="E100" s="290"/>
      <c r="F100" s="290"/>
      <c r="G100" s="290"/>
      <c r="H100" s="195"/>
      <c r="J100" s="298" t="s">
        <v>161</v>
      </c>
      <c r="K100" s="299" t="s">
        <v>102</v>
      </c>
      <c r="L100" s="280"/>
      <c r="M100" s="258">
        <f>SUM(L100)</f>
        <v>0</v>
      </c>
      <c r="N100" s="259"/>
    </row>
    <row r="101" spans="5:18" x14ac:dyDescent="0.3">
      <c r="E101" s="290"/>
      <c r="F101" s="290"/>
      <c r="G101" s="290"/>
      <c r="H101" s="195"/>
      <c r="J101" s="290"/>
      <c r="K101" s="290"/>
      <c r="L101" s="290"/>
      <c r="M101" s="198"/>
    </row>
    <row r="102" spans="5:18" x14ac:dyDescent="0.3">
      <c r="E102" s="290"/>
      <c r="F102" s="290"/>
      <c r="G102" s="290"/>
      <c r="H102" s="195"/>
      <c r="J102" s="290"/>
      <c r="K102" s="290"/>
      <c r="L102" s="290"/>
      <c r="M102" s="291"/>
    </row>
    <row r="103" spans="5:18" ht="13.5" thickBot="1" x14ac:dyDescent="0.35">
      <c r="E103" s="290"/>
      <c r="F103" s="290"/>
      <c r="G103" s="290"/>
      <c r="H103" s="195"/>
      <c r="J103" s="290"/>
      <c r="K103" s="290"/>
      <c r="L103" s="290"/>
      <c r="M103" s="196">
        <f>SUM(M53:M102)</f>
        <v>0</v>
      </c>
      <c r="R103" s="356"/>
    </row>
    <row r="104" spans="5:18" ht="13.5" thickTop="1" x14ac:dyDescent="0.3">
      <c r="E104" s="290"/>
      <c r="F104" s="290"/>
      <c r="G104" s="290"/>
      <c r="H104" s="195"/>
      <c r="J104" s="290"/>
      <c r="K104" s="290"/>
      <c r="L104" s="290"/>
      <c r="M104" s="291"/>
    </row>
    <row r="105" spans="5:18" x14ac:dyDescent="0.3">
      <c r="E105" s="290"/>
      <c r="F105" s="290"/>
      <c r="G105" s="290"/>
      <c r="H105" s="195"/>
      <c r="J105" s="290" t="s">
        <v>100</v>
      </c>
      <c r="K105" s="290"/>
      <c r="L105" s="290"/>
      <c r="M105" s="199">
        <f>+K21</f>
        <v>0</v>
      </c>
    </row>
    <row r="106" spans="5:18" x14ac:dyDescent="0.3">
      <c r="E106" s="290"/>
      <c r="F106" s="290"/>
      <c r="G106" s="290"/>
      <c r="H106" s="195"/>
      <c r="J106" s="290" t="s">
        <v>117</v>
      </c>
      <c r="K106" s="290"/>
      <c r="L106" s="290"/>
      <c r="M106" s="199">
        <f>+K35</f>
        <v>0</v>
      </c>
    </row>
    <row r="107" spans="5:18" x14ac:dyDescent="0.3">
      <c r="E107" s="290"/>
      <c r="F107" s="290"/>
      <c r="G107" s="290"/>
      <c r="H107" s="195"/>
      <c r="J107" s="290" t="s">
        <v>103</v>
      </c>
      <c r="K107" s="290"/>
      <c r="L107" s="290"/>
      <c r="M107" s="199">
        <f>+K22</f>
        <v>0</v>
      </c>
    </row>
    <row r="108" spans="5:18" x14ac:dyDescent="0.3">
      <c r="E108" s="290"/>
      <c r="F108" s="290"/>
      <c r="G108" s="290"/>
      <c r="H108" s="195"/>
      <c r="J108" s="290" t="s">
        <v>102</v>
      </c>
      <c r="K108" s="290"/>
      <c r="L108" s="290"/>
      <c r="M108" s="199">
        <f>+K24</f>
        <v>0</v>
      </c>
    </row>
    <row r="109" spans="5:18" x14ac:dyDescent="0.3">
      <c r="E109" s="290"/>
      <c r="F109" s="290"/>
      <c r="G109" s="290"/>
      <c r="H109" s="195"/>
      <c r="J109" s="290"/>
      <c r="K109" s="290"/>
      <c r="L109" s="290"/>
      <c r="M109" s="293"/>
    </row>
    <row r="110" spans="5:18" ht="13.5" thickBot="1" x14ac:dyDescent="0.35">
      <c r="E110" s="290"/>
      <c r="F110" s="290"/>
      <c r="G110" s="290"/>
      <c r="H110" s="195"/>
      <c r="J110" s="290"/>
      <c r="K110" s="290"/>
      <c r="L110" s="290"/>
      <c r="M110" s="200">
        <f>SUM(M105:M109)</f>
        <v>0</v>
      </c>
    </row>
    <row r="111" spans="5:18" ht="13.5" thickTop="1" x14ac:dyDescent="0.3">
      <c r="E111" s="290"/>
      <c r="F111" s="290"/>
      <c r="G111" s="290"/>
      <c r="H111" s="195"/>
      <c r="J111" s="290"/>
      <c r="K111" s="290"/>
      <c r="L111" s="290"/>
      <c r="M111" s="291"/>
    </row>
    <row r="112" spans="5:18" x14ac:dyDescent="0.3">
      <c r="E112" s="290"/>
      <c r="F112" s="290"/>
      <c r="G112" s="290"/>
      <c r="H112" s="197"/>
      <c r="J112" s="290" t="s">
        <v>104</v>
      </c>
      <c r="K112" s="290"/>
      <c r="L112" s="290"/>
      <c r="M112" s="197">
        <f>+M103-M110</f>
        <v>0</v>
      </c>
    </row>
    <row r="113" spans="10:27" x14ac:dyDescent="0.3">
      <c r="J113" s="355"/>
    </row>
    <row r="115" spans="10:27" x14ac:dyDescent="0.3">
      <c r="AA115" s="1" t="s">
        <v>16</v>
      </c>
    </row>
  </sheetData>
  <mergeCells count="67"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</row>
    <row r="2" spans="1:19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93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3"/>
      <c r="J8" s="374"/>
      <c r="K8" s="158" t="s">
        <v>94</v>
      </c>
      <c r="L8" s="358" t="s">
        <v>95</v>
      </c>
      <c r="M8" s="360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5">
        <v>40100</v>
      </c>
      <c r="D9" s="377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359"/>
      <c r="M9" s="361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78"/>
      <c r="E10" s="379"/>
      <c r="F10" s="252"/>
      <c r="G10" s="252"/>
      <c r="H10" s="252"/>
      <c r="I10" s="378"/>
      <c r="J10" s="379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06"/>
      <c r="E11" s="407"/>
      <c r="F11" s="192"/>
      <c r="G11" s="192"/>
      <c r="H11" s="75"/>
      <c r="I11" s="380"/>
      <c r="J11" s="381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3"/>
      <c r="C12" s="282"/>
      <c r="D12" s="388"/>
      <c r="E12" s="389"/>
      <c r="F12" s="282"/>
      <c r="G12" s="282"/>
      <c r="H12" s="282"/>
      <c r="I12" s="388"/>
      <c r="J12" s="389"/>
      <c r="K12" s="281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67">
        <f t="shared" ref="D13:E13" si="0">SUM(D10:D12)</f>
        <v>0</v>
      </c>
      <c r="E13" s="368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67">
        <f t="shared" ref="I13" si="1">SUM(I10:I12)</f>
        <v>0</v>
      </c>
      <c r="J13" s="368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65">
        <v>40200</v>
      </c>
      <c r="D17" s="413"/>
      <c r="E17" s="366"/>
      <c r="F17" s="365">
        <v>40300</v>
      </c>
      <c r="G17" s="366"/>
      <c r="H17" s="22">
        <v>40500</v>
      </c>
      <c r="I17" s="365">
        <v>40600</v>
      </c>
      <c r="J17" s="366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2" ht="13.5" thickBot="1" x14ac:dyDescent="0.35">
      <c r="A20" s="362" t="s">
        <v>22</v>
      </c>
      <c r="B20" s="363"/>
      <c r="C20" s="364"/>
      <c r="D20" s="26"/>
      <c r="E20" s="362" t="s">
        <v>53</v>
      </c>
      <c r="F20" s="363"/>
      <c r="G20" s="363"/>
      <c r="H20" s="364"/>
      <c r="J20" s="362" t="s">
        <v>51</v>
      </c>
      <c r="K20" s="363"/>
      <c r="L20" s="364"/>
      <c r="M20" s="2"/>
      <c r="N20" s="4"/>
      <c r="O20" s="2"/>
      <c r="R20" s="204">
        <f>-M76</f>
        <v>0</v>
      </c>
      <c r="S20" s="2"/>
    </row>
    <row r="21" spans="1:22" x14ac:dyDescent="0.3">
      <c r="A21" s="27">
        <v>100</v>
      </c>
      <c r="B21" s="285"/>
      <c r="C21" s="92">
        <f t="shared" ref="C21:C27" si="2">A21*B21</f>
        <v>0</v>
      </c>
      <c r="D21" s="28"/>
      <c r="E21" s="385"/>
      <c r="F21" s="386"/>
      <c r="G21" s="387"/>
      <c r="H21" s="55"/>
      <c r="I21" s="26"/>
      <c r="J21" s="29" t="s">
        <v>55</v>
      </c>
      <c r="K21" s="286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2" x14ac:dyDescent="0.3">
      <c r="A22" s="27">
        <v>50</v>
      </c>
      <c r="B22" s="284"/>
      <c r="C22" s="92">
        <f t="shared" si="2"/>
        <v>0</v>
      </c>
      <c r="D22" s="28"/>
      <c r="E22" s="385"/>
      <c r="F22" s="386"/>
      <c r="G22" s="387"/>
      <c r="H22" s="55"/>
      <c r="I22" s="30"/>
      <c r="J22" s="29" t="s">
        <v>56</v>
      </c>
      <c r="K22" s="286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2" x14ac:dyDescent="0.3">
      <c r="A23" s="31">
        <v>20</v>
      </c>
      <c r="B23" s="284"/>
      <c r="C23" s="92">
        <f t="shared" si="2"/>
        <v>0</v>
      </c>
      <c r="D23" s="28"/>
      <c r="E23" s="385"/>
      <c r="F23" s="386"/>
      <c r="G23" s="387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2" x14ac:dyDescent="0.3">
      <c r="A24" s="27">
        <v>10</v>
      </c>
      <c r="B24" s="285"/>
      <c r="C24" s="92">
        <f t="shared" si="2"/>
        <v>0</v>
      </c>
      <c r="D24" s="28"/>
      <c r="E24" s="382"/>
      <c r="F24" s="383"/>
      <c r="G24" s="384"/>
      <c r="H24" s="76"/>
      <c r="I24" s="30"/>
      <c r="J24" s="43" t="s">
        <v>21</v>
      </c>
      <c r="K24" s="287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2" x14ac:dyDescent="0.3">
      <c r="A25" s="31">
        <v>5</v>
      </c>
      <c r="B25" s="285"/>
      <c r="C25" s="92">
        <f t="shared" si="2"/>
        <v>0</v>
      </c>
      <c r="D25" s="28"/>
      <c r="E25" s="382"/>
      <c r="F25" s="383"/>
      <c r="G25" s="38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2" x14ac:dyDescent="0.3">
      <c r="A26" s="31">
        <v>2</v>
      </c>
      <c r="B26" s="285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V26" s="172"/>
    </row>
    <row r="27" spans="1:22" x14ac:dyDescent="0.3">
      <c r="A27" s="36">
        <v>1</v>
      </c>
      <c r="B27" s="285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3">
        <f>B28</f>
        <v>0</v>
      </c>
      <c r="D28" s="39"/>
      <c r="E28" s="362" t="s">
        <v>54</v>
      </c>
      <c r="F28" s="363"/>
      <c r="G28" s="363"/>
      <c r="H28" s="364"/>
      <c r="I28" s="37"/>
      <c r="J28" s="32" t="s">
        <v>97</v>
      </c>
      <c r="K28" s="288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2" x14ac:dyDescent="0.3">
      <c r="A29" s="7"/>
      <c r="B29" s="2"/>
      <c r="C29" s="94">
        <f>SUM(C21:C28)</f>
        <v>0</v>
      </c>
      <c r="D29" s="41"/>
      <c r="E29" s="382"/>
      <c r="F29" s="383"/>
      <c r="G29" s="384"/>
      <c r="H29" s="76"/>
      <c r="I29" s="26"/>
      <c r="J29" s="40" t="s">
        <v>33</v>
      </c>
      <c r="K29" s="282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2" x14ac:dyDescent="0.3">
      <c r="D30" s="2"/>
      <c r="E30" s="382"/>
      <c r="F30" s="383"/>
      <c r="G30" s="38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2" x14ac:dyDescent="0.3">
      <c r="A31" s="414" t="s">
        <v>23</v>
      </c>
      <c r="B31" s="415"/>
      <c r="C31" s="416"/>
      <c r="D31" s="44"/>
      <c r="E31" s="382"/>
      <c r="F31" s="383"/>
      <c r="G31" s="38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82"/>
      <c r="F32" s="383"/>
      <c r="G32" s="38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2"/>
      <c r="F33" s="383"/>
      <c r="G33" s="384"/>
      <c r="H33" s="76"/>
      <c r="I33" s="30"/>
      <c r="J33" s="167" t="s">
        <v>52</v>
      </c>
      <c r="K33" s="168"/>
      <c r="L33" s="169"/>
      <c r="M33" s="25"/>
      <c r="N33" s="411" t="s">
        <v>60</v>
      </c>
      <c r="O33" s="411"/>
      <c r="P33" s="411"/>
      <c r="Q33" s="411"/>
      <c r="R33" s="411"/>
      <c r="S33" s="411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0"/>
      <c r="O34" s="410"/>
      <c r="P34" s="410"/>
      <c r="Q34" s="410"/>
      <c r="R34" s="410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0"/>
      <c r="O35" s="410"/>
      <c r="P35" s="410"/>
      <c r="Q35" s="410"/>
      <c r="R35" s="410"/>
      <c r="S35" s="76"/>
    </row>
    <row r="36" spans="1:21" x14ac:dyDescent="0.3">
      <c r="A36" s="43"/>
      <c r="B36" s="55"/>
      <c r="C36" s="97"/>
      <c r="D36" s="3"/>
      <c r="E36" s="362" t="s">
        <v>58</v>
      </c>
      <c r="F36" s="363"/>
      <c r="G36" s="363"/>
      <c r="H36" s="364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0"/>
      <c r="O36" s="410"/>
      <c r="P36" s="410"/>
      <c r="Q36" s="410"/>
      <c r="R36" s="410"/>
      <c r="S36" s="76"/>
    </row>
    <row r="37" spans="1:21" x14ac:dyDescent="0.3">
      <c r="A37" s="2"/>
      <c r="B37" s="2"/>
      <c r="C37" s="2"/>
      <c r="E37" s="385"/>
      <c r="F37" s="386"/>
      <c r="G37" s="387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0"/>
      <c r="O37" s="410"/>
      <c r="P37" s="410"/>
      <c r="Q37" s="410"/>
      <c r="R37" s="410"/>
      <c r="S37" s="76"/>
    </row>
    <row r="38" spans="1:21" x14ac:dyDescent="0.3">
      <c r="A38" s="412" t="s">
        <v>39</v>
      </c>
      <c r="B38" s="412"/>
      <c r="C38" s="2"/>
      <c r="D38" s="2"/>
      <c r="E38" s="390"/>
      <c r="F38" s="391"/>
      <c r="G38" s="392"/>
      <c r="H38" s="74"/>
      <c r="I38" s="30"/>
      <c r="J38" s="43" t="s">
        <v>46</v>
      </c>
      <c r="K38" s="52"/>
      <c r="L38" s="89">
        <f t="shared" si="4"/>
        <v>0</v>
      </c>
      <c r="M38" s="56"/>
      <c r="N38" s="410"/>
      <c r="O38" s="410"/>
      <c r="P38" s="410"/>
      <c r="Q38" s="410"/>
      <c r="R38" s="410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90"/>
      <c r="F39" s="391"/>
      <c r="G39" s="392"/>
      <c r="H39" s="74"/>
      <c r="I39" s="30"/>
      <c r="J39" s="43" t="s">
        <v>47</v>
      </c>
      <c r="K39" s="289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90"/>
      <c r="F40" s="391"/>
      <c r="G40" s="392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0"/>
      <c r="F41" s="391"/>
      <c r="G41" s="392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1" t="s">
        <v>61</v>
      </c>
      <c r="O41" s="411"/>
      <c r="P41" s="411"/>
      <c r="Q41" s="411"/>
      <c r="R41" s="411"/>
      <c r="S41" s="411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0"/>
      <c r="O42" s="410"/>
      <c r="P42" s="410"/>
      <c r="Q42" s="410"/>
      <c r="R42" s="410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0"/>
      <c r="O43" s="410"/>
      <c r="P43" s="410"/>
      <c r="Q43" s="410"/>
      <c r="R43" s="410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0"/>
      <c r="O44" s="410"/>
      <c r="P44" s="410"/>
      <c r="Q44" s="410"/>
      <c r="R44" s="410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0"/>
      <c r="O45" s="410"/>
      <c r="P45" s="410"/>
      <c r="Q45" s="410"/>
      <c r="R45" s="410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0"/>
      <c r="O46" s="410"/>
      <c r="P46" s="410"/>
      <c r="Q46" s="410"/>
      <c r="R46" s="410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5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57">
        <f>+J51</f>
        <v>0</v>
      </c>
      <c r="F51" s="357"/>
      <c r="G51" s="357"/>
      <c r="H51" s="357"/>
      <c r="J51" s="357">
        <f>+J3</f>
        <v>0</v>
      </c>
      <c r="K51" s="357"/>
      <c r="L51" s="357"/>
      <c r="M51" s="357"/>
      <c r="S51" s="69"/>
    </row>
    <row r="52" spans="1:19" ht="13.5" thickBot="1" x14ac:dyDescent="0.35">
      <c r="A52" s="7"/>
      <c r="E52" s="290"/>
      <c r="F52" s="290"/>
      <c r="G52" s="290"/>
      <c r="H52" s="291"/>
      <c r="J52" s="292" t="s">
        <v>105</v>
      </c>
      <c r="K52" s="290"/>
      <c r="L52" s="290"/>
      <c r="M52" s="291"/>
      <c r="N52" s="294"/>
      <c r="S52" s="69"/>
    </row>
    <row r="53" spans="1:19" x14ac:dyDescent="0.3">
      <c r="A53" s="70"/>
      <c r="E53" s="290"/>
      <c r="F53" s="290"/>
      <c r="G53" s="194"/>
      <c r="H53" s="194"/>
      <c r="J53" s="295" t="s">
        <v>132</v>
      </c>
      <c r="K53" s="296" t="s">
        <v>100</v>
      </c>
      <c r="L53" s="256"/>
      <c r="M53" s="256"/>
      <c r="N53" s="297"/>
      <c r="S53" s="69"/>
    </row>
    <row r="54" spans="1:19" x14ac:dyDescent="0.3">
      <c r="A54" s="70"/>
      <c r="E54" s="290"/>
      <c r="F54" s="290"/>
      <c r="G54" s="194"/>
      <c r="H54" s="194"/>
      <c r="J54" s="300" t="s">
        <v>132</v>
      </c>
      <c r="K54" s="290" t="s">
        <v>117</v>
      </c>
      <c r="L54" s="260"/>
      <c r="M54" s="260"/>
      <c r="N54" s="305"/>
      <c r="S54" s="69"/>
    </row>
    <row r="55" spans="1:19" ht="13.5" thickBot="1" x14ac:dyDescent="0.35">
      <c r="A55" s="70"/>
      <c r="E55" s="291"/>
      <c r="F55" s="338"/>
      <c r="G55" s="338"/>
      <c r="H55" s="338"/>
      <c r="J55" s="298" t="s">
        <v>132</v>
      </c>
      <c r="K55" s="299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1"/>
      <c r="F56" s="338"/>
      <c r="G56" s="338"/>
      <c r="H56" s="338"/>
      <c r="J56" s="295" t="s">
        <v>128</v>
      </c>
      <c r="K56" s="296" t="s">
        <v>100</v>
      </c>
      <c r="L56" s="256"/>
      <c r="M56" s="256"/>
      <c r="N56" s="297"/>
      <c r="R56" s="309"/>
      <c r="S56" s="69"/>
    </row>
    <row r="57" spans="1:19" x14ac:dyDescent="0.3">
      <c r="A57" s="7"/>
      <c r="E57" s="291"/>
      <c r="F57" s="338"/>
      <c r="G57" s="338"/>
      <c r="H57" s="338"/>
      <c r="I57" s="7"/>
      <c r="J57" s="300" t="s">
        <v>128</v>
      </c>
      <c r="K57" s="290" t="s">
        <v>117</v>
      </c>
      <c r="L57" s="260"/>
      <c r="M57" s="261"/>
      <c r="N57" s="262"/>
      <c r="R57" s="309"/>
      <c r="S57" s="69"/>
    </row>
    <row r="58" spans="1:19" ht="13.5" thickBot="1" x14ac:dyDescent="0.35">
      <c r="E58" s="291"/>
      <c r="F58" s="338"/>
      <c r="G58" s="338"/>
      <c r="H58" s="338"/>
      <c r="I58" s="7"/>
      <c r="J58" s="298" t="s">
        <v>128</v>
      </c>
      <c r="K58" s="299" t="s">
        <v>101</v>
      </c>
      <c r="L58" s="257"/>
      <c r="M58" s="258">
        <f>SUM(L56:L58)</f>
        <v>0</v>
      </c>
      <c r="N58" s="259">
        <f>+M58*0.0185</f>
        <v>0</v>
      </c>
      <c r="R58" s="309"/>
      <c r="S58" s="69"/>
    </row>
    <row r="59" spans="1:19" x14ac:dyDescent="0.3">
      <c r="E59" s="291"/>
      <c r="F59" s="338"/>
      <c r="G59" s="338"/>
      <c r="H59" s="338"/>
      <c r="J59" s="295" t="s">
        <v>143</v>
      </c>
      <c r="K59" s="296" t="s">
        <v>100</v>
      </c>
      <c r="L59" s="256"/>
      <c r="M59" s="256"/>
      <c r="N59" s="297"/>
      <c r="R59" s="309"/>
    </row>
    <row r="60" spans="1:19" x14ac:dyDescent="0.3">
      <c r="E60" s="291"/>
      <c r="F60" s="338"/>
      <c r="G60" s="338"/>
      <c r="H60" s="338"/>
      <c r="J60" s="300" t="s">
        <v>143</v>
      </c>
      <c r="K60" s="290" t="s">
        <v>117</v>
      </c>
      <c r="L60" s="260"/>
      <c r="M60" s="260"/>
      <c r="N60" s="305"/>
      <c r="R60" s="309"/>
    </row>
    <row r="61" spans="1:19" ht="13.5" thickBot="1" x14ac:dyDescent="0.35">
      <c r="E61" s="291"/>
      <c r="F61" s="338"/>
      <c r="G61" s="338"/>
      <c r="H61" s="338"/>
      <c r="J61" s="298" t="s">
        <v>143</v>
      </c>
      <c r="K61" s="299" t="s">
        <v>101</v>
      </c>
      <c r="L61" s="257"/>
      <c r="M61" s="258">
        <f>SUM(L59:L61)</f>
        <v>0</v>
      </c>
      <c r="N61" s="259">
        <f>+M61*0.0185</f>
        <v>0</v>
      </c>
      <c r="R61" s="309"/>
      <c r="S61" s="57" t="s">
        <v>37</v>
      </c>
    </row>
    <row r="62" spans="1:19" x14ac:dyDescent="0.3">
      <c r="E62" s="291"/>
      <c r="F62" s="338"/>
      <c r="G62" s="338"/>
      <c r="H62" s="338"/>
      <c r="J62" s="295" t="s">
        <v>141</v>
      </c>
      <c r="K62" s="296" t="s">
        <v>100</v>
      </c>
      <c r="L62" s="256"/>
      <c r="M62" s="256"/>
      <c r="N62" s="297"/>
      <c r="R62" s="309"/>
    </row>
    <row r="63" spans="1:19" x14ac:dyDescent="0.3">
      <c r="E63" s="291"/>
      <c r="F63" s="338"/>
      <c r="G63" s="338"/>
      <c r="H63" s="338"/>
      <c r="J63" s="300" t="s">
        <v>141</v>
      </c>
      <c r="K63" s="290" t="s">
        <v>117</v>
      </c>
      <c r="L63" s="260"/>
      <c r="M63" s="260"/>
      <c r="N63" s="305"/>
      <c r="R63" s="309"/>
    </row>
    <row r="64" spans="1:19" ht="13.5" thickBot="1" x14ac:dyDescent="0.35">
      <c r="E64" s="291"/>
      <c r="F64" s="338"/>
      <c r="G64" s="338"/>
      <c r="H64" s="338"/>
      <c r="J64" s="298" t="s">
        <v>141</v>
      </c>
      <c r="K64" s="299" t="s">
        <v>101</v>
      </c>
      <c r="L64" s="257"/>
      <c r="M64" s="258">
        <f>SUM(L62:L64)</f>
        <v>0</v>
      </c>
      <c r="N64" s="259">
        <f>+M64*0.0185</f>
        <v>0</v>
      </c>
      <c r="R64" s="309"/>
    </row>
    <row r="65" spans="2:18" x14ac:dyDescent="0.3">
      <c r="B65" s="71"/>
      <c r="E65" s="291"/>
      <c r="F65" s="338"/>
      <c r="G65" s="338"/>
      <c r="H65" s="338"/>
      <c r="J65" s="295" t="s">
        <v>146</v>
      </c>
      <c r="K65" s="296" t="s">
        <v>100</v>
      </c>
      <c r="L65" s="256"/>
      <c r="M65" s="256"/>
      <c r="N65" s="297"/>
      <c r="R65" s="309"/>
    </row>
    <row r="66" spans="2:18" x14ac:dyDescent="0.3">
      <c r="B66" s="71"/>
      <c r="E66" s="291"/>
      <c r="F66" s="338"/>
      <c r="G66" s="338"/>
      <c r="H66" s="338"/>
      <c r="J66" s="300" t="s">
        <v>146</v>
      </c>
      <c r="K66" s="290" t="s">
        <v>117</v>
      </c>
      <c r="L66" s="260"/>
      <c r="M66" s="260"/>
      <c r="N66" s="305"/>
      <c r="R66" s="309"/>
    </row>
    <row r="67" spans="2:18" ht="13.5" thickBot="1" x14ac:dyDescent="0.35">
      <c r="B67" s="71"/>
      <c r="E67" s="291"/>
      <c r="F67" s="338"/>
      <c r="G67" s="338"/>
      <c r="H67" s="338"/>
      <c r="J67" s="298" t="s">
        <v>146</v>
      </c>
      <c r="K67" s="299" t="s">
        <v>101</v>
      </c>
      <c r="L67" s="257"/>
      <c r="M67" s="258">
        <f>SUM(L65:L67)</f>
        <v>0</v>
      </c>
      <c r="N67" s="259">
        <f>+M67*0.0185</f>
        <v>0</v>
      </c>
      <c r="R67" s="309"/>
    </row>
    <row r="68" spans="2:18" x14ac:dyDescent="0.3">
      <c r="E68" s="291"/>
      <c r="F68" s="338"/>
      <c r="G68" s="338"/>
      <c r="H68" s="338"/>
      <c r="J68" s="295" t="s">
        <v>149</v>
      </c>
      <c r="K68" s="296" t="s">
        <v>100</v>
      </c>
      <c r="L68" s="256"/>
      <c r="M68" s="256"/>
      <c r="N68" s="297"/>
      <c r="R68" s="309"/>
    </row>
    <row r="69" spans="2:18" x14ac:dyDescent="0.3">
      <c r="E69" s="291"/>
      <c r="F69" s="338"/>
      <c r="G69" s="338"/>
      <c r="H69" s="338"/>
      <c r="J69" s="300" t="s">
        <v>149</v>
      </c>
      <c r="K69" s="290" t="s">
        <v>117</v>
      </c>
      <c r="L69" s="260"/>
      <c r="M69" s="260"/>
      <c r="N69" s="305"/>
    </row>
    <row r="70" spans="2:18" ht="13.5" thickBot="1" x14ac:dyDescent="0.35">
      <c r="E70" s="291"/>
      <c r="F70" s="338"/>
      <c r="G70" s="338"/>
      <c r="H70" s="338"/>
      <c r="J70" s="298" t="s">
        <v>149</v>
      </c>
      <c r="K70" s="299" t="s">
        <v>101</v>
      </c>
      <c r="L70" s="257"/>
      <c r="M70" s="258">
        <f>SUM(L68:L70)</f>
        <v>0</v>
      </c>
      <c r="N70" s="259">
        <f>+M70*0.0185</f>
        <v>0</v>
      </c>
      <c r="Q70" s="319"/>
      <c r="R70" s="319"/>
    </row>
    <row r="71" spans="2:18" x14ac:dyDescent="0.3">
      <c r="E71" s="291"/>
      <c r="F71" s="338"/>
      <c r="G71" s="338"/>
      <c r="H71" s="338"/>
      <c r="J71" s="295" t="s">
        <v>145</v>
      </c>
      <c r="K71" s="296" t="s">
        <v>100</v>
      </c>
      <c r="L71" s="260"/>
      <c r="M71" s="261"/>
      <c r="N71" s="262"/>
      <c r="Q71" s="319"/>
      <c r="R71" s="319"/>
    </row>
    <row r="72" spans="2:18" x14ac:dyDescent="0.3">
      <c r="E72" s="291"/>
      <c r="F72" s="338"/>
      <c r="G72" s="338"/>
      <c r="H72" s="338"/>
      <c r="J72" s="300" t="s">
        <v>145</v>
      </c>
      <c r="K72" s="290" t="s">
        <v>117</v>
      </c>
      <c r="L72" s="260"/>
      <c r="M72" s="261"/>
      <c r="N72" s="262"/>
      <c r="Q72" s="319"/>
      <c r="R72" s="319"/>
    </row>
    <row r="73" spans="2:18" ht="13.5" thickBot="1" x14ac:dyDescent="0.35">
      <c r="E73" s="291"/>
      <c r="F73" s="338"/>
      <c r="G73" s="338"/>
      <c r="H73" s="338"/>
      <c r="J73" s="298" t="s">
        <v>145</v>
      </c>
      <c r="K73" s="299" t="s">
        <v>101</v>
      </c>
      <c r="L73" s="260"/>
      <c r="M73" s="258">
        <f>SUM(L71:L73)</f>
        <v>0</v>
      </c>
      <c r="N73" s="259">
        <f>+M73*0.0185</f>
        <v>0</v>
      </c>
      <c r="Q73" s="319"/>
      <c r="R73" s="319"/>
    </row>
    <row r="74" spans="2:18" x14ac:dyDescent="0.3">
      <c r="E74" s="291"/>
      <c r="F74" s="338"/>
      <c r="G74" s="338"/>
      <c r="H74" s="338"/>
      <c r="J74" s="301" t="s">
        <v>144</v>
      </c>
      <c r="K74" s="302" t="s">
        <v>100</v>
      </c>
      <c r="L74" s="306"/>
      <c r="M74" s="256"/>
      <c r="N74" s="297"/>
      <c r="Q74" s="319"/>
      <c r="R74" s="319"/>
    </row>
    <row r="75" spans="2:18" x14ac:dyDescent="0.3">
      <c r="E75" s="291"/>
      <c r="F75" s="338"/>
      <c r="G75" s="338"/>
      <c r="H75" s="338"/>
      <c r="J75" s="300" t="s">
        <v>144</v>
      </c>
      <c r="K75" s="290" t="s">
        <v>117</v>
      </c>
      <c r="L75" s="347"/>
      <c r="M75" s="260"/>
      <c r="N75" s="305"/>
      <c r="Q75" s="319"/>
      <c r="R75" s="319"/>
    </row>
    <row r="76" spans="2:18" ht="13.5" thickBot="1" x14ac:dyDescent="0.35">
      <c r="E76" s="291"/>
      <c r="F76" s="338"/>
      <c r="G76" s="338"/>
      <c r="H76" s="338"/>
      <c r="J76" s="303" t="s">
        <v>144</v>
      </c>
      <c r="K76" s="304" t="s">
        <v>101</v>
      </c>
      <c r="L76" s="268"/>
      <c r="M76" s="258">
        <f>SUM(L74:L76)</f>
        <v>0</v>
      </c>
      <c r="N76" s="259">
        <f>+M76*0.0185</f>
        <v>0</v>
      </c>
      <c r="Q76" s="319"/>
      <c r="R76" s="319"/>
    </row>
    <row r="77" spans="2:18" x14ac:dyDescent="0.3">
      <c r="E77" s="291"/>
      <c r="F77" s="338"/>
      <c r="G77" s="338"/>
      <c r="H77" s="338"/>
      <c r="J77" s="295" t="s">
        <v>150</v>
      </c>
      <c r="K77" s="296" t="s">
        <v>100</v>
      </c>
      <c r="L77" s="256"/>
      <c r="M77" s="256"/>
      <c r="N77" s="297"/>
      <c r="Q77" s="319"/>
      <c r="R77" s="319"/>
    </row>
    <row r="78" spans="2:18" x14ac:dyDescent="0.3">
      <c r="E78" s="291"/>
      <c r="F78" s="338"/>
      <c r="G78" s="338"/>
      <c r="H78" s="338"/>
      <c r="J78" s="300" t="s">
        <v>150</v>
      </c>
      <c r="K78" s="290" t="s">
        <v>117</v>
      </c>
      <c r="L78" s="260"/>
      <c r="M78" s="260"/>
      <c r="N78" s="305"/>
      <c r="Q78" s="319"/>
      <c r="R78" s="319"/>
    </row>
    <row r="79" spans="2:18" ht="13.5" thickBot="1" x14ac:dyDescent="0.35">
      <c r="E79" s="291"/>
      <c r="F79" s="338"/>
      <c r="G79" s="338"/>
      <c r="H79" s="338"/>
      <c r="J79" s="298" t="s">
        <v>150</v>
      </c>
      <c r="K79" s="299" t="s">
        <v>101</v>
      </c>
      <c r="L79" s="257"/>
      <c r="M79" s="258">
        <f>SUM(L77:L79)</f>
        <v>0</v>
      </c>
      <c r="N79" s="259">
        <f>+M79*0.0185</f>
        <v>0</v>
      </c>
      <c r="Q79" s="319"/>
      <c r="R79" s="319"/>
    </row>
    <row r="80" spans="2:18" x14ac:dyDescent="0.3">
      <c r="E80" s="291"/>
      <c r="F80" s="338"/>
      <c r="G80" s="338"/>
      <c r="H80" s="338"/>
      <c r="J80" s="295" t="s">
        <v>151</v>
      </c>
      <c r="K80" s="296" t="s">
        <v>100</v>
      </c>
      <c r="L80" s="256"/>
      <c r="M80" s="256"/>
      <c r="N80" s="297"/>
      <c r="Q80" s="319"/>
      <c r="R80" s="319"/>
    </row>
    <row r="81" spans="5:18" x14ac:dyDescent="0.3">
      <c r="E81" s="291"/>
      <c r="F81" s="338"/>
      <c r="G81" s="338"/>
      <c r="H81" s="338"/>
      <c r="J81" s="300" t="s">
        <v>151</v>
      </c>
      <c r="K81" s="290" t="s">
        <v>117</v>
      </c>
      <c r="L81" s="260"/>
      <c r="M81" s="260"/>
      <c r="N81" s="305"/>
      <c r="Q81" s="319"/>
      <c r="R81" s="319"/>
    </row>
    <row r="82" spans="5:18" ht="13.5" thickBot="1" x14ac:dyDescent="0.35">
      <c r="E82" s="291"/>
      <c r="F82" s="338"/>
      <c r="G82" s="338"/>
      <c r="H82" s="338"/>
      <c r="J82" s="298" t="s">
        <v>151</v>
      </c>
      <c r="K82" s="299" t="s">
        <v>101</v>
      </c>
      <c r="L82" s="257"/>
      <c r="M82" s="258">
        <f>SUM(L80:L82)</f>
        <v>0</v>
      </c>
      <c r="N82" s="259">
        <f>+M82*0.0185</f>
        <v>0</v>
      </c>
      <c r="Q82" s="319"/>
      <c r="R82" s="319"/>
    </row>
    <row r="83" spans="5:18" x14ac:dyDescent="0.3">
      <c r="E83" s="291"/>
      <c r="F83" s="338"/>
      <c r="G83" s="338"/>
      <c r="H83" s="338"/>
      <c r="J83" s="295" t="s">
        <v>154</v>
      </c>
      <c r="K83" s="296" t="s">
        <v>100</v>
      </c>
      <c r="L83" s="256"/>
      <c r="M83" s="256"/>
      <c r="N83" s="297"/>
      <c r="Q83" s="319"/>
      <c r="R83" s="319"/>
    </row>
    <row r="84" spans="5:18" x14ac:dyDescent="0.3">
      <c r="E84" s="291"/>
      <c r="F84" s="338"/>
      <c r="G84" s="338"/>
      <c r="H84" s="338"/>
      <c r="J84" s="300" t="s">
        <v>154</v>
      </c>
      <c r="K84" s="290" t="s">
        <v>117</v>
      </c>
      <c r="L84" s="260"/>
      <c r="M84" s="260"/>
      <c r="N84" s="305"/>
      <c r="Q84" s="319" t="s">
        <v>135</v>
      </c>
      <c r="R84" s="319" t="s">
        <v>29</v>
      </c>
    </row>
    <row r="85" spans="5:18" ht="13.5" thickBot="1" x14ac:dyDescent="0.35">
      <c r="E85" s="291"/>
      <c r="F85" s="338"/>
      <c r="G85" s="338"/>
      <c r="H85" s="338"/>
      <c r="J85" s="298" t="s">
        <v>154</v>
      </c>
      <c r="K85" s="299" t="s">
        <v>101</v>
      </c>
      <c r="L85" s="257"/>
      <c r="M85" s="258">
        <f>SUM(L83:L85)</f>
        <v>0</v>
      </c>
      <c r="N85" s="259">
        <f>+M85*0.0185</f>
        <v>0</v>
      </c>
      <c r="Q85" s="319"/>
      <c r="R85" s="319"/>
    </row>
    <row r="86" spans="5:18" x14ac:dyDescent="0.3">
      <c r="E86" s="324"/>
      <c r="F86" s="325"/>
      <c r="G86" s="326" t="s">
        <v>135</v>
      </c>
      <c r="H86" s="346" t="s">
        <v>29</v>
      </c>
      <c r="J86" s="295" t="s">
        <v>158</v>
      </c>
      <c r="K86" s="296" t="s">
        <v>100</v>
      </c>
      <c r="L86" s="256"/>
      <c r="M86" s="256"/>
      <c r="N86" s="297"/>
      <c r="Q86" s="319"/>
      <c r="R86" s="319"/>
    </row>
    <row r="87" spans="5:18" x14ac:dyDescent="0.3">
      <c r="E87" s="324" t="s">
        <v>137</v>
      </c>
      <c r="F87" s="325"/>
      <c r="G87" s="327">
        <f>SUM(L53:L88)-H87</f>
        <v>0</v>
      </c>
      <c r="H87" s="327"/>
      <c r="J87" s="300" t="s">
        <v>158</v>
      </c>
      <c r="K87" s="290" t="s">
        <v>117</v>
      </c>
      <c r="L87" s="260"/>
      <c r="M87" s="260"/>
      <c r="N87" s="305"/>
      <c r="Q87" s="319"/>
      <c r="R87" s="319"/>
    </row>
    <row r="88" spans="5:18" ht="13.5" thickBot="1" x14ac:dyDescent="0.35">
      <c r="E88" s="328" t="s">
        <v>136</v>
      </c>
      <c r="F88" s="329"/>
      <c r="G88" s="330">
        <f>SUM(L89:L100)-H88</f>
        <v>0</v>
      </c>
      <c r="H88" s="330"/>
      <c r="J88" s="298" t="s">
        <v>158</v>
      </c>
      <c r="K88" s="299" t="s">
        <v>101</v>
      </c>
      <c r="L88" s="257"/>
      <c r="M88" s="258">
        <f>SUM(L86:L88)</f>
        <v>0</v>
      </c>
      <c r="N88" s="259">
        <f>+M88*0.0185</f>
        <v>0</v>
      </c>
      <c r="Q88" s="319"/>
      <c r="R88" s="319"/>
    </row>
    <row r="89" spans="5:18" x14ac:dyDescent="0.3">
      <c r="E89" s="328"/>
      <c r="F89" s="329"/>
      <c r="G89" s="330"/>
      <c r="H89" s="330"/>
      <c r="J89" s="295" t="s">
        <v>132</v>
      </c>
      <c r="K89" s="296" t="s">
        <v>102</v>
      </c>
      <c r="L89" s="256"/>
      <c r="M89" s="279">
        <f>SUM(L89)</f>
        <v>0</v>
      </c>
      <c r="N89" s="297"/>
      <c r="Q89" s="319"/>
      <c r="R89" s="319"/>
    </row>
    <row r="90" spans="5:18" x14ac:dyDescent="0.3">
      <c r="E90" s="328"/>
      <c r="F90" s="329"/>
      <c r="G90" s="330"/>
      <c r="H90" s="330"/>
      <c r="J90" s="300" t="s">
        <v>131</v>
      </c>
      <c r="K90" s="290" t="s">
        <v>102</v>
      </c>
      <c r="L90" s="260"/>
      <c r="M90" s="261">
        <f t="shared" ref="M90:M94" si="5">SUM(L90)</f>
        <v>0</v>
      </c>
      <c r="N90" s="305"/>
      <c r="Q90" s="319"/>
      <c r="R90" s="319"/>
    </row>
    <row r="91" spans="5:18" x14ac:dyDescent="0.3">
      <c r="E91" s="328"/>
      <c r="F91" s="329"/>
      <c r="G91" s="330"/>
      <c r="H91" s="330"/>
      <c r="J91" s="300" t="s">
        <v>143</v>
      </c>
      <c r="K91" s="290" t="s">
        <v>102</v>
      </c>
      <c r="L91" s="260"/>
      <c r="M91" s="261">
        <f t="shared" si="5"/>
        <v>0</v>
      </c>
      <c r="N91" s="305"/>
      <c r="Q91" s="319"/>
      <c r="R91" s="319"/>
    </row>
    <row r="92" spans="5:18" x14ac:dyDescent="0.3">
      <c r="E92" s="328"/>
      <c r="F92" s="329"/>
      <c r="G92" s="330"/>
      <c r="H92" s="330"/>
      <c r="J92" s="300" t="s">
        <v>142</v>
      </c>
      <c r="K92" s="290" t="s">
        <v>102</v>
      </c>
      <c r="L92" s="260"/>
      <c r="M92" s="261">
        <f t="shared" si="5"/>
        <v>0</v>
      </c>
      <c r="N92" s="305"/>
      <c r="Q92" s="319"/>
      <c r="R92" s="319"/>
    </row>
    <row r="93" spans="5:18" x14ac:dyDescent="0.3">
      <c r="E93" s="328"/>
      <c r="F93" s="329"/>
      <c r="G93" s="330"/>
      <c r="H93" s="330"/>
      <c r="J93" s="300" t="s">
        <v>146</v>
      </c>
      <c r="K93" s="290" t="s">
        <v>102</v>
      </c>
      <c r="L93" s="260"/>
      <c r="M93" s="261">
        <f t="shared" si="5"/>
        <v>0</v>
      </c>
      <c r="N93" s="305"/>
      <c r="Q93" s="319"/>
      <c r="R93" s="319"/>
    </row>
    <row r="94" spans="5:18" x14ac:dyDescent="0.3">
      <c r="E94" s="331"/>
      <c r="F94" s="332"/>
      <c r="G94" s="333">
        <f>SUM(G87:G89)</f>
        <v>0</v>
      </c>
      <c r="H94" s="333">
        <f>SUM(H87:H89)</f>
        <v>0</v>
      </c>
      <c r="J94" s="300" t="s">
        <v>147</v>
      </c>
      <c r="K94" s="290" t="s">
        <v>102</v>
      </c>
      <c r="L94" s="260"/>
      <c r="M94" s="261">
        <f t="shared" si="5"/>
        <v>0</v>
      </c>
      <c r="N94" s="305"/>
      <c r="Q94" s="319"/>
      <c r="R94" s="319"/>
    </row>
    <row r="95" spans="5:18" x14ac:dyDescent="0.3">
      <c r="E95" s="331"/>
      <c r="F95" s="332"/>
      <c r="G95" s="333"/>
      <c r="H95" s="333"/>
      <c r="J95" s="300" t="s">
        <v>145</v>
      </c>
      <c r="K95" s="290" t="s">
        <v>102</v>
      </c>
      <c r="L95" s="260"/>
      <c r="M95" s="261">
        <f t="shared" ref="M95:M98" si="6">SUM(L95)</f>
        <v>0</v>
      </c>
      <c r="N95" s="305"/>
      <c r="Q95" s="319"/>
      <c r="R95" s="319"/>
    </row>
    <row r="96" spans="5:18" x14ac:dyDescent="0.3">
      <c r="E96" s="331" t="s">
        <v>138</v>
      </c>
      <c r="F96" s="334"/>
      <c r="G96" s="335"/>
      <c r="H96" s="333">
        <f>SUM(G94:H94)</f>
        <v>0</v>
      </c>
      <c r="J96" s="300" t="s">
        <v>148</v>
      </c>
      <c r="K96" s="290" t="s">
        <v>102</v>
      </c>
      <c r="L96" s="260"/>
      <c r="M96" s="261">
        <f t="shared" si="6"/>
        <v>0</v>
      </c>
      <c r="N96" s="305"/>
      <c r="Q96" s="322"/>
      <c r="R96" s="319"/>
    </row>
    <row r="97" spans="5:18" x14ac:dyDescent="0.3">
      <c r="E97" s="336" t="s">
        <v>140</v>
      </c>
      <c r="F97" s="334"/>
      <c r="G97" s="335">
        <f>SUM(N53:N88)</f>
        <v>0</v>
      </c>
      <c r="H97" s="194"/>
      <c r="J97" s="300" t="s">
        <v>150</v>
      </c>
      <c r="K97" s="290" t="s">
        <v>102</v>
      </c>
      <c r="L97" s="260"/>
      <c r="M97" s="261">
        <f t="shared" si="6"/>
        <v>0</v>
      </c>
      <c r="N97" s="305"/>
      <c r="Q97" s="316">
        <f>SUM(Q85:Q96)</f>
        <v>0</v>
      </c>
      <c r="R97" s="316">
        <f>SUM(R85:R96)*1.98</f>
        <v>0</v>
      </c>
    </row>
    <row r="98" spans="5:18" x14ac:dyDescent="0.3">
      <c r="E98" s="336" t="s">
        <v>139</v>
      </c>
      <c r="F98" s="334"/>
      <c r="G98" s="335"/>
      <c r="H98" s="195"/>
      <c r="J98" s="300" t="s">
        <v>152</v>
      </c>
      <c r="K98" s="290" t="s">
        <v>102</v>
      </c>
      <c r="L98" s="260"/>
      <c r="M98" s="261">
        <f t="shared" si="6"/>
        <v>0</v>
      </c>
      <c r="N98" s="305"/>
      <c r="Q98" s="323"/>
      <c r="R98" s="316">
        <f>SUM(Q97:R97)</f>
        <v>0</v>
      </c>
    </row>
    <row r="99" spans="5:18" x14ac:dyDescent="0.3">
      <c r="E99" s="290"/>
      <c r="F99" s="290"/>
      <c r="G99" s="194"/>
      <c r="H99" s="195"/>
      <c r="J99" s="300" t="s">
        <v>154</v>
      </c>
      <c r="K99" s="290" t="s">
        <v>102</v>
      </c>
      <c r="L99" s="317"/>
      <c r="M99" s="261">
        <f>SUM(L99)</f>
        <v>0</v>
      </c>
      <c r="N99" s="305"/>
    </row>
    <row r="100" spans="5:18" ht="13.5" thickBot="1" x14ac:dyDescent="0.35">
      <c r="E100" s="290"/>
      <c r="F100" s="290"/>
      <c r="G100" s="290"/>
      <c r="H100" s="195"/>
      <c r="J100" s="298" t="s">
        <v>162</v>
      </c>
      <c r="K100" s="299" t="s">
        <v>102</v>
      </c>
      <c r="L100" s="280"/>
      <c r="M100" s="258">
        <f>SUM(L100)</f>
        <v>0</v>
      </c>
      <c r="N100" s="259"/>
    </row>
    <row r="101" spans="5:18" x14ac:dyDescent="0.3">
      <c r="E101" s="290"/>
      <c r="F101" s="290"/>
      <c r="G101" s="290"/>
      <c r="H101" s="195"/>
      <c r="J101" s="290"/>
      <c r="K101" s="290"/>
      <c r="L101" s="290"/>
      <c r="M101" s="198"/>
    </row>
    <row r="102" spans="5:18" x14ac:dyDescent="0.3">
      <c r="E102" s="290"/>
      <c r="F102" s="290"/>
      <c r="G102" s="290"/>
      <c r="H102" s="195"/>
      <c r="J102" s="290"/>
      <c r="K102" s="290"/>
      <c r="L102" s="290"/>
      <c r="M102" s="291"/>
    </row>
    <row r="103" spans="5:18" ht="13.5" thickBot="1" x14ac:dyDescent="0.35">
      <c r="E103" s="290"/>
      <c r="F103" s="290"/>
      <c r="G103" s="290"/>
      <c r="H103" s="195"/>
      <c r="J103" s="290"/>
      <c r="K103" s="290"/>
      <c r="L103" s="290"/>
      <c r="M103" s="196">
        <f>SUM(M53:M102)</f>
        <v>0</v>
      </c>
    </row>
    <row r="104" spans="5:18" ht="13.5" thickTop="1" x14ac:dyDescent="0.3">
      <c r="E104" s="290"/>
      <c r="F104" s="290"/>
      <c r="G104" s="290"/>
      <c r="H104" s="195"/>
      <c r="J104" s="290"/>
      <c r="K104" s="290"/>
      <c r="L104" s="290"/>
      <c r="M104" s="291"/>
    </row>
    <row r="105" spans="5:18" x14ac:dyDescent="0.3">
      <c r="E105" s="290"/>
      <c r="F105" s="290"/>
      <c r="G105" s="290"/>
      <c r="H105" s="195"/>
      <c r="J105" s="290" t="s">
        <v>100</v>
      </c>
      <c r="K105" s="290"/>
      <c r="L105" s="290"/>
      <c r="M105" s="199">
        <f>+K21</f>
        <v>0</v>
      </c>
      <c r="P105" s="339"/>
    </row>
    <row r="106" spans="5:18" x14ac:dyDescent="0.3">
      <c r="E106" s="290"/>
      <c r="F106" s="290"/>
      <c r="G106" s="290"/>
      <c r="H106" s="195"/>
      <c r="J106" s="290" t="s">
        <v>117</v>
      </c>
      <c r="K106" s="290"/>
      <c r="L106" s="290"/>
      <c r="M106" s="199">
        <f>+K35</f>
        <v>0</v>
      </c>
      <c r="P106" s="339"/>
    </row>
    <row r="107" spans="5:18" x14ac:dyDescent="0.3">
      <c r="E107" s="290"/>
      <c r="F107" s="290"/>
      <c r="G107" s="290"/>
      <c r="H107" s="195"/>
      <c r="J107" s="290" t="s">
        <v>103</v>
      </c>
      <c r="K107" s="290"/>
      <c r="L107" s="290"/>
      <c r="M107" s="199">
        <f>+K22</f>
        <v>0</v>
      </c>
      <c r="P107" s="339"/>
      <c r="Q107" s="316"/>
    </row>
    <row r="108" spans="5:18" x14ac:dyDescent="0.3">
      <c r="E108" s="290"/>
      <c r="F108" s="290"/>
      <c r="G108" s="290"/>
      <c r="H108" s="195"/>
      <c r="J108" s="290" t="s">
        <v>102</v>
      </c>
      <c r="K108" s="290"/>
      <c r="L108" s="290"/>
      <c r="M108" s="199">
        <f>+K24</f>
        <v>0</v>
      </c>
      <c r="P108" s="339"/>
    </row>
    <row r="109" spans="5:18" x14ac:dyDescent="0.3">
      <c r="E109" s="290"/>
      <c r="F109" s="290"/>
      <c r="G109" s="290"/>
      <c r="H109" s="195"/>
      <c r="J109" s="290"/>
      <c r="K109" s="290"/>
      <c r="L109" s="290"/>
      <c r="M109" s="293"/>
    </row>
    <row r="110" spans="5:18" ht="13.5" thickBot="1" x14ac:dyDescent="0.35">
      <c r="E110" s="290"/>
      <c r="F110" s="290"/>
      <c r="G110" s="290"/>
      <c r="H110" s="195"/>
      <c r="J110" s="290"/>
      <c r="K110" s="290"/>
      <c r="L110" s="290"/>
      <c r="M110" s="200">
        <f>SUM(M105:M109)</f>
        <v>0</v>
      </c>
    </row>
    <row r="111" spans="5:18" ht="13.5" thickTop="1" x14ac:dyDescent="0.3">
      <c r="E111" s="290"/>
      <c r="F111" s="290"/>
      <c r="G111" s="290"/>
      <c r="H111" s="195"/>
      <c r="J111" s="290"/>
      <c r="K111" s="290"/>
      <c r="L111" s="290"/>
      <c r="M111" s="291"/>
    </row>
    <row r="112" spans="5:18" x14ac:dyDescent="0.3">
      <c r="E112" s="290"/>
      <c r="F112" s="290"/>
      <c r="G112" s="290"/>
      <c r="H112" s="197"/>
      <c r="J112" s="290" t="s">
        <v>104</v>
      </c>
      <c r="K112" s="290"/>
      <c r="L112" s="290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20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</row>
    <row r="2" spans="1:20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</row>
    <row r="3" spans="1:20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20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2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20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20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93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</row>
    <row r="8" spans="1:20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3"/>
      <c r="J8" s="374"/>
      <c r="K8" s="158" t="s">
        <v>94</v>
      </c>
      <c r="L8" s="358" t="s">
        <v>95</v>
      </c>
      <c r="M8" s="360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20" ht="13.9" customHeight="1" thickBot="1" x14ac:dyDescent="0.35">
      <c r="A9" s="73" t="s">
        <v>15</v>
      </c>
      <c r="B9" s="9">
        <v>40000</v>
      </c>
      <c r="C9" s="375">
        <v>40100</v>
      </c>
      <c r="D9" s="377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359"/>
      <c r="M9" s="361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20" ht="14.5" customHeight="1" x14ac:dyDescent="0.3">
      <c r="A10" s="11" t="s">
        <v>108</v>
      </c>
      <c r="B10" s="251"/>
      <c r="C10" s="252"/>
      <c r="D10" s="378"/>
      <c r="E10" s="379"/>
      <c r="F10" s="252"/>
      <c r="G10" s="252"/>
      <c r="H10" s="252"/>
      <c r="I10" s="378"/>
      <c r="J10" s="379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20" ht="14.5" customHeight="1" x14ac:dyDescent="0.3">
      <c r="A11" s="72" t="s">
        <v>62</v>
      </c>
      <c r="B11" s="191"/>
      <c r="C11" s="192"/>
      <c r="D11" s="406"/>
      <c r="E11" s="407"/>
      <c r="F11" s="192"/>
      <c r="G11" s="192"/>
      <c r="H11" s="75"/>
      <c r="I11" s="380"/>
      <c r="J11" s="381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20" ht="13.5" thickBot="1" x14ac:dyDescent="0.35">
      <c r="A12" s="72" t="s">
        <v>63</v>
      </c>
      <c r="B12" s="191"/>
      <c r="C12" s="192"/>
      <c r="D12" s="406"/>
      <c r="E12" s="407"/>
      <c r="F12" s="192"/>
      <c r="G12" s="192"/>
      <c r="H12" s="282"/>
      <c r="I12" s="388"/>
      <c r="J12" s="389"/>
      <c r="K12" s="281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20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67">
        <f t="shared" ref="D13:E13" si="0">SUM(D10:D12)</f>
        <v>0</v>
      </c>
      <c r="E13" s="368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67">
        <f t="shared" ref="I13" si="1">SUM(I10:I12)</f>
        <v>0</v>
      </c>
      <c r="J13" s="368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20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  <c r="T14" s="1" t="s">
        <v>16</v>
      </c>
    </row>
    <row r="15" spans="1:20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20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65">
        <v>40200</v>
      </c>
      <c r="D17" s="413"/>
      <c r="E17" s="366"/>
      <c r="F17" s="365">
        <v>40300</v>
      </c>
      <c r="G17" s="366"/>
      <c r="H17" s="22">
        <v>40500</v>
      </c>
      <c r="I17" s="365">
        <v>40600</v>
      </c>
      <c r="J17" s="366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362" t="s">
        <v>22</v>
      </c>
      <c r="B20" s="363"/>
      <c r="C20" s="364"/>
      <c r="D20" s="26"/>
      <c r="E20" s="362" t="s">
        <v>53</v>
      </c>
      <c r="F20" s="363"/>
      <c r="G20" s="363"/>
      <c r="H20" s="364"/>
      <c r="J20" s="362" t="s">
        <v>51</v>
      </c>
      <c r="K20" s="363"/>
      <c r="L20" s="364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5"/>
      <c r="C21" s="92">
        <f t="shared" ref="C21:C27" si="2">A21*B21</f>
        <v>0</v>
      </c>
      <c r="D21" s="28"/>
      <c r="E21" s="385"/>
      <c r="F21" s="386"/>
      <c r="G21" s="387"/>
      <c r="H21" s="55"/>
      <c r="I21" s="26"/>
      <c r="J21" s="29" t="s">
        <v>55</v>
      </c>
      <c r="K21" s="286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4"/>
      <c r="C22" s="92">
        <f t="shared" si="2"/>
        <v>0</v>
      </c>
      <c r="D22" s="28"/>
      <c r="E22" s="385"/>
      <c r="F22" s="386"/>
      <c r="G22" s="387"/>
      <c r="H22" s="55"/>
      <c r="I22" s="30"/>
      <c r="J22" s="29" t="s">
        <v>56</v>
      </c>
      <c r="K22" s="286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4"/>
      <c r="C23" s="92">
        <f t="shared" si="2"/>
        <v>0</v>
      </c>
      <c r="D23" s="28"/>
      <c r="E23" s="385"/>
      <c r="F23" s="386"/>
      <c r="G23" s="387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5"/>
      <c r="C24" s="92">
        <f t="shared" si="2"/>
        <v>0</v>
      </c>
      <c r="D24" s="28"/>
      <c r="E24" s="382"/>
      <c r="F24" s="383"/>
      <c r="G24" s="384"/>
      <c r="H24" s="76"/>
      <c r="I24" s="30"/>
      <c r="J24" s="43" t="s">
        <v>21</v>
      </c>
      <c r="K24" s="287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5"/>
      <c r="C25" s="92">
        <f t="shared" si="2"/>
        <v>0</v>
      </c>
      <c r="D25" s="28"/>
      <c r="E25" s="382"/>
      <c r="F25" s="383"/>
      <c r="G25" s="38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5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5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362" t="s">
        <v>54</v>
      </c>
      <c r="F28" s="363"/>
      <c r="G28" s="363"/>
      <c r="H28" s="364"/>
      <c r="I28" s="37"/>
      <c r="J28" s="32" t="s">
        <v>97</v>
      </c>
      <c r="K28" s="288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2"/>
      <c r="F29" s="383"/>
      <c r="G29" s="384"/>
      <c r="H29" s="76"/>
      <c r="I29" s="26"/>
      <c r="J29" s="40" t="s">
        <v>33</v>
      </c>
      <c r="K29" s="282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2"/>
      <c r="F30" s="383"/>
      <c r="G30" s="38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14" t="s">
        <v>23</v>
      </c>
      <c r="B31" s="415"/>
      <c r="C31" s="416"/>
      <c r="D31" s="44"/>
      <c r="E31" s="382"/>
      <c r="F31" s="383"/>
      <c r="G31" s="38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2"/>
      <c r="F32" s="383"/>
      <c r="G32" s="38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382"/>
      <c r="F33" s="383"/>
      <c r="G33" s="384"/>
      <c r="H33" s="76"/>
      <c r="I33" s="30"/>
      <c r="J33" s="167" t="s">
        <v>52</v>
      </c>
      <c r="K33" s="168"/>
      <c r="L33" s="169"/>
      <c r="M33" s="25"/>
      <c r="N33" s="411" t="s">
        <v>60</v>
      </c>
      <c r="O33" s="411"/>
      <c r="P33" s="411"/>
      <c r="Q33" s="411"/>
      <c r="R33" s="411"/>
      <c r="S33" s="411"/>
    </row>
    <row r="34" spans="1:23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0"/>
      <c r="O34" s="410"/>
      <c r="P34" s="410"/>
      <c r="Q34" s="410"/>
      <c r="R34" s="410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0"/>
      <c r="O35" s="410"/>
      <c r="P35" s="410"/>
      <c r="Q35" s="410"/>
      <c r="R35" s="410"/>
      <c r="S35" s="76"/>
    </row>
    <row r="36" spans="1:23" x14ac:dyDescent="0.3">
      <c r="A36" s="43"/>
      <c r="B36" s="55"/>
      <c r="C36" s="97"/>
      <c r="D36" s="3"/>
      <c r="E36" s="362" t="s">
        <v>58</v>
      </c>
      <c r="F36" s="363"/>
      <c r="G36" s="363"/>
      <c r="H36" s="364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0"/>
      <c r="O36" s="410"/>
      <c r="P36" s="410"/>
      <c r="Q36" s="410"/>
      <c r="R36" s="410"/>
      <c r="S36" s="76"/>
    </row>
    <row r="37" spans="1:23" x14ac:dyDescent="0.3">
      <c r="A37" s="2"/>
      <c r="B37" s="2"/>
      <c r="C37" s="2"/>
      <c r="E37" s="385"/>
      <c r="F37" s="386"/>
      <c r="G37" s="387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0"/>
      <c r="O37" s="410"/>
      <c r="P37" s="410"/>
      <c r="Q37" s="410"/>
      <c r="R37" s="410"/>
      <c r="S37" s="76"/>
    </row>
    <row r="38" spans="1:23" x14ac:dyDescent="0.3">
      <c r="A38" s="412" t="s">
        <v>39</v>
      </c>
      <c r="B38" s="412"/>
      <c r="C38" s="2"/>
      <c r="D38" s="2"/>
      <c r="E38" s="385"/>
      <c r="F38" s="386"/>
      <c r="G38" s="387"/>
      <c r="H38" s="55"/>
      <c r="I38" s="30"/>
      <c r="J38" s="43" t="s">
        <v>46</v>
      </c>
      <c r="K38" s="52"/>
      <c r="L38" s="89">
        <f t="shared" si="4"/>
        <v>0</v>
      </c>
      <c r="M38" s="56"/>
      <c r="N38" s="410"/>
      <c r="O38" s="410"/>
      <c r="P38" s="410"/>
      <c r="Q38" s="410"/>
      <c r="R38" s="410"/>
      <c r="S38" s="76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85"/>
      <c r="F39" s="386"/>
      <c r="G39" s="387"/>
      <c r="H39" s="55"/>
      <c r="I39" s="30"/>
      <c r="J39" s="43" t="s">
        <v>47</v>
      </c>
      <c r="K39" s="289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385"/>
      <c r="F40" s="386"/>
      <c r="G40" s="387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85"/>
      <c r="F41" s="386"/>
      <c r="G41" s="387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1" t="s">
        <v>61</v>
      </c>
      <c r="O41" s="411"/>
      <c r="P41" s="411"/>
      <c r="Q41" s="411"/>
      <c r="R41" s="411"/>
      <c r="S41" s="411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0"/>
      <c r="O42" s="410"/>
      <c r="P42" s="410"/>
      <c r="Q42" s="410"/>
      <c r="R42" s="410"/>
      <c r="S42" s="76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0"/>
      <c r="O43" s="410"/>
      <c r="P43" s="410"/>
      <c r="Q43" s="410"/>
      <c r="R43" s="410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0"/>
      <c r="O44" s="410"/>
      <c r="P44" s="410"/>
      <c r="Q44" s="410"/>
      <c r="R44" s="410"/>
      <c r="S44" s="76"/>
      <c r="T44" s="7"/>
      <c r="U44" s="7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0"/>
      <c r="O45" s="410"/>
      <c r="P45" s="410"/>
      <c r="Q45" s="410"/>
      <c r="R45" s="410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0"/>
      <c r="O46" s="410"/>
      <c r="P46" s="410"/>
      <c r="Q46" s="410"/>
      <c r="R46" s="410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5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57">
        <f>+J51</f>
        <v>0</v>
      </c>
      <c r="F51" s="357"/>
      <c r="G51" s="357"/>
      <c r="H51" s="357"/>
      <c r="J51" s="357">
        <f>+J3</f>
        <v>0</v>
      </c>
      <c r="K51" s="357"/>
      <c r="L51" s="357"/>
      <c r="M51" s="357"/>
      <c r="S51" s="69"/>
    </row>
    <row r="52" spans="1:19" ht="13.5" thickBot="1" x14ac:dyDescent="0.35">
      <c r="A52" s="7"/>
      <c r="E52" s="290"/>
      <c r="F52" s="290"/>
      <c r="G52" s="290"/>
      <c r="H52" s="291"/>
      <c r="J52" s="292" t="s">
        <v>105</v>
      </c>
      <c r="K52" s="290"/>
      <c r="L52" s="290"/>
      <c r="M52" s="291"/>
      <c r="N52" s="294"/>
      <c r="S52" s="69"/>
    </row>
    <row r="53" spans="1:19" x14ac:dyDescent="0.3">
      <c r="A53" s="70"/>
      <c r="E53" s="290"/>
      <c r="F53" s="290"/>
      <c r="G53" s="194"/>
      <c r="H53" s="194"/>
      <c r="J53" s="295" t="s">
        <v>132</v>
      </c>
      <c r="K53" s="296" t="s">
        <v>100</v>
      </c>
      <c r="L53" s="256"/>
      <c r="M53" s="306"/>
      <c r="N53" s="297"/>
      <c r="S53" s="69"/>
    </row>
    <row r="54" spans="1:19" x14ac:dyDescent="0.3">
      <c r="A54" s="70"/>
      <c r="E54" s="290"/>
      <c r="F54" s="290"/>
      <c r="G54" s="194"/>
      <c r="H54" s="194"/>
      <c r="J54" s="300" t="s">
        <v>132</v>
      </c>
      <c r="K54" s="290" t="s">
        <v>117</v>
      </c>
      <c r="L54" s="260"/>
      <c r="M54" s="347"/>
      <c r="N54" s="305"/>
      <c r="S54" s="69"/>
    </row>
    <row r="55" spans="1:19" ht="13.5" thickBot="1" x14ac:dyDescent="0.35">
      <c r="A55" s="70"/>
      <c r="E55" s="290"/>
      <c r="F55" s="290"/>
      <c r="G55" s="194"/>
      <c r="H55" s="195"/>
      <c r="J55" s="298" t="s">
        <v>132</v>
      </c>
      <c r="K55" s="299" t="s">
        <v>101</v>
      </c>
      <c r="L55" s="257"/>
      <c r="M55" s="350">
        <f>SUM(L53:L55)</f>
        <v>0</v>
      </c>
      <c r="N55" s="259">
        <f>+M55*0.0185</f>
        <v>0</v>
      </c>
      <c r="S55" s="69"/>
    </row>
    <row r="56" spans="1:19" x14ac:dyDescent="0.3">
      <c r="E56" s="290"/>
      <c r="F56" s="290"/>
      <c r="G56" s="194"/>
      <c r="H56" s="194"/>
      <c r="J56" s="295" t="s">
        <v>128</v>
      </c>
      <c r="K56" s="296" t="s">
        <v>100</v>
      </c>
      <c r="L56" s="256"/>
      <c r="M56" s="306"/>
      <c r="N56" s="297"/>
      <c r="R56" s="309"/>
      <c r="S56" s="69"/>
    </row>
    <row r="57" spans="1:19" x14ac:dyDescent="0.3">
      <c r="A57" s="7"/>
      <c r="E57" s="290"/>
      <c r="F57" s="290"/>
      <c r="G57" s="194"/>
      <c r="H57" s="195"/>
      <c r="I57" s="7"/>
      <c r="J57" s="300" t="s">
        <v>128</v>
      </c>
      <c r="K57" s="290" t="s">
        <v>117</v>
      </c>
      <c r="L57" s="260"/>
      <c r="M57" s="349"/>
      <c r="N57" s="262"/>
      <c r="R57" s="309"/>
      <c r="S57" s="69"/>
    </row>
    <row r="58" spans="1:19" ht="13.5" thickBot="1" x14ac:dyDescent="0.35">
      <c r="E58" s="290"/>
      <c r="F58" s="290"/>
      <c r="G58" s="194"/>
      <c r="H58" s="194"/>
      <c r="I58" s="7"/>
      <c r="J58" s="298" t="s">
        <v>128</v>
      </c>
      <c r="K58" s="299" t="s">
        <v>101</v>
      </c>
      <c r="L58" s="257"/>
      <c r="M58" s="350">
        <f>SUM(L56:L58)</f>
        <v>0</v>
      </c>
      <c r="N58" s="259">
        <f>+M58*0.0185</f>
        <v>0</v>
      </c>
      <c r="R58" s="309"/>
      <c r="S58" s="69"/>
    </row>
    <row r="59" spans="1:19" x14ac:dyDescent="0.3">
      <c r="E59" s="290"/>
      <c r="F59" s="290"/>
      <c r="G59" s="194"/>
      <c r="H59" s="195"/>
      <c r="J59" s="295" t="s">
        <v>143</v>
      </c>
      <c r="K59" s="296" t="s">
        <v>100</v>
      </c>
      <c r="L59" s="256"/>
      <c r="M59" s="306"/>
      <c r="N59" s="297"/>
      <c r="R59" s="309"/>
    </row>
    <row r="60" spans="1:19" x14ac:dyDescent="0.3">
      <c r="E60" s="290"/>
      <c r="F60" s="290"/>
      <c r="G60" s="290"/>
      <c r="H60" s="290"/>
      <c r="J60" s="300" t="s">
        <v>143</v>
      </c>
      <c r="K60" s="290" t="s">
        <v>117</v>
      </c>
      <c r="L60" s="260"/>
      <c r="M60" s="347"/>
      <c r="N60" s="305"/>
      <c r="R60" s="309"/>
    </row>
    <row r="61" spans="1:19" ht="13.5" thickBot="1" x14ac:dyDescent="0.35">
      <c r="E61" s="290"/>
      <c r="F61" s="290"/>
      <c r="G61" s="194"/>
      <c r="H61" s="195"/>
      <c r="J61" s="298" t="s">
        <v>143</v>
      </c>
      <c r="K61" s="299" t="s">
        <v>101</v>
      </c>
      <c r="L61" s="257"/>
      <c r="M61" s="350">
        <f>SUM(L59:L61)</f>
        <v>0</v>
      </c>
      <c r="N61" s="259">
        <f>+M61*0.0185</f>
        <v>0</v>
      </c>
      <c r="R61" s="309"/>
      <c r="S61" s="57" t="s">
        <v>37</v>
      </c>
    </row>
    <row r="62" spans="1:19" x14ac:dyDescent="0.3">
      <c r="E62" s="290"/>
      <c r="F62" s="290"/>
      <c r="G62" s="194"/>
      <c r="H62" s="194"/>
      <c r="J62" s="295" t="s">
        <v>141</v>
      </c>
      <c r="K62" s="296" t="s">
        <v>100</v>
      </c>
      <c r="L62" s="256"/>
      <c r="M62" s="306"/>
      <c r="N62" s="297"/>
      <c r="R62" s="309"/>
    </row>
    <row r="63" spans="1:19" x14ac:dyDescent="0.3">
      <c r="E63" s="290"/>
      <c r="F63" s="290"/>
      <c r="G63" s="194"/>
      <c r="H63" s="195"/>
      <c r="J63" s="300" t="s">
        <v>141</v>
      </c>
      <c r="K63" s="290" t="s">
        <v>117</v>
      </c>
      <c r="L63" s="260"/>
      <c r="M63" s="347"/>
      <c r="N63" s="305"/>
      <c r="R63" s="309"/>
    </row>
    <row r="64" spans="1:19" ht="13.5" thickBot="1" x14ac:dyDescent="0.35">
      <c r="E64" s="290"/>
      <c r="F64" s="290"/>
      <c r="G64" s="194"/>
      <c r="H64" s="194"/>
      <c r="J64" s="298" t="s">
        <v>141</v>
      </c>
      <c r="K64" s="299" t="s">
        <v>101</v>
      </c>
      <c r="L64" s="257"/>
      <c r="M64" s="350">
        <f>SUM(L62:L64)</f>
        <v>0</v>
      </c>
      <c r="N64" s="259">
        <f>+M64*0.0185</f>
        <v>0</v>
      </c>
      <c r="R64" s="309"/>
    </row>
    <row r="65" spans="2:18" x14ac:dyDescent="0.3">
      <c r="B65" s="71"/>
      <c r="E65" s="290"/>
      <c r="F65" s="290"/>
      <c r="G65" s="194"/>
      <c r="H65" s="195"/>
      <c r="J65" s="295" t="s">
        <v>146</v>
      </c>
      <c r="K65" s="296" t="s">
        <v>100</v>
      </c>
      <c r="L65" s="256"/>
      <c r="M65" s="306"/>
      <c r="N65" s="297"/>
      <c r="R65" s="309"/>
    </row>
    <row r="66" spans="2:18" x14ac:dyDescent="0.3">
      <c r="B66" s="71"/>
      <c r="E66" s="290"/>
      <c r="F66" s="290"/>
      <c r="G66" s="194"/>
      <c r="H66" s="194"/>
      <c r="J66" s="300" t="s">
        <v>146</v>
      </c>
      <c r="K66" s="290" t="s">
        <v>117</v>
      </c>
      <c r="L66" s="260"/>
      <c r="M66" s="347"/>
      <c r="N66" s="305"/>
      <c r="R66" s="309"/>
    </row>
    <row r="67" spans="2:18" ht="13.5" thickBot="1" x14ac:dyDescent="0.35">
      <c r="B67" s="71"/>
      <c r="E67" s="290"/>
      <c r="F67" s="290"/>
      <c r="G67" s="194"/>
      <c r="H67" s="195"/>
      <c r="J67" s="298" t="s">
        <v>146</v>
      </c>
      <c r="K67" s="299" t="s">
        <v>101</v>
      </c>
      <c r="L67" s="257"/>
      <c r="M67" s="350">
        <f>SUM(L65:L67)</f>
        <v>0</v>
      </c>
      <c r="N67" s="259">
        <f>+M67*0.0185</f>
        <v>0</v>
      </c>
      <c r="R67" s="309"/>
    </row>
    <row r="68" spans="2:18" x14ac:dyDescent="0.3">
      <c r="E68" s="290"/>
      <c r="F68" s="290"/>
      <c r="G68" s="194"/>
      <c r="H68" s="194"/>
      <c r="J68" s="295" t="s">
        <v>149</v>
      </c>
      <c r="K68" s="296" t="s">
        <v>100</v>
      </c>
      <c r="L68" s="256"/>
      <c r="M68" s="306"/>
      <c r="N68" s="297"/>
      <c r="R68" s="309"/>
    </row>
    <row r="69" spans="2:18" x14ac:dyDescent="0.3">
      <c r="E69" s="290"/>
      <c r="F69" s="290"/>
      <c r="G69" s="194"/>
      <c r="H69" s="195"/>
      <c r="J69" s="300" t="s">
        <v>149</v>
      </c>
      <c r="K69" s="290" t="s">
        <v>117</v>
      </c>
      <c r="L69" s="260"/>
      <c r="M69" s="347"/>
      <c r="N69" s="305"/>
      <c r="Q69" s="57" t="s">
        <v>135</v>
      </c>
      <c r="R69" s="57" t="s">
        <v>29</v>
      </c>
    </row>
    <row r="70" spans="2:18" ht="13.5" thickBot="1" x14ac:dyDescent="0.35">
      <c r="E70" s="290"/>
      <c r="F70" s="290"/>
      <c r="G70" s="194"/>
      <c r="H70" s="195"/>
      <c r="J70" s="298" t="s">
        <v>149</v>
      </c>
      <c r="K70" s="299" t="s">
        <v>101</v>
      </c>
      <c r="L70" s="257"/>
      <c r="M70" s="350">
        <f>SUM(L68:L70)</f>
        <v>0</v>
      </c>
      <c r="N70" s="259">
        <f>+M70*0.0185</f>
        <v>0</v>
      </c>
      <c r="Q70" s="319"/>
      <c r="R70" s="319"/>
    </row>
    <row r="71" spans="2:18" x14ac:dyDescent="0.3">
      <c r="E71" s="290"/>
      <c r="F71" s="290"/>
      <c r="G71" s="194"/>
      <c r="H71" s="195"/>
      <c r="J71" s="295" t="s">
        <v>145</v>
      </c>
      <c r="K71" s="296" t="s">
        <v>100</v>
      </c>
      <c r="L71" s="260"/>
      <c r="M71" s="349"/>
      <c r="N71" s="262"/>
      <c r="Q71" s="319"/>
      <c r="R71" s="319"/>
    </row>
    <row r="72" spans="2:18" x14ac:dyDescent="0.3">
      <c r="E72" s="290"/>
      <c r="F72" s="290"/>
      <c r="G72" s="194"/>
      <c r="H72" s="195"/>
      <c r="J72" s="300" t="s">
        <v>145</v>
      </c>
      <c r="K72" s="290" t="s">
        <v>117</v>
      </c>
      <c r="L72" s="260"/>
      <c r="M72" s="349"/>
      <c r="N72" s="262"/>
      <c r="Q72" s="319"/>
      <c r="R72" s="319"/>
    </row>
    <row r="73" spans="2:18" ht="13.5" customHeight="1" thickBot="1" x14ac:dyDescent="0.35">
      <c r="E73" s="290"/>
      <c r="F73" s="290"/>
      <c r="G73" s="194"/>
      <c r="H73" s="195"/>
      <c r="J73" s="298" t="s">
        <v>145</v>
      </c>
      <c r="K73" s="299" t="s">
        <v>101</v>
      </c>
      <c r="L73" s="260"/>
      <c r="M73" s="350">
        <f>SUM(L71:L73)</f>
        <v>0</v>
      </c>
      <c r="N73" s="259">
        <f>+M73*0.0185</f>
        <v>0</v>
      </c>
      <c r="Q73" s="319"/>
      <c r="R73" s="319"/>
    </row>
    <row r="74" spans="2:18" x14ac:dyDescent="0.3">
      <c r="E74" s="290"/>
      <c r="F74" s="290"/>
      <c r="G74" s="194"/>
      <c r="H74" s="195"/>
      <c r="J74" s="301" t="s">
        <v>144</v>
      </c>
      <c r="K74" s="302" t="s">
        <v>100</v>
      </c>
      <c r="L74" s="306"/>
      <c r="M74" s="306"/>
      <c r="N74" s="297"/>
      <c r="Q74" s="319"/>
      <c r="R74" s="319"/>
    </row>
    <row r="75" spans="2:18" x14ac:dyDescent="0.3">
      <c r="E75" s="290"/>
      <c r="F75" s="290"/>
      <c r="G75" s="194"/>
      <c r="H75" s="195"/>
      <c r="J75" s="300" t="s">
        <v>144</v>
      </c>
      <c r="K75" s="290" t="s">
        <v>117</v>
      </c>
      <c r="L75" s="266"/>
      <c r="M75" s="347"/>
      <c r="N75" s="305"/>
      <c r="Q75" s="319"/>
      <c r="R75" s="319"/>
    </row>
    <row r="76" spans="2:18" ht="13.5" thickBot="1" x14ac:dyDescent="0.35">
      <c r="E76" s="290"/>
      <c r="F76" s="290"/>
      <c r="G76" s="194"/>
      <c r="H76" s="195"/>
      <c r="J76" s="303" t="s">
        <v>144</v>
      </c>
      <c r="K76" s="304" t="s">
        <v>101</v>
      </c>
      <c r="L76" s="268"/>
      <c r="M76" s="350">
        <f>SUM(L74:L76)</f>
        <v>0</v>
      </c>
      <c r="N76" s="259">
        <f>+M76*0.0185</f>
        <v>0</v>
      </c>
      <c r="Q76" s="319"/>
      <c r="R76" s="319"/>
    </row>
    <row r="77" spans="2:18" x14ac:dyDescent="0.3">
      <c r="E77" s="290"/>
      <c r="F77" s="290"/>
      <c r="G77" s="194"/>
      <c r="H77" s="195"/>
      <c r="J77" s="295" t="s">
        <v>150</v>
      </c>
      <c r="K77" s="296" t="s">
        <v>100</v>
      </c>
      <c r="L77" s="256"/>
      <c r="M77" s="306"/>
      <c r="N77" s="297"/>
      <c r="Q77" s="319"/>
      <c r="R77" s="319"/>
    </row>
    <row r="78" spans="2:18" x14ac:dyDescent="0.3">
      <c r="E78" s="290"/>
      <c r="F78" s="290"/>
      <c r="G78" s="194"/>
      <c r="H78" s="195"/>
      <c r="J78" s="300" t="s">
        <v>150</v>
      </c>
      <c r="K78" s="290" t="s">
        <v>117</v>
      </c>
      <c r="L78" s="260"/>
      <c r="M78" s="347"/>
      <c r="N78" s="305"/>
      <c r="Q78" s="319"/>
      <c r="R78" s="319"/>
    </row>
    <row r="79" spans="2:18" ht="13.5" thickBot="1" x14ac:dyDescent="0.35">
      <c r="E79" s="290"/>
      <c r="F79" s="290"/>
      <c r="G79" s="194"/>
      <c r="H79" s="195"/>
      <c r="J79" s="298" t="s">
        <v>150</v>
      </c>
      <c r="K79" s="299" t="s">
        <v>101</v>
      </c>
      <c r="L79" s="257"/>
      <c r="M79" s="350">
        <f>SUM(L77:L79)</f>
        <v>0</v>
      </c>
      <c r="N79" s="259">
        <f>+M79*0.0185</f>
        <v>0</v>
      </c>
      <c r="Q79" s="319"/>
      <c r="R79" s="319"/>
    </row>
    <row r="80" spans="2:18" x14ac:dyDescent="0.3">
      <c r="E80" s="290"/>
      <c r="F80" s="290"/>
      <c r="G80" s="194"/>
      <c r="H80" s="195"/>
      <c r="J80" s="295" t="s">
        <v>160</v>
      </c>
      <c r="K80" s="296" t="s">
        <v>100</v>
      </c>
      <c r="L80" s="256"/>
      <c r="M80" s="306"/>
      <c r="N80" s="297"/>
      <c r="Q80" s="319"/>
      <c r="R80" s="319"/>
    </row>
    <row r="81" spans="5:18" x14ac:dyDescent="0.3">
      <c r="E81" s="290"/>
      <c r="F81" s="290"/>
      <c r="G81" s="194"/>
      <c r="H81" s="195"/>
      <c r="J81" s="300" t="s">
        <v>160</v>
      </c>
      <c r="K81" s="290" t="s">
        <v>117</v>
      </c>
      <c r="L81" s="260"/>
      <c r="M81" s="347"/>
      <c r="N81" s="305"/>
      <c r="Q81" s="319"/>
      <c r="R81" s="319"/>
    </row>
    <row r="82" spans="5:18" ht="13.5" thickBot="1" x14ac:dyDescent="0.35">
      <c r="E82" s="290"/>
      <c r="F82" s="290"/>
      <c r="G82" s="194"/>
      <c r="H82" s="195"/>
      <c r="J82" s="298" t="s">
        <v>160</v>
      </c>
      <c r="K82" s="299" t="s">
        <v>101</v>
      </c>
      <c r="L82" s="257"/>
      <c r="M82" s="350">
        <f>SUM(L80:L82)</f>
        <v>0</v>
      </c>
      <c r="N82" s="259">
        <f>+M82*0.0185</f>
        <v>0</v>
      </c>
      <c r="Q82" s="319"/>
      <c r="R82" s="319"/>
    </row>
    <row r="83" spans="5:18" x14ac:dyDescent="0.3">
      <c r="E83" s="290"/>
      <c r="F83" s="290"/>
      <c r="G83" s="194"/>
      <c r="H83" s="195"/>
      <c r="J83" s="295" t="s">
        <v>154</v>
      </c>
      <c r="K83" s="296" t="s">
        <v>100</v>
      </c>
      <c r="L83" s="256"/>
      <c r="M83" s="306"/>
      <c r="N83" s="297"/>
      <c r="Q83" s="319"/>
      <c r="R83" s="319"/>
    </row>
    <row r="84" spans="5:18" x14ac:dyDescent="0.3">
      <c r="E84" s="290"/>
      <c r="F84" s="290"/>
      <c r="G84" s="194"/>
      <c r="H84" s="195"/>
      <c r="J84" s="300" t="s">
        <v>154</v>
      </c>
      <c r="K84" s="290" t="s">
        <v>117</v>
      </c>
      <c r="L84" s="260"/>
      <c r="M84" s="347"/>
      <c r="N84" s="305"/>
      <c r="Q84" s="319"/>
      <c r="R84" s="319"/>
    </row>
    <row r="85" spans="5:18" ht="13.5" thickBot="1" x14ac:dyDescent="0.35">
      <c r="E85" s="290"/>
      <c r="F85" s="290"/>
      <c r="G85" s="194"/>
      <c r="H85" s="195"/>
      <c r="J85" s="298" t="s">
        <v>154</v>
      </c>
      <c r="K85" s="299" t="s">
        <v>101</v>
      </c>
      <c r="L85" s="257"/>
      <c r="M85" s="350">
        <f>SUM(L83:L85)</f>
        <v>0</v>
      </c>
      <c r="N85" s="259">
        <f>+M85*0.0185</f>
        <v>0</v>
      </c>
      <c r="Q85" s="319"/>
      <c r="R85" s="319"/>
    </row>
    <row r="86" spans="5:18" x14ac:dyDescent="0.3">
      <c r="E86" s="324"/>
      <c r="F86" s="325"/>
      <c r="G86" s="326" t="s">
        <v>135</v>
      </c>
      <c r="H86" s="326" t="s">
        <v>29</v>
      </c>
      <c r="J86" s="295" t="s">
        <v>158</v>
      </c>
      <c r="K86" s="296" t="s">
        <v>100</v>
      </c>
      <c r="L86" s="256"/>
      <c r="M86" s="256"/>
      <c r="N86" s="297"/>
      <c r="Q86" s="319"/>
      <c r="R86" s="319"/>
    </row>
    <row r="87" spans="5:18" x14ac:dyDescent="0.3">
      <c r="E87" s="324" t="s">
        <v>137</v>
      </c>
      <c r="F87" s="325"/>
      <c r="G87" s="327">
        <f>SUM(L53:L88)-H87</f>
        <v>0</v>
      </c>
      <c r="H87" s="327"/>
      <c r="J87" s="300" t="s">
        <v>158</v>
      </c>
      <c r="K87" s="290" t="s">
        <v>117</v>
      </c>
      <c r="L87" s="260"/>
      <c r="M87" s="260"/>
      <c r="N87" s="305"/>
      <c r="Q87" s="319"/>
      <c r="R87" s="319"/>
    </row>
    <row r="88" spans="5:18" ht="13.5" thickBot="1" x14ac:dyDescent="0.35">
      <c r="E88" s="328" t="s">
        <v>136</v>
      </c>
      <c r="F88" s="329"/>
      <c r="G88" s="330">
        <f>SUM(L89:L100)-H88</f>
        <v>0</v>
      </c>
      <c r="H88" s="330"/>
      <c r="J88" s="298" t="s">
        <v>158</v>
      </c>
      <c r="K88" s="299" t="s">
        <v>101</v>
      </c>
      <c r="L88" s="257"/>
      <c r="M88" s="350">
        <f>SUM(L86:L88)</f>
        <v>0</v>
      </c>
      <c r="N88" s="259">
        <f>+M88*0.0185</f>
        <v>0</v>
      </c>
      <c r="Q88" s="319"/>
      <c r="R88" s="319"/>
    </row>
    <row r="89" spans="5:18" x14ac:dyDescent="0.3">
      <c r="E89" s="328"/>
      <c r="F89" s="329"/>
      <c r="G89" s="330"/>
      <c r="H89" s="330"/>
      <c r="J89" s="295" t="s">
        <v>132</v>
      </c>
      <c r="K89" s="296" t="s">
        <v>102</v>
      </c>
      <c r="L89" s="256"/>
      <c r="M89" s="279">
        <f>SUM(L89)</f>
        <v>0</v>
      </c>
      <c r="N89" s="297"/>
      <c r="Q89" s="319"/>
      <c r="R89" s="319"/>
    </row>
    <row r="90" spans="5:18" x14ac:dyDescent="0.3">
      <c r="E90" s="328"/>
      <c r="F90" s="329"/>
      <c r="G90" s="330"/>
      <c r="H90" s="330"/>
      <c r="J90" s="300" t="s">
        <v>131</v>
      </c>
      <c r="K90" s="290" t="s">
        <v>102</v>
      </c>
      <c r="L90" s="347"/>
      <c r="M90" s="261">
        <f t="shared" ref="M90:M94" si="5">SUM(L90)</f>
        <v>0</v>
      </c>
      <c r="N90" s="305"/>
      <c r="Q90" s="319"/>
      <c r="R90" s="319"/>
    </row>
    <row r="91" spans="5:18" x14ac:dyDescent="0.3">
      <c r="E91" s="328"/>
      <c r="F91" s="329"/>
      <c r="G91" s="330"/>
      <c r="H91" s="330"/>
      <c r="J91" s="300" t="s">
        <v>143</v>
      </c>
      <c r="K91" s="290" t="s">
        <v>102</v>
      </c>
      <c r="L91" s="347"/>
      <c r="M91" s="261">
        <f t="shared" si="5"/>
        <v>0</v>
      </c>
      <c r="N91" s="305"/>
      <c r="Q91" s="319"/>
      <c r="R91" s="319"/>
    </row>
    <row r="92" spans="5:18" x14ac:dyDescent="0.3">
      <c r="E92" s="328"/>
      <c r="F92" s="329"/>
      <c r="G92" s="330"/>
      <c r="H92" s="330"/>
      <c r="J92" s="300" t="s">
        <v>142</v>
      </c>
      <c r="K92" s="290" t="s">
        <v>102</v>
      </c>
      <c r="L92" s="347"/>
      <c r="M92" s="261">
        <f t="shared" si="5"/>
        <v>0</v>
      </c>
      <c r="N92" s="305"/>
      <c r="Q92" s="319"/>
      <c r="R92" s="319"/>
    </row>
    <row r="93" spans="5:18" x14ac:dyDescent="0.3">
      <c r="E93" s="328"/>
      <c r="F93" s="329"/>
      <c r="G93" s="330"/>
      <c r="H93" s="330"/>
      <c r="J93" s="300" t="s">
        <v>146</v>
      </c>
      <c r="K93" s="290" t="s">
        <v>102</v>
      </c>
      <c r="L93" s="347"/>
      <c r="M93" s="261">
        <f t="shared" si="5"/>
        <v>0</v>
      </c>
      <c r="N93" s="305"/>
      <c r="Q93" s="319"/>
      <c r="R93" s="319"/>
    </row>
    <row r="94" spans="5:18" x14ac:dyDescent="0.3">
      <c r="E94" s="331"/>
      <c r="F94" s="332"/>
      <c r="G94" s="333">
        <f>SUM(G87:G89)</f>
        <v>0</v>
      </c>
      <c r="H94" s="333">
        <f>SUM(H87:H89)</f>
        <v>0</v>
      </c>
      <c r="J94" s="300" t="s">
        <v>147</v>
      </c>
      <c r="K94" s="290" t="s">
        <v>102</v>
      </c>
      <c r="L94" s="347"/>
      <c r="M94" s="261">
        <f t="shared" si="5"/>
        <v>0</v>
      </c>
      <c r="N94" s="305"/>
      <c r="Q94" s="319"/>
      <c r="R94" s="319"/>
    </row>
    <row r="95" spans="5:18" x14ac:dyDescent="0.3">
      <c r="E95" s="331"/>
      <c r="F95" s="332"/>
      <c r="G95" s="333"/>
      <c r="H95" s="333"/>
      <c r="J95" s="300" t="s">
        <v>145</v>
      </c>
      <c r="K95" s="290" t="s">
        <v>102</v>
      </c>
      <c r="L95" s="347"/>
      <c r="M95" s="261">
        <f t="shared" ref="M95:M98" si="6">SUM(L95)</f>
        <v>0</v>
      </c>
      <c r="N95" s="305"/>
      <c r="Q95" s="319"/>
      <c r="R95" s="319"/>
    </row>
    <row r="96" spans="5:18" x14ac:dyDescent="0.3">
      <c r="E96" s="331" t="s">
        <v>138</v>
      </c>
      <c r="F96" s="334"/>
      <c r="G96" s="335"/>
      <c r="H96" s="333">
        <f>SUM(G94:H94)</f>
        <v>0</v>
      </c>
      <c r="J96" s="300" t="s">
        <v>148</v>
      </c>
      <c r="K96" s="290" t="s">
        <v>102</v>
      </c>
      <c r="L96" s="347"/>
      <c r="M96" s="261">
        <f t="shared" si="6"/>
        <v>0</v>
      </c>
      <c r="N96" s="305"/>
      <c r="Q96" s="322"/>
      <c r="R96" s="319"/>
    </row>
    <row r="97" spans="5:18" x14ac:dyDescent="0.3">
      <c r="E97" s="336" t="s">
        <v>140</v>
      </c>
      <c r="F97" s="334"/>
      <c r="G97" s="335">
        <f>SUM(N53:N88)</f>
        <v>0</v>
      </c>
      <c r="H97" s="194"/>
      <c r="J97" s="300" t="s">
        <v>150</v>
      </c>
      <c r="K97" s="290" t="s">
        <v>102</v>
      </c>
      <c r="L97" s="347"/>
      <c r="M97" s="261">
        <f t="shared" si="6"/>
        <v>0</v>
      </c>
      <c r="N97" s="305"/>
      <c r="Q97" s="316">
        <f>SUM(Q70:Q96)</f>
        <v>0</v>
      </c>
      <c r="R97" s="316">
        <f>SUM(R70:R96)*1.98</f>
        <v>0</v>
      </c>
    </row>
    <row r="98" spans="5:18" x14ac:dyDescent="0.3">
      <c r="E98" s="336" t="s">
        <v>139</v>
      </c>
      <c r="F98" s="334"/>
      <c r="G98" s="335"/>
      <c r="H98" s="195"/>
      <c r="J98" s="300" t="s">
        <v>161</v>
      </c>
      <c r="K98" s="290" t="s">
        <v>102</v>
      </c>
      <c r="L98" s="347"/>
      <c r="M98" s="261">
        <f t="shared" si="6"/>
        <v>0</v>
      </c>
      <c r="N98" s="305"/>
      <c r="Q98" s="323"/>
      <c r="R98" s="316">
        <f>SUM(Q97:R97)</f>
        <v>0</v>
      </c>
    </row>
    <row r="99" spans="5:18" x14ac:dyDescent="0.3">
      <c r="E99" s="290"/>
      <c r="F99" s="290"/>
      <c r="G99" s="194"/>
      <c r="H99" s="195"/>
      <c r="J99" s="300" t="s">
        <v>157</v>
      </c>
      <c r="K99" s="290" t="s">
        <v>102</v>
      </c>
      <c r="L99" s="348"/>
      <c r="M99" s="261">
        <f>SUM(L99)</f>
        <v>0</v>
      </c>
      <c r="N99" s="305"/>
    </row>
    <row r="100" spans="5:18" ht="13.5" thickBot="1" x14ac:dyDescent="0.35">
      <c r="E100" s="290"/>
      <c r="F100" s="290"/>
      <c r="G100" s="290"/>
      <c r="H100" s="195"/>
      <c r="J100" s="298" t="s">
        <v>156</v>
      </c>
      <c r="K100" s="299" t="s">
        <v>102</v>
      </c>
      <c r="L100" s="280"/>
      <c r="M100" s="258">
        <f>SUM(L100)</f>
        <v>0</v>
      </c>
      <c r="N100" s="259"/>
    </row>
    <row r="101" spans="5:18" x14ac:dyDescent="0.3">
      <c r="E101" s="290"/>
      <c r="F101" s="290"/>
      <c r="G101" s="290"/>
      <c r="H101" s="195"/>
      <c r="J101" s="290"/>
      <c r="K101" s="290"/>
      <c r="L101" s="290"/>
      <c r="M101" s="198"/>
    </row>
    <row r="102" spans="5:18" x14ac:dyDescent="0.3">
      <c r="E102" s="290"/>
      <c r="F102" s="290"/>
      <c r="G102" s="290"/>
      <c r="H102" s="195"/>
      <c r="J102" s="290"/>
      <c r="K102" s="290"/>
      <c r="L102" s="290"/>
      <c r="M102" s="291"/>
    </row>
    <row r="103" spans="5:18" ht="13.5" thickBot="1" x14ac:dyDescent="0.35">
      <c r="E103" s="290"/>
      <c r="F103" s="290"/>
      <c r="G103" s="290"/>
      <c r="H103" s="195"/>
      <c r="J103" s="290"/>
      <c r="K103" s="290"/>
      <c r="L103" s="290"/>
      <c r="M103" s="196">
        <f>SUM(M53:M102)</f>
        <v>0</v>
      </c>
    </row>
    <row r="104" spans="5:18" ht="13.5" thickTop="1" x14ac:dyDescent="0.3">
      <c r="E104" s="290"/>
      <c r="F104" s="290"/>
      <c r="G104" s="290"/>
      <c r="H104" s="195"/>
      <c r="J104" s="290"/>
      <c r="K104" s="290"/>
      <c r="L104" s="290"/>
      <c r="M104" s="291"/>
    </row>
    <row r="105" spans="5:18" x14ac:dyDescent="0.3">
      <c r="E105" s="290"/>
      <c r="F105" s="290"/>
      <c r="G105" s="290"/>
      <c r="H105" s="195"/>
      <c r="J105" s="290" t="s">
        <v>100</v>
      </c>
      <c r="K105" s="290"/>
      <c r="L105" s="290"/>
      <c r="M105" s="199">
        <f>+K21</f>
        <v>0</v>
      </c>
    </row>
    <row r="106" spans="5:18" x14ac:dyDescent="0.3">
      <c r="E106" s="290"/>
      <c r="F106" s="290"/>
      <c r="G106" s="290"/>
      <c r="H106" s="195"/>
      <c r="J106" s="290" t="s">
        <v>117</v>
      </c>
      <c r="K106" s="290"/>
      <c r="L106" s="290"/>
      <c r="M106" s="199">
        <f>+K35</f>
        <v>0</v>
      </c>
    </row>
    <row r="107" spans="5:18" x14ac:dyDescent="0.3">
      <c r="E107" s="290"/>
      <c r="F107" s="290"/>
      <c r="G107" s="290"/>
      <c r="H107" s="195"/>
      <c r="J107" s="290" t="s">
        <v>103</v>
      </c>
      <c r="K107" s="290"/>
      <c r="L107" s="290"/>
      <c r="M107" s="199">
        <f>+K22</f>
        <v>0</v>
      </c>
    </row>
    <row r="108" spans="5:18" x14ac:dyDescent="0.3">
      <c r="E108" s="290"/>
      <c r="F108" s="290"/>
      <c r="G108" s="290"/>
      <c r="H108" s="195"/>
      <c r="J108" s="290" t="s">
        <v>102</v>
      </c>
      <c r="K108" s="290"/>
      <c r="L108" s="290"/>
      <c r="M108" s="199">
        <f>+K24</f>
        <v>0</v>
      </c>
    </row>
    <row r="109" spans="5:18" x14ac:dyDescent="0.3">
      <c r="E109" s="290"/>
      <c r="F109" s="290"/>
      <c r="G109" s="290"/>
      <c r="H109" s="195"/>
      <c r="J109" s="290"/>
      <c r="K109" s="290"/>
      <c r="L109" s="290"/>
      <c r="M109" s="293"/>
    </row>
    <row r="110" spans="5:18" ht="13.5" thickBot="1" x14ac:dyDescent="0.35">
      <c r="E110" s="290"/>
      <c r="F110" s="290"/>
      <c r="G110" s="290"/>
      <c r="H110" s="195"/>
      <c r="J110" s="290"/>
      <c r="K110" s="290"/>
      <c r="L110" s="290"/>
      <c r="M110" s="200">
        <f>SUM(M105:M109)</f>
        <v>0</v>
      </c>
    </row>
    <row r="111" spans="5:18" ht="13.5" thickTop="1" x14ac:dyDescent="0.3">
      <c r="E111" s="290"/>
      <c r="F111" s="290"/>
      <c r="G111" s="290"/>
      <c r="H111" s="195"/>
      <c r="J111" s="290"/>
      <c r="K111" s="290"/>
      <c r="L111" s="290"/>
      <c r="M111" s="291"/>
    </row>
    <row r="112" spans="5:18" x14ac:dyDescent="0.3">
      <c r="E112" s="290"/>
      <c r="F112" s="290"/>
      <c r="G112" s="290"/>
      <c r="H112" s="197"/>
      <c r="J112" s="290" t="s">
        <v>104</v>
      </c>
      <c r="K112" s="290"/>
      <c r="L112" s="290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13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</row>
    <row r="2" spans="1:19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93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3"/>
      <c r="J8" s="374"/>
      <c r="K8" s="158" t="s">
        <v>94</v>
      </c>
      <c r="L8" s="358" t="s">
        <v>95</v>
      </c>
      <c r="M8" s="360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5">
        <v>40100</v>
      </c>
      <c r="D9" s="377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359"/>
      <c r="M9" s="361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78"/>
      <c r="E10" s="379"/>
      <c r="F10" s="252"/>
      <c r="G10" s="252"/>
      <c r="H10" s="252"/>
      <c r="I10" s="378"/>
      <c r="J10" s="379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06"/>
      <c r="E11" s="407"/>
      <c r="F11" s="192"/>
      <c r="G11" s="192"/>
      <c r="H11" s="75"/>
      <c r="I11" s="380"/>
      <c r="J11" s="381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3"/>
      <c r="C12" s="282"/>
      <c r="D12" s="388"/>
      <c r="E12" s="389"/>
      <c r="F12" s="282"/>
      <c r="G12" s="282"/>
      <c r="H12" s="282"/>
      <c r="I12" s="388"/>
      <c r="J12" s="389"/>
      <c r="K12" s="281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67">
        <f t="shared" ref="D13:E13" si="0">SUM(D10:D12)</f>
        <v>0</v>
      </c>
      <c r="E13" s="368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67">
        <f t="shared" ref="I13" si="1">SUM(I10:I12)</f>
        <v>0</v>
      </c>
      <c r="J13" s="368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69"/>
      <c r="E14" s="370"/>
      <c r="F14" s="15"/>
      <c r="G14" s="15">
        <v>0</v>
      </c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65">
        <v>40200</v>
      </c>
      <c r="D17" s="413"/>
      <c r="E17" s="366"/>
      <c r="F17" s="365">
        <v>40300</v>
      </c>
      <c r="G17" s="366"/>
      <c r="H17" s="22">
        <v>40500</v>
      </c>
      <c r="I17" s="365">
        <v>40600</v>
      </c>
      <c r="J17" s="366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0" ht="13.5" thickBot="1" x14ac:dyDescent="0.35">
      <c r="A20" s="362" t="s">
        <v>22</v>
      </c>
      <c r="B20" s="363"/>
      <c r="C20" s="364"/>
      <c r="D20" s="26"/>
      <c r="E20" s="362" t="s">
        <v>53</v>
      </c>
      <c r="F20" s="363"/>
      <c r="G20" s="363"/>
      <c r="H20" s="364"/>
      <c r="J20" s="362" t="s">
        <v>51</v>
      </c>
      <c r="K20" s="363"/>
      <c r="L20" s="364"/>
      <c r="M20" s="2"/>
      <c r="N20" s="4"/>
      <c r="O20" s="2"/>
      <c r="R20" s="204">
        <f>-M76</f>
        <v>0</v>
      </c>
      <c r="S20" s="2"/>
    </row>
    <row r="21" spans="1:20" x14ac:dyDescent="0.3">
      <c r="A21" s="27">
        <v>100</v>
      </c>
      <c r="B21" s="285"/>
      <c r="C21" s="92">
        <f t="shared" ref="C21:C27" si="2">A21*B21</f>
        <v>0</v>
      </c>
      <c r="D21" s="28"/>
      <c r="E21" s="385"/>
      <c r="F21" s="386"/>
      <c r="G21" s="387"/>
      <c r="H21" s="55"/>
      <c r="I21" s="26"/>
      <c r="J21" s="29" t="s">
        <v>55</v>
      </c>
      <c r="K21" s="286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0" ht="12.75" customHeight="1" x14ac:dyDescent="0.3">
      <c r="A22" s="27">
        <v>50</v>
      </c>
      <c r="B22" s="284"/>
      <c r="C22" s="92">
        <f t="shared" si="2"/>
        <v>0</v>
      </c>
      <c r="D22" s="28"/>
      <c r="E22" s="385"/>
      <c r="F22" s="386"/>
      <c r="G22" s="387"/>
      <c r="H22" s="55"/>
      <c r="I22" s="30"/>
      <c r="J22" s="29" t="s">
        <v>56</v>
      </c>
      <c r="K22" s="286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0" ht="12.75" customHeight="1" x14ac:dyDescent="0.3">
      <c r="A23" s="31">
        <v>20</v>
      </c>
      <c r="B23" s="284"/>
      <c r="C23" s="92">
        <f t="shared" si="2"/>
        <v>0</v>
      </c>
      <c r="D23" s="28"/>
      <c r="E23" s="385"/>
      <c r="F23" s="386"/>
      <c r="G23" s="387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0" x14ac:dyDescent="0.3">
      <c r="A24" s="27">
        <v>10</v>
      </c>
      <c r="B24" s="285"/>
      <c r="C24" s="92">
        <f t="shared" si="2"/>
        <v>0</v>
      </c>
      <c r="D24" s="28"/>
      <c r="E24" s="382"/>
      <c r="F24" s="383"/>
      <c r="G24" s="384"/>
      <c r="H24" s="76"/>
      <c r="I24" s="30"/>
      <c r="J24" s="43" t="s">
        <v>21</v>
      </c>
      <c r="K24" s="287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0" x14ac:dyDescent="0.3">
      <c r="A25" s="31">
        <v>5</v>
      </c>
      <c r="B25" s="285"/>
      <c r="C25" s="92">
        <f t="shared" si="2"/>
        <v>0</v>
      </c>
      <c r="D25" s="28"/>
      <c r="E25" s="382"/>
      <c r="F25" s="383"/>
      <c r="G25" s="38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172"/>
    </row>
    <row r="26" spans="1:20" x14ac:dyDescent="0.3">
      <c r="A26" s="31">
        <v>2</v>
      </c>
      <c r="B26" s="285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20" x14ac:dyDescent="0.3">
      <c r="A27" s="36">
        <v>1</v>
      </c>
      <c r="B27" s="285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0" x14ac:dyDescent="0.3">
      <c r="A28" s="38" t="s">
        <v>36</v>
      </c>
      <c r="B28" s="55"/>
      <c r="C28" s="93">
        <f>B28</f>
        <v>0</v>
      </c>
      <c r="D28" s="39"/>
      <c r="E28" s="362" t="s">
        <v>54</v>
      </c>
      <c r="F28" s="363"/>
      <c r="G28" s="363"/>
      <c r="H28" s="364"/>
      <c r="I28" s="37"/>
      <c r="J28" s="32" t="s">
        <v>97</v>
      </c>
      <c r="K28" s="288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0" x14ac:dyDescent="0.3">
      <c r="A29" s="7"/>
      <c r="B29" s="2"/>
      <c r="C29" s="94">
        <f>SUM(C21:C28)</f>
        <v>0</v>
      </c>
      <c r="D29" s="41"/>
      <c r="E29" s="382"/>
      <c r="F29" s="383"/>
      <c r="G29" s="384"/>
      <c r="H29" s="76"/>
      <c r="I29" s="26"/>
      <c r="J29" s="40" t="s">
        <v>33</v>
      </c>
      <c r="K29" s="282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0" x14ac:dyDescent="0.3">
      <c r="D30" s="2"/>
      <c r="E30" s="382"/>
      <c r="F30" s="383"/>
      <c r="G30" s="38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0" x14ac:dyDescent="0.3">
      <c r="A31" s="414" t="s">
        <v>23</v>
      </c>
      <c r="B31" s="415"/>
      <c r="C31" s="416"/>
      <c r="D31" s="44"/>
      <c r="E31" s="382"/>
      <c r="F31" s="383"/>
      <c r="G31" s="38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82"/>
      <c r="F32" s="383"/>
      <c r="G32" s="38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382"/>
      <c r="F33" s="383"/>
      <c r="G33" s="384"/>
      <c r="H33" s="76"/>
      <c r="I33" s="30"/>
      <c r="J33" s="167" t="s">
        <v>52</v>
      </c>
      <c r="K33" s="168"/>
      <c r="L33" s="169"/>
      <c r="M33" s="25"/>
      <c r="N33" s="411" t="s">
        <v>60</v>
      </c>
      <c r="O33" s="411"/>
      <c r="P33" s="411"/>
      <c r="Q33" s="411"/>
      <c r="R33" s="411"/>
      <c r="S33" s="411"/>
    </row>
    <row r="34" spans="1:23" x14ac:dyDescent="0.3">
      <c r="A34" s="48" t="s">
        <v>30</v>
      </c>
      <c r="B34" s="193"/>
      <c r="C34" s="96">
        <f>B34*2.4875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0"/>
      <c r="O34" s="410"/>
      <c r="P34" s="410"/>
      <c r="Q34" s="410"/>
      <c r="R34" s="410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0"/>
      <c r="O35" s="410"/>
      <c r="P35" s="410"/>
      <c r="Q35" s="410"/>
      <c r="R35" s="410"/>
      <c r="S35" s="76"/>
      <c r="W35" s="174"/>
    </row>
    <row r="36" spans="1:23" x14ac:dyDescent="0.3">
      <c r="A36" s="43"/>
      <c r="B36" s="55"/>
      <c r="C36" s="97"/>
      <c r="D36" s="3"/>
      <c r="E36" s="362" t="s">
        <v>58</v>
      </c>
      <c r="F36" s="363"/>
      <c r="G36" s="363"/>
      <c r="H36" s="364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0"/>
      <c r="O36" s="410"/>
      <c r="P36" s="410"/>
      <c r="Q36" s="410"/>
      <c r="R36" s="410"/>
      <c r="S36" s="76"/>
    </row>
    <row r="37" spans="1:23" x14ac:dyDescent="0.3">
      <c r="A37" s="2"/>
      <c r="B37" s="2"/>
      <c r="C37" s="2"/>
      <c r="E37" s="385"/>
      <c r="F37" s="386"/>
      <c r="G37" s="387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0"/>
      <c r="O37" s="410"/>
      <c r="P37" s="410"/>
      <c r="Q37" s="410"/>
      <c r="R37" s="410"/>
      <c r="S37" s="76"/>
    </row>
    <row r="38" spans="1:23" x14ac:dyDescent="0.3">
      <c r="A38" s="412" t="s">
        <v>39</v>
      </c>
      <c r="B38" s="412"/>
      <c r="C38" s="2"/>
      <c r="D38" s="2"/>
      <c r="E38" s="385"/>
      <c r="F38" s="386"/>
      <c r="G38" s="387"/>
      <c r="H38" s="55"/>
      <c r="I38" s="30"/>
      <c r="J38" s="43" t="s">
        <v>46</v>
      </c>
      <c r="K38" s="52"/>
      <c r="L38" s="89">
        <f t="shared" si="4"/>
        <v>0</v>
      </c>
      <c r="M38" s="56"/>
      <c r="N38" s="410"/>
      <c r="O38" s="410"/>
      <c r="P38" s="410"/>
      <c r="Q38" s="410"/>
      <c r="R38" s="410"/>
      <c r="S38" s="76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85"/>
      <c r="F39" s="386"/>
      <c r="G39" s="387"/>
      <c r="H39" s="55"/>
      <c r="I39" s="30"/>
      <c r="J39" s="43" t="s">
        <v>47</v>
      </c>
      <c r="K39" s="289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385"/>
      <c r="F40" s="386"/>
      <c r="G40" s="387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85"/>
      <c r="F41" s="386"/>
      <c r="G41" s="387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1" t="s">
        <v>61</v>
      </c>
      <c r="O41" s="411"/>
      <c r="P41" s="411"/>
      <c r="Q41" s="411"/>
      <c r="R41" s="411"/>
      <c r="S41" s="411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0"/>
      <c r="O42" s="410"/>
      <c r="P42" s="410"/>
      <c r="Q42" s="410"/>
      <c r="R42" s="410"/>
      <c r="S42" s="76"/>
      <c r="T42" s="7"/>
      <c r="U42" s="7"/>
    </row>
    <row r="43" spans="1:23" x14ac:dyDescent="0.3">
      <c r="A43" s="47"/>
      <c r="B43" s="61"/>
      <c r="C43" s="2"/>
      <c r="D43" s="2"/>
      <c r="I43" s="23"/>
      <c r="J43" s="60"/>
      <c r="K43" s="46"/>
      <c r="L43" s="89">
        <f t="shared" si="4"/>
        <v>0</v>
      </c>
      <c r="M43" s="25"/>
      <c r="N43" s="410"/>
      <c r="O43" s="410"/>
      <c r="P43" s="410"/>
      <c r="Q43" s="410"/>
      <c r="R43" s="410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0"/>
      <c r="O44" s="410"/>
      <c r="P44" s="410"/>
      <c r="Q44" s="410"/>
      <c r="R44" s="410"/>
      <c r="S44" s="76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0"/>
      <c r="O45" s="410"/>
      <c r="P45" s="410"/>
      <c r="Q45" s="410"/>
      <c r="R45" s="410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0"/>
      <c r="O46" s="410"/>
      <c r="P46" s="410"/>
      <c r="Q46" s="410"/>
      <c r="R46" s="410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5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3.5" thickTop="1" x14ac:dyDescent="0.3">
      <c r="A49" s="2"/>
      <c r="B49" s="2"/>
      <c r="C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x14ac:dyDescent="0.3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2"/>
      <c r="B51" s="2"/>
      <c r="C51" s="2"/>
      <c r="E51" s="357">
        <f>+J51</f>
        <v>0</v>
      </c>
      <c r="F51" s="357"/>
      <c r="G51" s="357"/>
      <c r="H51" s="357"/>
      <c r="I51" s="2"/>
      <c r="J51" s="357">
        <f>+J3</f>
        <v>0</v>
      </c>
      <c r="K51" s="357"/>
      <c r="L51" s="357"/>
      <c r="M51" s="357"/>
      <c r="O51" s="2"/>
      <c r="P51" s="2"/>
      <c r="Q51" s="4"/>
      <c r="R51" s="4"/>
      <c r="S51" s="58"/>
    </row>
    <row r="52" spans="1:19" ht="13.5" thickBot="1" x14ac:dyDescent="0.35">
      <c r="A52" s="2"/>
      <c r="B52" s="2"/>
      <c r="C52" s="2"/>
      <c r="E52" s="290"/>
      <c r="F52" s="290"/>
      <c r="G52" s="290"/>
      <c r="H52" s="291"/>
      <c r="I52" s="2"/>
      <c r="J52" s="292" t="s">
        <v>105</v>
      </c>
      <c r="K52" s="290"/>
      <c r="L52" s="290"/>
      <c r="M52" s="291"/>
      <c r="N52" s="294"/>
      <c r="O52" s="2"/>
      <c r="P52" s="2"/>
      <c r="Q52" s="4"/>
      <c r="R52" s="4"/>
      <c r="S52" s="58"/>
    </row>
    <row r="53" spans="1:19" x14ac:dyDescent="0.3">
      <c r="A53" s="2"/>
      <c r="B53" s="2"/>
      <c r="C53" s="2"/>
      <c r="E53" s="342"/>
      <c r="F53" s="342"/>
      <c r="G53" s="338"/>
      <c r="H53" s="338"/>
      <c r="I53" s="2"/>
      <c r="J53" s="295" t="s">
        <v>132</v>
      </c>
      <c r="K53" s="296" t="s">
        <v>100</v>
      </c>
      <c r="L53" s="256"/>
      <c r="M53" s="256"/>
      <c r="N53" s="297"/>
      <c r="O53" s="2"/>
      <c r="P53" s="2"/>
      <c r="Q53" s="4"/>
      <c r="R53" s="4"/>
      <c r="S53" s="58"/>
    </row>
    <row r="54" spans="1:19" x14ac:dyDescent="0.3">
      <c r="A54" s="2"/>
      <c r="B54" s="2"/>
      <c r="C54" s="2"/>
      <c r="D54" s="2"/>
      <c r="E54" s="352"/>
      <c r="F54" s="338"/>
      <c r="G54" s="338"/>
      <c r="H54" s="338"/>
      <c r="I54" s="2"/>
      <c r="J54" s="300" t="s">
        <v>132</v>
      </c>
      <c r="K54" s="290" t="s">
        <v>117</v>
      </c>
      <c r="L54" s="260"/>
      <c r="M54" s="260"/>
      <c r="N54" s="305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352"/>
      <c r="F55" s="338"/>
      <c r="G55" s="338"/>
      <c r="H55" s="341"/>
      <c r="I55" s="2"/>
      <c r="J55" s="298" t="s">
        <v>132</v>
      </c>
      <c r="K55" s="299" t="s">
        <v>101</v>
      </c>
      <c r="L55" s="257"/>
      <c r="M55" s="258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352"/>
      <c r="F56" s="338"/>
      <c r="G56" s="338"/>
      <c r="H56" s="338"/>
      <c r="J56" s="295" t="s">
        <v>128</v>
      </c>
      <c r="K56" s="296" t="s">
        <v>100</v>
      </c>
      <c r="L56" s="256"/>
      <c r="M56" s="256"/>
      <c r="N56" s="297"/>
      <c r="S56" s="69"/>
    </row>
    <row r="57" spans="1:19" x14ac:dyDescent="0.3">
      <c r="A57" s="7"/>
      <c r="E57" s="352"/>
      <c r="F57" s="338"/>
      <c r="G57" s="338"/>
      <c r="H57" s="338"/>
      <c r="J57" s="300" t="s">
        <v>128</v>
      </c>
      <c r="K57" s="290" t="s">
        <v>117</v>
      </c>
      <c r="L57" s="260"/>
      <c r="M57" s="349"/>
      <c r="N57" s="262"/>
      <c r="S57" s="69"/>
    </row>
    <row r="58" spans="1:19" ht="13.5" thickBot="1" x14ac:dyDescent="0.35">
      <c r="A58" s="70"/>
      <c r="E58" s="352"/>
      <c r="F58" s="338"/>
      <c r="G58" s="341"/>
      <c r="H58" s="341"/>
      <c r="J58" s="298" t="s">
        <v>128</v>
      </c>
      <c r="K58" s="299" t="s">
        <v>101</v>
      </c>
      <c r="L58" s="257"/>
      <c r="M58" s="350">
        <f>SUM(L56:L58)</f>
        <v>0</v>
      </c>
      <c r="N58" s="259">
        <f>+M58*0.0185</f>
        <v>0</v>
      </c>
      <c r="S58" s="69"/>
    </row>
    <row r="59" spans="1:19" x14ac:dyDescent="0.3">
      <c r="A59" s="70"/>
      <c r="E59" s="352"/>
      <c r="F59" s="338"/>
      <c r="G59" s="338"/>
      <c r="H59" s="338"/>
      <c r="J59" s="295" t="s">
        <v>143</v>
      </c>
      <c r="K59" s="296" t="s">
        <v>100</v>
      </c>
      <c r="L59" s="256"/>
      <c r="M59" s="306"/>
      <c r="N59" s="297"/>
      <c r="S59" s="69"/>
    </row>
    <row r="60" spans="1:19" x14ac:dyDescent="0.3">
      <c r="A60" s="70"/>
      <c r="E60" s="352"/>
      <c r="F60" s="338"/>
      <c r="G60" s="338"/>
      <c r="H60" s="338"/>
      <c r="J60" s="300" t="s">
        <v>143</v>
      </c>
      <c r="K60" s="290" t="s">
        <v>117</v>
      </c>
      <c r="L60" s="260"/>
      <c r="M60" s="347"/>
      <c r="N60" s="305"/>
      <c r="S60" s="69"/>
    </row>
    <row r="61" spans="1:19" ht="13.5" thickBot="1" x14ac:dyDescent="0.35">
      <c r="E61" s="352"/>
      <c r="F61" s="338"/>
      <c r="G61" s="338"/>
      <c r="H61" s="341"/>
      <c r="J61" s="298" t="s">
        <v>143</v>
      </c>
      <c r="K61" s="299" t="s">
        <v>101</v>
      </c>
      <c r="L61" s="257"/>
      <c r="M61" s="350">
        <f>SUM(L59:L61)</f>
        <v>0</v>
      </c>
      <c r="N61" s="259">
        <f>+M61*0.0185</f>
        <v>0</v>
      </c>
      <c r="R61" s="309"/>
      <c r="S61" s="69"/>
    </row>
    <row r="62" spans="1:19" x14ac:dyDescent="0.3">
      <c r="A62" s="7"/>
      <c r="E62" s="352"/>
      <c r="F62" s="338"/>
      <c r="G62" s="338"/>
      <c r="H62" s="338"/>
      <c r="I62" s="7"/>
      <c r="J62" s="295" t="s">
        <v>141</v>
      </c>
      <c r="K62" s="296" t="s">
        <v>100</v>
      </c>
      <c r="L62" s="256"/>
      <c r="M62" s="306"/>
      <c r="N62" s="297"/>
      <c r="R62" s="309"/>
      <c r="S62" s="69"/>
    </row>
    <row r="63" spans="1:19" x14ac:dyDescent="0.3">
      <c r="E63" s="352"/>
      <c r="F63" s="338"/>
      <c r="G63" s="338"/>
      <c r="H63" s="341"/>
      <c r="I63" s="7"/>
      <c r="J63" s="300" t="s">
        <v>141</v>
      </c>
      <c r="K63" s="290" t="s">
        <v>117</v>
      </c>
      <c r="L63" s="260"/>
      <c r="M63" s="347"/>
      <c r="N63" s="305"/>
      <c r="R63" s="309"/>
      <c r="S63" s="69"/>
    </row>
    <row r="64" spans="1:19" ht="13.5" thickBot="1" x14ac:dyDescent="0.35">
      <c r="E64" s="352"/>
      <c r="F64" s="341"/>
      <c r="G64" s="341"/>
      <c r="H64" s="341"/>
      <c r="J64" s="298" t="s">
        <v>141</v>
      </c>
      <c r="K64" s="299" t="s">
        <v>101</v>
      </c>
      <c r="L64" s="257"/>
      <c r="M64" s="350">
        <f>SUM(L62:L64)</f>
        <v>0</v>
      </c>
      <c r="N64" s="259">
        <f>+M64*0.0185</f>
        <v>0</v>
      </c>
      <c r="R64" s="309"/>
    </row>
    <row r="65" spans="2:19" x14ac:dyDescent="0.3">
      <c r="E65" s="352"/>
      <c r="F65" s="338"/>
      <c r="G65" s="338"/>
      <c r="H65" s="341"/>
      <c r="J65" s="295" t="s">
        <v>146</v>
      </c>
      <c r="K65" s="296" t="s">
        <v>100</v>
      </c>
      <c r="L65" s="256"/>
      <c r="M65" s="306"/>
      <c r="N65" s="297"/>
      <c r="R65" s="309"/>
    </row>
    <row r="66" spans="2:19" x14ac:dyDescent="0.3">
      <c r="E66" s="352"/>
      <c r="F66" s="338"/>
      <c r="G66" s="338"/>
      <c r="H66" s="341"/>
      <c r="J66" s="300" t="s">
        <v>146</v>
      </c>
      <c r="K66" s="290" t="s">
        <v>117</v>
      </c>
      <c r="L66" s="260"/>
      <c r="M66" s="347"/>
      <c r="N66" s="305"/>
      <c r="R66" s="309"/>
      <c r="S66" s="57" t="s">
        <v>37</v>
      </c>
    </row>
    <row r="67" spans="2:19" ht="13.5" thickBot="1" x14ac:dyDescent="0.35">
      <c r="E67" s="352"/>
      <c r="F67" s="338"/>
      <c r="G67" s="338"/>
      <c r="H67" s="341"/>
      <c r="J67" s="298" t="s">
        <v>146</v>
      </c>
      <c r="K67" s="299" t="s">
        <v>101</v>
      </c>
      <c r="L67" s="257"/>
      <c r="M67" s="350">
        <f>SUM(L65:L67)</f>
        <v>0</v>
      </c>
      <c r="N67" s="259">
        <f>+M67*0.0185</f>
        <v>0</v>
      </c>
      <c r="R67" s="309"/>
    </row>
    <row r="68" spans="2:19" x14ac:dyDescent="0.3">
      <c r="E68" s="352"/>
      <c r="F68" s="338"/>
      <c r="G68" s="338"/>
      <c r="H68" s="341"/>
      <c r="J68" s="295" t="s">
        <v>149</v>
      </c>
      <c r="K68" s="296" t="s">
        <v>100</v>
      </c>
      <c r="L68" s="256"/>
      <c r="M68" s="306"/>
      <c r="N68" s="297"/>
      <c r="R68" s="309"/>
    </row>
    <row r="69" spans="2:19" x14ac:dyDescent="0.3">
      <c r="E69" s="352"/>
      <c r="F69" s="338"/>
      <c r="G69" s="338"/>
      <c r="H69" s="341"/>
      <c r="J69" s="300" t="s">
        <v>149</v>
      </c>
      <c r="K69" s="290" t="s">
        <v>117</v>
      </c>
      <c r="L69" s="260"/>
      <c r="M69" s="347"/>
      <c r="N69" s="305"/>
      <c r="R69" s="309"/>
    </row>
    <row r="70" spans="2:19" ht="13.5" thickBot="1" x14ac:dyDescent="0.35">
      <c r="B70" s="71"/>
      <c r="E70" s="290"/>
      <c r="F70" s="290"/>
      <c r="G70" s="290"/>
      <c r="H70" s="291"/>
      <c r="J70" s="298" t="s">
        <v>149</v>
      </c>
      <c r="K70" s="299" t="s">
        <v>101</v>
      </c>
      <c r="L70" s="257"/>
      <c r="M70" s="350">
        <f>SUM(L68:L70)</f>
        <v>0</v>
      </c>
      <c r="N70" s="259">
        <f>+M70*0.0185</f>
        <v>0</v>
      </c>
      <c r="R70" s="309"/>
    </row>
    <row r="71" spans="2:19" x14ac:dyDescent="0.3">
      <c r="B71" s="71"/>
      <c r="E71" s="342"/>
      <c r="F71" s="342"/>
      <c r="G71" s="338"/>
      <c r="H71" s="338"/>
      <c r="J71" s="295" t="s">
        <v>145</v>
      </c>
      <c r="K71" s="296" t="s">
        <v>100</v>
      </c>
      <c r="L71" s="260"/>
      <c r="M71" s="349"/>
      <c r="N71" s="262"/>
      <c r="R71" s="309"/>
    </row>
    <row r="72" spans="2:19" x14ac:dyDescent="0.3">
      <c r="B72" s="71"/>
      <c r="E72" s="352"/>
      <c r="F72" s="338"/>
      <c r="G72" s="341"/>
      <c r="H72" s="341"/>
      <c r="J72" s="300" t="s">
        <v>145</v>
      </c>
      <c r="K72" s="290" t="s">
        <v>117</v>
      </c>
      <c r="L72" s="260"/>
      <c r="M72" s="349"/>
      <c r="N72" s="262"/>
      <c r="R72" s="309"/>
    </row>
    <row r="73" spans="2:19" ht="13.5" thickBot="1" x14ac:dyDescent="0.35">
      <c r="E73" s="352"/>
      <c r="F73" s="338"/>
      <c r="G73" s="338"/>
      <c r="H73" s="338"/>
      <c r="J73" s="298" t="s">
        <v>145</v>
      </c>
      <c r="K73" s="299" t="s">
        <v>101</v>
      </c>
      <c r="L73" s="260"/>
      <c r="M73" s="350">
        <f>SUM(L71:L73)</f>
        <v>0</v>
      </c>
      <c r="N73" s="259">
        <f>+M73*0.0185</f>
        <v>0</v>
      </c>
      <c r="R73" s="309"/>
    </row>
    <row r="74" spans="2:19" x14ac:dyDescent="0.3">
      <c r="E74" s="352"/>
      <c r="F74" s="338"/>
      <c r="G74" s="338"/>
      <c r="H74" s="341"/>
      <c r="J74" s="301" t="s">
        <v>144</v>
      </c>
      <c r="K74" s="302" t="s">
        <v>100</v>
      </c>
      <c r="L74" s="306"/>
      <c r="M74" s="306"/>
      <c r="N74" s="297"/>
      <c r="Q74" s="57" t="s">
        <v>135</v>
      </c>
      <c r="R74" s="57" t="s">
        <v>29</v>
      </c>
    </row>
    <row r="75" spans="2:19" x14ac:dyDescent="0.3">
      <c r="E75" s="352"/>
      <c r="F75" s="194"/>
      <c r="G75" s="194"/>
      <c r="H75" s="195"/>
      <c r="J75" s="300" t="s">
        <v>144</v>
      </c>
      <c r="K75" s="290" t="s">
        <v>117</v>
      </c>
      <c r="L75" s="266"/>
      <c r="M75" s="347"/>
      <c r="N75" s="305"/>
      <c r="Q75" s="319"/>
      <c r="R75" s="319"/>
    </row>
    <row r="76" spans="2:19" ht="13.5" thickBot="1" x14ac:dyDescent="0.35">
      <c r="E76" s="353"/>
      <c r="F76" s="194"/>
      <c r="G76" s="194"/>
      <c r="H76" s="194"/>
      <c r="J76" s="303" t="s">
        <v>144</v>
      </c>
      <c r="K76" s="304" t="s">
        <v>101</v>
      </c>
      <c r="L76" s="268"/>
      <c r="M76" s="350">
        <f>SUM(L74:L76)</f>
        <v>0</v>
      </c>
      <c r="N76" s="259">
        <f>+M76*0.0185</f>
        <v>0</v>
      </c>
      <c r="Q76" s="319"/>
      <c r="R76" s="319"/>
    </row>
    <row r="77" spans="2:19" x14ac:dyDescent="0.3">
      <c r="E77" s="353"/>
      <c r="F77" s="194"/>
      <c r="G77" s="194"/>
      <c r="H77" s="195"/>
      <c r="J77" s="295" t="s">
        <v>150</v>
      </c>
      <c r="K77" s="296" t="s">
        <v>100</v>
      </c>
      <c r="L77" s="256"/>
      <c r="M77" s="306"/>
      <c r="N77" s="297"/>
      <c r="Q77" s="319"/>
      <c r="R77" s="319"/>
    </row>
    <row r="78" spans="2:19" x14ac:dyDescent="0.3">
      <c r="E78" s="290"/>
      <c r="F78" s="194"/>
      <c r="G78" s="194"/>
      <c r="H78" s="195"/>
      <c r="J78" s="300" t="s">
        <v>150</v>
      </c>
      <c r="K78" s="290" t="s">
        <v>117</v>
      </c>
      <c r="L78" s="260"/>
      <c r="M78" s="347"/>
      <c r="N78" s="305"/>
      <c r="Q78" s="319"/>
      <c r="R78" s="319"/>
    </row>
    <row r="79" spans="2:19" ht="13.5" thickBot="1" x14ac:dyDescent="0.35">
      <c r="E79" s="290"/>
      <c r="F79" s="194"/>
      <c r="G79" s="194"/>
      <c r="H79" s="195"/>
      <c r="J79" s="298" t="s">
        <v>150</v>
      </c>
      <c r="K79" s="299" t="s">
        <v>101</v>
      </c>
      <c r="L79" s="257"/>
      <c r="M79" s="350">
        <f>SUM(L77:L79)</f>
        <v>0</v>
      </c>
      <c r="N79" s="259">
        <f>+M79*0.0185</f>
        <v>0</v>
      </c>
      <c r="Q79" s="319"/>
      <c r="R79" s="319"/>
    </row>
    <row r="80" spans="2:19" x14ac:dyDescent="0.3">
      <c r="E80" s="290"/>
      <c r="F80" s="194"/>
      <c r="G80" s="194"/>
      <c r="H80" s="195"/>
      <c r="J80" s="295" t="s">
        <v>155</v>
      </c>
      <c r="K80" s="296" t="s">
        <v>100</v>
      </c>
      <c r="L80" s="256"/>
      <c r="M80" s="306"/>
      <c r="N80" s="297"/>
      <c r="Q80" s="319"/>
      <c r="R80" s="319"/>
    </row>
    <row r="81" spans="5:18" x14ac:dyDescent="0.3">
      <c r="E81" s="290"/>
      <c r="F81" s="194"/>
      <c r="G81" s="194"/>
      <c r="H81" s="195"/>
      <c r="J81" s="300" t="s">
        <v>155</v>
      </c>
      <c r="K81" s="290" t="s">
        <v>117</v>
      </c>
      <c r="L81" s="260"/>
      <c r="M81" s="347"/>
      <c r="N81" s="305"/>
      <c r="Q81" s="319"/>
      <c r="R81" s="319"/>
    </row>
    <row r="82" spans="5:18" ht="13.5" thickBot="1" x14ac:dyDescent="0.35">
      <c r="E82" s="290"/>
      <c r="F82" s="194"/>
      <c r="G82" s="194"/>
      <c r="H82" s="195"/>
      <c r="J82" s="298" t="s">
        <v>155</v>
      </c>
      <c r="K82" s="299" t="s">
        <v>101</v>
      </c>
      <c r="L82" s="257"/>
      <c r="M82" s="350">
        <f>SUM(L80:L82)</f>
        <v>0</v>
      </c>
      <c r="N82" s="259">
        <f>+M82*0.0185</f>
        <v>0</v>
      </c>
      <c r="Q82" s="319"/>
      <c r="R82" s="319"/>
    </row>
    <row r="83" spans="5:18" x14ac:dyDescent="0.3">
      <c r="E83" s="290"/>
      <c r="F83" s="194"/>
      <c r="G83" s="194"/>
      <c r="H83" s="195"/>
      <c r="J83" s="295" t="s">
        <v>159</v>
      </c>
      <c r="K83" s="296" t="s">
        <v>100</v>
      </c>
      <c r="L83" s="256"/>
      <c r="M83" s="306"/>
      <c r="N83" s="297"/>
      <c r="Q83" s="319"/>
      <c r="R83" s="319"/>
    </row>
    <row r="84" spans="5:18" x14ac:dyDescent="0.3">
      <c r="E84" s="290"/>
      <c r="F84" s="194"/>
      <c r="G84" s="194"/>
      <c r="H84" s="195"/>
      <c r="J84" s="300" t="s">
        <v>159</v>
      </c>
      <c r="K84" s="290" t="s">
        <v>117</v>
      </c>
      <c r="L84" s="260"/>
      <c r="M84" s="347"/>
      <c r="N84" s="305"/>
      <c r="Q84" s="319"/>
      <c r="R84" s="319"/>
    </row>
    <row r="85" spans="5:18" ht="13.5" thickBot="1" x14ac:dyDescent="0.35">
      <c r="E85" s="290"/>
      <c r="F85" s="290"/>
      <c r="G85" s="194"/>
      <c r="H85" s="195"/>
      <c r="J85" s="298" t="s">
        <v>159</v>
      </c>
      <c r="K85" s="299" t="s">
        <v>101</v>
      </c>
      <c r="L85" s="257"/>
      <c r="M85" s="258">
        <f>SUM(L83:L85)</f>
        <v>0</v>
      </c>
      <c r="N85" s="259">
        <f>+M85*0.0185</f>
        <v>0</v>
      </c>
      <c r="Q85" s="319"/>
      <c r="R85" s="319"/>
    </row>
    <row r="86" spans="5:18" x14ac:dyDescent="0.3">
      <c r="E86" s="324"/>
      <c r="F86" s="325"/>
      <c r="G86" s="326" t="s">
        <v>135</v>
      </c>
      <c r="H86" s="326" t="s">
        <v>29</v>
      </c>
      <c r="J86" s="295" t="s">
        <v>158</v>
      </c>
      <c r="K86" s="296" t="s">
        <v>100</v>
      </c>
      <c r="L86" s="256"/>
      <c r="M86" s="256"/>
      <c r="N86" s="297"/>
      <c r="Q86" s="319"/>
      <c r="R86" s="319"/>
    </row>
    <row r="87" spans="5:18" x14ac:dyDescent="0.3">
      <c r="E87" s="324" t="s">
        <v>137</v>
      </c>
      <c r="F87" s="325"/>
      <c r="G87" s="327">
        <f>SUM(L53:L88)-H87</f>
        <v>0</v>
      </c>
      <c r="H87" s="327"/>
      <c r="J87" s="300" t="s">
        <v>158</v>
      </c>
      <c r="K87" s="290" t="s">
        <v>117</v>
      </c>
      <c r="L87" s="260"/>
      <c r="M87" s="260"/>
      <c r="N87" s="305"/>
      <c r="Q87" s="319"/>
      <c r="R87" s="319"/>
    </row>
    <row r="88" spans="5:18" ht="13.5" thickBot="1" x14ac:dyDescent="0.35">
      <c r="E88" s="328" t="s">
        <v>136</v>
      </c>
      <c r="F88" s="329"/>
      <c r="G88" s="330">
        <f>SUM(L89:L100)-H88</f>
        <v>0</v>
      </c>
      <c r="H88" s="330"/>
      <c r="J88" s="298" t="s">
        <v>158</v>
      </c>
      <c r="K88" s="299" t="s">
        <v>101</v>
      </c>
      <c r="L88" s="257"/>
      <c r="M88" s="350">
        <f>SUM(L86:L88)</f>
        <v>0</v>
      </c>
      <c r="N88" s="259">
        <f>+M88*0.0185</f>
        <v>0</v>
      </c>
      <c r="Q88" s="319"/>
      <c r="R88" s="319"/>
    </row>
    <row r="89" spans="5:18" x14ac:dyDescent="0.3">
      <c r="E89" s="328"/>
      <c r="F89" s="329"/>
      <c r="G89" s="330"/>
      <c r="H89" s="330"/>
      <c r="J89" s="295" t="s">
        <v>132</v>
      </c>
      <c r="K89" s="296" t="s">
        <v>102</v>
      </c>
      <c r="L89" s="256"/>
      <c r="M89" s="279">
        <f>SUM(L89)</f>
        <v>0</v>
      </c>
      <c r="N89" s="297"/>
      <c r="Q89" s="319"/>
      <c r="R89" s="319"/>
    </row>
    <row r="90" spans="5:18" x14ac:dyDescent="0.3">
      <c r="E90" s="328"/>
      <c r="F90" s="329"/>
      <c r="G90" s="330"/>
      <c r="H90" s="330"/>
      <c r="J90" s="300" t="s">
        <v>131</v>
      </c>
      <c r="K90" s="290" t="s">
        <v>102</v>
      </c>
      <c r="L90" s="260"/>
      <c r="M90" s="261">
        <f t="shared" ref="M90:M94" si="5">SUM(L90)</f>
        <v>0</v>
      </c>
      <c r="N90" s="305"/>
      <c r="Q90" s="319"/>
      <c r="R90" s="319"/>
    </row>
    <row r="91" spans="5:18" x14ac:dyDescent="0.3">
      <c r="E91" s="328"/>
      <c r="F91" s="329"/>
      <c r="G91" s="330"/>
      <c r="H91" s="330"/>
      <c r="J91" s="300" t="s">
        <v>143</v>
      </c>
      <c r="K91" s="290" t="s">
        <v>102</v>
      </c>
      <c r="L91" s="260"/>
      <c r="M91" s="261">
        <f t="shared" si="5"/>
        <v>0</v>
      </c>
      <c r="N91" s="305"/>
      <c r="Q91" s="319"/>
      <c r="R91" s="319"/>
    </row>
    <row r="92" spans="5:18" x14ac:dyDescent="0.3">
      <c r="E92" s="328"/>
      <c r="F92" s="329"/>
      <c r="G92" s="330"/>
      <c r="H92" s="330"/>
      <c r="J92" s="300" t="s">
        <v>142</v>
      </c>
      <c r="K92" s="290" t="s">
        <v>102</v>
      </c>
      <c r="L92" s="347"/>
      <c r="M92" s="261">
        <f t="shared" si="5"/>
        <v>0</v>
      </c>
      <c r="N92" s="305"/>
      <c r="Q92" s="319"/>
      <c r="R92" s="319"/>
    </row>
    <row r="93" spans="5:18" x14ac:dyDescent="0.3">
      <c r="E93" s="328"/>
      <c r="F93" s="329"/>
      <c r="G93" s="330"/>
      <c r="H93" s="330"/>
      <c r="J93" s="300" t="s">
        <v>146</v>
      </c>
      <c r="K93" s="290" t="s">
        <v>102</v>
      </c>
      <c r="L93" s="260"/>
      <c r="M93" s="261">
        <f t="shared" si="5"/>
        <v>0</v>
      </c>
      <c r="N93" s="305"/>
      <c r="Q93" s="319"/>
      <c r="R93" s="319"/>
    </row>
    <row r="94" spans="5:18" x14ac:dyDescent="0.3">
      <c r="E94" s="331"/>
      <c r="F94" s="332"/>
      <c r="G94" s="333">
        <f>SUM(G87:G89)</f>
        <v>0</v>
      </c>
      <c r="H94" s="333">
        <f>SUM(H87:H89)</f>
        <v>0</v>
      </c>
      <c r="J94" s="300" t="s">
        <v>147</v>
      </c>
      <c r="K94" s="290" t="s">
        <v>102</v>
      </c>
      <c r="L94" s="260"/>
      <c r="M94" s="261">
        <f t="shared" si="5"/>
        <v>0</v>
      </c>
      <c r="N94" s="305"/>
      <c r="Q94" s="319"/>
      <c r="R94" s="319"/>
    </row>
    <row r="95" spans="5:18" x14ac:dyDescent="0.3">
      <c r="E95" s="331"/>
      <c r="F95" s="332"/>
      <c r="G95" s="333"/>
      <c r="H95" s="333"/>
      <c r="J95" s="300" t="s">
        <v>145</v>
      </c>
      <c r="K95" s="290" t="s">
        <v>102</v>
      </c>
      <c r="L95" s="260"/>
      <c r="M95" s="261">
        <f t="shared" ref="M95:M98" si="6">SUM(L95)</f>
        <v>0</v>
      </c>
      <c r="N95" s="305"/>
      <c r="Q95" s="319"/>
      <c r="R95" s="319"/>
    </row>
    <row r="96" spans="5:18" x14ac:dyDescent="0.3">
      <c r="E96" s="331" t="s">
        <v>138</v>
      </c>
      <c r="F96" s="334"/>
      <c r="G96" s="335"/>
      <c r="H96" s="333">
        <f>SUM(G94:H94)</f>
        <v>0</v>
      </c>
      <c r="J96" s="300" t="s">
        <v>148</v>
      </c>
      <c r="K96" s="290" t="s">
        <v>102</v>
      </c>
      <c r="L96" s="260"/>
      <c r="M96" s="261">
        <f t="shared" si="6"/>
        <v>0</v>
      </c>
      <c r="N96" s="305"/>
      <c r="Q96" s="319"/>
      <c r="R96" s="319"/>
    </row>
    <row r="97" spans="5:18" x14ac:dyDescent="0.3">
      <c r="E97" s="336" t="s">
        <v>140</v>
      </c>
      <c r="F97" s="334"/>
      <c r="G97" s="335">
        <f>SUM(N53:N88)</f>
        <v>0</v>
      </c>
      <c r="H97" s="194"/>
      <c r="J97" s="300" t="s">
        <v>150</v>
      </c>
      <c r="K97" s="290" t="s">
        <v>102</v>
      </c>
      <c r="L97" s="260"/>
      <c r="M97" s="261">
        <f t="shared" si="6"/>
        <v>0</v>
      </c>
      <c r="N97" s="305"/>
      <c r="Q97" s="319"/>
      <c r="R97" s="319"/>
    </row>
    <row r="98" spans="5:18" x14ac:dyDescent="0.3">
      <c r="E98" s="336" t="s">
        <v>139</v>
      </c>
      <c r="F98" s="334"/>
      <c r="G98" s="335"/>
      <c r="H98" s="195"/>
      <c r="J98" s="300" t="s">
        <v>156</v>
      </c>
      <c r="K98" s="290" t="s">
        <v>102</v>
      </c>
      <c r="L98" s="260"/>
      <c r="M98" s="261">
        <f t="shared" si="6"/>
        <v>0</v>
      </c>
      <c r="N98" s="305"/>
      <c r="Q98" s="319"/>
      <c r="R98" s="319"/>
    </row>
    <row r="99" spans="5:18" x14ac:dyDescent="0.3">
      <c r="E99" s="290"/>
      <c r="F99" s="290"/>
      <c r="G99" s="194"/>
      <c r="H99" s="195"/>
      <c r="J99" s="300" t="s">
        <v>159</v>
      </c>
      <c r="K99" s="290" t="s">
        <v>102</v>
      </c>
      <c r="L99" s="317"/>
      <c r="M99" s="261">
        <f>SUM(L99)</f>
        <v>0</v>
      </c>
      <c r="N99" s="305"/>
      <c r="Q99" s="319"/>
      <c r="R99" s="319"/>
    </row>
    <row r="100" spans="5:18" ht="13.5" thickBot="1" x14ac:dyDescent="0.35">
      <c r="E100" s="290"/>
      <c r="F100" s="290"/>
      <c r="G100" s="290"/>
      <c r="H100" s="195"/>
      <c r="J100" s="298" t="s">
        <v>162</v>
      </c>
      <c r="K100" s="299" t="s">
        <v>102</v>
      </c>
      <c r="L100" s="280"/>
      <c r="M100" s="258">
        <f>SUM(L100)</f>
        <v>0</v>
      </c>
      <c r="N100" s="259"/>
      <c r="Q100" s="319"/>
      <c r="R100" s="319"/>
    </row>
    <row r="101" spans="5:18" x14ac:dyDescent="0.3">
      <c r="E101" s="290"/>
      <c r="F101" s="290"/>
      <c r="G101" s="290"/>
      <c r="H101" s="195"/>
      <c r="J101" s="290"/>
      <c r="K101" s="290"/>
      <c r="L101" s="290"/>
      <c r="M101" s="198"/>
      <c r="Q101" s="322"/>
      <c r="R101" s="319"/>
    </row>
    <row r="102" spans="5:18" x14ac:dyDescent="0.3">
      <c r="E102" s="290"/>
      <c r="F102" s="290"/>
      <c r="G102" s="290"/>
      <c r="H102" s="195"/>
      <c r="J102" s="290"/>
      <c r="K102" s="290"/>
      <c r="L102" s="290"/>
      <c r="M102" s="291"/>
      <c r="Q102" s="316">
        <f>SUM(Q75:Q101)</f>
        <v>0</v>
      </c>
      <c r="R102" s="316">
        <f>SUM(R75:R101)*1.98</f>
        <v>0</v>
      </c>
    </row>
    <row r="103" spans="5:18" ht="13.5" thickBot="1" x14ac:dyDescent="0.35">
      <c r="E103" s="290"/>
      <c r="F103" s="290"/>
      <c r="G103" s="290"/>
      <c r="H103" s="195"/>
      <c r="J103" s="290"/>
      <c r="K103" s="290"/>
      <c r="L103" s="290"/>
      <c r="M103" s="196">
        <f>SUM(M53:M102)</f>
        <v>0</v>
      </c>
      <c r="Q103" s="323"/>
      <c r="R103" s="316">
        <f>SUM(Q102:R102)</f>
        <v>0</v>
      </c>
    </row>
    <row r="104" spans="5:18" ht="13.5" thickTop="1" x14ac:dyDescent="0.3">
      <c r="E104" s="290"/>
      <c r="F104" s="290"/>
      <c r="G104" s="290"/>
      <c r="H104" s="195"/>
      <c r="J104" s="290"/>
      <c r="K104" s="290"/>
      <c r="L104" s="290"/>
      <c r="M104" s="291"/>
      <c r="R104" s="319"/>
    </row>
    <row r="105" spans="5:18" x14ac:dyDescent="0.3">
      <c r="E105" s="290"/>
      <c r="F105" s="290"/>
      <c r="G105" s="290"/>
      <c r="H105" s="195"/>
      <c r="J105" s="290" t="s">
        <v>100</v>
      </c>
      <c r="K105" s="290"/>
      <c r="L105" s="290"/>
      <c r="M105" s="199">
        <f>+K21</f>
        <v>0</v>
      </c>
      <c r="R105" s="319"/>
    </row>
    <row r="106" spans="5:18" x14ac:dyDescent="0.3">
      <c r="E106" s="290"/>
      <c r="F106" s="290"/>
      <c r="G106" s="290"/>
      <c r="H106" s="195"/>
      <c r="J106" s="290" t="s">
        <v>117</v>
      </c>
      <c r="K106" s="290"/>
      <c r="L106" s="290"/>
      <c r="M106" s="199">
        <f>+K35</f>
        <v>0</v>
      </c>
      <c r="R106" s="319"/>
    </row>
    <row r="107" spans="5:18" x14ac:dyDescent="0.3">
      <c r="E107" s="290"/>
      <c r="F107" s="290"/>
      <c r="G107" s="290"/>
      <c r="H107" s="195"/>
      <c r="J107" s="290" t="s">
        <v>103</v>
      </c>
      <c r="K107" s="290"/>
      <c r="L107" s="290"/>
      <c r="M107" s="199">
        <f>+K22</f>
        <v>0</v>
      </c>
      <c r="R107" s="319">
        <f>SUM(R103:R106)</f>
        <v>0</v>
      </c>
    </row>
    <row r="108" spans="5:18" x14ac:dyDescent="0.3">
      <c r="E108" s="290"/>
      <c r="F108" s="290"/>
      <c r="G108" s="290"/>
      <c r="H108" s="195"/>
      <c r="J108" s="290" t="s">
        <v>102</v>
      </c>
      <c r="K108" s="290"/>
      <c r="L108" s="290"/>
      <c r="M108" s="199">
        <f>+K24</f>
        <v>0</v>
      </c>
    </row>
    <row r="109" spans="5:18" x14ac:dyDescent="0.3">
      <c r="E109" s="290"/>
      <c r="F109" s="290"/>
      <c r="G109" s="290"/>
      <c r="H109" s="195"/>
      <c r="J109" s="290"/>
      <c r="K109" s="290"/>
      <c r="L109" s="290"/>
      <c r="M109" s="293"/>
    </row>
    <row r="110" spans="5:18" ht="13.5" thickBot="1" x14ac:dyDescent="0.35">
      <c r="E110" s="290"/>
      <c r="F110" s="290"/>
      <c r="G110" s="290"/>
      <c r="H110" s="195"/>
      <c r="J110" s="290"/>
      <c r="K110" s="290"/>
      <c r="L110" s="290"/>
      <c r="M110" s="200">
        <f>SUM(M105:M109)</f>
        <v>0</v>
      </c>
      <c r="P110" s="339"/>
    </row>
    <row r="111" spans="5:18" ht="13.5" thickTop="1" x14ac:dyDescent="0.3">
      <c r="E111" s="290"/>
      <c r="F111" s="290"/>
      <c r="G111" s="290"/>
      <c r="H111" s="195"/>
      <c r="J111" s="290"/>
      <c r="K111" s="290"/>
      <c r="L111" s="290"/>
      <c r="M111" s="291"/>
      <c r="P111" s="339"/>
    </row>
    <row r="112" spans="5:18" x14ac:dyDescent="0.3">
      <c r="E112" s="290"/>
      <c r="F112" s="290"/>
      <c r="G112" s="290"/>
      <c r="H112" s="197"/>
      <c r="J112" s="290" t="s">
        <v>104</v>
      </c>
      <c r="K112" s="290"/>
      <c r="L112" s="290"/>
      <c r="M112" s="197">
        <f>+M103-M110</f>
        <v>0</v>
      </c>
      <c r="P112" s="339"/>
    </row>
    <row r="113" spans="16:16" x14ac:dyDescent="0.3">
      <c r="P113" s="339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E40:G40"/>
    <mergeCell ref="E41:G41"/>
    <mergeCell ref="N46:R46"/>
    <mergeCell ref="N41:S41"/>
    <mergeCell ref="N42:R42"/>
    <mergeCell ref="N43:R43"/>
    <mergeCell ref="N44:R44"/>
  </mergeCells>
  <pageMargins left="0.70866141732283505" right="0.70866141732283505" top="0.74803149606299202" bottom="0.74803149606299202" header="0.31496062992126" footer="0.31496062992126"/>
  <pageSetup scale="68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12"/>
  <sheetViews>
    <sheetView topLeftCell="A15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1.726562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</row>
    <row r="2" spans="1:19" x14ac:dyDescent="0.3">
      <c r="A2" s="394" t="s">
        <v>0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5"/>
      <c r="P2" s="396" t="s">
        <v>1</v>
      </c>
      <c r="Q2" s="397"/>
      <c r="R2" s="398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9" t="s">
        <v>2</v>
      </c>
      <c r="I3" s="103"/>
      <c r="J3" s="400"/>
      <c r="K3" s="400"/>
      <c r="L3" s="400"/>
      <c r="M3" s="400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9"/>
      <c r="I4" s="103"/>
      <c r="J4" s="401"/>
      <c r="K4" s="401"/>
      <c r="L4" s="401"/>
      <c r="M4" s="401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02" t="s">
        <v>7</v>
      </c>
      <c r="D7" s="405"/>
      <c r="E7" s="403"/>
      <c r="F7" s="402" t="s">
        <v>8</v>
      </c>
      <c r="G7" s="403"/>
      <c r="H7" s="165" t="s">
        <v>9</v>
      </c>
      <c r="I7" s="402" t="s">
        <v>93</v>
      </c>
      <c r="J7" s="403"/>
      <c r="K7" s="165" t="s">
        <v>45</v>
      </c>
      <c r="L7" s="402" t="s">
        <v>10</v>
      </c>
      <c r="M7" s="404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3"/>
      <c r="J8" s="374"/>
      <c r="K8" s="158" t="s">
        <v>94</v>
      </c>
      <c r="L8" s="358" t="s">
        <v>95</v>
      </c>
      <c r="M8" s="360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75">
        <v>40100</v>
      </c>
      <c r="D9" s="377"/>
      <c r="E9" s="376"/>
      <c r="F9" s="375">
        <v>40200</v>
      </c>
      <c r="G9" s="376"/>
      <c r="H9" s="104">
        <v>40300</v>
      </c>
      <c r="I9" s="375">
        <v>40900</v>
      </c>
      <c r="J9" s="376"/>
      <c r="K9" s="10">
        <v>41000</v>
      </c>
      <c r="L9" s="359"/>
      <c r="M9" s="361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78"/>
      <c r="E10" s="379"/>
      <c r="F10" s="252"/>
      <c r="G10" s="252"/>
      <c r="H10" s="252"/>
      <c r="I10" s="378"/>
      <c r="J10" s="379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283"/>
      <c r="C11" s="282"/>
      <c r="D11" s="388"/>
      <c r="E11" s="389"/>
      <c r="F11" s="282"/>
      <c r="G11" s="282"/>
      <c r="H11" s="75"/>
      <c r="I11" s="380"/>
      <c r="J11" s="381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3"/>
      <c r="C12" s="282"/>
      <c r="D12" s="388"/>
      <c r="E12" s="389"/>
      <c r="F12" s="282"/>
      <c r="G12" s="282"/>
      <c r="H12" s="282"/>
      <c r="I12" s="388"/>
      <c r="J12" s="389"/>
      <c r="K12" s="281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367">
        <f t="shared" ref="D13:E13" si="0">SUM(D10:D12)</f>
        <v>0</v>
      </c>
      <c r="E13" s="368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367">
        <f t="shared" ref="I13" si="1">SUM(I10:I12)</f>
        <v>0</v>
      </c>
      <c r="J13" s="368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369"/>
      <c r="E14" s="370"/>
      <c r="F14" s="15"/>
      <c r="G14" s="15"/>
      <c r="H14" s="15"/>
      <c r="I14" s="369"/>
      <c r="J14" s="370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71">
        <f>D13*0.1</f>
        <v>0</v>
      </c>
      <c r="E15" s="372"/>
      <c r="F15" s="18">
        <f>F13*0.1</f>
        <v>0</v>
      </c>
      <c r="G15" s="18">
        <f>G13*0.1</f>
        <v>0</v>
      </c>
      <c r="H15" s="18">
        <f>H13*0.1</f>
        <v>0</v>
      </c>
      <c r="I15" s="371">
        <f>I13*0.1</f>
        <v>0</v>
      </c>
      <c r="J15" s="372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65">
        <v>40200</v>
      </c>
      <c r="D17" s="413"/>
      <c r="E17" s="366"/>
      <c r="F17" s="365">
        <v>40300</v>
      </c>
      <c r="G17" s="366"/>
      <c r="H17" s="22">
        <v>40500</v>
      </c>
      <c r="I17" s="365">
        <v>40600</v>
      </c>
      <c r="J17" s="366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362" t="s">
        <v>22</v>
      </c>
      <c r="B20" s="363"/>
      <c r="C20" s="364"/>
      <c r="D20" s="26"/>
      <c r="E20" s="362" t="s">
        <v>53</v>
      </c>
      <c r="F20" s="363"/>
      <c r="G20" s="363"/>
      <c r="H20" s="364"/>
      <c r="J20" s="362" t="s">
        <v>51</v>
      </c>
      <c r="K20" s="363"/>
      <c r="L20" s="364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5"/>
      <c r="C21" s="92">
        <f t="shared" ref="C21:C27" si="2">A21*B21</f>
        <v>0</v>
      </c>
      <c r="D21" s="28"/>
      <c r="E21" s="385"/>
      <c r="F21" s="386"/>
      <c r="G21" s="387"/>
      <c r="H21" s="55"/>
      <c r="I21" s="26"/>
      <c r="J21" s="29" t="s">
        <v>55</v>
      </c>
      <c r="K21" s="286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ht="12.75" customHeight="1" x14ac:dyDescent="0.3">
      <c r="A22" s="27">
        <v>50</v>
      </c>
      <c r="B22" s="284"/>
      <c r="C22" s="92">
        <f t="shared" si="2"/>
        <v>0</v>
      </c>
      <c r="D22" s="28"/>
      <c r="E22" s="385"/>
      <c r="F22" s="386"/>
      <c r="G22" s="387"/>
      <c r="H22" s="55"/>
      <c r="I22" s="30"/>
      <c r="J22" s="29" t="s">
        <v>56</v>
      </c>
      <c r="K22" s="286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ht="12.75" customHeight="1" x14ac:dyDescent="0.3">
      <c r="A23" s="31">
        <v>20</v>
      </c>
      <c r="B23" s="284"/>
      <c r="C23" s="92">
        <f t="shared" si="2"/>
        <v>0</v>
      </c>
      <c r="D23" s="28"/>
      <c r="E23" s="385"/>
      <c r="F23" s="386"/>
      <c r="G23" s="387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5"/>
      <c r="C24" s="92">
        <f t="shared" si="2"/>
        <v>0</v>
      </c>
      <c r="D24" s="28"/>
      <c r="E24" s="382"/>
      <c r="F24" s="383"/>
      <c r="G24" s="384"/>
      <c r="H24" s="76"/>
      <c r="I24" s="30"/>
      <c r="J24" s="43" t="s">
        <v>21</v>
      </c>
      <c r="K24" s="287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5"/>
      <c r="C25" s="92">
        <f t="shared" si="2"/>
        <v>0</v>
      </c>
      <c r="D25" s="28"/>
      <c r="E25" s="382"/>
      <c r="F25" s="383"/>
      <c r="G25" s="384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ht="12" customHeight="1" x14ac:dyDescent="0.3">
      <c r="A26" s="31">
        <v>2</v>
      </c>
      <c r="B26" s="285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5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18"/>
      <c r="C28" s="93">
        <f>B28</f>
        <v>0</v>
      </c>
      <c r="D28" s="39"/>
      <c r="E28" s="362" t="s">
        <v>54</v>
      </c>
      <c r="F28" s="363"/>
      <c r="G28" s="363"/>
      <c r="H28" s="364"/>
      <c r="I28" s="37"/>
      <c r="J28" s="32" t="s">
        <v>97</v>
      </c>
      <c r="K28" s="288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82"/>
      <c r="F29" s="383"/>
      <c r="G29" s="384"/>
      <c r="H29" s="76"/>
      <c r="I29" s="26"/>
      <c r="J29" s="40" t="s">
        <v>33</v>
      </c>
      <c r="K29" s="282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82"/>
      <c r="F30" s="383"/>
      <c r="G30" s="384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14" t="s">
        <v>23</v>
      </c>
      <c r="B31" s="415"/>
      <c r="C31" s="416"/>
      <c r="D31" s="44"/>
      <c r="E31" s="382"/>
      <c r="F31" s="383"/>
      <c r="G31" s="384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2"/>
      <c r="F32" s="383"/>
      <c r="G32" s="384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82"/>
      <c r="F33" s="383"/>
      <c r="G33" s="384"/>
      <c r="H33" s="76"/>
      <c r="I33" s="30"/>
      <c r="J33" s="167" t="s">
        <v>52</v>
      </c>
      <c r="K33" s="168"/>
      <c r="L33" s="169"/>
      <c r="M33" s="25"/>
      <c r="N33" s="411" t="s">
        <v>60</v>
      </c>
      <c r="O33" s="411"/>
      <c r="P33" s="411"/>
      <c r="Q33" s="411"/>
      <c r="R33" s="411"/>
      <c r="S33" s="411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7"/>
      <c r="O34" s="417"/>
      <c r="P34" s="417"/>
      <c r="Q34" s="417"/>
      <c r="R34" s="417"/>
      <c r="S34" s="55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0"/>
      <c r="O35" s="410"/>
      <c r="P35" s="410"/>
      <c r="Q35" s="410"/>
      <c r="R35" s="410"/>
      <c r="S35" s="76"/>
    </row>
    <row r="36" spans="1:21" x14ac:dyDescent="0.3">
      <c r="A36" s="43"/>
      <c r="B36" s="55"/>
      <c r="C36" s="97"/>
      <c r="D36" s="3"/>
      <c r="E36" s="362" t="s">
        <v>58</v>
      </c>
      <c r="F36" s="363"/>
      <c r="G36" s="363"/>
      <c r="H36" s="364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0"/>
      <c r="O36" s="410"/>
      <c r="P36" s="410"/>
      <c r="Q36" s="410"/>
      <c r="R36" s="410"/>
      <c r="S36" s="76"/>
    </row>
    <row r="37" spans="1:21" x14ac:dyDescent="0.3">
      <c r="A37" s="2"/>
      <c r="B37" s="2"/>
      <c r="C37" s="2"/>
      <c r="E37" s="385"/>
      <c r="F37" s="386"/>
      <c r="G37" s="387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10"/>
      <c r="O37" s="410"/>
      <c r="P37" s="410"/>
      <c r="Q37" s="410"/>
      <c r="R37" s="410"/>
      <c r="S37" s="76"/>
    </row>
    <row r="38" spans="1:21" x14ac:dyDescent="0.3">
      <c r="A38" s="412" t="s">
        <v>39</v>
      </c>
      <c r="B38" s="412"/>
      <c r="C38" s="2"/>
      <c r="D38" s="2"/>
      <c r="E38" s="385"/>
      <c r="F38" s="386"/>
      <c r="G38" s="387"/>
      <c r="H38" s="55"/>
      <c r="I38" s="30"/>
      <c r="J38" s="43" t="s">
        <v>46</v>
      </c>
      <c r="K38" s="52"/>
      <c r="L38" s="89">
        <f t="shared" si="4"/>
        <v>0</v>
      </c>
      <c r="M38" s="56"/>
      <c r="N38" s="410"/>
      <c r="O38" s="410"/>
      <c r="P38" s="410"/>
      <c r="Q38" s="410"/>
      <c r="R38" s="410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5"/>
      <c r="F39" s="386"/>
      <c r="G39" s="387"/>
      <c r="H39" s="55"/>
      <c r="I39" s="30"/>
      <c r="J39" s="43" t="s">
        <v>47</v>
      </c>
      <c r="K39" s="289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85"/>
      <c r="F40" s="386"/>
      <c r="G40" s="387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5"/>
      <c r="F41" s="386"/>
      <c r="G41" s="387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1" t="s">
        <v>61</v>
      </c>
      <c r="O41" s="411"/>
      <c r="P41" s="411"/>
      <c r="Q41" s="411"/>
      <c r="R41" s="411"/>
      <c r="S41" s="411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410"/>
      <c r="O42" s="410"/>
      <c r="P42" s="410"/>
      <c r="Q42" s="410"/>
      <c r="R42" s="410"/>
      <c r="S42" s="76"/>
      <c r="T42" s="7"/>
      <c r="U42" s="7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410"/>
      <c r="O43" s="410"/>
      <c r="P43" s="410"/>
      <c r="Q43" s="410"/>
      <c r="R43" s="410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0"/>
      <c r="O44" s="410"/>
      <c r="P44" s="410"/>
      <c r="Q44" s="410"/>
      <c r="R44" s="410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14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0"/>
      <c r="O45" s="410"/>
      <c r="P45" s="410"/>
      <c r="Q45" s="410"/>
      <c r="R45" s="410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0"/>
      <c r="O46" s="410"/>
      <c r="P46" s="410"/>
      <c r="Q46" s="410"/>
      <c r="R46" s="410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ht="15" customHeight="1" x14ac:dyDescent="0.3">
      <c r="A51" s="2"/>
      <c r="B51" s="2"/>
      <c r="C51" s="2"/>
      <c r="D51" s="2"/>
      <c r="E51" s="357">
        <f>+J51</f>
        <v>0</v>
      </c>
      <c r="F51" s="357"/>
      <c r="G51" s="357"/>
      <c r="H51" s="357"/>
      <c r="I51" s="2"/>
      <c r="J51" s="357">
        <f>+J3</f>
        <v>0</v>
      </c>
      <c r="K51" s="357"/>
      <c r="L51" s="357"/>
      <c r="M51" s="357"/>
      <c r="O51" s="2"/>
      <c r="P51" s="2"/>
      <c r="Q51" s="4"/>
      <c r="R51" s="4"/>
      <c r="S51" s="58"/>
    </row>
    <row r="52" spans="1:19" ht="15" customHeight="1" thickBot="1" x14ac:dyDescent="0.35">
      <c r="A52" s="2"/>
      <c r="B52" s="2"/>
      <c r="C52" s="2"/>
      <c r="D52" s="2"/>
      <c r="E52" s="290"/>
      <c r="F52" s="290"/>
      <c r="G52" s="290"/>
      <c r="H52" s="291"/>
      <c r="I52" s="2"/>
      <c r="J52" s="292" t="s">
        <v>105</v>
      </c>
      <c r="K52" s="290"/>
      <c r="L52" s="290"/>
      <c r="M52" s="291"/>
      <c r="N52" s="294"/>
      <c r="O52" s="2"/>
      <c r="P52" s="2"/>
      <c r="Q52" s="4"/>
      <c r="R52" s="4"/>
      <c r="S52" s="58"/>
    </row>
    <row r="53" spans="1:19" ht="15" customHeight="1" x14ac:dyDescent="0.3">
      <c r="A53" s="2"/>
      <c r="B53" s="2"/>
      <c r="C53" s="2"/>
      <c r="D53" s="2"/>
      <c r="E53" s="291"/>
      <c r="F53" s="291"/>
      <c r="G53" s="343"/>
      <c r="H53" s="343"/>
      <c r="I53" s="2"/>
      <c r="J53" s="295" t="s">
        <v>132</v>
      </c>
      <c r="K53" s="296" t="s">
        <v>100</v>
      </c>
      <c r="L53" s="256"/>
      <c r="M53" s="306"/>
      <c r="N53" s="297"/>
      <c r="O53" s="2"/>
      <c r="P53" s="2"/>
      <c r="Q53" s="4"/>
      <c r="R53" s="4"/>
      <c r="S53" s="58"/>
    </row>
    <row r="54" spans="1:19" ht="15" customHeight="1" x14ac:dyDescent="0.3">
      <c r="A54" s="2"/>
      <c r="B54" s="2"/>
      <c r="C54" s="2"/>
      <c r="D54" s="2"/>
      <c r="E54" s="352"/>
      <c r="F54" s="338"/>
      <c r="G54" s="338"/>
      <c r="H54" s="338"/>
      <c r="I54" s="2"/>
      <c r="J54" s="300" t="s">
        <v>132</v>
      </c>
      <c r="K54" s="290" t="s">
        <v>117</v>
      </c>
      <c r="L54" s="260"/>
      <c r="M54" s="347"/>
      <c r="N54" s="305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352"/>
      <c r="F55" s="338"/>
      <c r="G55" s="338"/>
      <c r="H55" s="338"/>
      <c r="I55" s="2"/>
      <c r="J55" s="298" t="s">
        <v>132</v>
      </c>
      <c r="K55" s="299" t="s">
        <v>101</v>
      </c>
      <c r="L55" s="257"/>
      <c r="M55" s="350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352"/>
      <c r="F56" s="338"/>
      <c r="G56" s="338"/>
      <c r="H56" s="338"/>
      <c r="J56" s="295" t="s">
        <v>128</v>
      </c>
      <c r="K56" s="296" t="s">
        <v>100</v>
      </c>
      <c r="L56" s="256"/>
      <c r="M56" s="306"/>
      <c r="N56" s="297"/>
      <c r="S56" s="69"/>
    </row>
    <row r="57" spans="1:19" x14ac:dyDescent="0.3">
      <c r="A57" s="7"/>
      <c r="E57" s="352"/>
      <c r="F57" s="338"/>
      <c r="G57" s="338"/>
      <c r="H57" s="338"/>
      <c r="J57" s="300" t="s">
        <v>128</v>
      </c>
      <c r="K57" s="290" t="s">
        <v>117</v>
      </c>
      <c r="L57" s="260"/>
      <c r="M57" s="349"/>
      <c r="N57" s="262"/>
      <c r="S57" s="69"/>
    </row>
    <row r="58" spans="1:19" ht="13.5" thickBot="1" x14ac:dyDescent="0.35">
      <c r="A58" s="70"/>
      <c r="E58" s="352"/>
      <c r="F58" s="338"/>
      <c r="G58" s="338"/>
      <c r="H58" s="338"/>
      <c r="J58" s="298" t="s">
        <v>128</v>
      </c>
      <c r="K58" s="299" t="s">
        <v>101</v>
      </c>
      <c r="L58" s="257"/>
      <c r="M58" s="350">
        <f>SUM(L56:L58)</f>
        <v>0</v>
      </c>
      <c r="N58" s="259">
        <f>+M58*0.0185</f>
        <v>0</v>
      </c>
      <c r="S58" s="69"/>
    </row>
    <row r="59" spans="1:19" x14ac:dyDescent="0.3">
      <c r="A59" s="70"/>
      <c r="E59" s="352"/>
      <c r="F59" s="338"/>
      <c r="G59" s="338"/>
      <c r="H59" s="338"/>
      <c r="J59" s="295" t="s">
        <v>143</v>
      </c>
      <c r="K59" s="296" t="s">
        <v>100</v>
      </c>
      <c r="L59" s="256"/>
      <c r="M59" s="306"/>
      <c r="N59" s="297"/>
      <c r="S59" s="69"/>
    </row>
    <row r="60" spans="1:19" x14ac:dyDescent="0.3">
      <c r="A60" s="70"/>
      <c r="E60" s="352"/>
      <c r="F60" s="338"/>
      <c r="G60" s="338"/>
      <c r="H60" s="338"/>
      <c r="J60" s="300" t="s">
        <v>143</v>
      </c>
      <c r="K60" s="290" t="s">
        <v>117</v>
      </c>
      <c r="L60" s="260"/>
      <c r="M60" s="347"/>
      <c r="N60" s="305"/>
      <c r="S60" s="69"/>
    </row>
    <row r="61" spans="1:19" ht="13.5" thickBot="1" x14ac:dyDescent="0.35">
      <c r="E61" s="352"/>
      <c r="F61" s="341"/>
      <c r="G61" s="341"/>
      <c r="H61" s="338"/>
      <c r="J61" s="298" t="s">
        <v>143</v>
      </c>
      <c r="K61" s="299" t="s">
        <v>101</v>
      </c>
      <c r="L61" s="257"/>
      <c r="M61" s="350">
        <f>SUM(L59:L61)</f>
        <v>0</v>
      </c>
      <c r="N61" s="259">
        <f>+M61*0.0185</f>
        <v>0</v>
      </c>
      <c r="R61" s="309"/>
      <c r="S61" s="69"/>
    </row>
    <row r="62" spans="1:19" x14ac:dyDescent="0.3">
      <c r="A62" s="7"/>
      <c r="E62" s="352"/>
      <c r="F62" s="341"/>
      <c r="G62" s="341"/>
      <c r="H62" s="341"/>
      <c r="I62" s="7"/>
      <c r="J62" s="295" t="s">
        <v>141</v>
      </c>
      <c r="K62" s="296" t="s">
        <v>100</v>
      </c>
      <c r="L62" s="256"/>
      <c r="M62" s="306"/>
      <c r="N62" s="297"/>
      <c r="R62" s="309"/>
      <c r="S62" s="69"/>
    </row>
    <row r="63" spans="1:19" x14ac:dyDescent="0.3">
      <c r="E63" s="352"/>
      <c r="F63" s="338"/>
      <c r="G63" s="338"/>
      <c r="H63" s="338"/>
      <c r="I63" s="7"/>
      <c r="J63" s="300" t="s">
        <v>141</v>
      </c>
      <c r="K63" s="290" t="s">
        <v>117</v>
      </c>
      <c r="L63" s="260"/>
      <c r="M63" s="347"/>
      <c r="N63" s="305"/>
      <c r="R63" s="309"/>
      <c r="S63" s="69"/>
    </row>
    <row r="64" spans="1:19" ht="13.5" thickBot="1" x14ac:dyDescent="0.35">
      <c r="E64" s="352"/>
      <c r="F64" s="338"/>
      <c r="G64" s="338"/>
      <c r="H64" s="338"/>
      <c r="J64" s="298" t="s">
        <v>141</v>
      </c>
      <c r="K64" s="299" t="s">
        <v>101</v>
      </c>
      <c r="L64" s="257"/>
      <c r="M64" s="350">
        <f>SUM(L62:L64)</f>
        <v>0</v>
      </c>
      <c r="N64" s="259">
        <f>+M64*0.0185</f>
        <v>0</v>
      </c>
      <c r="R64" s="309"/>
    </row>
    <row r="65" spans="2:19" x14ac:dyDescent="0.3">
      <c r="E65" s="352"/>
      <c r="F65" s="338"/>
      <c r="G65" s="338"/>
      <c r="H65" s="338"/>
      <c r="J65" s="295" t="s">
        <v>146</v>
      </c>
      <c r="K65" s="296" t="s">
        <v>100</v>
      </c>
      <c r="L65" s="256"/>
      <c r="M65" s="306"/>
      <c r="N65" s="297"/>
      <c r="R65" s="309"/>
    </row>
    <row r="66" spans="2:19" x14ac:dyDescent="0.3">
      <c r="E66" s="352"/>
      <c r="F66" s="338"/>
      <c r="G66" s="338"/>
      <c r="H66" s="338"/>
      <c r="J66" s="300" t="s">
        <v>146</v>
      </c>
      <c r="K66" s="290" t="s">
        <v>117</v>
      </c>
      <c r="L66" s="260"/>
      <c r="M66" s="347"/>
      <c r="N66" s="305"/>
      <c r="R66" s="309"/>
      <c r="S66" s="57" t="s">
        <v>37</v>
      </c>
    </row>
    <row r="67" spans="2:19" ht="13.5" thickBot="1" x14ac:dyDescent="0.35">
      <c r="E67" s="352"/>
      <c r="F67" s="338"/>
      <c r="G67" s="338"/>
      <c r="H67" s="338"/>
      <c r="J67" s="298" t="s">
        <v>146</v>
      </c>
      <c r="K67" s="299" t="s">
        <v>101</v>
      </c>
      <c r="L67" s="257"/>
      <c r="M67" s="350">
        <f>SUM(L65:L67)</f>
        <v>0</v>
      </c>
      <c r="N67" s="259">
        <f>+M67*0.0185</f>
        <v>0</v>
      </c>
      <c r="R67" s="309"/>
    </row>
    <row r="68" spans="2:19" x14ac:dyDescent="0.3">
      <c r="E68" s="352"/>
      <c r="F68" s="338"/>
      <c r="G68" s="338"/>
      <c r="H68" s="338"/>
      <c r="J68" s="295" t="s">
        <v>149</v>
      </c>
      <c r="K68" s="296" t="s">
        <v>100</v>
      </c>
      <c r="L68" s="256"/>
      <c r="M68" s="306"/>
      <c r="N68" s="297"/>
      <c r="R68" s="309"/>
    </row>
    <row r="69" spans="2:19" x14ac:dyDescent="0.3">
      <c r="E69" s="352"/>
      <c r="F69" s="338"/>
      <c r="G69" s="338"/>
      <c r="H69" s="338"/>
      <c r="J69" s="300" t="s">
        <v>149</v>
      </c>
      <c r="K69" s="290" t="s">
        <v>117</v>
      </c>
      <c r="L69" s="260"/>
      <c r="M69" s="347"/>
      <c r="N69" s="305"/>
      <c r="R69" s="309"/>
    </row>
    <row r="70" spans="2:19" ht="13.5" thickBot="1" x14ac:dyDescent="0.35">
      <c r="B70" s="71"/>
      <c r="E70" s="352"/>
      <c r="F70" s="338"/>
      <c r="G70" s="338"/>
      <c r="H70" s="338"/>
      <c r="J70" s="298" t="s">
        <v>149</v>
      </c>
      <c r="K70" s="299" t="s">
        <v>101</v>
      </c>
      <c r="L70" s="257"/>
      <c r="M70" s="350">
        <f>SUM(L68:L70)</f>
        <v>0</v>
      </c>
      <c r="N70" s="259">
        <f>+M70*0.0185</f>
        <v>0</v>
      </c>
      <c r="R70" s="309"/>
    </row>
    <row r="71" spans="2:19" x14ac:dyDescent="0.3">
      <c r="B71" s="71"/>
      <c r="E71" s="352"/>
      <c r="F71" s="338"/>
      <c r="G71" s="338"/>
      <c r="H71" s="338"/>
      <c r="J71" s="295" t="s">
        <v>145</v>
      </c>
      <c r="K71" s="296" t="s">
        <v>100</v>
      </c>
      <c r="L71" s="260"/>
      <c r="M71" s="349"/>
      <c r="N71" s="262"/>
      <c r="R71" s="309"/>
    </row>
    <row r="72" spans="2:19" x14ac:dyDescent="0.3">
      <c r="B72" s="71"/>
      <c r="E72" s="352"/>
      <c r="F72" s="338"/>
      <c r="G72" s="338"/>
      <c r="H72" s="338"/>
      <c r="J72" s="300" t="s">
        <v>145</v>
      </c>
      <c r="K72" s="290" t="s">
        <v>117</v>
      </c>
      <c r="L72" s="260"/>
      <c r="M72" s="349"/>
      <c r="N72" s="262"/>
      <c r="R72" s="309"/>
    </row>
    <row r="73" spans="2:19" ht="13.5" thickBot="1" x14ac:dyDescent="0.35">
      <c r="E73" s="352"/>
      <c r="F73" s="338"/>
      <c r="G73" s="338"/>
      <c r="H73" s="338"/>
      <c r="J73" s="298" t="s">
        <v>145</v>
      </c>
      <c r="K73" s="299" t="s">
        <v>101</v>
      </c>
      <c r="L73" s="260"/>
      <c r="M73" s="350">
        <f>SUM(L71:L73)</f>
        <v>0</v>
      </c>
      <c r="N73" s="259">
        <f>+M73*0.0185</f>
        <v>0</v>
      </c>
      <c r="R73" s="309"/>
    </row>
    <row r="74" spans="2:19" x14ac:dyDescent="0.3">
      <c r="E74" s="352"/>
      <c r="F74" s="341"/>
      <c r="G74" s="341"/>
      <c r="H74" s="341"/>
      <c r="J74" s="301" t="s">
        <v>151</v>
      </c>
      <c r="K74" s="302" t="s">
        <v>100</v>
      </c>
      <c r="L74" s="306"/>
      <c r="M74" s="306"/>
      <c r="N74" s="297"/>
      <c r="Q74" s="57" t="s">
        <v>135</v>
      </c>
      <c r="R74" s="57" t="s">
        <v>29</v>
      </c>
    </row>
    <row r="75" spans="2:19" x14ac:dyDescent="0.3">
      <c r="E75" s="352"/>
      <c r="F75" s="338"/>
      <c r="G75" s="338"/>
      <c r="H75" s="338"/>
      <c r="J75" s="300" t="s">
        <v>151</v>
      </c>
      <c r="K75" s="290" t="s">
        <v>117</v>
      </c>
      <c r="L75" s="266"/>
      <c r="M75" s="347"/>
      <c r="N75" s="305"/>
      <c r="Q75" s="319"/>
      <c r="R75" s="319"/>
    </row>
    <row r="76" spans="2:19" ht="13.5" thickBot="1" x14ac:dyDescent="0.35">
      <c r="E76" s="352"/>
      <c r="F76" s="338"/>
      <c r="G76" s="338"/>
      <c r="H76" s="338"/>
      <c r="J76" s="303" t="s">
        <v>151</v>
      </c>
      <c r="K76" s="304" t="s">
        <v>101</v>
      </c>
      <c r="L76" s="268"/>
      <c r="M76" s="350">
        <f>SUM(L74:L76)</f>
        <v>0</v>
      </c>
      <c r="N76" s="259">
        <f>+M76*0.0185</f>
        <v>0</v>
      </c>
      <c r="Q76" s="319"/>
      <c r="R76" s="319"/>
    </row>
    <row r="77" spans="2:19" x14ac:dyDescent="0.3">
      <c r="E77" s="352"/>
      <c r="F77" s="338"/>
      <c r="G77" s="338"/>
      <c r="H77" s="338"/>
      <c r="J77" s="295" t="s">
        <v>159</v>
      </c>
      <c r="K77" s="296" t="s">
        <v>100</v>
      </c>
      <c r="L77" s="256"/>
      <c r="M77" s="306"/>
      <c r="N77" s="297"/>
      <c r="Q77" s="319"/>
      <c r="R77" s="319"/>
    </row>
    <row r="78" spans="2:19" x14ac:dyDescent="0.3">
      <c r="E78" s="352"/>
      <c r="F78" s="338"/>
      <c r="G78" s="338"/>
      <c r="H78" s="338"/>
      <c r="J78" s="300" t="s">
        <v>159</v>
      </c>
      <c r="K78" s="290" t="s">
        <v>117</v>
      </c>
      <c r="L78" s="260"/>
      <c r="M78" s="347"/>
      <c r="N78" s="305"/>
      <c r="Q78" s="319"/>
      <c r="R78" s="319"/>
    </row>
    <row r="79" spans="2:19" ht="13.5" thickBot="1" x14ac:dyDescent="0.35">
      <c r="E79" s="352"/>
      <c r="F79" s="338"/>
      <c r="G79" s="338"/>
      <c r="H79" s="338"/>
      <c r="J79" s="298" t="s">
        <v>159</v>
      </c>
      <c r="K79" s="299" t="s">
        <v>101</v>
      </c>
      <c r="L79" s="257"/>
      <c r="M79" s="350">
        <f>SUM(L77:L79)</f>
        <v>0</v>
      </c>
      <c r="N79" s="259">
        <f>+M79*0.0185</f>
        <v>0</v>
      </c>
      <c r="Q79" s="319"/>
      <c r="R79" s="319"/>
    </row>
    <row r="80" spans="2:19" x14ac:dyDescent="0.3">
      <c r="E80" s="352"/>
      <c r="F80" s="338"/>
      <c r="G80" s="338"/>
      <c r="H80" s="338"/>
      <c r="J80" s="295" t="s">
        <v>160</v>
      </c>
      <c r="K80" s="296" t="s">
        <v>100</v>
      </c>
      <c r="L80" s="256"/>
      <c r="M80" s="306"/>
      <c r="N80" s="297"/>
      <c r="Q80" s="319"/>
      <c r="R80" s="319"/>
    </row>
    <row r="81" spans="5:18" x14ac:dyDescent="0.3">
      <c r="E81" s="352"/>
      <c r="F81" s="338"/>
      <c r="G81" s="338"/>
      <c r="H81" s="338"/>
      <c r="J81" s="300" t="s">
        <v>160</v>
      </c>
      <c r="K81" s="290" t="s">
        <v>117</v>
      </c>
      <c r="L81" s="260"/>
      <c r="M81" s="347"/>
      <c r="N81" s="305"/>
      <c r="Q81" s="319"/>
      <c r="R81" s="319"/>
    </row>
    <row r="82" spans="5:18" ht="13.5" thickBot="1" x14ac:dyDescent="0.35">
      <c r="E82" s="353"/>
      <c r="F82" s="194"/>
      <c r="G82" s="194"/>
      <c r="H82" s="194"/>
      <c r="J82" s="298" t="s">
        <v>160</v>
      </c>
      <c r="K82" s="299" t="s">
        <v>101</v>
      </c>
      <c r="L82" s="257"/>
      <c r="M82" s="350">
        <f>SUM(L80:L82)</f>
        <v>0</v>
      </c>
      <c r="N82" s="259">
        <f>+M82*0.0185</f>
        <v>0</v>
      </c>
      <c r="Q82" s="319"/>
      <c r="R82" s="319"/>
    </row>
    <row r="83" spans="5:18" x14ac:dyDescent="0.3">
      <c r="E83" s="353"/>
      <c r="F83" s="194"/>
      <c r="G83" s="194"/>
      <c r="H83" s="194"/>
      <c r="J83" s="295" t="s">
        <v>154</v>
      </c>
      <c r="K83" s="296" t="s">
        <v>100</v>
      </c>
      <c r="L83" s="256"/>
      <c r="M83" s="306"/>
      <c r="N83" s="297"/>
      <c r="Q83" s="319"/>
      <c r="R83" s="319"/>
    </row>
    <row r="84" spans="5:18" x14ac:dyDescent="0.3">
      <c r="E84" s="290"/>
      <c r="F84" s="290"/>
      <c r="G84" s="194"/>
      <c r="H84" s="194"/>
      <c r="J84" s="300" t="s">
        <v>154</v>
      </c>
      <c r="K84" s="290" t="s">
        <v>117</v>
      </c>
      <c r="L84" s="260"/>
      <c r="M84" s="347"/>
      <c r="N84" s="305"/>
      <c r="Q84" s="319"/>
      <c r="R84" s="319"/>
    </row>
    <row r="85" spans="5:18" ht="13.5" thickBot="1" x14ac:dyDescent="0.35">
      <c r="E85" s="290"/>
      <c r="F85" s="290"/>
      <c r="G85" s="194"/>
      <c r="H85" s="195"/>
      <c r="J85" s="298" t="s">
        <v>154</v>
      </c>
      <c r="K85" s="299" t="s">
        <v>101</v>
      </c>
      <c r="L85" s="257"/>
      <c r="M85" s="350">
        <f>SUM(L83:L85)</f>
        <v>0</v>
      </c>
      <c r="N85" s="259">
        <f>+M85*0.0185</f>
        <v>0</v>
      </c>
      <c r="Q85" s="319"/>
      <c r="R85" s="319"/>
    </row>
    <row r="86" spans="5:18" x14ac:dyDescent="0.3">
      <c r="E86" s="324"/>
      <c r="F86" s="325"/>
      <c r="G86" s="326" t="s">
        <v>135</v>
      </c>
      <c r="H86" s="326" t="s">
        <v>29</v>
      </c>
      <c r="J86" s="295" t="s">
        <v>158</v>
      </c>
      <c r="K86" s="296" t="s">
        <v>100</v>
      </c>
      <c r="L86" s="256"/>
      <c r="M86" s="306"/>
      <c r="N86" s="297"/>
      <c r="Q86" s="319"/>
      <c r="R86" s="319"/>
    </row>
    <row r="87" spans="5:18" x14ac:dyDescent="0.3">
      <c r="E87" s="324" t="s">
        <v>137</v>
      </c>
      <c r="F87" s="325"/>
      <c r="G87" s="327">
        <f>SUM(L53:L88)-H87</f>
        <v>0</v>
      </c>
      <c r="H87" s="327"/>
      <c r="J87" s="300" t="s">
        <v>158</v>
      </c>
      <c r="K87" s="290" t="s">
        <v>117</v>
      </c>
      <c r="L87" s="260"/>
      <c r="M87" s="347"/>
      <c r="N87" s="305"/>
      <c r="Q87" s="319"/>
      <c r="R87" s="319"/>
    </row>
    <row r="88" spans="5:18" ht="13.5" thickBot="1" x14ac:dyDescent="0.35">
      <c r="E88" s="328" t="s">
        <v>136</v>
      </c>
      <c r="F88" s="329"/>
      <c r="G88" s="330">
        <f>SUM(L89:L100)-H88</f>
        <v>0</v>
      </c>
      <c r="H88" s="330"/>
      <c r="J88" s="298" t="s">
        <v>158</v>
      </c>
      <c r="K88" s="299" t="s">
        <v>101</v>
      </c>
      <c r="L88" s="257"/>
      <c r="M88" s="350">
        <f>SUM(L86:L88)</f>
        <v>0</v>
      </c>
      <c r="N88" s="259">
        <f>+M88*0.0185</f>
        <v>0</v>
      </c>
      <c r="Q88" s="319"/>
      <c r="R88" s="319"/>
    </row>
    <row r="89" spans="5:18" x14ac:dyDescent="0.3">
      <c r="E89" s="328"/>
      <c r="F89" s="329"/>
      <c r="G89" s="330"/>
      <c r="H89" s="330"/>
      <c r="J89" s="295" t="s">
        <v>132</v>
      </c>
      <c r="K89" s="296" t="s">
        <v>102</v>
      </c>
      <c r="L89" s="306"/>
      <c r="M89" s="354">
        <f>SUM(L89)</f>
        <v>0</v>
      </c>
      <c r="N89" s="297"/>
      <c r="Q89" s="319"/>
      <c r="R89" s="319"/>
    </row>
    <row r="90" spans="5:18" x14ac:dyDescent="0.3">
      <c r="E90" s="328"/>
      <c r="F90" s="329"/>
      <c r="G90" s="330"/>
      <c r="H90" s="330"/>
      <c r="J90" s="300" t="s">
        <v>131</v>
      </c>
      <c r="K90" s="290" t="s">
        <v>102</v>
      </c>
      <c r="L90" s="347"/>
      <c r="M90" s="261">
        <f t="shared" ref="M90:M94" si="5">SUM(L90)</f>
        <v>0</v>
      </c>
      <c r="N90" s="305"/>
      <c r="Q90" s="319"/>
      <c r="R90" s="319"/>
    </row>
    <row r="91" spans="5:18" x14ac:dyDescent="0.3">
      <c r="E91" s="328"/>
      <c r="F91" s="329"/>
      <c r="G91" s="330"/>
      <c r="H91" s="330"/>
      <c r="J91" s="300" t="s">
        <v>143</v>
      </c>
      <c r="K91" s="290" t="s">
        <v>102</v>
      </c>
      <c r="L91" s="347"/>
      <c r="M91" s="261">
        <f t="shared" si="5"/>
        <v>0</v>
      </c>
      <c r="N91" s="305"/>
      <c r="Q91" s="319"/>
      <c r="R91" s="319"/>
    </row>
    <row r="92" spans="5:18" x14ac:dyDescent="0.3">
      <c r="E92" s="328"/>
      <c r="F92" s="329"/>
      <c r="G92" s="330"/>
      <c r="H92" s="330"/>
      <c r="J92" s="300" t="s">
        <v>142</v>
      </c>
      <c r="K92" s="290" t="s">
        <v>102</v>
      </c>
      <c r="L92" s="347"/>
      <c r="M92" s="261">
        <f t="shared" si="5"/>
        <v>0</v>
      </c>
      <c r="N92" s="305"/>
      <c r="Q92" s="319"/>
      <c r="R92" s="319"/>
    </row>
    <row r="93" spans="5:18" x14ac:dyDescent="0.3">
      <c r="E93" s="328"/>
      <c r="F93" s="329"/>
      <c r="G93" s="330"/>
      <c r="H93" s="330"/>
      <c r="J93" s="300" t="s">
        <v>146</v>
      </c>
      <c r="K93" s="290" t="s">
        <v>102</v>
      </c>
      <c r="L93" s="347"/>
      <c r="M93" s="261">
        <f t="shared" si="5"/>
        <v>0</v>
      </c>
      <c r="N93" s="305"/>
      <c r="Q93" s="319"/>
      <c r="R93" s="319"/>
    </row>
    <row r="94" spans="5:18" x14ac:dyDescent="0.3">
      <c r="E94" s="331"/>
      <c r="F94" s="332"/>
      <c r="G94" s="333">
        <f>SUM(G87:G89)</f>
        <v>0</v>
      </c>
      <c r="H94" s="333">
        <f>SUM(H87:H89)</f>
        <v>0</v>
      </c>
      <c r="J94" s="300" t="s">
        <v>147</v>
      </c>
      <c r="K94" s="290" t="s">
        <v>102</v>
      </c>
      <c r="L94" s="347"/>
      <c r="M94" s="261">
        <f t="shared" si="5"/>
        <v>0</v>
      </c>
      <c r="N94" s="305"/>
      <c r="Q94" s="319"/>
      <c r="R94" s="319"/>
    </row>
    <row r="95" spans="5:18" x14ac:dyDescent="0.3">
      <c r="E95" s="331"/>
      <c r="F95" s="332"/>
      <c r="G95" s="333"/>
      <c r="H95" s="333"/>
      <c r="J95" s="300" t="s">
        <v>145</v>
      </c>
      <c r="K95" s="290" t="s">
        <v>102</v>
      </c>
      <c r="L95" s="347"/>
      <c r="M95" s="261">
        <f t="shared" ref="M95:M98" si="6">SUM(L95)</f>
        <v>0</v>
      </c>
      <c r="N95" s="305"/>
      <c r="Q95" s="319"/>
      <c r="R95" s="319"/>
    </row>
    <row r="96" spans="5:18" x14ac:dyDescent="0.3">
      <c r="E96" s="331" t="s">
        <v>138</v>
      </c>
      <c r="F96" s="334"/>
      <c r="G96" s="335"/>
      <c r="H96" s="333">
        <f>SUM(G94:H94)</f>
        <v>0</v>
      </c>
      <c r="J96" s="300" t="s">
        <v>152</v>
      </c>
      <c r="K96" s="290" t="s">
        <v>102</v>
      </c>
      <c r="L96" s="347"/>
      <c r="M96" s="261">
        <f t="shared" si="6"/>
        <v>0</v>
      </c>
      <c r="N96" s="305"/>
      <c r="Q96" s="319"/>
      <c r="R96" s="319"/>
    </row>
    <row r="97" spans="5:18" x14ac:dyDescent="0.3">
      <c r="E97" s="336" t="s">
        <v>140</v>
      </c>
      <c r="F97" s="334"/>
      <c r="G97" s="335">
        <f>SUM(N53:N88)</f>
        <v>0</v>
      </c>
      <c r="H97" s="194"/>
      <c r="J97" s="300" t="s">
        <v>159</v>
      </c>
      <c r="K97" s="290" t="s">
        <v>102</v>
      </c>
      <c r="L97" s="347"/>
      <c r="M97" s="261">
        <f t="shared" si="6"/>
        <v>0</v>
      </c>
      <c r="N97" s="305"/>
      <c r="Q97" s="319"/>
      <c r="R97" s="319"/>
    </row>
    <row r="98" spans="5:18" x14ac:dyDescent="0.3">
      <c r="E98" s="336" t="s">
        <v>139</v>
      </c>
      <c r="F98" s="334"/>
      <c r="G98" s="335"/>
      <c r="H98" s="195"/>
      <c r="J98" s="300" t="s">
        <v>161</v>
      </c>
      <c r="K98" s="290" t="s">
        <v>102</v>
      </c>
      <c r="L98" s="347"/>
      <c r="M98" s="261">
        <f t="shared" si="6"/>
        <v>0</v>
      </c>
      <c r="N98" s="305"/>
      <c r="Q98" s="319"/>
      <c r="R98" s="319"/>
    </row>
    <row r="99" spans="5:18" x14ac:dyDescent="0.3">
      <c r="E99" s="290"/>
      <c r="F99" s="290"/>
      <c r="G99" s="194"/>
      <c r="H99" s="195"/>
      <c r="J99" s="300" t="s">
        <v>154</v>
      </c>
      <c r="K99" s="290" t="s">
        <v>102</v>
      </c>
      <c r="L99" s="348"/>
      <c r="M99" s="261">
        <f>SUM(L99)</f>
        <v>0</v>
      </c>
      <c r="N99" s="305"/>
      <c r="Q99" s="319"/>
      <c r="R99" s="319"/>
    </row>
    <row r="100" spans="5:18" ht="13.5" thickBot="1" x14ac:dyDescent="0.35">
      <c r="E100" s="290"/>
      <c r="F100" s="290"/>
      <c r="G100" s="290"/>
      <c r="H100" s="195"/>
      <c r="J100" s="298" t="s">
        <v>162</v>
      </c>
      <c r="K100" s="299" t="s">
        <v>102</v>
      </c>
      <c r="L100" s="351"/>
      <c r="M100" s="258">
        <f>SUM(L100)</f>
        <v>0</v>
      </c>
      <c r="N100" s="259"/>
      <c r="Q100" s="319"/>
      <c r="R100" s="319"/>
    </row>
    <row r="101" spans="5:18" x14ac:dyDescent="0.3">
      <c r="E101" s="290"/>
      <c r="F101" s="290"/>
      <c r="G101" s="290"/>
      <c r="H101" s="195"/>
      <c r="J101" s="290"/>
      <c r="K101" s="290"/>
      <c r="L101" s="290"/>
      <c r="M101" s="198"/>
      <c r="Q101" s="322"/>
      <c r="R101" s="319"/>
    </row>
    <row r="102" spans="5:18" x14ac:dyDescent="0.3">
      <c r="E102" s="290"/>
      <c r="F102" s="290"/>
      <c r="G102" s="290"/>
      <c r="H102" s="195"/>
      <c r="J102" s="290"/>
      <c r="K102" s="290"/>
      <c r="L102" s="290"/>
      <c r="M102" s="291"/>
      <c r="Q102" s="316">
        <f>SUM(Q75:Q101)</f>
        <v>0</v>
      </c>
      <c r="R102" s="316">
        <f>SUM(R75:R101)*1.98</f>
        <v>0</v>
      </c>
    </row>
    <row r="103" spans="5:18" ht="13.5" thickBot="1" x14ac:dyDescent="0.35">
      <c r="E103" s="290"/>
      <c r="F103" s="290"/>
      <c r="G103" s="290"/>
      <c r="H103" s="195"/>
      <c r="J103" s="290"/>
      <c r="K103" s="290"/>
      <c r="L103" s="290"/>
      <c r="M103" s="196">
        <f>SUM(M53:M102)</f>
        <v>0</v>
      </c>
      <c r="Q103" s="323"/>
      <c r="R103" s="316">
        <f>SUM(Q102:R102)</f>
        <v>0</v>
      </c>
    </row>
    <row r="104" spans="5:18" ht="13.5" thickTop="1" x14ac:dyDescent="0.3">
      <c r="E104" s="290"/>
      <c r="F104" s="290"/>
      <c r="G104" s="290"/>
      <c r="H104" s="195"/>
      <c r="J104" s="290"/>
      <c r="K104" s="290"/>
      <c r="L104" s="290"/>
      <c r="M104" s="291"/>
    </row>
    <row r="105" spans="5:18" x14ac:dyDescent="0.3">
      <c r="E105" s="290"/>
      <c r="F105" s="290"/>
      <c r="G105" s="290"/>
      <c r="H105" s="195"/>
      <c r="J105" s="290" t="s">
        <v>100</v>
      </c>
      <c r="K105" s="290"/>
      <c r="L105" s="290"/>
      <c r="M105" s="199">
        <f>+K21</f>
        <v>0</v>
      </c>
    </row>
    <row r="106" spans="5:18" x14ac:dyDescent="0.3">
      <c r="E106" s="290"/>
      <c r="F106" s="290"/>
      <c r="G106" s="290"/>
      <c r="H106" s="195"/>
      <c r="J106" s="290" t="s">
        <v>117</v>
      </c>
      <c r="K106" s="290"/>
      <c r="L106" s="290"/>
      <c r="M106" s="199">
        <f>+K35</f>
        <v>0</v>
      </c>
      <c r="R106" s="316">
        <f>SUM(R103:R105)</f>
        <v>0</v>
      </c>
    </row>
    <row r="107" spans="5:18" x14ac:dyDescent="0.3">
      <c r="E107" s="290"/>
      <c r="F107" s="290"/>
      <c r="G107" s="290"/>
      <c r="H107" s="195"/>
      <c r="J107" s="290" t="s">
        <v>103</v>
      </c>
      <c r="K107" s="290"/>
      <c r="L107" s="290"/>
      <c r="M107" s="199">
        <f>+K22</f>
        <v>0</v>
      </c>
    </row>
    <row r="108" spans="5:18" x14ac:dyDescent="0.3">
      <c r="E108" s="290"/>
      <c r="F108" s="290"/>
      <c r="G108" s="290"/>
      <c r="H108" s="195"/>
      <c r="J108" s="290" t="s">
        <v>102</v>
      </c>
      <c r="K108" s="290"/>
      <c r="L108" s="290"/>
      <c r="M108" s="199">
        <f>+K24</f>
        <v>0</v>
      </c>
    </row>
    <row r="109" spans="5:18" x14ac:dyDescent="0.3">
      <c r="E109" s="290"/>
      <c r="F109" s="290"/>
      <c r="G109" s="290"/>
      <c r="H109" s="195"/>
      <c r="J109" s="290"/>
      <c r="K109" s="290"/>
      <c r="L109" s="290"/>
      <c r="M109" s="293"/>
    </row>
    <row r="110" spans="5:18" ht="13.5" thickBot="1" x14ac:dyDescent="0.35">
      <c r="E110" s="290"/>
      <c r="F110" s="290"/>
      <c r="G110" s="290"/>
      <c r="H110" s="195"/>
      <c r="J110" s="290"/>
      <c r="K110" s="290"/>
      <c r="L110" s="290"/>
      <c r="M110" s="200">
        <f>SUM(M105:M109)</f>
        <v>0</v>
      </c>
    </row>
    <row r="111" spans="5:18" ht="13.5" thickTop="1" x14ac:dyDescent="0.3">
      <c r="E111" s="290"/>
      <c r="F111" s="290"/>
      <c r="G111" s="290"/>
      <c r="H111" s="195"/>
      <c r="J111" s="290"/>
      <c r="K111" s="290"/>
      <c r="L111" s="290"/>
      <c r="M111" s="291"/>
    </row>
    <row r="112" spans="5:18" x14ac:dyDescent="0.3">
      <c r="E112" s="290"/>
      <c r="F112" s="290"/>
      <c r="G112" s="290"/>
      <c r="H112" s="197"/>
      <c r="J112" s="290" t="s">
        <v>104</v>
      </c>
      <c r="K112" s="290"/>
      <c r="L112" s="290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N41:S41"/>
    <mergeCell ref="N42:R42"/>
    <mergeCell ref="N43:R43"/>
    <mergeCell ref="N44:R44"/>
    <mergeCell ref="E41:G41"/>
  </mergeCells>
  <phoneticPr fontId="41" type="noConversion"/>
  <pageMargins left="0.70866141732283472" right="0.70866141732283472" top="0.74803149606299213" bottom="0.74803149606299213" header="0.31496062992125984" footer="0.31496062992125984"/>
  <pageSetup paperSize="9" scale="6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abSelected="1" zoomScaleNormal="100" workbookViewId="0">
      <selection activeCell="G10" sqref="G10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4" customWidth="1"/>
    <col min="9" max="9" width="13.7265625" customWidth="1"/>
    <col min="12" max="12" width="11.1796875" bestFit="1" customWidth="1"/>
  </cols>
  <sheetData>
    <row r="1" spans="1:9" ht="19" thickBot="1" x14ac:dyDescent="0.5">
      <c r="A1" s="423" t="s">
        <v>116</v>
      </c>
      <c r="B1" s="424"/>
      <c r="C1" s="424"/>
      <c r="D1" s="424"/>
      <c r="E1" s="424"/>
      <c r="F1" s="424"/>
      <c r="G1" s="424"/>
      <c r="H1" s="424"/>
      <c r="I1" s="425"/>
    </row>
    <row r="2" spans="1:9" ht="19" thickBot="1" x14ac:dyDescent="0.5">
      <c r="A2" s="418">
        <f>SUN!J3</f>
        <v>0</v>
      </c>
      <c r="B2" s="419"/>
      <c r="C2" s="419"/>
      <c r="D2" s="419"/>
      <c r="E2" s="419"/>
      <c r="F2" s="419"/>
      <c r="G2" s="419"/>
      <c r="H2" s="419"/>
      <c r="I2" s="420"/>
    </row>
    <row r="3" spans="1:9" ht="15" thickBot="1" x14ac:dyDescent="0.4">
      <c r="A3" s="105"/>
      <c r="B3" s="106" t="s">
        <v>64</v>
      </c>
      <c r="C3" s="106" t="s">
        <v>65</v>
      </c>
      <c r="D3" s="106" t="s">
        <v>66</v>
      </c>
      <c r="E3" s="106" t="s">
        <v>67</v>
      </c>
      <c r="F3" s="106" t="s">
        <v>68</v>
      </c>
      <c r="G3" s="106" t="s">
        <v>69</v>
      </c>
      <c r="H3" s="106" t="s">
        <v>70</v>
      </c>
      <c r="I3" s="107"/>
    </row>
    <row r="4" spans="1:9" ht="15" thickBot="1" x14ac:dyDescent="0.4">
      <c r="A4" s="105"/>
      <c r="B4" s="108">
        <f>MON!J3</f>
        <v>0</v>
      </c>
      <c r="C4" s="108">
        <f>TUE!J3</f>
        <v>0</v>
      </c>
      <c r="D4" s="108">
        <f>WED!J3</f>
        <v>0</v>
      </c>
      <c r="E4" s="108">
        <f>THU!J3</f>
        <v>0</v>
      </c>
      <c r="F4" s="108">
        <f>FRI!J3</f>
        <v>0</v>
      </c>
      <c r="G4" s="108">
        <f>SAT!J3</f>
        <v>0</v>
      </c>
      <c r="H4" s="108">
        <f>SUN!J3</f>
        <v>0</v>
      </c>
      <c r="I4" s="107" t="s">
        <v>71</v>
      </c>
    </row>
    <row r="5" spans="1:9" ht="15" outlineLevel="1" thickBot="1" x14ac:dyDescent="0.4">
      <c r="A5" s="207" t="s">
        <v>72</v>
      </c>
      <c r="B5" s="208">
        <f>SUM(B10:B12)+B7+B8+B9</f>
        <v>0</v>
      </c>
      <c r="C5" s="208">
        <f>SUM(C10:C12)+C7+C8+C9</f>
        <v>0</v>
      </c>
      <c r="D5" s="208">
        <f t="shared" ref="D5:H5" si="0">SUM(D10:D12)+D7+D8+D9</f>
        <v>0</v>
      </c>
      <c r="E5" s="208">
        <f t="shared" si="0"/>
        <v>0</v>
      </c>
      <c r="F5" s="208">
        <f t="shared" si="0"/>
        <v>0</v>
      </c>
      <c r="G5" s="208">
        <f t="shared" si="0"/>
        <v>0</v>
      </c>
      <c r="H5" s="208">
        <f t="shared" si="0"/>
        <v>0</v>
      </c>
      <c r="I5" s="209">
        <f>SUM(B5:H5)</f>
        <v>0</v>
      </c>
    </row>
    <row r="6" spans="1:9" ht="15" thickBot="1" x14ac:dyDescent="0.4">
      <c r="A6" s="207" t="s">
        <v>130</v>
      </c>
      <c r="B6" s="210">
        <f>SUM(B10:B12)</f>
        <v>0</v>
      </c>
      <c r="C6" s="210">
        <f>SUM(C10:C12)</f>
        <v>0</v>
      </c>
      <c r="D6" s="210">
        <f t="shared" ref="D6:G6" si="1">SUM(D10:D12)</f>
        <v>0</v>
      </c>
      <c r="E6" s="210">
        <f t="shared" si="1"/>
        <v>0</v>
      </c>
      <c r="F6" s="210">
        <f t="shared" si="1"/>
        <v>0</v>
      </c>
      <c r="G6" s="210">
        <f t="shared" si="1"/>
        <v>0</v>
      </c>
      <c r="H6" s="210">
        <f>SUM(H10:H12)</f>
        <v>0</v>
      </c>
      <c r="I6" s="209">
        <f>SUM(B6:H6)</f>
        <v>0</v>
      </c>
    </row>
    <row r="7" spans="1:9" ht="15" outlineLevel="1" thickBot="1" x14ac:dyDescent="0.4">
      <c r="A7" s="238" t="s">
        <v>123</v>
      </c>
      <c r="B7" s="274">
        <f>MON!$B$49</f>
        <v>0</v>
      </c>
      <c r="C7" s="274">
        <f>TUE!$B$49</f>
        <v>0</v>
      </c>
      <c r="D7" s="274">
        <f>WED!$B$49</f>
        <v>0</v>
      </c>
      <c r="E7" s="274">
        <f>THU!$B$49</f>
        <v>0</v>
      </c>
      <c r="F7" s="274">
        <f>FRI!$B$49</f>
        <v>0</v>
      </c>
      <c r="G7" s="274">
        <f>SAT!$B$49</f>
        <v>0</v>
      </c>
      <c r="H7" s="274">
        <f>SUN!$B$49</f>
        <v>0</v>
      </c>
      <c r="I7" s="239">
        <f t="shared" ref="I7:I8" si="2">SUM(B7:H7)</f>
        <v>0</v>
      </c>
    </row>
    <row r="8" spans="1:9" ht="15" outlineLevel="1" thickBot="1" x14ac:dyDescent="0.4">
      <c r="A8" s="238" t="s">
        <v>124</v>
      </c>
      <c r="B8" s="275">
        <f>MON!$B$50</f>
        <v>0</v>
      </c>
      <c r="C8" s="275">
        <f>TUE!$B$50</f>
        <v>0</v>
      </c>
      <c r="D8" s="275">
        <f>WED!$B$50</f>
        <v>0</v>
      </c>
      <c r="E8" s="275">
        <f>THU!$B$50</f>
        <v>0</v>
      </c>
      <c r="F8" s="275">
        <f>FRI!$B$50</f>
        <v>0</v>
      </c>
      <c r="G8" s="275">
        <f>SAT!$B$50</f>
        <v>0</v>
      </c>
      <c r="H8" s="275">
        <f>SUN!$B$50</f>
        <v>0</v>
      </c>
      <c r="I8" s="239">
        <f t="shared" si="2"/>
        <v>0</v>
      </c>
    </row>
    <row r="9" spans="1:9" ht="15" outlineLevel="1" thickBot="1" x14ac:dyDescent="0.4">
      <c r="A9" s="310" t="s">
        <v>129</v>
      </c>
      <c r="B9" s="311">
        <f>MON!$H$44</f>
        <v>0</v>
      </c>
      <c r="C9" s="311">
        <f>TUE!$H$44</f>
        <v>0</v>
      </c>
      <c r="D9" s="311">
        <f>WED!$H$44</f>
        <v>0</v>
      </c>
      <c r="E9" s="311">
        <f>THU!$H$44</f>
        <v>0</v>
      </c>
      <c r="F9" s="311">
        <f>FRI!$H$44</f>
        <v>0</v>
      </c>
      <c r="G9" s="311">
        <f>SAT!$H$44</f>
        <v>0</v>
      </c>
      <c r="H9" s="311">
        <f>SUN!$H$44</f>
        <v>0</v>
      </c>
      <c r="I9" s="311">
        <f>SUM(B9:H9)</f>
        <v>0</v>
      </c>
    </row>
    <row r="10" spans="1:9" ht="15" thickBot="1" x14ac:dyDescent="0.4">
      <c r="A10" s="238" t="s">
        <v>110</v>
      </c>
      <c r="B10" s="273">
        <f>MON!F44</f>
        <v>0</v>
      </c>
      <c r="C10" s="273">
        <f>TUE!F44</f>
        <v>0</v>
      </c>
      <c r="D10" s="273">
        <f>WED!F44</f>
        <v>0</v>
      </c>
      <c r="E10" s="273">
        <f>THU!F44</f>
        <v>0</v>
      </c>
      <c r="F10" s="273">
        <f>FRI!F44</f>
        <v>0</v>
      </c>
      <c r="G10" s="273">
        <f>SAT!F44</f>
        <v>0</v>
      </c>
      <c r="H10" s="273">
        <f>SUN!F44</f>
        <v>0</v>
      </c>
      <c r="I10" s="239">
        <f>SUM(B10:H10)</f>
        <v>0</v>
      </c>
    </row>
    <row r="11" spans="1:9" ht="15" thickBot="1" x14ac:dyDescent="0.4">
      <c r="A11" s="230" t="s">
        <v>73</v>
      </c>
      <c r="B11" s="276">
        <f>MON!F45-B7</f>
        <v>0</v>
      </c>
      <c r="C11" s="276">
        <f>TUE!F45-C7</f>
        <v>0</v>
      </c>
      <c r="D11" s="276">
        <f>WED!F45-D7</f>
        <v>0</v>
      </c>
      <c r="E11" s="276">
        <f>THU!F45-E7</f>
        <v>0</v>
      </c>
      <c r="F11" s="277">
        <f>FRI!F45-F7</f>
        <v>0</v>
      </c>
      <c r="G11" s="277">
        <f>SAT!F45-G7</f>
        <v>0</v>
      </c>
      <c r="H11" s="278">
        <f>SUN!F45-H7</f>
        <v>0</v>
      </c>
      <c r="I11" s="231">
        <f>SUM(A11:H11)</f>
        <v>0</v>
      </c>
    </row>
    <row r="12" spans="1:9" ht="15" thickBot="1" x14ac:dyDescent="0.4">
      <c r="A12" s="218" t="s">
        <v>74</v>
      </c>
      <c r="B12" s="219">
        <f>MON!F46-B8-B9</f>
        <v>0</v>
      </c>
      <c r="C12" s="219">
        <f>TUE!F46-C8-C9</f>
        <v>0</v>
      </c>
      <c r="D12" s="219">
        <f>WED!F46-D8-D9</f>
        <v>0</v>
      </c>
      <c r="E12" s="219">
        <f>THU!F46-E8-E9</f>
        <v>0</v>
      </c>
      <c r="F12" s="219">
        <f>FRI!F46-F8-F9</f>
        <v>0</v>
      </c>
      <c r="G12" s="219">
        <f>SAT!F46-G8-G9</f>
        <v>0</v>
      </c>
      <c r="H12" s="219">
        <f>SUN!F46-H8-H9</f>
        <v>0</v>
      </c>
      <c r="I12" s="220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40" t="s">
        <v>125</v>
      </c>
      <c r="B14" s="426">
        <f>MON!$C$49</f>
        <v>0</v>
      </c>
      <c r="C14" s="242">
        <f>TUE!$C$49</f>
        <v>0</v>
      </c>
      <c r="D14" s="243">
        <f>WED!$C$49</f>
        <v>0</v>
      </c>
      <c r="E14" s="243">
        <f>THU!$C$49</f>
        <v>0</v>
      </c>
      <c r="F14" s="243">
        <f>FRI!$C$49</f>
        <v>0</v>
      </c>
      <c r="G14" s="243">
        <f>SAT!$C$49</f>
        <v>0</v>
      </c>
      <c r="H14" s="244">
        <f>SUN!$C$49</f>
        <v>0</v>
      </c>
      <c r="I14" s="245">
        <f t="shared" ref="I14:I19" si="3">SUM(B14:H14)</f>
        <v>0</v>
      </c>
    </row>
    <row r="15" spans="1:9" ht="15" outlineLevel="1" thickBot="1" x14ac:dyDescent="0.4">
      <c r="A15" s="240" t="s">
        <v>126</v>
      </c>
      <c r="B15" s="426">
        <f>MON!$C$50</f>
        <v>0</v>
      </c>
      <c r="C15" s="242">
        <f>TUE!$C$50</f>
        <v>0</v>
      </c>
      <c r="D15" s="243">
        <f>WED!$C$50</f>
        <v>0</v>
      </c>
      <c r="E15" s="243">
        <f>THU!$C$50</f>
        <v>0</v>
      </c>
      <c r="F15" s="243">
        <f>FRI!$C$50</f>
        <v>0</v>
      </c>
      <c r="G15" s="243">
        <f>SAT!$C$50</f>
        <v>0</v>
      </c>
      <c r="H15" s="244">
        <f>SUN!$C$50</f>
        <v>0</v>
      </c>
      <c r="I15" s="245">
        <f t="shared" si="3"/>
        <v>0</v>
      </c>
    </row>
    <row r="16" spans="1:9" ht="15" thickBot="1" x14ac:dyDescent="0.4">
      <c r="A16" s="240" t="s">
        <v>111</v>
      </c>
      <c r="B16" s="241">
        <f>MON!L10</f>
        <v>0</v>
      </c>
      <c r="C16" s="242">
        <f>TUE!L10</f>
        <v>0</v>
      </c>
      <c r="D16" s="235">
        <f>WED!L10</f>
        <v>0</v>
      </c>
      <c r="E16" s="243">
        <f>THU!L10</f>
        <v>0</v>
      </c>
      <c r="F16" s="243">
        <f>FRI!L10</f>
        <v>0</v>
      </c>
      <c r="G16" s="243">
        <f>SAT!L10</f>
        <v>0</v>
      </c>
      <c r="H16" s="244">
        <f>SUN!L10</f>
        <v>0</v>
      </c>
      <c r="I16" s="245">
        <f t="shared" si="3"/>
        <v>0</v>
      </c>
    </row>
    <row r="17" spans="1:12" ht="15" thickBot="1" x14ac:dyDescent="0.4">
      <c r="A17" s="232" t="s">
        <v>75</v>
      </c>
      <c r="B17" s="233">
        <f>MON!L11-B14</f>
        <v>0</v>
      </c>
      <c r="C17" s="234">
        <f>TUE!L11-C14</f>
        <v>0</v>
      </c>
      <c r="D17" s="235">
        <f>WED!L11-D14</f>
        <v>0</v>
      </c>
      <c r="E17" s="235">
        <f>THU!L11-E14</f>
        <v>0</v>
      </c>
      <c r="F17" s="235">
        <f>FRI!L11-F14</f>
        <v>0</v>
      </c>
      <c r="G17" s="235">
        <f>SAT!L11-G14</f>
        <v>0</v>
      </c>
      <c r="H17" s="236">
        <f>SUN!L11-H14</f>
        <v>0</v>
      </c>
      <c r="I17" s="237">
        <f t="shared" si="3"/>
        <v>0</v>
      </c>
    </row>
    <row r="18" spans="1:12" ht="15" thickBot="1" x14ac:dyDescent="0.4">
      <c r="A18" s="221" t="s">
        <v>76</v>
      </c>
      <c r="B18" s="222">
        <f>MON!L12-B15</f>
        <v>0</v>
      </c>
      <c r="C18" s="223">
        <f>TUE!L12-C15</f>
        <v>0</v>
      </c>
      <c r="D18" s="224">
        <f>WED!L12-D15</f>
        <v>0</v>
      </c>
      <c r="E18" s="224">
        <f>THU!L12-E15</f>
        <v>0</v>
      </c>
      <c r="F18" s="224">
        <f>FRI!L12-F15</f>
        <v>0</v>
      </c>
      <c r="G18" s="224">
        <f>SAT!L12-G15</f>
        <v>0</v>
      </c>
      <c r="H18" s="225">
        <f>SUN!L12-H15</f>
        <v>0</v>
      </c>
      <c r="I18" s="226">
        <f t="shared" si="3"/>
        <v>0</v>
      </c>
    </row>
    <row r="19" spans="1:12" ht="15" thickBot="1" x14ac:dyDescent="0.4">
      <c r="A19" s="207" t="s">
        <v>127</v>
      </c>
      <c r="B19" s="211">
        <f>SUM(B16:B18)</f>
        <v>0</v>
      </c>
      <c r="C19" s="211">
        <f t="shared" ref="C19:H19" si="4">SUM(C16:C18)</f>
        <v>0</v>
      </c>
      <c r="D19" s="211">
        <f t="shared" si="4"/>
        <v>0</v>
      </c>
      <c r="E19" s="211">
        <f t="shared" si="4"/>
        <v>0</v>
      </c>
      <c r="F19" s="211">
        <f t="shared" si="4"/>
        <v>0</v>
      </c>
      <c r="G19" s="211">
        <f t="shared" si="4"/>
        <v>0</v>
      </c>
      <c r="H19" s="211">
        <f t="shared" si="4"/>
        <v>0</v>
      </c>
      <c r="I19" s="212">
        <f t="shared" si="3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81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92</v>
      </c>
      <c r="B22" s="124">
        <f>MON!C13-B15-B14</f>
        <v>0</v>
      </c>
      <c r="C22" s="124">
        <f>TUE!C13-C15-C14</f>
        <v>0</v>
      </c>
      <c r="D22" s="125">
        <f>WED!C13-D15-D14</f>
        <v>0</v>
      </c>
      <c r="E22" s="320">
        <f>THU!C$13-E15-E14</f>
        <v>0</v>
      </c>
      <c r="F22" s="127">
        <f>FRI!C13-F15-F14</f>
        <v>0</v>
      </c>
      <c r="G22" s="127">
        <f>SAT!C13-G15-G14</f>
        <v>0</v>
      </c>
      <c r="H22" s="128">
        <f>SUN!C13-H15-H14</f>
        <v>0</v>
      </c>
      <c r="I22" s="122">
        <f t="shared" ref="I22:I28" si="5">SUM(B22:H22)</f>
        <v>0</v>
      </c>
    </row>
    <row r="23" spans="1:12" ht="15" thickBot="1" x14ac:dyDescent="0.4">
      <c r="A23" s="123" t="s">
        <v>78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5"/>
        <v>0</v>
      </c>
    </row>
    <row r="24" spans="1:12" ht="15" thickBot="1" x14ac:dyDescent="0.4">
      <c r="A24" s="123" t="s">
        <v>80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5"/>
        <v>0</v>
      </c>
      <c r="L24" s="186"/>
    </row>
    <row r="25" spans="1:12" ht="15" thickBot="1" x14ac:dyDescent="0.4">
      <c r="A25" s="123" t="s">
        <v>79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5"/>
        <v>0</v>
      </c>
    </row>
    <row r="26" spans="1:12" ht="15" thickBot="1" x14ac:dyDescent="0.4">
      <c r="A26" s="123" t="s">
        <v>82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5"/>
        <v>0</v>
      </c>
    </row>
    <row r="27" spans="1:12" ht="15" thickBot="1" x14ac:dyDescent="0.4">
      <c r="A27" s="159" t="s">
        <v>98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5"/>
        <v>0</v>
      </c>
    </row>
    <row r="28" spans="1:12" ht="15" thickBot="1" x14ac:dyDescent="0.4">
      <c r="A28" s="129" t="s">
        <v>99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5"/>
        <v>0</v>
      </c>
    </row>
    <row r="29" spans="1:12" ht="15" thickBot="1" x14ac:dyDescent="0.4">
      <c r="A29" s="207" t="s">
        <v>127</v>
      </c>
      <c r="B29" s="213">
        <f>SUM(B21:B28)</f>
        <v>0</v>
      </c>
      <c r="C29" s="214">
        <f t="shared" ref="C29:H29" si="6">SUM(C21:C28)</f>
        <v>0</v>
      </c>
      <c r="D29" s="214">
        <f t="shared" si="6"/>
        <v>0</v>
      </c>
      <c r="E29" s="214">
        <f t="shared" si="6"/>
        <v>0</v>
      </c>
      <c r="F29" s="214">
        <f t="shared" si="6"/>
        <v>0</v>
      </c>
      <c r="G29" s="214">
        <f t="shared" si="6"/>
        <v>0</v>
      </c>
      <c r="H29" s="215">
        <f t="shared" si="6"/>
        <v>0</v>
      </c>
      <c r="I29" s="216">
        <f>SUM(B29:H29)</f>
        <v>0</v>
      </c>
    </row>
    <row r="30" spans="1:12" ht="15" thickBot="1" x14ac:dyDescent="0.4">
      <c r="A30" s="227" t="s">
        <v>83</v>
      </c>
      <c r="B30" s="228">
        <v>0</v>
      </c>
      <c r="C30" s="228">
        <v>0</v>
      </c>
      <c r="D30" s="228">
        <v>0</v>
      </c>
      <c r="E30" s="228">
        <v>0</v>
      </c>
      <c r="F30" s="228">
        <v>0</v>
      </c>
      <c r="G30" s="228">
        <v>0</v>
      </c>
      <c r="H30" s="229">
        <v>0</v>
      </c>
      <c r="I30" s="226">
        <f>SUM(B30:H30)</f>
        <v>0</v>
      </c>
    </row>
    <row r="31" spans="1:12" ht="15" thickBot="1" x14ac:dyDescent="0.4">
      <c r="A31" s="246" t="s">
        <v>84</v>
      </c>
      <c r="B31" s="247">
        <f>B29-B30</f>
        <v>0</v>
      </c>
      <c r="C31" s="248">
        <f t="shared" ref="C31:H31" si="7">C29-C30</f>
        <v>0</v>
      </c>
      <c r="D31" s="248">
        <f t="shared" si="7"/>
        <v>0</v>
      </c>
      <c r="E31" s="248">
        <f t="shared" si="7"/>
        <v>0</v>
      </c>
      <c r="F31" s="248">
        <f t="shared" si="7"/>
        <v>0</v>
      </c>
      <c r="G31" s="248">
        <f t="shared" si="7"/>
        <v>0</v>
      </c>
      <c r="H31" s="249">
        <f t="shared" si="7"/>
        <v>0</v>
      </c>
      <c r="I31" s="250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85</v>
      </c>
      <c r="B33" s="141">
        <f t="shared" ref="B33:I34" si="8">IF(B11=0,0,B17/B11)</f>
        <v>0</v>
      </c>
      <c r="C33" s="141">
        <f t="shared" si="8"/>
        <v>0</v>
      </c>
      <c r="D33" s="141">
        <f t="shared" si="8"/>
        <v>0</v>
      </c>
      <c r="E33" s="141">
        <f t="shared" si="8"/>
        <v>0</v>
      </c>
      <c r="F33" s="141">
        <f t="shared" si="8"/>
        <v>0</v>
      </c>
      <c r="G33" s="141">
        <f t="shared" si="8"/>
        <v>0</v>
      </c>
      <c r="H33" s="141">
        <f t="shared" si="8"/>
        <v>0</v>
      </c>
      <c r="I33" s="142">
        <f t="shared" si="8"/>
        <v>0</v>
      </c>
    </row>
    <row r="34" spans="1:9" ht="15" thickBot="1" x14ac:dyDescent="0.4">
      <c r="A34" s="143" t="s">
        <v>86</v>
      </c>
      <c r="B34" s="144">
        <f t="shared" si="8"/>
        <v>0</v>
      </c>
      <c r="C34" s="144">
        <f t="shared" si="8"/>
        <v>0</v>
      </c>
      <c r="D34" s="144">
        <f t="shared" si="8"/>
        <v>0</v>
      </c>
      <c r="E34" s="144">
        <f t="shared" si="8"/>
        <v>0</v>
      </c>
      <c r="F34" s="144">
        <f t="shared" si="8"/>
        <v>0</v>
      </c>
      <c r="G34" s="144">
        <f t="shared" si="8"/>
        <v>0</v>
      </c>
      <c r="H34" s="144">
        <f t="shared" si="8"/>
        <v>0</v>
      </c>
      <c r="I34" s="142">
        <f t="shared" si="8"/>
        <v>0</v>
      </c>
    </row>
    <row r="35" spans="1:9" ht="15" thickBot="1" x14ac:dyDescent="0.4">
      <c r="A35" s="140" t="s">
        <v>87</v>
      </c>
      <c r="B35" s="144">
        <f t="shared" ref="B35:I35" si="9">IF(B6=0,0,B29/B6)</f>
        <v>0</v>
      </c>
      <c r="C35" s="144">
        <f t="shared" si="9"/>
        <v>0</v>
      </c>
      <c r="D35" s="144">
        <f t="shared" si="9"/>
        <v>0</v>
      </c>
      <c r="E35" s="144">
        <f t="shared" si="9"/>
        <v>0</v>
      </c>
      <c r="F35" s="144">
        <f t="shared" si="9"/>
        <v>0</v>
      </c>
      <c r="G35" s="144">
        <f t="shared" si="9"/>
        <v>0</v>
      </c>
      <c r="H35" s="144">
        <f t="shared" si="9"/>
        <v>0</v>
      </c>
      <c r="I35" s="255">
        <f t="shared" si="9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421" t="s">
        <v>88</v>
      </c>
      <c r="B38" s="422"/>
      <c r="C38" s="217" t="s">
        <v>106</v>
      </c>
      <c r="D38" s="217" t="s">
        <v>107</v>
      </c>
      <c r="E38" s="148"/>
      <c r="F38" s="148"/>
      <c r="G38" s="148"/>
      <c r="H38" s="149"/>
      <c r="I38" s="149"/>
    </row>
    <row r="39" spans="1:9" ht="16" thickBot="1" x14ac:dyDescent="0.4">
      <c r="A39" s="105" t="s">
        <v>89</v>
      </c>
      <c r="B39" s="312">
        <f>I5</f>
        <v>0</v>
      </c>
      <c r="C39" s="312">
        <v>0</v>
      </c>
      <c r="D39" s="177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77</v>
      </c>
      <c r="B40" s="150">
        <f>I29</f>
        <v>0</v>
      </c>
      <c r="C40" s="150">
        <v>0</v>
      </c>
      <c r="D40" s="177">
        <f t="shared" ref="D40:D51" si="10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7" t="s">
        <v>113</v>
      </c>
      <c r="B41" s="254">
        <f>+IF(I6=0,0,($I$21)/$I$6)</f>
        <v>0</v>
      </c>
      <c r="C41" s="188">
        <v>0</v>
      </c>
      <c r="D41" s="177">
        <f t="shared" si="10"/>
        <v>0</v>
      </c>
      <c r="E41" s="148"/>
      <c r="F41" s="148"/>
      <c r="G41" s="148"/>
      <c r="H41" s="148"/>
      <c r="I41" s="148"/>
    </row>
    <row r="42" spans="1:9" ht="16" thickBot="1" x14ac:dyDescent="0.4">
      <c r="A42" s="187" t="s">
        <v>114</v>
      </c>
      <c r="B42" s="254" t="e">
        <f>+SUM(I22:I24)/$I$6</f>
        <v>#DIV/0!</v>
      </c>
      <c r="C42" s="188">
        <v>0</v>
      </c>
      <c r="D42" s="177">
        <f t="shared" si="10"/>
        <v>0</v>
      </c>
      <c r="E42" s="148"/>
      <c r="F42" s="148"/>
      <c r="G42" s="148"/>
      <c r="H42" s="148"/>
      <c r="I42" s="148"/>
    </row>
    <row r="43" spans="1:9" ht="16" thickBot="1" x14ac:dyDescent="0.4">
      <c r="A43" s="187" t="s">
        <v>115</v>
      </c>
      <c r="B43" s="254" t="e">
        <f>+I25/$I$6</f>
        <v>#DIV/0!</v>
      </c>
      <c r="C43" s="188">
        <v>0</v>
      </c>
      <c r="D43" s="177">
        <f t="shared" si="10"/>
        <v>0</v>
      </c>
      <c r="E43" s="148"/>
      <c r="F43" s="148"/>
      <c r="G43" s="148"/>
      <c r="H43" s="148"/>
      <c r="I43" s="148"/>
    </row>
    <row r="44" spans="1:9" ht="16" thickBot="1" x14ac:dyDescent="0.4">
      <c r="A44" s="265" t="s">
        <v>118</v>
      </c>
      <c r="B44" s="254" t="e">
        <f>+I26/$I$6</f>
        <v>#DIV/0!</v>
      </c>
      <c r="C44" s="188">
        <v>0</v>
      </c>
      <c r="D44" s="177">
        <f t="shared" si="10"/>
        <v>0</v>
      </c>
      <c r="E44" s="148"/>
      <c r="F44" s="148"/>
      <c r="G44" s="148"/>
      <c r="H44" s="148"/>
      <c r="I44" s="148"/>
    </row>
    <row r="45" spans="1:9" ht="16" thickBot="1" x14ac:dyDescent="0.4">
      <c r="A45" s="340" t="s">
        <v>133</v>
      </c>
      <c r="B45" s="254" t="e">
        <f>+I28/$I$6</f>
        <v>#DIV/0!</v>
      </c>
      <c r="C45" s="188">
        <v>0</v>
      </c>
      <c r="D45" s="177">
        <f t="shared" si="10"/>
        <v>0</v>
      </c>
      <c r="E45" s="148"/>
      <c r="F45" s="148"/>
      <c r="G45" s="148"/>
      <c r="H45" s="148"/>
      <c r="I45" s="148"/>
    </row>
    <row r="46" spans="1:9" ht="16" thickBot="1" x14ac:dyDescent="0.4">
      <c r="A46" s="105" t="s">
        <v>112</v>
      </c>
      <c r="B46" s="150">
        <f>I35</f>
        <v>0</v>
      </c>
      <c r="C46" s="150">
        <v>0</v>
      </c>
      <c r="D46" s="177">
        <f t="shared" si="10"/>
        <v>0</v>
      </c>
      <c r="E46" s="151"/>
      <c r="F46" s="148"/>
      <c r="G46" s="148"/>
      <c r="H46" s="148"/>
      <c r="I46" s="148"/>
    </row>
    <row r="47" spans="1:9" ht="16" thickBot="1" x14ac:dyDescent="0.4">
      <c r="A47" s="152" t="s">
        <v>90</v>
      </c>
      <c r="B47" s="345">
        <v>0</v>
      </c>
      <c r="C47" s="176">
        <v>0</v>
      </c>
      <c r="D47" s="177">
        <f t="shared" si="10"/>
        <v>0</v>
      </c>
      <c r="E47" s="148"/>
      <c r="F47" s="153"/>
      <c r="G47" s="153"/>
      <c r="H47" s="149"/>
      <c r="I47" s="148"/>
    </row>
    <row r="48" spans="1:9" ht="16" thickBot="1" x14ac:dyDescent="0.4">
      <c r="A48" s="129" t="s">
        <v>91</v>
      </c>
      <c r="B48" s="154" t="e">
        <f>B47/B40</f>
        <v>#DIV/0!</v>
      </c>
      <c r="C48" s="175">
        <v>0</v>
      </c>
      <c r="D48" s="178" t="e">
        <f>+B48-C48</f>
        <v>#DIV/0!</v>
      </c>
      <c r="E48" s="148"/>
      <c r="F48" s="148"/>
      <c r="G48" s="148"/>
      <c r="H48" s="148"/>
      <c r="I48" s="148"/>
    </row>
    <row r="49" spans="1:4" ht="15" thickBot="1" x14ac:dyDescent="0.4">
      <c r="A49" s="105" t="s">
        <v>119</v>
      </c>
      <c r="B49" s="150">
        <v>0</v>
      </c>
      <c r="C49" s="150">
        <v>0</v>
      </c>
      <c r="D49" s="177">
        <f t="shared" si="10"/>
        <v>0</v>
      </c>
    </row>
    <row r="50" spans="1:4" ht="15" thickBot="1" x14ac:dyDescent="0.4">
      <c r="A50" s="129" t="s">
        <v>120</v>
      </c>
      <c r="B50" s="154" t="e">
        <f>B49/B40</f>
        <v>#DIV/0!</v>
      </c>
      <c r="C50" s="154">
        <v>0</v>
      </c>
      <c r="D50" s="178" t="e">
        <f>+B50-C50</f>
        <v>#DIV/0!</v>
      </c>
    </row>
    <row r="51" spans="1:4" ht="15" thickBot="1" x14ac:dyDescent="0.4">
      <c r="A51" s="105" t="s">
        <v>121</v>
      </c>
      <c r="B51" s="150">
        <v>0</v>
      </c>
      <c r="C51" s="150">
        <v>0</v>
      </c>
      <c r="D51" s="177">
        <f t="shared" si="10"/>
        <v>0</v>
      </c>
    </row>
    <row r="52" spans="1:4" ht="15" thickBot="1" x14ac:dyDescent="0.4">
      <c r="A52" s="129" t="s">
        <v>122</v>
      </c>
      <c r="B52" s="154" t="e">
        <f>B51/B40</f>
        <v>#DIV/0!</v>
      </c>
      <c r="C52" s="154">
        <v>0</v>
      </c>
      <c r="D52" s="178" t="e">
        <f>+B52-C52</f>
        <v>#DIV/0!</v>
      </c>
    </row>
    <row r="53" spans="1:4" ht="14.5" x14ac:dyDescent="0.35">
      <c r="A53" s="145"/>
      <c r="B53" s="179"/>
    </row>
    <row r="54" spans="1:4" ht="14.5" x14ac:dyDescent="0.35">
      <c r="A54" s="181"/>
      <c r="B54" s="182"/>
    </row>
    <row r="55" spans="1:4" ht="14.5" x14ac:dyDescent="0.35">
      <c r="A55" s="145"/>
      <c r="B55" s="183"/>
    </row>
    <row r="57" spans="1:4" x14ac:dyDescent="0.3">
      <c r="C57" s="180"/>
    </row>
    <row r="58" spans="1:4" x14ac:dyDescent="0.3">
      <c r="B58" s="184"/>
      <c r="C58" s="180"/>
    </row>
    <row r="59" spans="1:4" x14ac:dyDescent="0.3">
      <c r="B59" s="184"/>
      <c r="C59" s="180"/>
    </row>
    <row r="60" spans="1:4" x14ac:dyDescent="0.3">
      <c r="B60" s="184"/>
      <c r="C60" s="180"/>
    </row>
    <row r="61" spans="1:4" x14ac:dyDescent="0.3">
      <c r="B61" s="185"/>
      <c r="C61" s="180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  <vt:lpstr>MON!Print_Area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2024-05-07T16:47:30Z</cp:lastPrinted>
  <dcterms:created xsi:type="dcterms:W3CDTF">2021-10-28T22:45:40Z</dcterms:created>
  <dcterms:modified xsi:type="dcterms:W3CDTF">2024-06-21T03:22:29Z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