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D8B877D0-7B92-4D65-AD9E-EA52A804475B}" xr6:coauthVersionLast="47" xr6:coauthVersionMax="47" xr10:uidLastSave="{00000000-0000-0000-0000-000000000000}"/>
  <bookViews>
    <workbookView xWindow="-110" yWindow="-10910" windowWidth="19420" windowHeight="10300" tabRatio="732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" l="1"/>
  <c r="B39" i="7"/>
  <c r="B39" i="5"/>
  <c r="B39" i="4"/>
  <c r="B39" i="3"/>
  <c r="B39" i="1"/>
  <c r="B39" i="6"/>
  <c r="K40" i="6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9" i="2" l="1"/>
  <c r="I8" i="2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K13" i="7"/>
  <c r="J13" i="7"/>
  <c r="I13" i="7"/>
  <c r="H13" i="7"/>
  <c r="G13" i="7"/>
  <c r="F13" i="7"/>
  <c r="F15" i="7" s="1"/>
  <c r="E13" i="7"/>
  <c r="D13" i="7"/>
  <c r="D15" i="7" s="1"/>
  <c r="C13" i="7"/>
  <c r="B13" i="7"/>
  <c r="L12" i="7"/>
  <c r="L11" i="7"/>
  <c r="L10" i="7"/>
  <c r="K13" i="6"/>
  <c r="J13" i="6"/>
  <c r="I13" i="6"/>
  <c r="H13" i="6"/>
  <c r="G13" i="6"/>
  <c r="F13" i="6"/>
  <c r="F15" i="6" s="1"/>
  <c r="E13" i="6"/>
  <c r="D13" i="6"/>
  <c r="D15" i="6" s="1"/>
  <c r="C13" i="6"/>
  <c r="B13" i="6"/>
  <c r="L12" i="6"/>
  <c r="L11" i="6"/>
  <c r="L10" i="6"/>
  <c r="I15" i="7" l="1"/>
  <c r="H15" i="8"/>
  <c r="F22" i="2"/>
  <c r="G15" i="6"/>
  <c r="K15" i="6"/>
  <c r="I15" i="8"/>
  <c r="H15" i="6"/>
  <c r="G22" i="2"/>
  <c r="G15" i="7"/>
  <c r="K15" i="7"/>
  <c r="I15" i="6"/>
  <c r="H15" i="7"/>
  <c r="H22" i="2"/>
  <c r="G15" i="8"/>
  <c r="K15" i="8"/>
  <c r="B15" i="8"/>
  <c r="H21" i="2"/>
  <c r="B15" i="7"/>
  <c r="G21" i="2"/>
  <c r="B15" i="6"/>
  <c r="F21" i="2"/>
  <c r="C15" i="7"/>
  <c r="C15" i="8"/>
  <c r="C15" i="6"/>
  <c r="C29" i="8"/>
  <c r="C29" i="7"/>
  <c r="B45" i="7" s="1"/>
  <c r="C29" i="6"/>
  <c r="H16" i="2"/>
  <c r="L15" i="8" l="1"/>
  <c r="L15" i="6"/>
  <c r="L15" i="7"/>
  <c r="F47" i="3" l="1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M12" i="5"/>
  <c r="L12" i="5"/>
  <c r="M11" i="5"/>
  <c r="L11" i="5"/>
  <c r="M10" i="5"/>
  <c r="L10" i="5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M12" i="4"/>
  <c r="L12" i="4"/>
  <c r="M11" i="4"/>
  <c r="L11" i="4"/>
  <c r="M10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G13" i="3"/>
  <c r="F13" i="3"/>
  <c r="F15" i="3" s="1"/>
  <c r="E13" i="3"/>
  <c r="D13" i="3"/>
  <c r="D15" i="3" s="1"/>
  <c r="C13" i="3"/>
  <c r="B13" i="3"/>
  <c r="M12" i="3"/>
  <c r="L12" i="3"/>
  <c r="M11" i="3"/>
  <c r="L11" i="3"/>
  <c r="M10" i="3"/>
  <c r="L10" i="3"/>
  <c r="M103" i="1"/>
  <c r="M104" i="1"/>
  <c r="M105" i="1"/>
  <c r="M106" i="1"/>
  <c r="M107" i="1"/>
  <c r="M13" i="5" l="1"/>
  <c r="D22" i="2"/>
  <c r="C22" i="2"/>
  <c r="E22" i="2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M16" i="3"/>
  <c r="L45" i="3" s="1"/>
  <c r="C29" i="4"/>
  <c r="C29" i="3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L46" i="5" l="1"/>
  <c r="L15" i="5"/>
  <c r="L15" i="3"/>
  <c r="L15" i="4"/>
  <c r="Q5" i="7"/>
  <c r="G16" i="2"/>
  <c r="F16" i="2"/>
  <c r="E16" i="2"/>
  <c r="D16" i="2"/>
  <c r="C16" i="2"/>
  <c r="R19" i="3" l="1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J13" i="1"/>
  <c r="I13" i="1"/>
  <c r="H13" i="1"/>
  <c r="G13" i="1"/>
  <c r="F13" i="1"/>
  <c r="F15" i="1" s="1"/>
  <c r="E13" i="1"/>
  <c r="D13" i="1"/>
  <c r="D15" i="1" s="1"/>
  <c r="C13" i="1"/>
  <c r="B13" i="1"/>
  <c r="M12" i="1"/>
  <c r="L12" i="1"/>
  <c r="Q11" i="1"/>
  <c r="P11" i="1"/>
  <c r="M11" i="1"/>
  <c r="L11" i="1"/>
  <c r="M10" i="1"/>
  <c r="L10" i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G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C4" i="2" s="1"/>
  <c r="D4" i="2" s="1"/>
  <c r="E4" i="2" s="1"/>
  <c r="F4" i="2" s="1"/>
  <c r="G4" i="2" s="1"/>
  <c r="H4" i="2" s="1"/>
  <c r="J51" i="1"/>
  <c r="E51" i="1" s="1"/>
  <c r="B22" i="2" l="1"/>
  <c r="B18" i="2"/>
  <c r="B34" i="2" s="1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19" i="2" l="1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B40" i="2" l="1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B49" i="2" l="1"/>
  <c r="D49" i="2" s="1"/>
  <c r="B51" i="2"/>
  <c r="D51" i="2" s="1"/>
  <c r="B47" i="2"/>
  <c r="D47" i="2" s="1"/>
  <c r="B45" i="2"/>
  <c r="D45" i="2" s="1"/>
  <c r="D41" i="2"/>
  <c r="D40" i="2"/>
  <c r="J51" i="6"/>
  <c r="E51" i="6" s="1"/>
  <c r="J51" i="7" l="1"/>
  <c r="E51" i="7" s="1"/>
  <c r="J51" i="8" l="1"/>
  <c r="E51" i="8" s="1"/>
  <c r="A2" i="2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<sst xmlns="http://schemas.openxmlformats.org/spreadsheetml/2006/main" count="1630" uniqueCount="167">
  <si>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</si>
  <si>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</si>
  <si>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</si>
  <si>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</si>
  <si>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</si>
  <si>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</si>
  <si>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</si>
  <si>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</si>
  <si>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</si>
  <si>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</si>
  <si>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</si>
  <si>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</si>
  <si>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</si>
  <si>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</si>
  <si>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</si>
  <si>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</si>
  <si>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</si>
  <si>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</si>
  <si>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</si>
  <si>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</si>
  <si>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</si>
  <si>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</si>
  <si>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</si>
  <si>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</si>
  <si>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</si>
  <si>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</si>
  <si>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</si>
  <si>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</si>
  <si>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</si>
  <si>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</si>
  <si>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</si>
  <si>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</si>
  <si>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</si>
  <si>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</si>
  <si>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</si>
  <si>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</si>
  <si>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</si>
  <si>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</si>
  <si>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</si>
  <si>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</si>
  <si>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</si>
  <si>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</si>
  <si>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</si>
  <si>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</si>
  <si>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</si>
  <si>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</si>
  <si>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</si>
  <si>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</si>
  <si>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</si>
  <si>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</si>
  <si>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</si>
  <si>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</si>
  <si>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</si>
  <si>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</si>
  <si>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</si>
  <si>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</si>
  <si>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</si>
  <si>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</si>
  <si>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</si>
  <si>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</si>
  <si>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</si>
  <si>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</si>
  <si>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</si>
  <si>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</si>
  <si>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</si>
  <si>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</si>
  <si>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</si>
  <si>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</si>
  <si>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</si>
  <si>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</si>
  <si>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</si>
  <si>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</si>
  <si>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</si>
  <si>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</si>
  <si>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</si>
  <si>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</si>
  <si>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</si>
  <si>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</si>
  <si>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</si>
  <si>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</si>
  <si>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</si>
  <si>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</si>
  <si>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</si>
  <si>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</si>
  <si>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</si>
  <si>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</si>
  <si>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</si>
  <si>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</si>
  <si>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</si>
  <si>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</si>
  <si>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</si>
  <si>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</si>
  <si>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</si>
  <si>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</si>
  <si>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</si>
  <si>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</si>
  <si>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</si>
  <si>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</si>
  <si>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</si>
  <si>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</si>
  <si>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</si>
  <si>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</si>
  <si>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</si>
  <si>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</si>
  <si>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</si>
  <si>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</si>
  <si>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</si>
  <si>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</si>
  <si>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</si>
  <si>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</si>
  <si>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</si>
  <si>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</si>
  <si>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</si>
  <si>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</si>
  <si>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</si>
  <si>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</si>
  <si>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</si>
  <si>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</si>
  <si>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</si>
  <si>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</si>
  <si>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</si>
  <si>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</si>
  <si>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</si>
  <si>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</si>
  <si>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</si>
  <si>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</si>
  <si>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</si>
  <si>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</si>
  <si>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</si>
  <si>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</si>
  <si>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</si>
  <si>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</si>
  <si>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</si>
  <si>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</si>
  <si>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</si>
  <si>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</si>
  <si>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</si>
  <si>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</si>
  <si>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</si>
  <si>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</si>
  <si>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</si>
  <si>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</si>
  <si>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</si>
  <si>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</si>
  <si>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</si>
  <si>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</si>
  <si>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</si>
  <si>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</si>
  <si>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</si>
  <si>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</si>
  <si>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</si>
  <si>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</si>
  <si>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</si>
  <si>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</si>
  <si>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</si>
  <si>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</si>
  <si>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</si>
  <si>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</si>
  <si>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Lunch - #6921</t>
  </si>
  <si>
    <t>Dinner - #6921</t>
  </si>
  <si>
    <t>POS Terminal #6919</t>
  </si>
  <si>
    <t>Card #</t>
  </si>
  <si>
    <t>VI</t>
  </si>
  <si>
    <t>MC</t>
  </si>
  <si>
    <t>AX</t>
  </si>
  <si>
    <t>POS Terminal #6911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</si>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</sst>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</cellStyleXfs>
  <cellXfs count="443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43" fontId="8" fillId="7" borderId="5" xfId="1" applyNumberFormat="1" applyFont="1" applyFill="1" applyBorder="1" applyAlignment="1">
      <alignment horizontal="center"/>
    </xf>
    <xf numFmtId="165" fontId="15" fillId="2" borderId="5" xfId="1" applyFont="1" applyFill="1" applyBorder="1" applyProtection="1">
      <protection locked="0"/>
    </xf>
    <xf numFmtId="165" fontId="15" fillId="2" borderId="5" xfId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43" fontId="8" fillId="2" borderId="24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>
      <alignment horizontal="right"/>
    </xf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6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0" fontId="17" fillId="0" borderId="56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7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0" fontId="17" fillId="8" borderId="48" xfId="0" applyFont="1" applyFill="1" applyBorder="1"/>
    <xf numFmtId="164" fontId="22" fillId="8" borderId="13" xfId="2" applyFont="1" applyFill="1" applyBorder="1" applyAlignment="1">
      <alignment horizontal="center"/>
    </xf>
    <xf numFmtId="164" fontId="22" fillId="8" borderId="16" xfId="2" applyFont="1" applyFill="1" applyBorder="1" applyAlignment="1">
      <alignment horizontal="center"/>
    </xf>
    <xf numFmtId="164" fontId="22" fillId="8" borderId="17" xfId="2" applyFont="1" applyFill="1" applyBorder="1" applyAlignment="1">
      <alignment horizontal="center"/>
    </xf>
    <xf numFmtId="164" fontId="17" fillId="8" borderId="58" xfId="2" applyFont="1" applyFill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0" fontId="17" fillId="0" borderId="32" xfId="0" applyFont="1" applyBorder="1"/>
    <xf numFmtId="44" fontId="17" fillId="0" borderId="32" xfId="0" applyNumberFormat="1" applyFont="1" applyBorder="1"/>
    <xf numFmtId="4" fontId="26" fillId="0" borderId="0" xfId="0" applyNumberFormat="1" applyFont="1"/>
    <xf numFmtId="8" fontId="26" fillId="0" borderId="0" xfId="0" applyNumberFormat="1" applyFont="1"/>
    <xf numFmtId="0" fontId="18" fillId="7" borderId="48" xfId="0" applyFont="1" applyFill="1" applyBorder="1"/>
    <xf numFmtId="164" fontId="18" fillId="7" borderId="32" xfId="2" applyFont="1" applyFill="1" applyBorder="1" applyAlignment="1">
      <alignment horizontal="center"/>
    </xf>
    <xf numFmtId="164" fontId="19" fillId="7" borderId="13" xfId="2" applyFont="1" applyFill="1" applyBorder="1" applyAlignment="1">
      <alignment horizontal="center"/>
    </xf>
    <xf numFmtId="164" fontId="19" fillId="7" borderId="16" xfId="2" applyFont="1" applyFill="1" applyBorder="1" applyAlignment="1">
      <alignment horizontal="center"/>
    </xf>
    <xf numFmtId="164" fontId="19" fillId="7" borderId="17" xfId="2" applyFont="1" applyFill="1" applyBorder="1" applyAlignment="1">
      <alignment horizontal="center"/>
    </xf>
    <xf numFmtId="44" fontId="18" fillId="7" borderId="48" xfId="0" applyNumberFormat="1" applyFont="1" applyFill="1" applyBorder="1" applyAlignment="1">
      <alignment horizontal="center"/>
    </xf>
    <xf numFmtId="164" fontId="18" fillId="7" borderId="30" xfId="2" applyFont="1" applyFill="1" applyBorder="1" applyAlignment="1">
      <alignment horizontal="center"/>
    </xf>
    <xf numFmtId="0" fontId="17" fillId="9" borderId="30" xfId="0" applyFont="1" applyFill="1" applyBorder="1"/>
    <xf numFmtId="0" fontId="17" fillId="9" borderId="30" xfId="0" applyFont="1" applyFill="1" applyBorder="1" applyAlignment="1">
      <alignment horizontal="left"/>
    </xf>
    <xf numFmtId="0" fontId="17" fillId="10" borderId="48" xfId="0" applyFont="1" applyFill="1" applyBorder="1"/>
    <xf numFmtId="0" fontId="17" fillId="10" borderId="16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164" fontId="17" fillId="10" borderId="32" xfId="2" applyFont="1" applyFill="1" applyBorder="1" applyAlignment="1">
      <alignment horizontal="center"/>
    </xf>
    <xf numFmtId="0" fontId="17" fillId="10" borderId="30" xfId="0" applyFont="1" applyFill="1" applyBorder="1"/>
    <xf numFmtId="164" fontId="22" fillId="10" borderId="45" xfId="2" applyFont="1" applyFill="1" applyBorder="1" applyAlignment="1">
      <alignment horizontal="center"/>
    </xf>
    <xf numFmtId="164" fontId="22" fillId="10" borderId="30" xfId="2" applyFont="1" applyFill="1" applyBorder="1" applyAlignment="1">
      <alignment horizontal="center"/>
    </xf>
    <xf numFmtId="165" fontId="27" fillId="11" borderId="20" xfId="1" applyFont="1" applyFill="1" applyBorder="1" applyProtection="1"/>
    <xf numFmtId="165" fontId="27" fillId="11" borderId="22" xfId="1" applyFont="1" applyFill="1" applyBorder="1" applyProtection="1"/>
    <xf numFmtId="0" fontId="8" fillId="2" borderId="5" xfId="0" applyFont="1" applyFill="1" applyBorder="1" applyAlignment="1" applyProtection="1">
      <alignment horizontal="left"/>
      <protection locked="0"/>
    </xf>
    <xf numFmtId="0" fontId="29" fillId="3" borderId="10" xfId="0" applyFont="1" applyFill="1" applyBorder="1" applyAlignment="1">
      <alignment horizontal="center"/>
    </xf>
    <xf numFmtId="0" fontId="17" fillId="0" borderId="60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1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165" fontId="12" fillId="0" borderId="22" xfId="1" applyFont="1" applyFill="1" applyBorder="1" applyProtection="1"/>
    <xf numFmtId="0" fontId="10" fillId="12" borderId="0" xfId="0" applyFont="1" applyFill="1" applyAlignment="1">
      <alignment horizontal="center"/>
    </xf>
    <xf numFmtId="165" fontId="10" fillId="12" borderId="0" xfId="1" applyFont="1" applyFill="1"/>
    <xf numFmtId="165" fontId="30" fillId="12" borderId="0" xfId="1" applyFont="1" applyFill="1"/>
    <xf numFmtId="165" fontId="30" fillId="12" borderId="63" xfId="1" applyFont="1" applyFill="1" applyBorder="1"/>
    <xf numFmtId="165" fontId="10" fillId="12" borderId="0" xfId="0" applyNumberFormat="1" applyFont="1" applyFill="1" applyAlignment="1">
      <alignment horizontal="center"/>
    </xf>
    <xf numFmtId="0" fontId="30" fillId="12" borderId="62" xfId="0" applyFont="1" applyFill="1" applyBorder="1" applyAlignment="1">
      <alignment horizontal="center"/>
    </xf>
    <xf numFmtId="165" fontId="30" fillId="12" borderId="63" xfId="0" applyNumberFormat="1" applyFont="1" applyFill="1" applyBorder="1" applyAlignment="1">
      <alignment horizontal="center"/>
    </xf>
    <xf numFmtId="43" fontId="31" fillId="12" borderId="0" xfId="0" applyNumberFormat="1" applyFont="1" applyFill="1" applyAlignment="1">
      <alignment horizontal="center"/>
    </xf>
    <xf numFmtId="0" fontId="30" fillId="12" borderId="0" xfId="0" applyFont="1" applyFill="1"/>
    <xf numFmtId="0" fontId="10" fillId="13" borderId="0" xfId="0" applyFont="1" applyFill="1" applyAlignment="1">
      <alignment horizontal="center"/>
    </xf>
    <xf numFmtId="43" fontId="8" fillId="8" borderId="31" xfId="1" applyNumberFormat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43" fontId="32" fillId="8" borderId="53" xfId="1" applyNumberFormat="1" applyFont="1" applyFill="1" applyBorder="1" applyAlignment="1">
      <alignment horizontal="center"/>
    </xf>
    <xf numFmtId="43" fontId="32" fillId="8" borderId="56" xfId="1" applyNumberFormat="1" applyFont="1" applyFill="1" applyBorder="1" applyAlignment="1">
      <alignment horizontal="center"/>
    </xf>
    <xf numFmtId="43" fontId="32" fillId="8" borderId="57" xfId="1" applyNumberFormat="1" applyFont="1" applyFill="1" applyBorder="1" applyAlignment="1">
      <alignment horizontal="center"/>
    </xf>
    <xf numFmtId="44" fontId="10" fillId="0" borderId="0" xfId="0" applyNumberFormat="1" applyFont="1"/>
    <xf numFmtId="43" fontId="10" fillId="0" borderId="0" xfId="0" applyNumberFormat="1" applyFont="1"/>
    <xf numFmtId="4" fontId="33" fillId="0" borderId="0" xfId="0" applyNumberFormat="1" applyFont="1"/>
    <xf numFmtId="10" fontId="17" fillId="0" borderId="58" xfId="3" applyNumberFormat="1" applyFont="1" applyBorder="1"/>
    <xf numFmtId="167" fontId="17" fillId="0" borderId="30" xfId="3" applyNumberFormat="1" applyFont="1" applyBorder="1"/>
    <xf numFmtId="10" fontId="17" fillId="0" borderId="30" xfId="0" applyNumberFormat="1" applyFont="1" applyBorder="1"/>
    <xf numFmtId="0" fontId="25" fillId="7" borderId="47" xfId="0" applyFont="1" applyFill="1" applyBorder="1" applyAlignment="1">
      <alignment horizontal="center"/>
    </xf>
    <xf numFmtId="0" fontId="18" fillId="7" borderId="48" xfId="0" applyFont="1" applyFill="1" applyBorder="1" applyAlignment="1">
      <alignment horizontal="center"/>
    </xf>
    <xf numFmtId="0" fontId="23" fillId="14" borderId="48" xfId="0" applyFont="1" applyFill="1" applyBorder="1"/>
    <xf numFmtId="0" fontId="23" fillId="14" borderId="48" xfId="0" applyFont="1" applyFill="1" applyBorder="1" applyAlignment="1">
      <alignment horizontal="center"/>
    </xf>
    <xf numFmtId="0" fontId="17" fillId="9" borderId="30" xfId="0" applyFont="1" applyFill="1" applyBorder="1" applyAlignment="1">
      <alignment horizontal="center"/>
    </xf>
    <xf numFmtId="0" fontId="17" fillId="10" borderId="48" xfId="0" applyFont="1" applyFill="1" applyBorder="1" applyAlignment="1">
      <alignment horizontal="center"/>
    </xf>
    <xf numFmtId="0" fontId="17" fillId="14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44" fontId="4" fillId="0" borderId="32" xfId="0" applyNumberFormat="1" applyFont="1" applyBorder="1"/>
    <xf numFmtId="0" fontId="10" fillId="12" borderId="18" xfId="0" applyFont="1" applyFill="1" applyBorder="1"/>
    <xf numFmtId="0" fontId="10" fillId="12" borderId="49" xfId="0" applyFont="1" applyFill="1" applyBorder="1"/>
    <xf numFmtId="0" fontId="10" fillId="13" borderId="50" xfId="0" applyFont="1" applyFill="1" applyBorder="1" applyAlignment="1">
      <alignment horizontal="center"/>
    </xf>
    <xf numFmtId="0" fontId="10" fillId="12" borderId="20" xfId="0" applyFont="1" applyFill="1" applyBorder="1"/>
    <xf numFmtId="0" fontId="10" fillId="12" borderId="0" xfId="0" applyFont="1" applyFill="1"/>
    <xf numFmtId="0" fontId="10" fillId="13" borderId="59" xfId="0" applyFont="1" applyFill="1" applyBorder="1" applyAlignment="1">
      <alignment horizontal="center"/>
    </xf>
    <xf numFmtId="0" fontId="10" fillId="12" borderId="26" xfId="0" applyFont="1" applyFill="1" applyBorder="1"/>
    <xf numFmtId="0" fontId="10" fillId="12" borderId="34" xfId="0" applyFont="1" applyFill="1" applyBorder="1"/>
    <xf numFmtId="165" fontId="10" fillId="13" borderId="58" xfId="1" applyFont="1" applyFill="1" applyBorder="1" applyAlignment="1">
      <alignment horizontal="center"/>
    </xf>
    <xf numFmtId="165" fontId="10" fillId="13" borderId="59" xfId="1" applyFont="1" applyFill="1" applyBorder="1" applyAlignment="1">
      <alignment horizontal="center"/>
    </xf>
    <xf numFmtId="165" fontId="10" fillId="13" borderId="50" xfId="1" applyFont="1" applyFill="1" applyBorder="1" applyAlignment="1">
      <alignment horizontal="center"/>
    </xf>
    <xf numFmtId="0" fontId="8" fillId="12" borderId="49" xfId="0" applyFont="1" applyFill="1" applyBorder="1"/>
    <xf numFmtId="0" fontId="8" fillId="12" borderId="34" xfId="0" applyFont="1" applyFill="1" applyBorder="1"/>
    <xf numFmtId="165" fontId="11" fillId="12" borderId="34" xfId="1" applyFont="1" applyFill="1" applyBorder="1"/>
    <xf numFmtId="0" fontId="3" fillId="0" borderId="30" xfId="0" applyFont="1" applyBorder="1"/>
    <xf numFmtId="0" fontId="29" fillId="3" borderId="11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0" fontId="17" fillId="0" borderId="64" xfId="3" applyNumberFormat="1" applyFont="1" applyBorder="1"/>
    <xf numFmtId="165" fontId="8" fillId="2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/>
    <xf numFmtId="165" fontId="8" fillId="2" borderId="44" xfId="1" applyFont="1" applyFill="1" applyBorder="1"/>
    <xf numFmtId="10" fontId="17" fillId="0" borderId="58" xfId="3" applyNumberFormat="1" applyFont="1" applyFill="1" applyBorder="1"/>
    <xf numFmtId="0" fontId="23" fillId="14" borderId="30" xfId="0" applyFont="1" applyFill="1" applyBorder="1" applyAlignment="1">
      <alignment horizontal="center"/>
    </xf>
    <xf numFmtId="0" fontId="18" fillId="7" borderId="30" xfId="0" applyFont="1" applyFill="1" applyBorder="1"/>
    <xf numFmtId="0" fontId="34" fillId="14" borderId="13" xfId="0" applyFont="1" applyFill="1" applyBorder="1" applyAlignment="1">
      <alignment horizontal="center"/>
    </xf>
    <xf numFmtId="0" fontId="34" fillId="14" borderId="16" xfId="0" applyFont="1" applyFill="1" applyBorder="1" applyAlignment="1">
      <alignment horizontal="center"/>
    </xf>
    <xf numFmtId="0" fontId="34" fillId="14" borderId="17" xfId="0" applyFont="1" applyFill="1" applyBorder="1" applyAlignment="1">
      <alignment horizontal="center"/>
    </xf>
    <xf numFmtId="0" fontId="22" fillId="9" borderId="13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2" fillId="9" borderId="14" xfId="0" applyFont="1" applyFill="1" applyBorder="1" applyAlignment="1">
      <alignment horizontal="center"/>
    </xf>
    <xf numFmtId="0" fontId="22" fillId="9" borderId="17" xfId="0" applyFont="1" applyFill="1" applyBorder="1" applyAlignment="1">
      <alignment horizontal="center"/>
    </xf>
    <xf numFmtId="165" fontId="15" fillId="0" borderId="5" xfId="5" applyFont="1" applyFill="1" applyBorder="1" applyProtection="1">
      <protection locked="0"/>
    </xf>
    <xf numFmtId="165" fontId="15" fillId="2" borderId="5" xfId="5" applyFont="1" applyFill="1" applyBorder="1" applyProtection="1">
      <protection locked="0"/>
    </xf>
    <xf numFmtId="165" fontId="15" fillId="2" borderId="19" xfId="5" applyFont="1" applyFill="1" applyBorder="1"/>
    <xf numFmtId="165" fontId="8" fillId="2" borderId="5" xfId="5" applyFont="1" applyFill="1" applyBorder="1" applyProtection="1">
      <protection locked="0"/>
    </xf>
    <xf numFmtId="165" fontId="8" fillId="2" borderId="18" xfId="5" applyFont="1" applyFill="1" applyBorder="1"/>
    <xf numFmtId="165" fontId="8" fillId="2" borderId="10" xfId="5" applyFont="1" applyFill="1" applyBorder="1"/>
    <xf numFmtId="165" fontId="8" fillId="0" borderId="37" xfId="5" applyFont="1" applyFill="1" applyBorder="1" applyProtection="1">
      <protection locked="0"/>
    </xf>
    <xf numFmtId="165" fontId="8" fillId="0" borderId="5" xfId="5" applyFont="1" applyFill="1" applyBorder="1" applyProtection="1">
      <protection locked="0"/>
    </xf>
    <xf numFmtId="165" fontId="8" fillId="2" borderId="37" xfId="5" applyFont="1" applyFill="1" applyBorder="1" applyProtection="1">
      <protection locked="0"/>
    </xf>
    <xf numFmtId="165" fontId="8" fillId="0" borderId="5" xfId="5" applyFont="1" applyBorder="1"/>
    <xf numFmtId="165" fontId="8" fillId="2" borderId="5" xfId="5" applyFont="1" applyFill="1" applyBorder="1"/>
    <xf numFmtId="1" fontId="8" fillId="2" borderId="5" xfId="5" applyNumberFormat="1" applyFont="1" applyFill="1" applyBorder="1" applyAlignment="1">
      <alignment horizontal="center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65" fontId="8" fillId="2" borderId="27" xfId="5" applyFont="1" applyFill="1" applyBorder="1"/>
    <xf numFmtId="0" fontId="8" fillId="2" borderId="24" xfId="0" applyFont="1" applyFill="1" applyBorder="1" applyAlignment="1">
      <alignment horizontal="center"/>
    </xf>
    <xf numFmtId="165" fontId="8" fillId="2" borderId="5" xfId="5" applyFont="1" applyFill="1" applyBorder="1" applyAlignment="1" applyProtection="1">
      <alignment horizontal="right"/>
      <protection locked="0"/>
    </xf>
    <xf numFmtId="165" fontId="10" fillId="0" borderId="0" xfId="1" applyFont="1" applyFill="1"/>
    <xf numFmtId="0" fontId="23" fillId="13" borderId="48" xfId="0" applyFont="1" applyFill="1" applyBorder="1"/>
    <xf numFmtId="0" fontId="34" fillId="13" borderId="13" xfId="0" applyFont="1" applyFill="1" applyBorder="1" applyAlignment="1">
      <alignment horizontal="center"/>
    </xf>
    <xf numFmtId="0" fontId="34" fillId="13" borderId="16" xfId="0" applyFont="1" applyFill="1" applyBorder="1" applyAlignment="1">
      <alignment horizontal="center"/>
    </xf>
    <xf numFmtId="0" fontId="34" fillId="13" borderId="17" xfId="0" applyFont="1" applyFill="1" applyBorder="1" applyAlignment="1">
      <alignment horizontal="center"/>
    </xf>
    <xf numFmtId="0" fontId="23" fillId="13" borderId="48" xfId="0" applyFont="1" applyFill="1" applyBorder="1" applyAlignment="1">
      <alignment horizontal="center"/>
    </xf>
    <xf numFmtId="0" fontId="19" fillId="7" borderId="45" xfId="0" applyFont="1" applyFill="1" applyBorder="1" applyAlignment="1">
      <alignment horizontal="center"/>
    </xf>
    <xf numFmtId="0" fontId="19" fillId="7" borderId="9" xfId="0" applyFont="1" applyFill="1" applyBorder="1" applyAlignment="1">
      <alignment horizontal="center"/>
    </xf>
    <xf numFmtId="16" fontId="17" fillId="0" borderId="9" xfId="0" applyNumberFormat="1" applyFont="1" applyBorder="1" applyAlignment="1">
      <alignment horizontal="center"/>
    </xf>
    <xf numFmtId="16" fontId="17" fillId="0" borderId="46" xfId="0" applyNumberFormat="1" applyFont="1" applyBorder="1" applyAlignment="1">
      <alignment horizontal="center"/>
    </xf>
    <xf numFmtId="164" fontId="22" fillId="0" borderId="53" xfId="2" applyFont="1" applyBorder="1" applyAlignment="1">
      <alignment horizontal="center"/>
    </xf>
    <xf numFmtId="164" fontId="22" fillId="0" borderId="6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44" fontId="1" fillId="10" borderId="52" xfId="0" applyNumberFormat="1" applyFont="1" applyFill="1" applyBorder="1" applyAlignment="1">
      <alignment horizontal="center"/>
    </xf>
    <xf numFmtId="44" fontId="1" fillId="10" borderId="45" xfId="0" applyNumberFormat="1" applyFont="1" applyFill="1" applyBorder="1" applyAlignment="1">
      <alignment horizontal="center"/>
    </xf>
    <xf numFmtId="44" fontId="1" fillId="10" borderId="46" xfId="0" applyNumberFormat="1" applyFont="1" applyFill="1" applyBorder="1" applyAlignment="1">
      <alignment horizontal="center"/>
    </xf>
    <xf numFmtId="165" fontId="10" fillId="0" borderId="0" xfId="0" applyNumberFormat="1" applyFont="1"/>
    <xf numFmtId="0" fontId="38" fillId="2" borderId="0" xfId="0" applyFont="1" applyFill="1"/>
    <xf numFmtId="0" fontId="8" fillId="12" borderId="0" xfId="0" applyFont="1" applyFill="1"/>
    <xf numFmtId="165" fontId="8" fillId="12" borderId="49" xfId="1" applyFont="1" applyFill="1" applyBorder="1"/>
    <xf numFmtId="165" fontId="8" fillId="12" borderId="0" xfId="1" applyFont="1" applyFill="1" applyBorder="1"/>
    <xf numFmtId="165" fontId="8" fillId="12" borderId="34" xfId="1" applyFont="1" applyFill="1" applyBorder="1"/>
    <xf numFmtId="165" fontId="8" fillId="12" borderId="0" xfId="0" applyNumberFormat="1" applyFont="1" applyFill="1"/>
    <xf numFmtId="165" fontId="8" fillId="12" borderId="49" xfId="1" applyFont="1" applyFill="1" applyBorder="1" applyAlignment="1">
      <alignment horizontal="center"/>
    </xf>
    <xf numFmtId="165" fontId="8" fillId="12" borderId="0" xfId="1" applyFont="1" applyFill="1" applyBorder="1" applyAlignment="1">
      <alignment horizontal="center"/>
    </xf>
    <xf numFmtId="165" fontId="11" fillId="12" borderId="49" xfId="1" applyFont="1" applyFill="1" applyBorder="1"/>
    <xf numFmtId="165" fontId="11" fillId="12" borderId="0" xfId="1" applyFont="1" applyFill="1" applyBorder="1"/>
    <xf numFmtId="165" fontId="8" fillId="0" borderId="0" xfId="1" applyFont="1" applyAlignment="1">
      <alignment horizontal="center"/>
    </xf>
    <xf numFmtId="0" fontId="38" fillId="0" borderId="0" xfId="0" applyFont="1"/>
    <xf numFmtId="165" fontId="40" fillId="2" borderId="18" xfId="1" applyFont="1" applyFill="1" applyBorder="1"/>
    <xf numFmtId="165" fontId="40" fillId="2" borderId="10" xfId="1" applyFont="1" applyFill="1" applyBorder="1"/>
    <xf numFmtId="165" fontId="40" fillId="0" borderId="37" xfId="1" applyFont="1" applyFill="1" applyBorder="1" applyProtection="1">
      <protection locked="0"/>
    </xf>
    <xf numFmtId="165" fontId="40" fillId="0" borderId="5" xfId="1" applyFont="1" applyFill="1" applyBorder="1" applyProtection="1">
      <protection locked="0"/>
    </xf>
    <xf numFmtId="165" fontId="8" fillId="2" borderId="44" xfId="5" applyFont="1" applyFill="1" applyBorder="1"/>
    <xf numFmtId="165" fontId="8" fillId="3" borderId="0" xfId="1" applyFont="1" applyFill="1" applyBorder="1"/>
    <xf numFmtId="0" fontId="10" fillId="9" borderId="61" xfId="0" applyFont="1" applyFill="1" applyBorder="1"/>
    <xf numFmtId="0" fontId="10" fillId="9" borderId="62" xfId="0" applyFont="1" applyFill="1" applyBorder="1"/>
    <xf numFmtId="165" fontId="10" fillId="9" borderId="44" xfId="1" applyFont="1" applyFill="1" applyBorder="1"/>
    <xf numFmtId="0" fontId="10" fillId="9" borderId="22" xfId="0" applyFont="1" applyFill="1" applyBorder="1"/>
    <xf numFmtId="0" fontId="10" fillId="9" borderId="0" xfId="0" applyFont="1" applyFill="1"/>
    <xf numFmtId="165" fontId="10" fillId="9" borderId="1" xfId="1" applyFont="1" applyFill="1" applyBorder="1"/>
    <xf numFmtId="0" fontId="10" fillId="9" borderId="31" xfId="0" applyFont="1" applyFill="1" applyBorder="1"/>
    <xf numFmtId="0" fontId="10" fillId="9" borderId="6" xfId="0" applyFont="1" applyFill="1" applyBorder="1"/>
    <xf numFmtId="165" fontId="10" fillId="9" borderId="29" xfId="1" applyFont="1" applyFill="1" applyBorder="1"/>
    <xf numFmtId="0" fontId="8" fillId="12" borderId="18" xfId="0" applyFont="1" applyFill="1" applyBorder="1"/>
    <xf numFmtId="165" fontId="10" fillId="9" borderId="44" xfId="1" applyFont="1" applyFill="1" applyBorder="1" applyAlignment="1">
      <alignment horizontal="right"/>
    </xf>
    <xf numFmtId="0" fontId="30" fillId="9" borderId="31" xfId="0" applyFont="1" applyFill="1" applyBorder="1"/>
    <xf numFmtId="0" fontId="30" fillId="9" borderId="6" xfId="0" applyFont="1" applyFill="1" applyBorder="1"/>
    <xf numFmtId="165" fontId="30" fillId="9" borderId="29" xfId="1" applyFont="1" applyFill="1" applyBorder="1"/>
    <xf numFmtId="0" fontId="10" fillId="12" borderId="0" xfId="0" applyFont="1" applyFill="1" applyAlignment="1">
      <alignment horizontal="left"/>
    </xf>
    <xf numFmtId="165" fontId="10" fillId="12" borderId="0" xfId="1" applyFont="1" applyFill="1" applyAlignment="1">
      <alignment horizontal="center" vertical="center"/>
    </xf>
    <xf numFmtId="165" fontId="30" fillId="12" borderId="0" xfId="1" applyFont="1" applyFill="1" applyAlignment="1">
      <alignment horizontal="center" vertical="center"/>
    </xf>
    <xf numFmtId="165" fontId="38" fillId="12" borderId="0" xfId="1" applyFont="1" applyFill="1" applyAlignment="1">
      <alignment horizontal="center" vertical="center"/>
    </xf>
    <xf numFmtId="0" fontId="10" fillId="12" borderId="0" xfId="0" applyFont="1" applyFill="1" applyAlignment="1">
      <alignment horizontal="right"/>
    </xf>
    <xf numFmtId="0" fontId="42" fillId="0" borderId="0" xfId="0" applyFont="1"/>
    <xf numFmtId="165" fontId="10" fillId="12" borderId="0" xfId="1" applyFont="1" applyFill="1" applyAlignment="1">
      <alignment horizontal="right"/>
    </xf>
    <xf numFmtId="44" fontId="17" fillId="8" borderId="32" xfId="0" applyNumberFormat="1" applyFont="1" applyFill="1" applyBorder="1"/>
    <xf numFmtId="165" fontId="8" fillId="2" borderId="4" xfId="1" applyFont="1" applyFill="1" applyBorder="1" applyAlignment="1">
      <alignment horizontal="center"/>
    </xf>
    <xf numFmtId="165" fontId="11" fillId="12" borderId="0" xfId="1" applyFont="1" applyFill="1" applyAlignment="1">
      <alignment horizontal="center" vertical="center"/>
    </xf>
    <xf numFmtId="165" fontId="8" fillId="6" borderId="5" xfId="1" applyFont="1" applyFill="1" applyBorder="1" applyAlignment="1">
      <alignment horizontal="center"/>
    </xf>
    <xf numFmtId="165" fontId="8" fillId="2" borderId="5" xfId="1" applyFont="1" applyFill="1" applyBorder="1" applyAlignment="1">
      <alignment horizontal="center"/>
    </xf>
    <xf numFmtId="165" fontId="8" fillId="2" borderId="3" xfId="1" applyFont="1" applyFill="1" applyBorder="1" applyAlignment="1">
      <alignment horizontal="center"/>
    </xf>
    <xf numFmtId="165" fontId="8" fillId="7" borderId="5" xfId="1" applyFont="1" applyFill="1" applyBorder="1" applyAlignment="1">
      <alignment horizontal="center"/>
    </xf>
    <xf numFmtId="165" fontId="8" fillId="8" borderId="31" xfId="1" applyFont="1" applyFill="1" applyBorder="1" applyAlignment="1">
      <alignment horizontal="center"/>
    </xf>
    <xf numFmtId="165" fontId="32" fillId="8" borderId="53" xfId="1" applyFont="1" applyFill="1" applyBorder="1" applyAlignment="1">
      <alignment horizontal="center"/>
    </xf>
    <xf numFmtId="165" fontId="32" fillId="8" borderId="56" xfId="1" applyFont="1" applyFill="1" applyBorder="1" applyAlignment="1">
      <alignment horizontal="center"/>
    </xf>
    <xf numFmtId="165" fontId="32" fillId="8" borderId="57" xfId="1" applyFont="1" applyFill="1" applyBorder="1" applyAlignment="1">
      <alignment horizontal="center"/>
    </xf>
    <xf numFmtId="165" fontId="8" fillId="4" borderId="27" xfId="1" applyFont="1" applyFill="1" applyBorder="1" applyAlignment="1">
      <alignment horizontal="center"/>
    </xf>
    <xf numFmtId="165" fontId="8" fillId="2" borderId="27" xfId="1" applyFont="1" applyFill="1" applyBorder="1" applyAlignment="1">
      <alignment horizontal="center"/>
    </xf>
    <xf numFmtId="165" fontId="8" fillId="2" borderId="0" xfId="1" applyFont="1" applyFill="1" applyAlignment="1">
      <alignment horizontal="center"/>
    </xf>
    <xf numFmtId="165" fontId="38" fillId="0" borderId="0" xfId="1" applyFont="1" applyAlignment="1">
      <alignment horizontal="center"/>
    </xf>
    <xf numFmtId="165" fontId="11" fillId="0" borderId="0" xfId="1" applyFont="1" applyAlignment="1">
      <alignment horizontal="center"/>
    </xf>
    <xf numFmtId="165" fontId="10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 vertical="center"/>
    </xf>
    <xf numFmtId="165" fontId="38" fillId="12" borderId="0" xfId="1" applyFont="1" applyFill="1" applyAlignment="1">
      <alignment horizontal="right" vertical="center"/>
    </xf>
    <xf numFmtId="165" fontId="11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/>
    </xf>
    <xf numFmtId="165" fontId="8" fillId="12" borderId="0" xfId="1" applyFont="1" applyFill="1"/>
    <xf numFmtId="165" fontId="8" fillId="12" borderId="0" xfId="1" applyFont="1" applyFill="1" applyAlignment="1">
      <alignment horizontal="center" vertical="center"/>
    </xf>
    <xf numFmtId="0" fontId="8" fillId="12" borderId="0" xfId="0" applyFont="1" applyFill="1" applyAlignment="1">
      <alignment horizontal="center"/>
    </xf>
    <xf numFmtId="165" fontId="8" fillId="12" borderId="0" xfId="1" applyFont="1" applyFill="1" applyAlignment="1">
      <alignment horizontal="right"/>
    </xf>
    <xf numFmtId="165" fontId="10" fillId="12" borderId="0" xfId="1" applyFont="1" applyFill="1" applyAlignment="1">
      <alignment horizontal="center"/>
    </xf>
    <xf numFmtId="165" fontId="30" fillId="12" borderId="0" xfId="1" applyFont="1" applyFill="1" applyAlignment="1">
      <alignment horizontal="center"/>
    </xf>
    <xf numFmtId="0" fontId="30" fillId="12" borderId="0" xfId="0" applyFont="1" applyFill="1" applyAlignment="1">
      <alignment horizontal="right"/>
    </xf>
    <xf numFmtId="165" fontId="30" fillId="12" borderId="0" xfId="0" applyNumberFormat="1" applyFont="1" applyFill="1" applyAlignment="1">
      <alignment horizontal="right"/>
    </xf>
    <xf numFmtId="165" fontId="10" fillId="9" borderId="24" xfId="1" applyFont="1" applyFill="1" applyBorder="1"/>
    <xf numFmtId="165" fontId="38" fillId="12" borderId="49" xfId="1" applyFont="1" applyFill="1" applyBorder="1"/>
    <xf numFmtId="165" fontId="38" fillId="12" borderId="0" xfId="1" applyFont="1" applyFill="1" applyBorder="1"/>
    <xf numFmtId="165" fontId="38" fillId="12" borderId="34" xfId="1" applyFont="1" applyFill="1" applyBorder="1"/>
    <xf numFmtId="166" fontId="30" fillId="0" borderId="0" xfId="0" applyNumberFormat="1" applyFont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" fontId="12" fillId="5" borderId="31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165" fontId="27" fillId="11" borderId="2" xfId="1" applyFont="1" applyFill="1" applyBorder="1" applyAlignment="1" applyProtection="1">
      <alignment horizontal="center"/>
    </xf>
    <xf numFmtId="165" fontId="27" fillId="11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40" fillId="0" borderId="2" xfId="1" applyFont="1" applyFill="1" applyBorder="1" applyAlignment="1" applyProtection="1">
      <alignment horizontal="center"/>
      <protection locked="0"/>
    </xf>
    <xf numFmtId="165" fontId="40" fillId="0" borderId="4" xfId="1" applyFont="1" applyFill="1" applyBorder="1" applyAlignment="1" applyProtection="1">
      <alignment horizontal="center"/>
      <protection locked="0"/>
    </xf>
    <xf numFmtId="165" fontId="40" fillId="2" borderId="35" xfId="1" applyFont="1" applyFill="1" applyBorder="1" applyAlignment="1">
      <alignment horizontal="center"/>
    </xf>
    <xf numFmtId="165" fontId="40" fillId="2" borderId="36" xfId="1" applyFont="1" applyFill="1" applyBorder="1" applyAlignment="1">
      <alignment horizontal="center"/>
    </xf>
    <xf numFmtId="165" fontId="8" fillId="2" borderId="35" xfId="5" applyFont="1" applyFill="1" applyBorder="1" applyAlignment="1">
      <alignment horizontal="center"/>
    </xf>
    <xf numFmtId="165" fontId="8" fillId="2" borderId="36" xfId="5" applyFont="1" applyFill="1" applyBorder="1" applyAlignment="1">
      <alignment horizontal="center"/>
    </xf>
    <xf numFmtId="165" fontId="8" fillId="0" borderId="2" xfId="5" applyFont="1" applyFill="1" applyBorder="1" applyAlignment="1" applyProtection="1">
      <alignment horizontal="center"/>
      <protection locked="0"/>
    </xf>
    <xf numFmtId="165" fontId="8" fillId="0" borderId="4" xfId="5" applyFont="1" applyFill="1" applyBorder="1" applyAlignment="1" applyProtection="1">
      <alignment horizontal="center"/>
      <protection locked="0"/>
    </xf>
    <xf numFmtId="0" fontId="8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168" fontId="35" fillId="7" borderId="45" xfId="0" applyNumberFormat="1" applyFont="1" applyFill="1" applyBorder="1" applyAlignment="1">
      <alignment horizontal="center"/>
    </xf>
    <xf numFmtId="168" fontId="35" fillId="7" borderId="46" xfId="0" applyNumberFormat="1" applyFont="1" applyFill="1" applyBorder="1" applyAlignment="1">
      <alignment horizontal="center"/>
    </xf>
    <xf numFmtId="168" fontId="35" fillId="7" borderId="47" xfId="0" applyNumberFormat="1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0" fontId="25" fillId="7" borderId="47" xfId="0" applyFont="1" applyFill="1" applyBorder="1" applyAlignment="1">
      <alignment horizontal="center"/>
    </xf>
    <xf numFmtId="0" fontId="35" fillId="7" borderId="45" xfId="0" applyFont="1" applyFill="1" applyBorder="1" applyAlignment="1">
      <alignment horizontal="center"/>
    </xf>
    <xf numFmtId="0" fontId="35" fillId="7" borderId="46" xfId="0" applyFont="1" applyFill="1" applyBorder="1" applyAlignment="1">
      <alignment horizontal="center"/>
    </xf>
    <xf numFmtId="0" fontId="35" fillId="7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tabSelected="1" topLeftCell="A8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09" bestFit="1" customWidth="1"/>
    <col min="18" max="18" width="10.453125" style="309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341" t="s">
        <v>4</v>
      </c>
      <c r="R3" s="341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100">
        <f>B13</f>
        <v>0</v>
      </c>
      <c r="R4" s="342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42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42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100">
        <f>H13</f>
        <v>0</v>
      </c>
      <c r="R7" s="342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100">
        <f>I13</f>
        <v>0</v>
      </c>
      <c r="R8" s="342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100">
        <f>K13</f>
        <v>0</v>
      </c>
      <c r="R9" s="342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43"/>
      <c r="R10" s="339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44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43"/>
      <c r="R12" s="339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345">
        <f>-L23</f>
        <v>0</v>
      </c>
      <c r="R13" s="346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347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347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347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347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347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347">
        <f>-M85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348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42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349">
        <f>+-K35</f>
        <v>0</v>
      </c>
      <c r="R22" s="350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42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7"/>
      <c r="F24" s="398"/>
      <c r="G24" s="399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42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42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42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42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42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42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39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351"/>
      <c r="R32" s="351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4"/>
      <c r="O34" s="395"/>
      <c r="P34" s="395"/>
      <c r="Q34" s="395"/>
      <c r="R34" s="396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7"/>
      <c r="F38" s="398"/>
      <c r="G38" s="399"/>
      <c r="H38" s="55"/>
      <c r="I38" s="30"/>
      <c r="J38" s="43" t="s">
        <v>46</v>
      </c>
      <c r="K38" s="52"/>
      <c r="L38" s="91">
        <f t="shared" si="3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C29+C33+C34+C35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351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351"/>
      <c r="R40" s="351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3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3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351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351"/>
      <c r="R48" s="351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351"/>
      <c r="R49" s="351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351"/>
      <c r="R50" s="351"/>
      <c r="S50" s="58"/>
    </row>
    <row r="51" spans="1:19" ht="13.5" customHeight="1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S54" s="69"/>
    </row>
    <row r="55" spans="1:19" ht="13.5" customHeight="1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40"/>
      <c r="G56" s="332"/>
      <c r="H56" s="333"/>
      <c r="J56" s="231" t="s">
        <v>130</v>
      </c>
      <c r="K56" s="232" t="s">
        <v>101</v>
      </c>
      <c r="L56" s="301"/>
      <c r="M56" s="301"/>
      <c r="N56" s="233"/>
      <c r="S56" s="69"/>
    </row>
    <row r="57" spans="1:19" ht="13.5" customHeight="1" x14ac:dyDescent="0.3">
      <c r="E57" s="235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S57" s="69"/>
    </row>
    <row r="58" spans="1:19" ht="13.5" customHeight="1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</row>
    <row r="60" spans="1:19" ht="13.5" customHeight="1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</row>
    <row r="61" spans="1:19" ht="13.5" customHeight="1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</row>
    <row r="63" spans="1:19" ht="13.5" customHeight="1" x14ac:dyDescent="0.3"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</row>
    <row r="64" spans="1:19" ht="13.5" customHeight="1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</row>
    <row r="66" spans="2:19" ht="13.5" customHeight="1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</row>
    <row r="67" spans="2:19" ht="13.5" customHeight="1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</row>
    <row r="69" spans="2:19" ht="13.5" customHeight="1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</row>
    <row r="70" spans="2:19" ht="13.5" customHeight="1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2:19" ht="13.5" customHeight="1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S71" s="57" t="s">
        <v>37</v>
      </c>
    </row>
    <row r="72" spans="2:19" ht="13.5" customHeight="1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</row>
    <row r="73" spans="2:19" ht="13.5" customHeight="1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</row>
    <row r="75" spans="2:19" ht="13.5" customHeight="1" x14ac:dyDescent="0.3">
      <c r="B75" s="71"/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</row>
    <row r="76" spans="2:19" ht="13.5" customHeight="1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</row>
    <row r="78" spans="2:19" ht="13.5" customHeight="1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</row>
    <row r="79" spans="2:19" ht="13.5" customHeight="1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</row>
    <row r="81" spans="5:21" ht="13.5" customHeight="1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</row>
    <row r="82" spans="5:21" ht="13.5" customHeight="1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</row>
    <row r="84" spans="5:21" ht="13.5" customHeight="1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</row>
    <row r="85" spans="5:21" ht="13.5" customHeight="1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</row>
    <row r="87" spans="5:21" ht="13.5" customHeight="1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</row>
    <row r="88" spans="5:21" ht="13.5" customHeight="1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</row>
    <row r="90" spans="5:21" ht="13.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</row>
    <row r="91" spans="5:21" ht="13.5" customHeight="1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</row>
    <row r="93" spans="5:21" ht="13.5" customHeight="1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</row>
    <row r="94" spans="5:21" ht="13.5" customHeight="1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U95" s="298"/>
    </row>
    <row r="96" spans="5:21" ht="13.5" customHeight="1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R98" s="309">
        <f>SUM(R71:R97)</f>
        <v>0</v>
      </c>
    </row>
    <row r="99" spans="5:18" ht="13.5" customHeight="1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R101" s="353">
        <f>SUM(Q99:R99)</f>
        <v>0</v>
      </c>
    </row>
    <row r="102" spans="5:18" ht="13.5" customHeight="1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4">SUM(L102)</f>
        <v>0</v>
      </c>
      <c r="N102" s="240"/>
      <c r="P102" s="282"/>
    </row>
    <row r="103" spans="5:18" ht="13.5" customHeight="1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4"/>
        <v>0</v>
      </c>
      <c r="N103" s="240"/>
      <c r="P103" s="282"/>
    </row>
    <row r="104" spans="5:18" ht="13.5" customHeight="1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4"/>
        <v>0</v>
      </c>
      <c r="N104" s="240"/>
      <c r="P104" s="282"/>
    </row>
    <row r="105" spans="5:18" ht="13.5" customHeight="1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4"/>
        <v>0</v>
      </c>
      <c r="N105" s="240"/>
      <c r="P105" s="282"/>
    </row>
    <row r="106" spans="5:18" ht="13.5" customHeight="1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4"/>
        <v>0</v>
      </c>
      <c r="N106" s="240"/>
    </row>
    <row r="107" spans="5:18" ht="13.5" customHeight="1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4"/>
        <v>0</v>
      </c>
      <c r="N107" s="240"/>
      <c r="P107" s="336"/>
      <c r="R107" s="352"/>
    </row>
    <row r="108" spans="5:18" ht="13.5" customHeight="1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</row>
    <row r="121" spans="5:16" ht="13.5" customHeight="1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</row>
    <row r="122" spans="5:16" ht="13.5" customHeight="1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</row>
    <row r="123" spans="5:16" ht="13.5" customHeight="1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D12:E12"/>
    <mergeCell ref="D11:E11"/>
    <mergeCell ref="D10:E10"/>
    <mergeCell ref="I10:J10"/>
    <mergeCell ref="I11:J11"/>
    <mergeCell ref="I12:J1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</mergeCells>
  <phoneticPr fontId="39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topLeftCell="A12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31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316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34"/>
      <c r="O35" s="434"/>
      <c r="P35" s="434"/>
      <c r="Q35" s="434"/>
      <c r="R35" s="434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C29+C33+C34+C35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3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>
        <f>SUM(R101:R103)</f>
        <v>0</v>
      </c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opLeftCell="A14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C29+C33+C34+C35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235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B64" s="71"/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13"/>
      <c r="C12" s="269"/>
      <c r="D12" s="425"/>
      <c r="E12" s="426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49"/>
      <c r="E36" s="376" t="s">
        <v>59</v>
      </c>
      <c r="F36" s="377"/>
      <c r="G36" s="377"/>
      <c r="H36" s="378"/>
      <c r="I36" s="30"/>
      <c r="J36" s="51" t="s">
        <v>40</v>
      </c>
      <c r="K36" s="78"/>
      <c r="L36" s="91">
        <f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D37" s="3"/>
      <c r="E37" s="391"/>
      <c r="F37" s="392"/>
      <c r="G37" s="393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E38" s="391"/>
      <c r="F38" s="392"/>
      <c r="G38" s="393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416"/>
      <c r="O38" s="416"/>
      <c r="P38" s="416"/>
      <c r="Q38" s="416"/>
      <c r="R38" s="416"/>
      <c r="S38" s="77"/>
    </row>
    <row r="39" spans="1:21" x14ac:dyDescent="0.3">
      <c r="A39" s="47" t="s">
        <v>41</v>
      </c>
      <c r="B39" s="97">
        <f>C29+C33+C34+C35</f>
        <v>0</v>
      </c>
      <c r="C39" s="2"/>
      <c r="D39" s="2"/>
      <c r="E39" s="391"/>
      <c r="F39" s="392"/>
      <c r="G39" s="393"/>
      <c r="H39" s="74"/>
      <c r="I39" s="30"/>
      <c r="J39" s="43" t="s">
        <v>46</v>
      </c>
      <c r="K39" s="52"/>
      <c r="L39" s="91">
        <f t="shared" si="4"/>
        <v>0</v>
      </c>
      <c r="M39" s="56"/>
      <c r="N39" s="416"/>
      <c r="O39" s="416"/>
      <c r="P39" s="416"/>
      <c r="Q39" s="416"/>
      <c r="R39" s="416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391"/>
      <c r="F40" s="392"/>
      <c r="G40" s="393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417" t="s">
        <v>62</v>
      </c>
      <c r="O42" s="417"/>
      <c r="P42" s="417"/>
      <c r="Q42" s="417"/>
      <c r="R42" s="417"/>
      <c r="S42" s="41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3"/>
      <c r="J44" s="60" t="s">
        <v>128</v>
      </c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416"/>
      <c r="O47" s="416"/>
      <c r="P47" s="416"/>
      <c r="Q47" s="416"/>
      <c r="R47" s="416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10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371">
        <f>+J52</f>
        <v>0</v>
      </c>
      <c r="F51" s="371"/>
      <c r="G51" s="371"/>
      <c r="H51" s="371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160</v>
      </c>
      <c r="F52" s="235"/>
      <c r="G52" s="235"/>
      <c r="H52" s="188"/>
      <c r="J52" s="371">
        <f>+J3</f>
        <v>0</v>
      </c>
      <c r="K52" s="371"/>
      <c r="L52" s="371"/>
      <c r="M52" s="371"/>
      <c r="S52" s="69"/>
    </row>
    <row r="53" spans="1:21" ht="13.5" thickBot="1" x14ac:dyDescent="0.35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196" t="s">
        <v>106</v>
      </c>
      <c r="K53" s="235"/>
      <c r="L53" s="235"/>
      <c r="M53" s="188"/>
      <c r="N53" s="197"/>
      <c r="Q53" s="309"/>
      <c r="R53" s="309"/>
      <c r="S53" s="69"/>
    </row>
    <row r="54" spans="1:21" x14ac:dyDescent="0.3">
      <c r="A54" s="70"/>
      <c r="E54" s="188"/>
      <c r="F54" s="189"/>
      <c r="G54" s="189"/>
      <c r="H54" s="189"/>
      <c r="J54" s="231" t="s">
        <v>129</v>
      </c>
      <c r="K54" s="232" t="s">
        <v>101</v>
      </c>
      <c r="L54" s="301"/>
      <c r="M54" s="301"/>
      <c r="N54" s="233"/>
      <c r="Q54" s="309"/>
      <c r="R54" s="309"/>
      <c r="S54" s="69"/>
    </row>
    <row r="55" spans="1:21" x14ac:dyDescent="0.3">
      <c r="E55" s="188"/>
      <c r="F55" s="332"/>
      <c r="G55" s="332"/>
      <c r="H55" s="333"/>
      <c r="J55" s="234" t="s">
        <v>129</v>
      </c>
      <c r="K55" s="235" t="s">
        <v>118</v>
      </c>
      <c r="L55" s="302"/>
      <c r="M55" s="302"/>
      <c r="N55" s="236"/>
      <c r="Q55" s="309"/>
      <c r="R55" s="309"/>
      <c r="S55" s="69"/>
    </row>
    <row r="56" spans="1:21" ht="13.5" thickBot="1" x14ac:dyDescent="0.35">
      <c r="A56" s="7"/>
      <c r="E56" s="188"/>
      <c r="F56" s="332"/>
      <c r="G56" s="332"/>
      <c r="H56" s="333"/>
      <c r="J56" s="237" t="s">
        <v>129</v>
      </c>
      <c r="K56" s="238" t="s">
        <v>102</v>
      </c>
      <c r="L56" s="303"/>
      <c r="M56" s="244">
        <f>SUM(L54:L56)</f>
        <v>0</v>
      </c>
      <c r="N56" s="239">
        <f>+M56*0.0185</f>
        <v>0</v>
      </c>
      <c r="Q56" s="309"/>
      <c r="R56" s="309"/>
      <c r="S56" s="69"/>
    </row>
    <row r="57" spans="1:21" x14ac:dyDescent="0.3">
      <c r="E57" s="188"/>
      <c r="F57" s="332"/>
      <c r="G57" s="332"/>
      <c r="H57" s="333"/>
      <c r="J57" s="231" t="s">
        <v>130</v>
      </c>
      <c r="K57" s="232" t="s">
        <v>101</v>
      </c>
      <c r="L57" s="301"/>
      <c r="M57" s="301"/>
      <c r="N57" s="233"/>
      <c r="Q57" s="309"/>
      <c r="R57" s="309"/>
      <c r="S57" s="69"/>
    </row>
    <row r="58" spans="1:21" x14ac:dyDescent="0.3">
      <c r="E58" s="188"/>
      <c r="F58" s="335"/>
      <c r="G58" s="337"/>
      <c r="H58" s="337"/>
      <c r="J58" s="234" t="s">
        <v>130</v>
      </c>
      <c r="K58" s="235" t="s">
        <v>118</v>
      </c>
      <c r="L58" s="302"/>
      <c r="M58" s="302"/>
      <c r="N58" s="240"/>
      <c r="Q58" s="309"/>
      <c r="R58" s="309"/>
      <c r="S58" s="69"/>
    </row>
    <row r="59" spans="1:21" ht="13.5" thickBot="1" x14ac:dyDescent="0.35">
      <c r="E59" s="188"/>
      <c r="F59" s="332"/>
      <c r="G59" s="332"/>
      <c r="H59" s="333"/>
      <c r="I59" s="7"/>
      <c r="J59" s="237" t="s">
        <v>130</v>
      </c>
      <c r="K59" s="238" t="s">
        <v>102</v>
      </c>
      <c r="L59" s="303"/>
      <c r="M59" s="244">
        <f>SUM(L57:L59)</f>
        <v>0</v>
      </c>
      <c r="N59" s="239">
        <f>+M59*0.0185</f>
        <v>0</v>
      </c>
      <c r="Q59" s="309"/>
      <c r="R59" s="309"/>
    </row>
    <row r="60" spans="1:21" x14ac:dyDescent="0.3">
      <c r="E60" s="188"/>
      <c r="F60" s="332"/>
      <c r="G60" s="332"/>
      <c r="H60" s="332"/>
      <c r="I60" s="7"/>
      <c r="J60" s="231" t="s">
        <v>131</v>
      </c>
      <c r="K60" s="232" t="s">
        <v>101</v>
      </c>
      <c r="L60" s="301"/>
      <c r="M60" s="301"/>
      <c r="N60" s="241"/>
      <c r="Q60" s="309"/>
      <c r="R60" s="309"/>
      <c r="S60" s="57" t="s">
        <v>37</v>
      </c>
    </row>
    <row r="61" spans="1:21" x14ac:dyDescent="0.3">
      <c r="E61" s="188"/>
      <c r="F61" s="332"/>
      <c r="G61" s="332"/>
      <c r="H61" s="333"/>
      <c r="I61" s="7"/>
      <c r="J61" s="234" t="s">
        <v>131</v>
      </c>
      <c r="K61" s="235" t="s">
        <v>118</v>
      </c>
      <c r="L61" s="302"/>
      <c r="M61" s="302"/>
      <c r="N61" s="240"/>
      <c r="Q61" s="309"/>
      <c r="R61" s="309"/>
    </row>
    <row r="62" spans="1:21" ht="13.5" thickBot="1" x14ac:dyDescent="0.35">
      <c r="B62" s="71"/>
      <c r="E62" s="188"/>
      <c r="F62" s="332"/>
      <c r="G62" s="332"/>
      <c r="H62" s="333"/>
      <c r="I62" s="7"/>
      <c r="J62" s="237" t="s">
        <v>131</v>
      </c>
      <c r="K62" s="238" t="s">
        <v>102</v>
      </c>
      <c r="L62" s="303"/>
      <c r="M62" s="244">
        <f>SUM(L60:L62)</f>
        <v>0</v>
      </c>
      <c r="N62" s="239">
        <f>+M62*0.0185</f>
        <v>0</v>
      </c>
      <c r="Q62" s="309"/>
      <c r="R62" s="309"/>
    </row>
    <row r="63" spans="1:21" x14ac:dyDescent="0.3">
      <c r="B63" s="71"/>
      <c r="E63" s="188"/>
      <c r="F63" s="333">
        <f>SUM(F54:F62)</f>
        <v>0</v>
      </c>
      <c r="G63" s="333">
        <f t="shared" ref="G63:H63" si="5">SUM(G54:G62)</f>
        <v>0</v>
      </c>
      <c r="H63" s="333">
        <f t="shared" si="5"/>
        <v>0</v>
      </c>
      <c r="I63" s="7"/>
      <c r="J63" s="231" t="s">
        <v>132</v>
      </c>
      <c r="K63" s="232" t="s">
        <v>101</v>
      </c>
      <c r="L63" s="301"/>
      <c r="M63" s="301"/>
      <c r="N63" s="241"/>
      <c r="Q63" s="309"/>
      <c r="R63" s="309"/>
    </row>
    <row r="64" spans="1:21" x14ac:dyDescent="0.3">
      <c r="E64" s="188"/>
      <c r="F64" s="332">
        <f>SUM(F63*1.98)</f>
        <v>0</v>
      </c>
      <c r="G64" s="332">
        <f t="shared" ref="G64:H64" si="6">SUM(G63*1.98)</f>
        <v>0</v>
      </c>
      <c r="H64" s="332">
        <f t="shared" si="6"/>
        <v>0</v>
      </c>
      <c r="I64" s="7"/>
      <c r="J64" s="234" t="s">
        <v>132</v>
      </c>
      <c r="K64" s="235" t="s">
        <v>118</v>
      </c>
      <c r="L64" s="302"/>
      <c r="M64" s="302"/>
      <c r="N64" s="240"/>
      <c r="Q64" s="309"/>
      <c r="R64" s="309"/>
    </row>
    <row r="65" spans="5:19" ht="13.5" thickBot="1" x14ac:dyDescent="0.35">
      <c r="E65" s="188"/>
      <c r="F65" s="332"/>
      <c r="G65" s="332"/>
      <c r="H65" s="332"/>
      <c r="I65" s="7"/>
      <c r="J65" s="237" t="s">
        <v>132</v>
      </c>
      <c r="K65" s="238" t="s">
        <v>102</v>
      </c>
      <c r="L65" s="303"/>
      <c r="M65" s="244">
        <f>SUM(L63:L65)</f>
        <v>0</v>
      </c>
      <c r="N65" s="239">
        <f>+M65*0.0185</f>
        <v>0</v>
      </c>
      <c r="Q65" s="309"/>
      <c r="R65" s="309"/>
    </row>
    <row r="66" spans="5:19" x14ac:dyDescent="0.3">
      <c r="E66" s="188"/>
      <c r="F66" s="332"/>
      <c r="G66" s="332"/>
      <c r="H66" s="332"/>
      <c r="I66" s="7"/>
      <c r="J66" s="231" t="s">
        <v>139</v>
      </c>
      <c r="K66" s="232" t="s">
        <v>101</v>
      </c>
      <c r="L66" s="301"/>
      <c r="M66" s="305"/>
      <c r="N66" s="241"/>
      <c r="Q66" s="309"/>
      <c r="R66" s="309"/>
    </row>
    <row r="67" spans="5:19" x14ac:dyDescent="0.3">
      <c r="E67" s="188"/>
      <c r="F67" s="332"/>
      <c r="G67" s="332"/>
      <c r="H67" s="333"/>
      <c r="I67" s="7"/>
      <c r="J67" s="234" t="s">
        <v>139</v>
      </c>
      <c r="K67" s="235" t="s">
        <v>118</v>
      </c>
      <c r="L67" s="302"/>
      <c r="M67" s="306"/>
      <c r="N67" s="240"/>
      <c r="Q67" s="309"/>
      <c r="R67" s="309"/>
    </row>
    <row r="68" spans="5:19" ht="13.5" thickBot="1" x14ac:dyDescent="0.35">
      <c r="E68" s="188"/>
      <c r="F68" s="332"/>
      <c r="G68" s="332"/>
      <c r="H68" s="332"/>
      <c r="I68" s="7"/>
      <c r="J68" s="237" t="s">
        <v>139</v>
      </c>
      <c r="K68" s="238" t="s">
        <v>102</v>
      </c>
      <c r="L68" s="303"/>
      <c r="M68" s="244">
        <f>SUM(L66:L68)</f>
        <v>0</v>
      </c>
      <c r="N68" s="239">
        <f>+M68*0.0185</f>
        <v>0</v>
      </c>
      <c r="Q68" s="309"/>
      <c r="R68" s="309"/>
    </row>
    <row r="69" spans="5:19" x14ac:dyDescent="0.3">
      <c r="E69" s="188"/>
      <c r="F69" s="332"/>
      <c r="G69" s="332"/>
      <c r="H69" s="332"/>
      <c r="I69" s="7"/>
      <c r="J69" s="231" t="s">
        <v>137</v>
      </c>
      <c r="K69" s="232" t="s">
        <v>101</v>
      </c>
      <c r="L69" s="301"/>
      <c r="M69" s="305"/>
      <c r="N69" s="241"/>
      <c r="Q69" s="309"/>
      <c r="R69" s="309"/>
      <c r="S69" s="57" t="s">
        <v>31</v>
      </c>
    </row>
    <row r="70" spans="5:19" x14ac:dyDescent="0.3">
      <c r="E70" s="188"/>
      <c r="F70" s="332"/>
      <c r="G70" s="332"/>
      <c r="H70" s="332"/>
      <c r="I70" s="7"/>
      <c r="J70" s="234" t="s">
        <v>137</v>
      </c>
      <c r="K70" s="235" t="s">
        <v>118</v>
      </c>
      <c r="L70" s="302"/>
      <c r="M70" s="306"/>
      <c r="N70" s="240"/>
      <c r="Q70" s="309"/>
      <c r="R70" s="309"/>
    </row>
    <row r="71" spans="5:19" ht="13.5" thickBot="1" x14ac:dyDescent="0.35">
      <c r="E71" s="188"/>
      <c r="F71" s="333">
        <f>SUM(F66:F70)</f>
        <v>0</v>
      </c>
      <c r="G71" s="333">
        <f t="shared" ref="G71:H71" si="7">SUM(G66:G70)</f>
        <v>0</v>
      </c>
      <c r="H71" s="333">
        <f t="shared" si="7"/>
        <v>0</v>
      </c>
      <c r="I71" s="7"/>
      <c r="J71" s="237" t="s">
        <v>137</v>
      </c>
      <c r="K71" s="238" t="s">
        <v>102</v>
      </c>
      <c r="L71" s="303"/>
      <c r="M71" s="244">
        <f>SUM(L69:L71)</f>
        <v>0</v>
      </c>
      <c r="N71" s="239">
        <f>+M71*0.0185</f>
        <v>0</v>
      </c>
      <c r="Q71" s="309" t="s">
        <v>141</v>
      </c>
      <c r="R71" s="309" t="s">
        <v>29</v>
      </c>
    </row>
    <row r="72" spans="5:19" x14ac:dyDescent="0.3">
      <c r="E72" s="188"/>
      <c r="F72" s="332"/>
      <c r="G72" s="333"/>
      <c r="H72" s="333"/>
      <c r="I72" s="7"/>
      <c r="J72" s="231" t="s">
        <v>148</v>
      </c>
      <c r="K72" s="232" t="s">
        <v>101</v>
      </c>
      <c r="L72" s="301"/>
      <c r="M72" s="301"/>
      <c r="N72" s="241"/>
      <c r="Q72" s="309">
        <v>193.61</v>
      </c>
      <c r="R72" s="309">
        <v>998</v>
      </c>
    </row>
    <row r="73" spans="5:19" x14ac:dyDescent="0.3">
      <c r="E73" s="188"/>
      <c r="F73" s="332">
        <f>SUM(F64:F69)</f>
        <v>0</v>
      </c>
      <c r="G73" s="332">
        <f t="shared" ref="G73:H73" si="8">SUM(G64:G69)</f>
        <v>0</v>
      </c>
      <c r="H73" s="332">
        <f t="shared" si="8"/>
        <v>0</v>
      </c>
      <c r="I73" s="7"/>
      <c r="J73" s="234" t="s">
        <v>148</v>
      </c>
      <c r="K73" s="235" t="s">
        <v>118</v>
      </c>
      <c r="L73" s="302"/>
      <c r="M73" s="302"/>
      <c r="N73" s="240"/>
      <c r="Q73" s="309">
        <v>40</v>
      </c>
      <c r="R73" s="309">
        <v>0</v>
      </c>
    </row>
    <row r="74" spans="5:19" ht="13.5" thickBot="1" x14ac:dyDescent="0.35">
      <c r="E74" s="188"/>
      <c r="F74" s="332"/>
      <c r="G74" s="332"/>
      <c r="H74" s="333"/>
      <c r="J74" s="237" t="s">
        <v>148</v>
      </c>
      <c r="K74" s="238" t="s">
        <v>102</v>
      </c>
      <c r="L74" s="303"/>
      <c r="M74" s="244">
        <f>SUM(L72:L74)</f>
        <v>0</v>
      </c>
      <c r="N74" s="239">
        <f>+M74*0.0185</f>
        <v>0</v>
      </c>
      <c r="Q74" s="309">
        <v>0</v>
      </c>
      <c r="R74" s="309">
        <v>184.06</v>
      </c>
    </row>
    <row r="75" spans="5:19" x14ac:dyDescent="0.3">
      <c r="E75" s="188"/>
      <c r="F75" s="332"/>
      <c r="G75" s="332"/>
      <c r="H75" s="333">
        <f>SUM(F73:H73)</f>
        <v>0</v>
      </c>
      <c r="J75" s="231" t="s">
        <v>152</v>
      </c>
      <c r="K75" s="232" t="s">
        <v>101</v>
      </c>
      <c r="L75" s="301"/>
      <c r="M75" s="301"/>
      <c r="N75" s="241"/>
      <c r="Q75" s="309">
        <v>555.29999999999995</v>
      </c>
      <c r="R75" s="309">
        <v>200.33</v>
      </c>
    </row>
    <row r="76" spans="5:19" x14ac:dyDescent="0.3">
      <c r="E76" s="188"/>
      <c r="F76" s="333"/>
      <c r="G76" s="333"/>
      <c r="H76" s="333"/>
      <c r="J76" s="234" t="s">
        <v>152</v>
      </c>
      <c r="K76" s="235" t="s">
        <v>118</v>
      </c>
      <c r="L76" s="302"/>
      <c r="M76" s="302"/>
      <c r="N76" s="240"/>
      <c r="Q76" s="309">
        <v>2708.9</v>
      </c>
      <c r="R76" s="309">
        <v>1355.9</v>
      </c>
    </row>
    <row r="77" spans="5:19" ht="13.5" thickBot="1" x14ac:dyDescent="0.35">
      <c r="E77" s="188"/>
      <c r="F77" s="332"/>
      <c r="G77" s="332"/>
      <c r="H77" s="332"/>
      <c r="J77" s="237" t="s">
        <v>152</v>
      </c>
      <c r="K77" s="238" t="s">
        <v>102</v>
      </c>
      <c r="L77" s="303"/>
      <c r="M77" s="244">
        <f>SUM(L75:L77)</f>
        <v>0</v>
      </c>
      <c r="N77" s="239">
        <f>+M77*0.0185</f>
        <v>0</v>
      </c>
      <c r="Q77" s="309">
        <v>190</v>
      </c>
      <c r="R77" s="309">
        <v>375.97</v>
      </c>
    </row>
    <row r="78" spans="5:19" x14ac:dyDescent="0.3">
      <c r="E78" s="188"/>
      <c r="F78" s="332"/>
      <c r="G78" s="332"/>
      <c r="H78" s="334"/>
      <c r="J78" s="231" t="s">
        <v>157</v>
      </c>
      <c r="K78" s="232" t="s">
        <v>101</v>
      </c>
      <c r="L78" s="301"/>
      <c r="M78" s="305"/>
      <c r="N78" s="241"/>
      <c r="Q78" s="309">
        <v>1695.7</v>
      </c>
      <c r="R78" s="309">
        <v>1028.04</v>
      </c>
    </row>
    <row r="79" spans="5:19" x14ac:dyDescent="0.3">
      <c r="E79" s="188"/>
      <c r="F79" s="332"/>
      <c r="G79" s="332"/>
      <c r="H79" s="333"/>
      <c r="J79" s="234" t="s">
        <v>157</v>
      </c>
      <c r="K79" s="235" t="s">
        <v>118</v>
      </c>
      <c r="L79" s="302"/>
      <c r="M79" s="306"/>
      <c r="N79" s="240"/>
      <c r="Q79" s="309"/>
      <c r="R79" s="309"/>
    </row>
    <row r="80" spans="5:19" ht="13.5" thickBot="1" x14ac:dyDescent="0.35">
      <c r="E80" s="188"/>
      <c r="F80" s="332"/>
      <c r="G80" s="332"/>
      <c r="H80" s="334"/>
      <c r="J80" s="237" t="s">
        <v>157</v>
      </c>
      <c r="K80" s="238" t="s">
        <v>102</v>
      </c>
      <c r="L80" s="303"/>
      <c r="M80" s="244">
        <f>SUM(L78:L80)</f>
        <v>0</v>
      </c>
      <c r="N80" s="239">
        <f>+M80*0.0185</f>
        <v>0</v>
      </c>
      <c r="Q80" s="309"/>
      <c r="R80" s="309"/>
    </row>
    <row r="81" spans="5:18" x14ac:dyDescent="0.3">
      <c r="E81" s="188"/>
      <c r="F81" s="332"/>
      <c r="G81" s="332"/>
      <c r="H81" s="334"/>
      <c r="J81" s="231" t="s">
        <v>156</v>
      </c>
      <c r="K81" s="232" t="s">
        <v>101</v>
      </c>
      <c r="L81" s="301"/>
      <c r="M81" s="305"/>
      <c r="N81" s="241"/>
      <c r="Q81" s="309"/>
      <c r="R81" s="309"/>
    </row>
    <row r="82" spans="5:18" x14ac:dyDescent="0.3">
      <c r="E82" s="188"/>
      <c r="F82" s="333"/>
      <c r="G82" s="333"/>
      <c r="H82" s="333"/>
      <c r="J82" s="234" t="s">
        <v>156</v>
      </c>
      <c r="K82" s="235" t="s">
        <v>118</v>
      </c>
      <c r="L82" s="302"/>
      <c r="M82" s="306"/>
      <c r="N82" s="240"/>
      <c r="Q82" s="309"/>
      <c r="R82" s="309"/>
    </row>
    <row r="83" spans="5:18" ht="13.5" thickBot="1" x14ac:dyDescent="0.35">
      <c r="E83" s="188"/>
      <c r="F83" s="332"/>
      <c r="G83" s="333"/>
      <c r="H83" s="340"/>
      <c r="J83" s="237" t="s">
        <v>156</v>
      </c>
      <c r="K83" s="238" t="s">
        <v>102</v>
      </c>
      <c r="L83" s="303"/>
      <c r="M83" s="244">
        <f>SUM(L81:L83)</f>
        <v>0</v>
      </c>
      <c r="N83" s="239">
        <f>+M83*0.0185</f>
        <v>0</v>
      </c>
      <c r="Q83" s="309"/>
      <c r="R83" s="309"/>
    </row>
    <row r="84" spans="5:18" x14ac:dyDescent="0.3">
      <c r="E84" s="188"/>
      <c r="F84" s="332"/>
      <c r="G84" s="332"/>
      <c r="H84" s="333"/>
      <c r="J84" s="231" t="s">
        <v>150</v>
      </c>
      <c r="K84" s="232" t="s">
        <v>101</v>
      </c>
      <c r="L84" s="301"/>
      <c r="M84" s="301"/>
      <c r="N84" s="241"/>
      <c r="Q84" s="309"/>
      <c r="R84" s="309"/>
    </row>
    <row r="85" spans="5:18" x14ac:dyDescent="0.3">
      <c r="E85" s="188"/>
      <c r="F85" s="332"/>
      <c r="G85" s="332"/>
      <c r="H85" s="333"/>
      <c r="J85" s="234" t="s">
        <v>150</v>
      </c>
      <c r="K85" s="235" t="s">
        <v>118</v>
      </c>
      <c r="L85" s="302"/>
      <c r="M85" s="302"/>
      <c r="N85" s="240"/>
      <c r="Q85" s="309"/>
      <c r="R85" s="309"/>
    </row>
    <row r="86" spans="5:18" ht="13.5" thickBot="1" x14ac:dyDescent="0.35">
      <c r="E86" s="188"/>
      <c r="F86" s="333"/>
      <c r="G86" s="332"/>
      <c r="H86" s="333"/>
      <c r="J86" s="237" t="s">
        <v>150</v>
      </c>
      <c r="K86" s="238" t="s">
        <v>102</v>
      </c>
      <c r="L86" s="303"/>
      <c r="M86" s="244">
        <f>SUM(L84:L86)</f>
        <v>0</v>
      </c>
      <c r="N86" s="239">
        <f>+M86*0.0185</f>
        <v>0</v>
      </c>
      <c r="Q86" s="309"/>
      <c r="R86" s="309"/>
    </row>
    <row r="87" spans="5:18" x14ac:dyDescent="0.3">
      <c r="E87" s="188"/>
      <c r="F87" s="332"/>
      <c r="G87" s="332"/>
      <c r="H87" s="333"/>
      <c r="J87" s="231" t="s">
        <v>155</v>
      </c>
      <c r="K87" s="242" t="s">
        <v>101</v>
      </c>
      <c r="L87" s="301"/>
      <c r="M87" s="301"/>
      <c r="N87" s="241"/>
      <c r="Q87" s="309"/>
      <c r="R87" s="309"/>
    </row>
    <row r="88" spans="5:18" x14ac:dyDescent="0.3">
      <c r="E88" s="188"/>
      <c r="F88" s="332"/>
      <c r="G88" s="332"/>
      <c r="H88" s="333"/>
      <c r="J88" s="234" t="s">
        <v>155</v>
      </c>
      <c r="K88" s="235" t="s">
        <v>118</v>
      </c>
      <c r="L88" s="302"/>
      <c r="M88" s="302"/>
      <c r="N88" s="240"/>
      <c r="Q88" s="309"/>
      <c r="R88" s="309"/>
    </row>
    <row r="89" spans="5:18" ht="13.5" thickBot="1" x14ac:dyDescent="0.35">
      <c r="E89" s="188"/>
      <c r="F89" s="332"/>
      <c r="G89" s="332"/>
      <c r="H89" s="333"/>
      <c r="J89" s="237" t="s">
        <v>155</v>
      </c>
      <c r="K89" s="243" t="s">
        <v>102</v>
      </c>
      <c r="L89" s="303"/>
      <c r="M89" s="244">
        <f>SUM(L87:L89)</f>
        <v>0</v>
      </c>
      <c r="N89" s="239">
        <f>+M89*0.0185</f>
        <v>0</v>
      </c>
      <c r="Q89" s="309"/>
      <c r="R89" s="309"/>
    </row>
    <row r="90" spans="5:18" x14ac:dyDescent="0.3">
      <c r="E90" s="188"/>
      <c r="F90" s="332"/>
      <c r="G90" s="332"/>
      <c r="H90" s="333"/>
      <c r="J90" s="231" t="s">
        <v>153</v>
      </c>
      <c r="K90" s="232" t="s">
        <v>101</v>
      </c>
      <c r="L90" s="301"/>
      <c r="M90" s="301"/>
      <c r="N90" s="241"/>
      <c r="Q90" s="309"/>
      <c r="R90" s="309"/>
    </row>
    <row r="91" spans="5:18" x14ac:dyDescent="0.3">
      <c r="E91" s="188"/>
      <c r="F91" s="332"/>
      <c r="G91" s="332"/>
      <c r="H91" s="333"/>
      <c r="J91" s="234" t="s">
        <v>153</v>
      </c>
      <c r="K91" s="235" t="s">
        <v>118</v>
      </c>
      <c r="L91" s="302"/>
      <c r="M91" s="302"/>
      <c r="N91" s="240"/>
      <c r="Q91" s="309"/>
      <c r="R91" s="309"/>
    </row>
    <row r="92" spans="5:18" ht="13.5" thickBot="1" x14ac:dyDescent="0.35">
      <c r="E92" s="188"/>
      <c r="F92" s="332"/>
      <c r="G92" s="332"/>
      <c r="H92" s="333"/>
      <c r="J92" s="237" t="s">
        <v>153</v>
      </c>
      <c r="K92" s="238" t="s">
        <v>102</v>
      </c>
      <c r="L92" s="303"/>
      <c r="M92" s="244">
        <f>SUM(L90:L92)</f>
        <v>0</v>
      </c>
      <c r="N92" s="239">
        <f>+M92*0.0185</f>
        <v>0</v>
      </c>
      <c r="Q92" s="309"/>
      <c r="R92" s="309"/>
    </row>
    <row r="93" spans="5:18" x14ac:dyDescent="0.3">
      <c r="E93" s="188"/>
      <c r="F93" s="332"/>
      <c r="G93" s="332"/>
      <c r="H93" s="333"/>
      <c r="J93" s="231" t="s">
        <v>154</v>
      </c>
      <c r="K93" s="232" t="s">
        <v>101</v>
      </c>
      <c r="L93" s="301"/>
      <c r="M93" s="301"/>
      <c r="N93" s="241"/>
      <c r="Q93" s="309"/>
      <c r="R93" s="309"/>
    </row>
    <row r="94" spans="5:18" x14ac:dyDescent="0.3">
      <c r="E94" s="188"/>
      <c r="F94" s="332"/>
      <c r="G94" s="332"/>
      <c r="H94" s="333"/>
      <c r="J94" s="234" t="s">
        <v>154</v>
      </c>
      <c r="K94" s="235" t="s">
        <v>118</v>
      </c>
      <c r="L94" s="302"/>
      <c r="M94" s="302"/>
      <c r="N94" s="240"/>
      <c r="Q94" s="309"/>
      <c r="R94" s="309"/>
    </row>
    <row r="95" spans="5:18" ht="13.5" thickBot="1" x14ac:dyDescent="0.35">
      <c r="E95" s="188"/>
      <c r="F95" s="332"/>
      <c r="G95" s="332"/>
      <c r="H95" s="333"/>
      <c r="J95" s="237" t="s">
        <v>154</v>
      </c>
      <c r="K95" s="238" t="s">
        <v>102</v>
      </c>
      <c r="L95" s="303"/>
      <c r="M95" s="244">
        <f>SUM(L93:L95)</f>
        <v>0</v>
      </c>
      <c r="N95" s="239">
        <f>+M95*0.0185</f>
        <v>0</v>
      </c>
      <c r="Q95" s="309"/>
      <c r="R95" s="309"/>
    </row>
    <row r="96" spans="5:18" x14ac:dyDescent="0.3">
      <c r="E96" s="188"/>
      <c r="F96" s="332"/>
      <c r="G96" s="332"/>
      <c r="H96" s="333"/>
      <c r="J96" s="231" t="s">
        <v>158</v>
      </c>
      <c r="K96" s="232" t="s">
        <v>101</v>
      </c>
      <c r="L96" s="368"/>
      <c r="M96" s="301"/>
      <c r="N96" s="241"/>
      <c r="Q96" s="309"/>
      <c r="R96" s="309"/>
    </row>
    <row r="97" spans="5:18" x14ac:dyDescent="0.3">
      <c r="E97" s="235"/>
      <c r="F97" s="189"/>
      <c r="G97" s="189"/>
      <c r="H97" s="190"/>
      <c r="J97" s="234" t="s">
        <v>158</v>
      </c>
      <c r="K97" s="235" t="s">
        <v>118</v>
      </c>
      <c r="L97" s="369"/>
      <c r="M97" s="302"/>
      <c r="N97" s="240"/>
      <c r="Q97" s="309"/>
      <c r="R97" s="309"/>
    </row>
    <row r="98" spans="5:18" ht="13.5" thickBot="1" x14ac:dyDescent="0.35">
      <c r="E98" s="235"/>
      <c r="F98" s="235"/>
      <c r="G98" s="189"/>
      <c r="H98" s="190"/>
      <c r="J98" s="237" t="s">
        <v>158</v>
      </c>
      <c r="K98" s="238" t="s">
        <v>102</v>
      </c>
      <c r="L98" s="370"/>
      <c r="M98" s="244">
        <f>SUM(L96:L98)</f>
        <v>0</v>
      </c>
      <c r="N98" s="239">
        <f>+M98*0.0185</f>
        <v>0</v>
      </c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1" t="s">
        <v>159</v>
      </c>
      <c r="K99" s="232" t="s">
        <v>101</v>
      </c>
      <c r="L99" s="301"/>
      <c r="M99" s="301"/>
      <c r="N99" s="241"/>
      <c r="Q99" s="309"/>
      <c r="R99" s="309">
        <f>SUM(R72:R98)</f>
        <v>4142.3</v>
      </c>
    </row>
    <row r="100" spans="5:18" x14ac:dyDescent="0.3">
      <c r="E100" s="317" t="s">
        <v>144</v>
      </c>
      <c r="F100" s="318"/>
      <c r="G100" s="319">
        <f>SUM(L54:L101)-H100</f>
        <v>0</v>
      </c>
      <c r="H100" s="319"/>
      <c r="J100" s="234" t="s">
        <v>159</v>
      </c>
      <c r="K100" s="235" t="s">
        <v>118</v>
      </c>
      <c r="L100" s="302"/>
      <c r="M100" s="302"/>
      <c r="N100" s="240"/>
      <c r="Q100" s="309">
        <f>SUM(Q72:Q99)</f>
        <v>5383.51</v>
      </c>
      <c r="R100" s="309">
        <f>SUM(R99*1.98)</f>
        <v>8201.7540000000008</v>
      </c>
    </row>
    <row r="101" spans="5:18" ht="13.5" thickBot="1" x14ac:dyDescent="0.35">
      <c r="E101" s="320" t="s">
        <v>142</v>
      </c>
      <c r="F101" s="321"/>
      <c r="G101" s="322">
        <f>SUM(L102:L117)-H101</f>
        <v>0</v>
      </c>
      <c r="H101" s="322"/>
      <c r="J101" s="237" t="s">
        <v>159</v>
      </c>
      <c r="K101" s="238" t="s">
        <v>102</v>
      </c>
      <c r="L101" s="303"/>
      <c r="M101" s="244">
        <f>SUM(L99:L101)</f>
        <v>0</v>
      </c>
      <c r="N101" s="239">
        <f>+M101*0.0185</f>
        <v>0</v>
      </c>
      <c r="Q101" s="309"/>
      <c r="R101" s="309"/>
    </row>
    <row r="102" spans="5:18" x14ac:dyDescent="0.3">
      <c r="E102" s="320"/>
      <c r="F102" s="321"/>
      <c r="G102" s="322"/>
      <c r="H102" s="322"/>
      <c r="J102" s="326" t="s">
        <v>129</v>
      </c>
      <c r="K102" s="232" t="s">
        <v>103</v>
      </c>
      <c r="L102" s="301"/>
      <c r="M102" s="307">
        <f>SUM(L102)</f>
        <v>0</v>
      </c>
      <c r="N102" s="241"/>
      <c r="P102" s="282"/>
      <c r="Q102" s="309"/>
      <c r="R102" s="353">
        <f>SUM(Q100:R100)</f>
        <v>13585.264000000001</v>
      </c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136</v>
      </c>
      <c r="K103" s="235" t="s">
        <v>103</v>
      </c>
      <c r="L103" s="302"/>
      <c r="M103" s="308">
        <f t="shared" ref="M103:M117" si="9">SUM(L103)</f>
        <v>0</v>
      </c>
      <c r="N103" s="240"/>
      <c r="P103" s="282"/>
      <c r="Q103" s="309"/>
      <c r="R103" s="309">
        <v>6764.4</v>
      </c>
    </row>
    <row r="104" spans="5:18" x14ac:dyDescent="0.3">
      <c r="E104" s="328"/>
      <c r="F104" s="329"/>
      <c r="G104" s="330"/>
      <c r="H104" s="330"/>
      <c r="J104" s="234" t="s">
        <v>131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135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>
        <f>SUM(R102:R104)</f>
        <v>20349.664000000001</v>
      </c>
    </row>
    <row r="106" spans="5:18" x14ac:dyDescent="0.3">
      <c r="E106" s="323" t="s">
        <v>145</v>
      </c>
      <c r="F106" s="324"/>
      <c r="G106" s="325">
        <f>SUM(N54:N101)</f>
        <v>0</v>
      </c>
      <c r="H106" s="190"/>
      <c r="J106" s="234" t="s">
        <v>139</v>
      </c>
      <c r="K106" s="235" t="s">
        <v>103</v>
      </c>
      <c r="L106" s="302"/>
      <c r="M106" s="308">
        <f t="shared" si="9"/>
        <v>0</v>
      </c>
      <c r="N106" s="240"/>
      <c r="P106" s="282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138</v>
      </c>
      <c r="K107" s="235" t="s">
        <v>103</v>
      </c>
      <c r="L107" s="302"/>
      <c r="M107" s="308">
        <f t="shared" si="9"/>
        <v>0</v>
      </c>
      <c r="N107" s="240"/>
      <c r="Q107" s="309"/>
      <c r="R107" s="309"/>
    </row>
    <row r="108" spans="5:18" x14ac:dyDescent="0.3">
      <c r="E108" s="235"/>
      <c r="F108" s="235"/>
      <c r="G108" s="189"/>
      <c r="H108" s="190"/>
      <c r="J108" s="234" t="s">
        <v>148</v>
      </c>
      <c r="K108" s="235" t="s">
        <v>103</v>
      </c>
      <c r="L108" s="302"/>
      <c r="M108" s="308">
        <f t="shared" si="9"/>
        <v>0</v>
      </c>
      <c r="N108" s="240"/>
      <c r="P108" s="336"/>
      <c r="Q108" s="309"/>
      <c r="R108" s="352"/>
    </row>
    <row r="109" spans="5:18" x14ac:dyDescent="0.3">
      <c r="E109" s="235"/>
      <c r="F109" s="235"/>
      <c r="G109" s="189"/>
      <c r="H109" s="190"/>
      <c r="J109" s="234" t="s">
        <v>149</v>
      </c>
      <c r="K109" s="300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157</v>
      </c>
      <c r="K110" s="235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147</v>
      </c>
      <c r="K111" s="300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150</v>
      </c>
      <c r="K112" s="235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151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153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154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x14ac:dyDescent="0.3">
      <c r="E116" s="235"/>
      <c r="F116" s="235"/>
      <c r="G116" s="235"/>
      <c r="H116" s="190"/>
      <c r="J116" s="234" t="s">
        <v>158</v>
      </c>
      <c r="K116" s="300" t="s">
        <v>103</v>
      </c>
      <c r="L116" s="369"/>
      <c r="M116" s="308">
        <f t="shared" si="9"/>
        <v>0</v>
      </c>
      <c r="N116" s="240"/>
      <c r="Q116" s="309"/>
      <c r="R116" s="309"/>
    </row>
    <row r="117" spans="5:18" ht="13.5" thickBot="1" x14ac:dyDescent="0.35">
      <c r="E117" s="235"/>
      <c r="F117" s="235"/>
      <c r="G117" s="235"/>
      <c r="H117" s="190"/>
      <c r="J117" s="237" t="s">
        <v>159</v>
      </c>
      <c r="K117" s="243" t="s">
        <v>103</v>
      </c>
      <c r="L117" s="303"/>
      <c r="M117" s="244">
        <f t="shared" si="9"/>
        <v>0</v>
      </c>
      <c r="N117" s="239"/>
      <c r="Q117" s="309"/>
      <c r="R117" s="309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09"/>
      <c r="R118" s="309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09"/>
      <c r="R119" s="309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101</v>
      </c>
      <c r="K121" s="235"/>
      <c r="L121" s="235"/>
      <c r="M121" s="192">
        <f>+K21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118</v>
      </c>
      <c r="K122" s="235"/>
      <c r="L122" s="235"/>
      <c r="M122" s="192">
        <f>+K36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+K22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 t="s">
        <v>103</v>
      </c>
      <c r="K124" s="235"/>
      <c r="L124" s="235"/>
      <c r="M124" s="192">
        <f>+K24</f>
        <v>0</v>
      </c>
      <c r="P124" s="298"/>
      <c r="Q124" s="309"/>
      <c r="R124" s="309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09"/>
      <c r="R125" s="309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09"/>
      <c r="R126" s="309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09"/>
      <c r="R127" s="309"/>
    </row>
    <row r="128" spans="5:18" x14ac:dyDescent="0.3">
      <c r="J128" s="235" t="s">
        <v>105</v>
      </c>
      <c r="K128" s="235"/>
      <c r="L128" s="235"/>
      <c r="M128" s="195">
        <f>+M119-M126</f>
        <v>0</v>
      </c>
      <c r="Q128" s="309"/>
      <c r="R128" s="309"/>
    </row>
  </sheetData>
  <mergeCells count="67"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5:R35"/>
    <mergeCell ref="N36:R36"/>
    <mergeCell ref="E36:H36"/>
    <mergeCell ref="N37:R37"/>
    <mergeCell ref="N38:R38"/>
    <mergeCell ref="A38:B38"/>
    <mergeCell ref="E38:G38"/>
    <mergeCell ref="N39:R39"/>
    <mergeCell ref="N46:R46"/>
    <mergeCell ref="N47:R47"/>
    <mergeCell ref="E40:G40"/>
    <mergeCell ref="E41:G41"/>
    <mergeCell ref="N42:S42"/>
    <mergeCell ref="N43:R43"/>
    <mergeCell ref="N44:R44"/>
    <mergeCell ref="N45:R45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opLeftCell="A20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7"/>
      <c r="F24" s="398"/>
      <c r="G24" s="399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3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3" x14ac:dyDescent="0.3">
      <c r="A37" s="2"/>
      <c r="B37" s="2"/>
      <c r="C37" s="2"/>
      <c r="E37" s="397" t="s">
        <v>140</v>
      </c>
      <c r="F37" s="398"/>
      <c r="G37" s="399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3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3" ht="14.5" customHeight="1" x14ac:dyDescent="0.3">
      <c r="A39" s="47" t="s">
        <v>41</v>
      </c>
      <c r="B39" s="97">
        <f>C29+C33+C34+C35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 t="s">
        <v>165</v>
      </c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188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</row>
    <row r="59" spans="1:19" x14ac:dyDescent="0.3">
      <c r="E59" s="188"/>
      <c r="F59" s="333">
        <f>SUM(F54:F58)</f>
        <v>0</v>
      </c>
      <c r="G59" s="333">
        <f t="shared" ref="G59:H59" si="5">SUM(G54:G58)</f>
        <v>0</v>
      </c>
      <c r="H59" s="333">
        <f t="shared" si="5"/>
        <v>0</v>
      </c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  <c r="S59" s="57" t="s">
        <v>37</v>
      </c>
    </row>
    <row r="60" spans="1:19" x14ac:dyDescent="0.3">
      <c r="E60" s="188"/>
      <c r="F60" s="332">
        <f>SUM(F59*1.98)</f>
        <v>0</v>
      </c>
      <c r="G60" s="332">
        <f t="shared" ref="G60:H60" si="6">SUM(G59*1.98)</f>
        <v>0</v>
      </c>
      <c r="H60" s="332">
        <f t="shared" si="6"/>
        <v>0</v>
      </c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3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54"/>
      <c r="G67" s="354"/>
      <c r="H67" s="355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54"/>
      <c r="G68" s="354"/>
      <c r="H68" s="354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54"/>
      <c r="G69" s="355"/>
      <c r="H69" s="355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54"/>
      <c r="G70" s="354"/>
      <c r="H70" s="354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ht="13.5" customHeight="1" x14ac:dyDescent="0.3">
      <c r="E71" s="188"/>
      <c r="F71" s="355">
        <f>SUM(F62:F70)</f>
        <v>0</v>
      </c>
      <c r="G71" s="355">
        <f t="shared" ref="G71:H71" si="7">SUM(G62:G70)</f>
        <v>0</v>
      </c>
      <c r="H71" s="355">
        <f t="shared" si="7"/>
        <v>0</v>
      </c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55"/>
      <c r="G72" s="354"/>
      <c r="H72" s="355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54">
        <f>SUM(F71+F60)</f>
        <v>0</v>
      </c>
      <c r="G73" s="354">
        <f t="shared" ref="G73:H73" si="8">SUM(G71+G60)</f>
        <v>0</v>
      </c>
      <c r="H73" s="354">
        <f t="shared" si="8"/>
        <v>0</v>
      </c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54"/>
      <c r="G74" s="354"/>
      <c r="H74" s="355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54"/>
      <c r="G75" s="354"/>
      <c r="H75" s="355">
        <f>SUM(F73:H73)</f>
        <v>0</v>
      </c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54"/>
      <c r="G76" s="355"/>
      <c r="H76" s="355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ht="14.25" customHeight="1" x14ac:dyDescent="0.3">
      <c r="E77" s="188"/>
      <c r="F77" s="354"/>
      <c r="G77" s="354"/>
      <c r="H77" s="354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54"/>
      <c r="G78" s="354"/>
      <c r="H78" s="356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55"/>
      <c r="G79" s="355"/>
      <c r="H79" s="355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54"/>
      <c r="G80" s="354"/>
      <c r="H80" s="35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54"/>
      <c r="G81" s="354"/>
      <c r="H81" s="357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55"/>
      <c r="G82" s="355"/>
      <c r="H82" s="355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54"/>
      <c r="G83" s="355"/>
      <c r="H83" s="357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54"/>
      <c r="G84" s="354"/>
      <c r="H84" s="355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54"/>
      <c r="G85" s="354"/>
      <c r="H85" s="355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55"/>
      <c r="G86" s="354"/>
      <c r="H86" s="355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54"/>
      <c r="G87" s="354"/>
      <c r="H87" s="355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54"/>
      <c r="G88" s="354"/>
      <c r="H88" s="355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54"/>
      <c r="G89" s="354"/>
      <c r="H89" s="355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54"/>
      <c r="G90" s="354"/>
      <c r="H90" s="355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54"/>
      <c r="G91" s="354"/>
      <c r="H91" s="355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54"/>
      <c r="G92" s="354"/>
      <c r="H92" s="355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54"/>
      <c r="G93" s="354"/>
      <c r="H93" s="355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54"/>
      <c r="G94" s="354"/>
      <c r="H94" s="355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54"/>
      <c r="G95" s="354"/>
      <c r="H95" s="355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54"/>
      <c r="G96" s="354"/>
      <c r="H96" s="355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337"/>
      <c r="G97" s="337"/>
      <c r="H97" s="358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4.2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>
        <f>(0)*1.98</f>
        <v>0</v>
      </c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9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9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9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9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9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9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5:G25"/>
    <mergeCell ref="E24:G24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topLeftCell="A12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270"/>
      <c r="C10" s="271"/>
      <c r="D10" s="429"/>
      <c r="E10" s="430"/>
      <c r="F10" s="271"/>
      <c r="G10" s="271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431"/>
      <c r="E11" s="432"/>
      <c r="F11" s="273"/>
      <c r="G11" s="273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431"/>
      <c r="E12" s="432"/>
      <c r="F12" s="269"/>
      <c r="G12" s="273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  <c r="W35" s="206"/>
    </row>
    <row r="36" spans="1:23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3" x14ac:dyDescent="0.3">
      <c r="A37" s="2"/>
      <c r="B37" s="2"/>
      <c r="C37" s="2"/>
      <c r="E37" s="391"/>
      <c r="F37" s="392"/>
      <c r="G37" s="393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3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3" ht="14.5" customHeight="1" x14ac:dyDescent="0.3">
      <c r="A39" s="47" t="s">
        <v>41</v>
      </c>
      <c r="B39" s="97">
        <f>C29+C33+C34+C35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 t="s">
        <v>16</v>
      </c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2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2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2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B62" s="71"/>
      <c r="E62" s="188"/>
      <c r="F62" s="332"/>
      <c r="G62" s="332"/>
      <c r="H62" s="332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2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2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3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2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3"/>
      <c r="G68" s="333"/>
      <c r="H68" s="333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3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2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2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N45:R45"/>
    <mergeCell ref="N33:S33"/>
    <mergeCell ref="N34:R34"/>
    <mergeCell ref="N35:R35"/>
    <mergeCell ref="N36:R36"/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</mergeCells>
  <phoneticPr fontId="39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topLeftCell="A17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C29+C33+C34+C35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C53" s="1" t="s">
        <v>51</v>
      </c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359"/>
      <c r="G54" s="359"/>
      <c r="H54" s="35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60"/>
      <c r="G55" s="360"/>
      <c r="H55" s="360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60"/>
      <c r="G56" s="360"/>
      <c r="H56" s="360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60"/>
      <c r="G57" s="360"/>
      <c r="H57" s="360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61"/>
      <c r="G58" s="362"/>
      <c r="H58" s="362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60"/>
      <c r="G59" s="360"/>
      <c r="H59" s="360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60"/>
      <c r="G60" s="360"/>
      <c r="H60" s="360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60"/>
      <c r="G61" s="360"/>
      <c r="H61" s="360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60"/>
      <c r="G62" s="360"/>
      <c r="H62" s="360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60"/>
      <c r="G63" s="360"/>
      <c r="H63" s="360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60"/>
      <c r="G64" s="360"/>
      <c r="H64" s="360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60"/>
      <c r="G65" s="360"/>
      <c r="H65" s="360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60"/>
      <c r="G66" s="360"/>
      <c r="H66" s="360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60"/>
      <c r="G67" s="360"/>
      <c r="H67" s="360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60"/>
      <c r="G68" s="360"/>
      <c r="H68" s="360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60"/>
      <c r="G69" s="360"/>
      <c r="H69" s="360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60"/>
      <c r="G70" s="360"/>
      <c r="H70" s="360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60"/>
      <c r="G71" s="340"/>
      <c r="H71" s="360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60"/>
      <c r="G72" s="360"/>
      <c r="H72" s="360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3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3"/>
      <c r="G75" s="333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2"/>
      <c r="G76" s="332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3"/>
      <c r="G77" s="333"/>
      <c r="H77" s="333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2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60"/>
      <c r="G80" s="360"/>
      <c r="H80" s="340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40"/>
      <c r="G81" s="360"/>
      <c r="H81" s="340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60"/>
      <c r="G82" s="360"/>
      <c r="H82" s="360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60"/>
      <c r="G83" s="360"/>
      <c r="H83" s="36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60"/>
      <c r="G84" s="360"/>
      <c r="H84" s="340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60"/>
      <c r="G85" s="360"/>
      <c r="H85" s="360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2"/>
      <c r="G86" s="332"/>
      <c r="H86" s="334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3"/>
      <c r="G87" s="333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2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ht="12.7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67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235"/>
      <c r="H109" s="188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188"/>
      <c r="F110" s="188"/>
      <c r="G110" s="363"/>
      <c r="H110" s="363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188"/>
      <c r="F111" s="335"/>
      <c r="G111" s="337"/>
      <c r="H111" s="358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188"/>
      <c r="F112" s="335"/>
      <c r="G112" s="337"/>
      <c r="H112" s="358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188"/>
      <c r="F113" s="335"/>
      <c r="G113" s="337"/>
      <c r="H113" s="337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188"/>
      <c r="F114" s="335"/>
      <c r="G114" s="337"/>
      <c r="H114" s="358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188"/>
      <c r="F115" s="335"/>
      <c r="G115" s="337"/>
      <c r="H115" s="358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188"/>
      <c r="F116" s="335"/>
      <c r="G116" s="335"/>
      <c r="H116" s="358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188"/>
      <c r="F117" s="335"/>
      <c r="G117" s="335"/>
      <c r="H117" s="358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188"/>
      <c r="F118" s="365"/>
      <c r="G118" s="365"/>
      <c r="H118" s="365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188"/>
      <c r="F119" s="337"/>
      <c r="G119" s="337"/>
      <c r="H119" s="337"/>
      <c r="J119" s="235"/>
      <c r="K119" s="235"/>
      <c r="L119" s="235"/>
      <c r="M119" s="188"/>
      <c r="Q119" s="309"/>
      <c r="R119" s="309"/>
    </row>
    <row r="120" spans="5:18" x14ac:dyDescent="0.3">
      <c r="E120" s="188"/>
      <c r="F120" s="335"/>
      <c r="G120" s="335"/>
      <c r="H120" s="358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188"/>
      <c r="F121" s="335"/>
      <c r="G121" s="335"/>
      <c r="H121" s="358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188"/>
      <c r="F122" s="366"/>
      <c r="G122" s="366"/>
      <c r="H122" s="366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188"/>
      <c r="F123" s="335"/>
      <c r="G123" s="335"/>
      <c r="H123" s="358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188"/>
      <c r="F124" s="335"/>
      <c r="G124" s="335"/>
      <c r="H124" s="358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188"/>
      <c r="F125" s="188"/>
      <c r="G125" s="188"/>
      <c r="H125" s="364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opLeftCell="A14" zoomScale="90" zoomScaleNormal="90" workbookViewId="0">
      <selection activeCell="M37" sqref="M37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440" t="s">
        <v>117</v>
      </c>
      <c r="B1" s="441"/>
      <c r="C1" s="441"/>
      <c r="D1" s="441"/>
      <c r="E1" s="441"/>
      <c r="F1" s="441"/>
      <c r="G1" s="441"/>
      <c r="H1" s="441"/>
      <c r="I1" s="442"/>
    </row>
    <row r="2" spans="1:9" ht="19" thickBot="1" x14ac:dyDescent="0.5">
      <c r="A2" s="435">
        <f>+SUN!J3</f>
        <v>0</v>
      </c>
      <c r="B2" s="436"/>
      <c r="C2" s="436"/>
      <c r="D2" s="436"/>
      <c r="E2" s="436"/>
      <c r="F2" s="436"/>
      <c r="G2" s="436"/>
      <c r="H2" s="436"/>
      <c r="I2" s="437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B4+1</f>
        <v>1</v>
      </c>
      <c r="D4" s="291">
        <f t="shared" ref="D4:H4" si="0">C4+1</f>
        <v>2</v>
      </c>
      <c r="E4" s="291">
        <f t="shared" si="0"/>
        <v>3</v>
      </c>
      <c r="F4" s="291">
        <f t="shared" si="0"/>
        <v>4</v>
      </c>
      <c r="G4" s="291">
        <f t="shared" si="0"/>
        <v>5</v>
      </c>
      <c r="H4" s="290">
        <f t="shared" si="0"/>
        <v>6</v>
      </c>
      <c r="I4" s="109" t="s">
        <v>72</v>
      </c>
    </row>
    <row r="5" spans="1:9" ht="15" outlineLevel="1" thickBot="1" x14ac:dyDescent="0.4">
      <c r="A5" s="159" t="s">
        <v>73</v>
      </c>
      <c r="B5" s="288">
        <f>SUM(B10:B12)+B7+B8+B9</f>
        <v>0</v>
      </c>
      <c r="C5" s="289">
        <f>SUM(C10:C12)+C7+C8+C9</f>
        <v>0</v>
      </c>
      <c r="D5" s="289">
        <f t="shared" ref="D5:H5" si="1">SUM(D10:D12)+D7+D8+D9</f>
        <v>0</v>
      </c>
      <c r="E5" s="289">
        <f t="shared" si="1"/>
        <v>0</v>
      </c>
      <c r="F5" s="289">
        <f t="shared" si="1"/>
        <v>0</v>
      </c>
      <c r="G5" s="289">
        <f t="shared" si="1"/>
        <v>0</v>
      </c>
      <c r="H5" s="289">
        <f t="shared" si="1"/>
        <v>0</v>
      </c>
      <c r="I5" s="211">
        <f t="shared" ref="I5:I10" si="2">SUM(B5:H5)</f>
        <v>0</v>
      </c>
    </row>
    <row r="6" spans="1:9" ht="15" thickBot="1" x14ac:dyDescent="0.4">
      <c r="A6" s="258" t="s">
        <v>134</v>
      </c>
      <c r="B6" s="288">
        <f>SUM(B10:B12)</f>
        <v>0</v>
      </c>
      <c r="C6" s="288">
        <f>SUM(C10:C12)</f>
        <v>0</v>
      </c>
      <c r="D6" s="288">
        <f t="shared" ref="D6:G6" si="3">SUM(D10:D12)</f>
        <v>0</v>
      </c>
      <c r="E6" s="288">
        <f t="shared" si="3"/>
        <v>0</v>
      </c>
      <c r="F6" s="288">
        <f>SUM(F10:F12)</f>
        <v>0</v>
      </c>
      <c r="G6" s="288">
        <f t="shared" si="3"/>
        <v>0</v>
      </c>
      <c r="H6" s="288">
        <f>SUM(H10:H12)</f>
        <v>0</v>
      </c>
      <c r="I6" s="211">
        <f t="shared" si="2"/>
        <v>0</v>
      </c>
    </row>
    <row r="7" spans="1:9" ht="15.75" customHeight="1" outlineLevel="1" thickBot="1" x14ac:dyDescent="0.4">
      <c r="A7" s="212" t="s">
        <v>124</v>
      </c>
      <c r="B7" s="259">
        <v>0</v>
      </c>
      <c r="C7" s="259">
        <v>0</v>
      </c>
      <c r="D7" s="259">
        <v>0</v>
      </c>
      <c r="E7" s="259">
        <v>0</v>
      </c>
      <c r="F7" s="259">
        <v>0</v>
      </c>
      <c r="G7" s="259">
        <v>0</v>
      </c>
      <c r="H7" s="259">
        <v>0</v>
      </c>
      <c r="I7" s="257">
        <f t="shared" si="2"/>
        <v>0</v>
      </c>
    </row>
    <row r="8" spans="1:9" ht="15.75" customHeight="1" outlineLevel="1" thickBot="1" x14ac:dyDescent="0.4">
      <c r="A8" s="212" t="s">
        <v>125</v>
      </c>
      <c r="B8" s="259">
        <v>0</v>
      </c>
      <c r="C8" s="259">
        <v>0</v>
      </c>
      <c r="D8" s="259">
        <v>0</v>
      </c>
      <c r="E8" s="259">
        <v>0</v>
      </c>
      <c r="F8" s="259">
        <v>0</v>
      </c>
      <c r="G8" s="259">
        <v>0</v>
      </c>
      <c r="H8" s="259">
        <v>0</v>
      </c>
      <c r="I8" s="257">
        <f t="shared" si="2"/>
        <v>0</v>
      </c>
    </row>
    <row r="9" spans="1:9" ht="15.75" customHeight="1" outlineLevel="1" thickBot="1" x14ac:dyDescent="0.4">
      <c r="A9" s="283" t="s">
        <v>133</v>
      </c>
      <c r="B9" s="284">
        <v>0</v>
      </c>
      <c r="C9" s="285">
        <v>0</v>
      </c>
      <c r="D9" s="285">
        <v>0</v>
      </c>
      <c r="E9" s="285">
        <v>0</v>
      </c>
      <c r="F9" s="285">
        <v>0</v>
      </c>
      <c r="G9" s="285">
        <v>0</v>
      </c>
      <c r="H9" s="286">
        <v>0</v>
      </c>
      <c r="I9" s="287">
        <f t="shared" si="2"/>
        <v>0</v>
      </c>
    </row>
    <row r="10" spans="1:9" ht="15" thickBot="1" x14ac:dyDescent="0.4">
      <c r="A10" s="212" t="s">
        <v>111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2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126</v>
      </c>
      <c r="B14" s="217">
        <v>0</v>
      </c>
      <c r="C14" s="217">
        <v>0</v>
      </c>
      <c r="D14" s="217">
        <v>0</v>
      </c>
      <c r="E14" s="217">
        <v>0</v>
      </c>
      <c r="F14" s="217">
        <v>0</v>
      </c>
      <c r="G14" s="217">
        <v>0</v>
      </c>
      <c r="H14" s="217">
        <v>0</v>
      </c>
      <c r="I14" s="171">
        <f>SUM(B14:H14)</f>
        <v>0</v>
      </c>
    </row>
    <row r="15" spans="1:9" ht="15" outlineLevel="1" thickBot="1" x14ac:dyDescent="0.4">
      <c r="A15" s="216" t="s">
        <v>127</v>
      </c>
      <c r="B15" s="217">
        <v>0</v>
      </c>
      <c r="C15" s="217">
        <v>0</v>
      </c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171">
        <f>SUM(B15:H15)</f>
        <v>0</v>
      </c>
    </row>
    <row r="16" spans="1:9" ht="15" thickBot="1" x14ac:dyDescent="0.4">
      <c r="A16" s="216" t="s">
        <v>112</v>
      </c>
      <c r="B16" s="295">
        <f>MON!L10</f>
        <v>0</v>
      </c>
      <c r="C16" s="296">
        <f>TUE!L10</f>
        <v>0</v>
      </c>
      <c r="D16" s="297">
        <f>WED!L10</f>
        <v>0</v>
      </c>
      <c r="E16" s="297">
        <f>THU!L10</f>
        <v>0</v>
      </c>
      <c r="F16" s="297">
        <f>FRI!L10</f>
        <v>0</v>
      </c>
      <c r="G16" s="297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4">SUM(F16:F18)</f>
        <v>0</v>
      </c>
      <c r="G19" s="162">
        <f t="shared" si="4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92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3">
        <f t="shared" ref="I22:I28" si="5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3">
        <f t="shared" si="5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3">
        <f t="shared" si="5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3">
        <f t="shared" si="5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3">
        <f t="shared" si="5"/>
        <v>0</v>
      </c>
    </row>
    <row r="27" spans="1:12" ht="14.5" x14ac:dyDescent="0.35">
      <c r="A27" s="179" t="s">
        <v>99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4">
        <f t="shared" si="5"/>
        <v>0</v>
      </c>
    </row>
    <row r="28" spans="1:12" ht="15" thickBot="1" x14ac:dyDescent="0.4">
      <c r="A28" s="130" t="s">
        <v>100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3">
        <f t="shared" si="5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6">SUM(C21:C28)</f>
        <v>0</v>
      </c>
      <c r="D29" s="162">
        <f t="shared" si="6"/>
        <v>0</v>
      </c>
      <c r="E29" s="162">
        <f t="shared" si="6"/>
        <v>0</v>
      </c>
      <c r="F29" s="162">
        <f t="shared" si="6"/>
        <v>0</v>
      </c>
      <c r="G29" s="162">
        <f t="shared" si="6"/>
        <v>0</v>
      </c>
      <c r="H29" s="163">
        <f t="shared" si="6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7">C29-C30</f>
        <v>0</v>
      </c>
      <c r="D31" s="137">
        <f t="shared" si="7"/>
        <v>0</v>
      </c>
      <c r="E31" s="137">
        <f t="shared" si="7"/>
        <v>0</v>
      </c>
      <c r="F31" s="137">
        <f t="shared" si="7"/>
        <v>0</v>
      </c>
      <c r="G31" s="137">
        <f t="shared" si="7"/>
        <v>0</v>
      </c>
      <c r="H31" s="138">
        <f t="shared" si="7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8">IF(C11=0,0,C17/C11)</f>
        <v>0</v>
      </c>
      <c r="D33" s="146">
        <f t="shared" si="8"/>
        <v>0</v>
      </c>
      <c r="E33" s="146">
        <f t="shared" si="8"/>
        <v>0</v>
      </c>
      <c r="F33" s="146">
        <f t="shared" si="8"/>
        <v>0</v>
      </c>
      <c r="G33" s="146">
        <f t="shared" si="8"/>
        <v>0</v>
      </c>
      <c r="H33" s="146">
        <f t="shared" si="8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9">C18/C12</f>
        <v>#DIV/0!</v>
      </c>
      <c r="D34" s="149" t="e">
        <f t="shared" si="9"/>
        <v>#DIV/0!</v>
      </c>
      <c r="E34" s="149" t="e">
        <f t="shared" si="9"/>
        <v>#DIV/0!</v>
      </c>
      <c r="F34" s="149" t="e">
        <f t="shared" si="9"/>
        <v>#DIV/0!</v>
      </c>
      <c r="G34" s="149" t="e">
        <f t="shared" si="9"/>
        <v>#DIV/0!</v>
      </c>
      <c r="H34" s="149" t="e">
        <f t="shared" si="9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10">(B18+B17)/B6</f>
        <v>#DIV/0!</v>
      </c>
      <c r="C35" s="149" t="e">
        <f t="shared" si="10"/>
        <v>#DIV/0!</v>
      </c>
      <c r="D35" s="149" t="e">
        <f t="shared" si="10"/>
        <v>#DIV/0!</v>
      </c>
      <c r="E35" s="149" t="e">
        <f t="shared" si="10"/>
        <v>#DIV/0!</v>
      </c>
      <c r="F35" s="149" t="e">
        <f t="shared" si="10"/>
        <v>#DIV/0!</v>
      </c>
      <c r="G35" s="149" t="e">
        <f t="shared" si="10"/>
        <v>#DIV/0!</v>
      </c>
      <c r="H35" s="149" t="e">
        <f t="shared" si="10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438" t="s">
        <v>89</v>
      </c>
      <c r="B38" s="439"/>
      <c r="C38" s="210" t="s">
        <v>107</v>
      </c>
      <c r="D38" s="210" t="s">
        <v>108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114</v>
      </c>
      <c r="B41" s="230" t="e">
        <f>+I21/$I$6</f>
        <v>#DIV/0!</v>
      </c>
      <c r="C41" s="156">
        <v>0</v>
      </c>
      <c r="D41" s="208" t="e">
        <f t="shared" ref="D41:D42" si="11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115</v>
      </c>
      <c r="B42" s="230" t="e">
        <f>+SUM(I22:I24)/$I$6</f>
        <v>#DIV/0!</v>
      </c>
      <c r="C42" s="156">
        <v>0</v>
      </c>
      <c r="D42" s="208" t="e">
        <f t="shared" si="11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116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119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113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38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120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122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121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123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2024-06-03T15:50:09Z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