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OneDrive\Área de Trabalho\"/>
    </mc:Choice>
  </mc:AlternateContent>
  <xr:revisionPtr revIDLastSave="0" documentId="13_ncr:1_{D8BBA91A-7743-463B-B5BC-75EE23A57918}" xr6:coauthVersionLast="47" xr6:coauthVersionMax="47" xr10:uidLastSave="{00000000-0000-0000-0000-000000000000}"/>
  <bookViews>
    <workbookView xWindow="-108" yWindow="-108" windowWidth="23256" windowHeight="12456" tabRatio="0" xr2:uid="{4EA35F89-6D25-4EBC-A439-41035348206E}"/>
  </bookViews>
  <sheets>
    <sheet name="Planilha1" sheetId="1" r:id="rId1"/>
    <sheet name="Planilha2" sheetId="2" r:id="rId2"/>
  </sheets>
  <definedNames>
    <definedName name="sugestao">Planilha1!$D$8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28" i="1"/>
  <c r="I4" i="2"/>
  <c r="A17" i="2"/>
  <c r="A18" i="2"/>
  <c r="A19" i="2"/>
  <c r="A20" i="2"/>
  <c r="A21" i="2"/>
  <c r="A16" i="2"/>
  <c r="A11" i="2"/>
  <c r="A12" i="2"/>
  <c r="A13" i="2"/>
  <c r="A14" i="2"/>
  <c r="A15" i="2"/>
  <c r="A10" i="2"/>
  <c r="A5" i="2"/>
  <c r="A6" i="2"/>
  <c r="A7" i="2"/>
  <c r="A8" i="2"/>
  <c r="A9" i="2"/>
  <c r="A4" i="2"/>
  <c r="C25" i="1"/>
  <c r="D8" i="1"/>
  <c r="C21" i="1" s="1"/>
  <c r="D21" i="1" s="1"/>
  <c r="D29" i="1" l="1"/>
  <c r="D33" i="1"/>
  <c r="D32" i="1"/>
  <c r="D31" i="1"/>
  <c r="D30" i="1"/>
  <c r="C18" i="1"/>
  <c r="D18" i="1" s="1"/>
  <c r="C22" i="1"/>
  <c r="D22" i="1" s="1"/>
  <c r="D14" i="1"/>
  <c r="D15" i="1" s="1"/>
  <c r="C19" i="1"/>
  <c r="D19" i="1" s="1"/>
  <c r="C20" i="1"/>
  <c r="D20" i="1" s="1"/>
  <c r="D28" i="1"/>
  <c r="D34" i="1" l="1"/>
</calcChain>
</file>

<file path=xl/sharedStrings.xml><?xml version="1.0" encoding="utf-8"?>
<sst xmlns="http://schemas.openxmlformats.org/spreadsheetml/2006/main" count="71" uniqueCount="36">
  <si>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</si>
  <si>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</si>
  <si>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</si>
  <si>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</si>
  <si>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</si>
  <si>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</si>
  <si>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</si>
  <si>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</si>
  <si>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</si>
  <si>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</si>
  <si>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</si>
  <si>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</si>
  <si>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DIVIDENDOS</t>
  </si>
  <si>
    <t>CONFIGURAÇÕES</t>
  </si>
  <si>
    <t>SALÁRIO</t>
  </si>
  <si>
    <t>RENDIMENTO DA CARTEIRA</t>
  </si>
  <si>
    <t>SUGESTÃO DE INVESTIMENTO</t>
  </si>
  <si>
    <t>Conservador</t>
  </si>
  <si>
    <t>VALOR A SER INVESTIDO</t>
  </si>
  <si>
    <t>PERFIL</t>
  </si>
  <si>
    <t>TIPOS DE FI</t>
  </si>
  <si>
    <t xml:space="preserve">PORCENTAGEM </t>
  </si>
  <si>
    <t>VALORES</t>
  </si>
  <si>
    <t>PAPEL</t>
  </si>
  <si>
    <t>TIJOLO</t>
  </si>
  <si>
    <t>HIBRIDO</t>
  </si>
  <si>
    <t>FOFs</t>
  </si>
  <si>
    <t>DESENVOLVIMENTO</t>
  </si>
  <si>
    <t>HOTELARIAS</t>
  </si>
  <si>
    <t>TIPO DE FII</t>
  </si>
  <si>
    <t>%</t>
  </si>
  <si>
    <t>CHAVE</t>
  </si>
  <si>
    <t>Moderado</t>
  </si>
  <si>
    <t>Agressivo</t>
  </si>
  <si>
    <t>Conservador-TIJOLO</t>
  </si>
  <si>
    <t>SIMULADOR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</si>
</sst>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3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thick">
        <color theme="1"/>
      </right>
      <top/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 style="thick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thick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/>
      <top style="hair">
        <color theme="1"/>
      </top>
      <bottom style="thick">
        <color theme="1"/>
      </bottom>
      <diagonal/>
    </border>
    <border>
      <left/>
      <right style="hair">
        <color theme="1"/>
      </right>
      <top style="hair">
        <color theme="1"/>
      </top>
      <bottom style="thick">
        <color theme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63">
    <xf numFmtId="0" fontId="0" fillId="0" borderId="0" xfId="0"/>
    <xf numFmtId="0" fontId="5" fillId="0" borderId="0" xfId="0" applyFont="1"/>
    <xf numFmtId="0" fontId="7" fillId="3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65" fontId="6" fillId="6" borderId="8" xfId="0" applyNumberFormat="1" applyFont="1" applyFill="1" applyBorder="1" applyAlignment="1">
      <alignment horizontal="center" vertical="center"/>
    </xf>
    <xf numFmtId="10" fontId="6" fillId="6" borderId="11" xfId="0" applyNumberFormat="1" applyFont="1" applyFill="1" applyBorder="1" applyAlignment="1">
      <alignment horizontal="center" vertical="center"/>
    </xf>
    <xf numFmtId="165" fontId="6" fillId="6" borderId="14" xfId="0" applyNumberFormat="1" applyFont="1" applyFill="1" applyBorder="1" applyAlignment="1">
      <alignment horizontal="center" vertical="center"/>
    </xf>
    <xf numFmtId="165" fontId="8" fillId="5" borderId="8" xfId="1" applyNumberFormat="1" applyFont="1" applyFill="1" applyBorder="1" applyAlignment="1">
      <alignment horizontal="center" vertical="center"/>
    </xf>
    <xf numFmtId="1" fontId="8" fillId="5" borderId="11" xfId="0" applyNumberFormat="1" applyFont="1" applyFill="1" applyBorder="1" applyAlignment="1">
      <alignment horizontal="center" vertical="center"/>
    </xf>
    <xf numFmtId="10" fontId="8" fillId="5" borderId="11" xfId="2" applyNumberFormat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left" indent="3"/>
    </xf>
    <xf numFmtId="0" fontId="6" fillId="6" borderId="7" xfId="0" applyFont="1" applyFill="1" applyBorder="1" applyAlignment="1">
      <alignment horizontal="left" indent="3"/>
    </xf>
    <xf numFmtId="0" fontId="6" fillId="6" borderId="9" xfId="0" applyFont="1" applyFill="1" applyBorder="1" applyAlignment="1">
      <alignment horizontal="left" indent="3"/>
    </xf>
    <xf numFmtId="0" fontId="6" fillId="6" borderId="10" xfId="0" applyFont="1" applyFill="1" applyBorder="1" applyAlignment="1">
      <alignment horizontal="left" indent="3"/>
    </xf>
    <xf numFmtId="0" fontId="6" fillId="6" borderId="12" xfId="0" applyFont="1" applyFill="1" applyBorder="1" applyAlignment="1">
      <alignment horizontal="left" indent="3"/>
    </xf>
    <xf numFmtId="0" fontId="6" fillId="6" borderId="13" xfId="0" applyFont="1" applyFill="1" applyBorder="1" applyAlignment="1">
      <alignment horizontal="left" indent="3"/>
    </xf>
    <xf numFmtId="0" fontId="6" fillId="5" borderId="15" xfId="0" applyFont="1" applyFill="1" applyBorder="1" applyAlignment="1">
      <alignment horizontal="left" indent="3"/>
    </xf>
    <xf numFmtId="0" fontId="6" fillId="5" borderId="16" xfId="0" applyFont="1" applyFill="1" applyBorder="1" applyAlignment="1">
      <alignment horizontal="left" indent="3"/>
    </xf>
    <xf numFmtId="0" fontId="6" fillId="5" borderId="17" xfId="0" applyFont="1" applyFill="1" applyBorder="1" applyAlignment="1">
      <alignment horizontal="left" indent="3"/>
    </xf>
    <xf numFmtId="0" fontId="6" fillId="5" borderId="18" xfId="0" applyFont="1" applyFill="1" applyBorder="1" applyAlignment="1">
      <alignment horizontal="left" indent="3"/>
    </xf>
    <xf numFmtId="0" fontId="7" fillId="3" borderId="2" xfId="0" applyFont="1" applyFill="1" applyBorder="1" applyAlignment="1">
      <alignment horizontal="left" vertical="center" indent="21"/>
    </xf>
    <xf numFmtId="0" fontId="7" fillId="3" borderId="3" xfId="0" applyFont="1" applyFill="1" applyBorder="1" applyAlignment="1">
      <alignment horizontal="left" vertical="center" indent="21"/>
    </xf>
    <xf numFmtId="0" fontId="8" fillId="4" borderId="17" xfId="0" applyFont="1" applyFill="1" applyBorder="1" applyAlignment="1">
      <alignment horizontal="left" indent="3"/>
    </xf>
    <xf numFmtId="0" fontId="8" fillId="4" borderId="18" xfId="0" applyFont="1" applyFill="1" applyBorder="1" applyAlignment="1">
      <alignment horizontal="left" indent="3"/>
    </xf>
    <xf numFmtId="8" fontId="8" fillId="4" borderId="11" xfId="0" applyNumberFormat="1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left" indent="3"/>
    </xf>
    <xf numFmtId="0" fontId="8" fillId="4" borderId="20" xfId="0" applyFont="1" applyFill="1" applyBorder="1" applyAlignment="1">
      <alignment horizontal="left" indent="3"/>
    </xf>
    <xf numFmtId="8" fontId="8" fillId="4" borderId="14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indent="3"/>
    </xf>
    <xf numFmtId="8" fontId="0" fillId="4" borderId="7" xfId="0" applyNumberFormat="1" applyFill="1" applyBorder="1" applyAlignment="1">
      <alignment horizontal="center"/>
    </xf>
    <xf numFmtId="8" fontId="6" fillId="4" borderId="8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left" indent="3"/>
    </xf>
    <xf numFmtId="8" fontId="0" fillId="4" borderId="10" xfId="0" applyNumberFormat="1" applyFill="1" applyBorder="1" applyAlignment="1">
      <alignment horizontal="center"/>
    </xf>
    <xf numFmtId="8" fontId="6" fillId="4" borderId="11" xfId="0" applyNumberFormat="1" applyFont="1" applyFill="1" applyBorder="1" applyAlignment="1">
      <alignment horizontal="center"/>
    </xf>
    <xf numFmtId="0" fontId="6" fillId="4" borderId="12" xfId="0" applyFont="1" applyFill="1" applyBorder="1" applyAlignment="1">
      <alignment horizontal="left" indent="3"/>
    </xf>
    <xf numFmtId="8" fontId="0" fillId="4" borderId="13" xfId="0" applyNumberFormat="1" applyFill="1" applyBorder="1" applyAlignment="1">
      <alignment horizontal="center"/>
    </xf>
    <xf numFmtId="8" fontId="6" fillId="4" borderId="14" xfId="0" applyNumberFormat="1" applyFont="1" applyFill="1" applyBorder="1" applyAlignment="1">
      <alignment horizontal="center"/>
    </xf>
    <xf numFmtId="0" fontId="3" fillId="2" borderId="0" xfId="4"/>
    <xf numFmtId="0" fontId="3" fillId="5" borderId="0" xfId="4" applyFill="1"/>
    <xf numFmtId="165" fontId="0" fillId="0" borderId="0" xfId="0" applyNumberFormat="1" applyAlignment="1">
      <alignment horizontal="center"/>
    </xf>
    <xf numFmtId="0" fontId="2" fillId="0" borderId="1" xfId="3"/>
    <xf numFmtId="0" fontId="10" fillId="4" borderId="1" xfId="3" applyFont="1" applyFill="1" applyAlignment="1">
      <alignment horizontal="center"/>
    </xf>
    <xf numFmtId="165" fontId="10" fillId="0" borderId="1" xfId="3" applyNumberFormat="1" applyFont="1" applyAlignment="1">
      <alignment horizontal="center"/>
    </xf>
    <xf numFmtId="0" fontId="11" fillId="2" borderId="0" xfId="4" applyFont="1"/>
    <xf numFmtId="0" fontId="11" fillId="2" borderId="0" xfId="4" applyFont="1" applyAlignment="1">
      <alignment horizontal="center"/>
    </xf>
    <xf numFmtId="9" fontId="0" fillId="0" borderId="0" xfId="0" applyNumberFormat="1"/>
    <xf numFmtId="0" fontId="0" fillId="8" borderId="0" xfId="0" applyFill="1"/>
    <xf numFmtId="0" fontId="4" fillId="8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165" fontId="4" fillId="8" borderId="0" xfId="0" applyNumberFormat="1" applyFont="1" applyFill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9" fontId="0" fillId="0" borderId="5" xfId="0" applyNumberFormat="1" applyBorder="1"/>
    <xf numFmtId="9" fontId="0" fillId="0" borderId="0" xfId="2" applyFont="1"/>
    <xf numFmtId="0" fontId="12" fillId="9" borderId="0" xfId="0" applyFont="1" applyFill="1" applyAlignment="1">
      <alignment horizontal="center" vertical="center"/>
    </xf>
  </cellXfs>
  <cellStyles count="5">
    <cellStyle name="Moeda" xfId="1" builtinId="4"/>
    <cellStyle name="Neutro" xfId="4" builtinId="28"/>
    <cellStyle name="Normal" xfId="0" builtinId="0"/>
    <cellStyle name="Porcentagem" xfId="2" builtinId="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6F6C-715E-4B9C-B220-E890AA3DEBF6}">
  <dimension ref="A1:L34"/>
  <sheetViews>
    <sheetView showGridLines="0" showRowColHeaders="0" tabSelected="1" zoomScale="80" zoomScaleNormal="80" workbookViewId="0">
      <selection activeCell="B36" sqref="B36"/>
    </sheetView>
  </sheetViews>
  <sheetFormatPr defaultColWidth="0" defaultRowHeight="14.4" x14ac:dyDescent="0.3"/>
  <cols>
    <col min="1" max="1" width="8.88671875" customWidth="1"/>
    <col min="2" max="2" width="46.6640625" customWidth="1"/>
    <col min="3" max="3" width="30.44140625" bestFit="1" customWidth="1"/>
    <col min="4" max="4" width="23.109375" bestFit="1" customWidth="1"/>
    <col min="5" max="5" width="26.109375" bestFit="1" customWidth="1"/>
    <col min="6" max="6" width="20.109375" hidden="1" customWidth="1"/>
    <col min="7" max="8" width="8.88671875" hidden="1" customWidth="1"/>
    <col min="9" max="12" width="8.88671875" hidden="1"/>
  </cols>
  <sheetData>
    <row r="1" spans="2:4" x14ac:dyDescent="0.3">
      <c r="B1" s="6"/>
      <c r="C1" s="6"/>
      <c r="D1" s="6"/>
    </row>
    <row r="2" spans="2:4" x14ac:dyDescent="0.3">
      <c r="B2" s="6"/>
      <c r="C2" s="6"/>
      <c r="D2" s="6"/>
    </row>
    <row r="3" spans="2:4" ht="38.4" x14ac:dyDescent="0.3">
      <c r="B3" s="62" t="s">
        <v>35</v>
      </c>
      <c r="C3" s="62"/>
      <c r="D3" s="62"/>
    </row>
    <row r="4" spans="2:4" ht="15" thickBot="1" x14ac:dyDescent="0.35">
      <c r="B4" s="6"/>
      <c r="C4" s="6"/>
      <c r="D4" s="6"/>
    </row>
    <row r="5" spans="2:4" ht="26.4" thickTop="1" x14ac:dyDescent="0.3">
      <c r="B5" s="4" t="s">
        <v>13</v>
      </c>
      <c r="C5" s="11"/>
      <c r="D5" s="5"/>
    </row>
    <row r="6" spans="2:4" ht="18" x14ac:dyDescent="0.35">
      <c r="B6" s="18" t="s">
        <v>14</v>
      </c>
      <c r="C6" s="19"/>
      <c r="D6" s="12">
        <v>2000</v>
      </c>
    </row>
    <row r="7" spans="2:4" ht="18" x14ac:dyDescent="0.35">
      <c r="B7" s="20" t="s">
        <v>15</v>
      </c>
      <c r="C7" s="21"/>
      <c r="D7" s="13">
        <v>6.0000000000000001E-3</v>
      </c>
    </row>
    <row r="8" spans="2:4" ht="18.600000000000001" thickBot="1" x14ac:dyDescent="0.4">
      <c r="B8" s="22" t="s">
        <v>16</v>
      </c>
      <c r="C8" s="23"/>
      <c r="D8" s="14">
        <f>D6*30%</f>
        <v>600</v>
      </c>
    </row>
    <row r="9" spans="2:4" ht="15.6" thickTop="1" thickBot="1" x14ac:dyDescent="0.35">
      <c r="B9" s="7"/>
      <c r="C9" s="7"/>
    </row>
    <row r="10" spans="2:4" ht="29.4" thickTop="1" x14ac:dyDescent="0.3">
      <c r="B10" s="8" t="s">
        <v>0</v>
      </c>
      <c r="C10" s="9"/>
      <c r="D10" s="10"/>
    </row>
    <row r="11" spans="2:4" ht="18" x14ac:dyDescent="0.35">
      <c r="B11" s="24" t="s">
        <v>1</v>
      </c>
      <c r="C11" s="25"/>
      <c r="D11" s="15">
        <v>200</v>
      </c>
    </row>
    <row r="12" spans="2:4" ht="18" x14ac:dyDescent="0.35">
      <c r="B12" s="26" t="s">
        <v>2</v>
      </c>
      <c r="C12" s="27"/>
      <c r="D12" s="16">
        <v>5</v>
      </c>
    </row>
    <row r="13" spans="2:4" ht="18" x14ac:dyDescent="0.35">
      <c r="B13" s="26" t="s">
        <v>3</v>
      </c>
      <c r="C13" s="27"/>
      <c r="D13" s="17">
        <v>1.0800000000000001E-2</v>
      </c>
    </row>
    <row r="14" spans="2:4" ht="18" x14ac:dyDescent="0.35">
      <c r="B14" s="30" t="s">
        <v>4</v>
      </c>
      <c r="C14" s="31"/>
      <c r="D14" s="32">
        <f>FV(D13,D12*12,D11)*-1</f>
        <v>16760.803871851687</v>
      </c>
    </row>
    <row r="15" spans="2:4" ht="18.600000000000001" thickBot="1" x14ac:dyDescent="0.4">
      <c r="B15" s="33" t="s">
        <v>5</v>
      </c>
      <c r="C15" s="34"/>
      <c r="D15" s="35">
        <f>D14*$D$7</f>
        <v>100.56482323111013</v>
      </c>
    </row>
    <row r="16" spans="2:4" ht="15.6" thickTop="1" thickBot="1" x14ac:dyDescent="0.35"/>
    <row r="17" spans="1:4" ht="29.4" thickTop="1" x14ac:dyDescent="0.3">
      <c r="B17" s="28" t="s">
        <v>6</v>
      </c>
      <c r="C17" s="29"/>
      <c r="D17" s="2" t="s">
        <v>12</v>
      </c>
    </row>
    <row r="18" spans="1:4" ht="18" x14ac:dyDescent="0.35">
      <c r="A18" s="1">
        <v>2</v>
      </c>
      <c r="B18" s="36" t="s">
        <v>7</v>
      </c>
      <c r="C18" s="37">
        <f>FV($D$13,$A18*12,$D$11*-1)</f>
        <v>5446.172732116318</v>
      </c>
      <c r="D18" s="38">
        <f>C18*$D$7</f>
        <v>32.677036392697907</v>
      </c>
    </row>
    <row r="19" spans="1:4" ht="18" x14ac:dyDescent="0.35">
      <c r="A19" s="1">
        <v>5</v>
      </c>
      <c r="B19" s="39" t="s">
        <v>8</v>
      </c>
      <c r="C19" s="40">
        <f>FV($D$13,$A19*12,$D$11*-1)</f>
        <v>16760.803871851687</v>
      </c>
      <c r="D19" s="41">
        <f>C19*$D$7</f>
        <v>100.56482323111013</v>
      </c>
    </row>
    <row r="20" spans="1:4" ht="18" x14ac:dyDescent="0.35">
      <c r="A20" s="1">
        <v>10</v>
      </c>
      <c r="B20" s="39" t="s">
        <v>9</v>
      </c>
      <c r="C20" s="40">
        <f>FV($D$13,$A20*12,$D$11*-1)</f>
        <v>48691.533250960019</v>
      </c>
      <c r="D20" s="41">
        <f>C20*$D$7</f>
        <v>292.14919950576012</v>
      </c>
    </row>
    <row r="21" spans="1:4" ht="18" x14ac:dyDescent="0.35">
      <c r="A21" s="1">
        <v>20</v>
      </c>
      <c r="B21" s="39" t="s">
        <v>10</v>
      </c>
      <c r="C21" s="40">
        <f>FV($D$13,$A21*12,$D$11*-1)</f>
        <v>225409.79865970465</v>
      </c>
      <c r="D21" s="41">
        <f>C21*$D$7</f>
        <v>1352.4587919582279</v>
      </c>
    </row>
    <row r="22" spans="1:4" ht="18.600000000000001" thickBot="1" x14ac:dyDescent="0.4">
      <c r="A22" s="1">
        <v>30</v>
      </c>
      <c r="B22" s="42" t="s">
        <v>11</v>
      </c>
      <c r="C22" s="43">
        <f>FV($D$13,$A22*12,$D$11*-1)</f>
        <v>866780.96206335025</v>
      </c>
      <c r="D22" s="44">
        <f>C22*$D$7</f>
        <v>5200.6857723801013</v>
      </c>
    </row>
    <row r="23" spans="1:4" ht="14.4" customHeight="1" thickTop="1" x14ac:dyDescent="0.3"/>
    <row r="24" spans="1:4" ht="14.4" customHeight="1" x14ac:dyDescent="0.3">
      <c r="A24" s="46"/>
      <c r="B24" s="51" t="s">
        <v>19</v>
      </c>
      <c r="C24" s="52" t="s">
        <v>17</v>
      </c>
      <c r="D24" s="45"/>
    </row>
    <row r="25" spans="1:4" ht="18" thickBot="1" x14ac:dyDescent="0.4">
      <c r="B25" s="49" t="s">
        <v>18</v>
      </c>
      <c r="C25" s="50">
        <f>D11</f>
        <v>200</v>
      </c>
      <c r="D25" s="48"/>
    </row>
    <row r="26" spans="1:4" ht="15" thickTop="1" x14ac:dyDescent="0.3"/>
    <row r="27" spans="1:4" x14ac:dyDescent="0.3">
      <c r="B27" s="55" t="s">
        <v>20</v>
      </c>
      <c r="C27" s="55" t="s">
        <v>21</v>
      </c>
      <c r="D27" s="55" t="s">
        <v>22</v>
      </c>
    </row>
    <row r="28" spans="1:4" x14ac:dyDescent="0.3">
      <c r="B28" s="3" t="s">
        <v>23</v>
      </c>
      <c r="C28" s="56">
        <f>VLOOKUP($C$24&amp;"-"&amp;B28,Planilha2!$A:$D,4,FALSE)</f>
        <v>0.3</v>
      </c>
      <c r="D28" s="47">
        <f>C28*$C$25</f>
        <v>60</v>
      </c>
    </row>
    <row r="29" spans="1:4" x14ac:dyDescent="0.3">
      <c r="B29" s="3" t="s">
        <v>24</v>
      </c>
      <c r="C29" s="56">
        <f>VLOOKUP($C$24&amp;"-"&amp;B29,Planilha2!$A:$D,4,FALSE)</f>
        <v>0.5</v>
      </c>
      <c r="D29" s="47">
        <f t="shared" ref="D29:D33" si="0">C29*$C$25</f>
        <v>100</v>
      </c>
    </row>
    <row r="30" spans="1:4" x14ac:dyDescent="0.3">
      <c r="B30" s="3" t="s">
        <v>25</v>
      </c>
      <c r="C30" s="56">
        <f>VLOOKUP($C$24&amp;"-"&amp;B30,Planilha2!$A:$D,4,FALSE)</f>
        <v>0.1</v>
      </c>
      <c r="D30" s="47">
        <f t="shared" si="0"/>
        <v>20</v>
      </c>
    </row>
    <row r="31" spans="1:4" x14ac:dyDescent="0.3">
      <c r="B31" s="3" t="s">
        <v>26</v>
      </c>
      <c r="C31" s="56">
        <f>VLOOKUP($C$24&amp;"-"&amp;B31,Planilha2!$A:$D,4,FALSE)</f>
        <v>0.1</v>
      </c>
      <c r="D31" s="47">
        <f t="shared" si="0"/>
        <v>20</v>
      </c>
    </row>
    <row r="32" spans="1:4" x14ac:dyDescent="0.3">
      <c r="B32" s="3" t="s">
        <v>27</v>
      </c>
      <c r="C32" s="56">
        <f>VLOOKUP($C$24&amp;"-"&amp;B32,Planilha2!$A:$D,4,FALSE)</f>
        <v>0</v>
      </c>
      <c r="D32" s="47">
        <f t="shared" si="0"/>
        <v>0</v>
      </c>
    </row>
    <row r="33" spans="2:4" x14ac:dyDescent="0.3">
      <c r="B33" s="3" t="s">
        <v>28</v>
      </c>
      <c r="C33" s="56">
        <f>VLOOKUP($C$24&amp;"-"&amp;B33,Planilha2!$A:$D,4,FALSE)</f>
        <v>0</v>
      </c>
      <c r="D33" s="47">
        <f t="shared" si="0"/>
        <v>0</v>
      </c>
    </row>
    <row r="34" spans="2:4" x14ac:dyDescent="0.3">
      <c r="B34" s="54"/>
      <c r="C34" s="54"/>
      <c r="D34" s="57">
        <f>SUM(D28:D33)</f>
        <v>200</v>
      </c>
    </row>
  </sheetData>
  <mergeCells count="12">
    <mergeCell ref="B11:C11"/>
    <mergeCell ref="B12:C12"/>
    <mergeCell ref="B13:C13"/>
    <mergeCell ref="B14:C14"/>
    <mergeCell ref="B15:C15"/>
    <mergeCell ref="B3:D3"/>
    <mergeCell ref="B17:C17"/>
    <mergeCell ref="B5:D5"/>
    <mergeCell ref="B6:C6"/>
    <mergeCell ref="B7:C7"/>
    <mergeCell ref="B8:C8"/>
    <mergeCell ref="B10:D10"/>
  </mergeCells>
  <dataValidations count="1">
    <dataValidation type="list" allowBlank="1" showInputMessage="1" showErrorMessage="1" sqref="C24" xr:uid="{5C6EAE13-6EB5-4083-8A0A-257A5AA0C68C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3294-9B03-40AB-8956-68D8C81EE7DB}">
  <dimension ref="A3:I21"/>
  <sheetViews>
    <sheetView workbookViewId="0">
      <selection activeCell="D14" sqref="D14"/>
    </sheetView>
  </sheetViews>
  <sheetFormatPr defaultRowHeight="14.4" x14ac:dyDescent="0.3"/>
  <cols>
    <col min="1" max="1" width="29.21875" bestFit="1" customWidth="1"/>
    <col min="2" max="2" width="11.33203125" bestFit="1" customWidth="1"/>
    <col min="3" max="3" width="18" bestFit="1" customWidth="1"/>
    <col min="8" max="8" width="18" bestFit="1" customWidth="1"/>
    <col min="9" max="9" width="8.21875" bestFit="1" customWidth="1"/>
  </cols>
  <sheetData>
    <row r="3" spans="1:9" x14ac:dyDescent="0.3">
      <c r="A3" t="s">
        <v>31</v>
      </c>
      <c r="B3" s="3" t="s">
        <v>19</v>
      </c>
      <c r="C3" s="3" t="s">
        <v>29</v>
      </c>
      <c r="D3" s="3" t="s">
        <v>30</v>
      </c>
    </row>
    <row r="4" spans="1:9" x14ac:dyDescent="0.3">
      <c r="A4" t="str">
        <f>$B$4&amp;"-"&amp;C4</f>
        <v>Conservador-PAPEL</v>
      </c>
      <c r="B4" t="s">
        <v>17</v>
      </c>
      <c r="C4" s="3" t="s">
        <v>23</v>
      </c>
      <c r="D4" s="53">
        <v>0.3</v>
      </c>
      <c r="H4" t="s">
        <v>34</v>
      </c>
      <c r="I4" s="61">
        <f>VLOOKUP(H4,$A:$D,4,FALSE)</f>
        <v>0.5</v>
      </c>
    </row>
    <row r="5" spans="1:9" x14ac:dyDescent="0.3">
      <c r="A5" t="str">
        <f t="shared" ref="A5:A15" si="0">$B$4&amp;"-"&amp;C5</f>
        <v>Conservador-TIJOLO</v>
      </c>
      <c r="B5" t="s">
        <v>17</v>
      </c>
      <c r="C5" s="3" t="s">
        <v>24</v>
      </c>
      <c r="D5" s="53">
        <v>0.5</v>
      </c>
    </row>
    <row r="6" spans="1:9" x14ac:dyDescent="0.3">
      <c r="A6" t="str">
        <f t="shared" si="0"/>
        <v>Conservador-HIBRIDO</v>
      </c>
      <c r="B6" t="s">
        <v>17</v>
      </c>
      <c r="C6" s="3" t="s">
        <v>25</v>
      </c>
      <c r="D6" s="53">
        <v>0.1</v>
      </c>
    </row>
    <row r="7" spans="1:9" x14ac:dyDescent="0.3">
      <c r="A7" t="str">
        <f t="shared" si="0"/>
        <v>Conservador-FOFs</v>
      </c>
      <c r="B7" t="s">
        <v>17</v>
      </c>
      <c r="C7" s="3" t="s">
        <v>26</v>
      </c>
      <c r="D7" s="53">
        <v>0.1</v>
      </c>
    </row>
    <row r="8" spans="1:9" x14ac:dyDescent="0.3">
      <c r="A8" t="str">
        <f t="shared" si="0"/>
        <v>Conservador-DESENVOLVIMENTO</v>
      </c>
      <c r="B8" t="s">
        <v>17</v>
      </c>
      <c r="C8" s="3" t="s">
        <v>27</v>
      </c>
      <c r="D8" s="53">
        <v>0</v>
      </c>
    </row>
    <row r="9" spans="1:9" ht="15" thickBot="1" x14ac:dyDescent="0.35">
      <c r="A9" s="58" t="str">
        <f t="shared" si="0"/>
        <v>Conservador-HOTELARIAS</v>
      </c>
      <c r="B9" s="58" t="s">
        <v>17</v>
      </c>
      <c r="C9" s="59" t="s">
        <v>28</v>
      </c>
      <c r="D9" s="60">
        <v>0</v>
      </c>
    </row>
    <row r="10" spans="1:9" ht="15" thickTop="1" x14ac:dyDescent="0.3">
      <c r="A10" t="str">
        <f>$B$10&amp;"-"&amp;C10</f>
        <v>Moderado-PAPEL</v>
      </c>
      <c r="B10" t="s">
        <v>32</v>
      </c>
      <c r="C10" s="3" t="s">
        <v>23</v>
      </c>
      <c r="D10" s="53">
        <v>0.32</v>
      </c>
    </row>
    <row r="11" spans="1:9" x14ac:dyDescent="0.3">
      <c r="A11" t="str">
        <f t="shared" ref="A11:A15" si="1">$B$10&amp;"-"&amp;C11</f>
        <v>Moderado-TIJOLO</v>
      </c>
      <c r="B11" t="s">
        <v>32</v>
      </c>
      <c r="C11" s="3" t="s">
        <v>24</v>
      </c>
      <c r="D11" s="53">
        <v>0.35</v>
      </c>
    </row>
    <row r="12" spans="1:9" x14ac:dyDescent="0.3">
      <c r="A12" t="str">
        <f t="shared" si="1"/>
        <v>Moderado-HIBRIDO</v>
      </c>
      <c r="B12" t="s">
        <v>32</v>
      </c>
      <c r="C12" s="3" t="s">
        <v>25</v>
      </c>
      <c r="D12" s="53">
        <v>0.08</v>
      </c>
    </row>
    <row r="13" spans="1:9" x14ac:dyDescent="0.3">
      <c r="A13" t="str">
        <f t="shared" si="1"/>
        <v>Moderado-FOFs</v>
      </c>
      <c r="B13" t="s">
        <v>32</v>
      </c>
      <c r="C13" s="3" t="s">
        <v>26</v>
      </c>
      <c r="D13" s="53">
        <v>0.05</v>
      </c>
    </row>
    <row r="14" spans="1:9" x14ac:dyDescent="0.3">
      <c r="A14" t="str">
        <f t="shared" si="1"/>
        <v>Moderado-DESENVOLVIMENTO</v>
      </c>
      <c r="B14" t="s">
        <v>32</v>
      </c>
      <c r="C14" s="3" t="s">
        <v>27</v>
      </c>
      <c r="D14" s="53">
        <v>0.1</v>
      </c>
    </row>
    <row r="15" spans="1:9" ht="15" thickBot="1" x14ac:dyDescent="0.35">
      <c r="A15" s="58" t="str">
        <f t="shared" si="1"/>
        <v>Moderado-HOTELARIAS</v>
      </c>
      <c r="B15" s="58" t="s">
        <v>32</v>
      </c>
      <c r="C15" s="59" t="s">
        <v>28</v>
      </c>
      <c r="D15" s="60">
        <v>0.1</v>
      </c>
    </row>
    <row r="16" spans="1:9" ht="15" thickTop="1" x14ac:dyDescent="0.3">
      <c r="A16" t="str">
        <f>$B$16&amp;"-"&amp;C16</f>
        <v>Agressivo-PAPEL</v>
      </c>
      <c r="B16" t="s">
        <v>33</v>
      </c>
      <c r="C16" s="3" t="s">
        <v>23</v>
      </c>
      <c r="D16" s="53">
        <v>0.5</v>
      </c>
    </row>
    <row r="17" spans="1:4" x14ac:dyDescent="0.3">
      <c r="A17" t="str">
        <f t="shared" ref="A17:A21" si="2">$B$16&amp;"-"&amp;C17</f>
        <v>Agressivo-TIJOLO</v>
      </c>
      <c r="B17" t="s">
        <v>33</v>
      </c>
      <c r="C17" s="3" t="s">
        <v>24</v>
      </c>
      <c r="D17" s="53">
        <v>0.1</v>
      </c>
    </row>
    <row r="18" spans="1:4" x14ac:dyDescent="0.3">
      <c r="A18" t="str">
        <f t="shared" si="2"/>
        <v>Agressivo-HIBRIDO</v>
      </c>
      <c r="B18" t="s">
        <v>33</v>
      </c>
      <c r="C18" s="3" t="s">
        <v>25</v>
      </c>
      <c r="D18" s="53">
        <v>0.05</v>
      </c>
    </row>
    <row r="19" spans="1:4" x14ac:dyDescent="0.3">
      <c r="A19" t="str">
        <f t="shared" si="2"/>
        <v>Agressivo-FOFs</v>
      </c>
      <c r="B19" t="s">
        <v>33</v>
      </c>
      <c r="C19" s="3" t="s">
        <v>26</v>
      </c>
      <c r="D19" s="53">
        <v>0.05</v>
      </c>
    </row>
    <row r="20" spans="1:4" x14ac:dyDescent="0.3">
      <c r="A20" t="str">
        <f t="shared" si="2"/>
        <v>Agressivo-DESENVOLVIMENTO</v>
      </c>
      <c r="B20" t="s">
        <v>33</v>
      </c>
      <c r="C20" s="3" t="s">
        <v>27</v>
      </c>
      <c r="D20" s="53">
        <v>0.2</v>
      </c>
    </row>
    <row r="21" spans="1:4" x14ac:dyDescent="0.3">
      <c r="A21" t="str">
        <f t="shared" si="2"/>
        <v>Agressivo-HOTELARIAS</v>
      </c>
      <c r="B21" t="s">
        <v>33</v>
      </c>
      <c r="C21" s="3" t="s">
        <v>28</v>
      </c>
      <c r="D21" s="5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sugestao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Mormaii | Grupo Souza Leão</dc:creator>
  <cp:lastModifiedBy>Financeiro Mormaii | Grupo Souza Leão</cp:lastModifiedBy>
  <dcterms:created xsi:type="dcterms:W3CDTF">2025-05-31T13:08:56Z</dcterms:created>
  <dcterms:modified xsi:type="dcterms:W3CDTF">2025-05-31T22:25:43Z</dcterms:modified>
</cp:coreProperties>
</file>